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hetu\Documents\AP\"/>
    </mc:Choice>
  </mc:AlternateContent>
  <xr:revisionPtr revIDLastSave="0" documentId="13_ncr:1_{19DB7456-1863-4262-81F3-3C0AE4180DCA}" xr6:coauthVersionLast="47" xr6:coauthVersionMax="47" xr10:uidLastSave="{00000000-0000-0000-0000-000000000000}"/>
  <bookViews>
    <workbookView xWindow="-120" yWindow="-120" windowWidth="21840" windowHeight="13020" firstSheet="3" activeTab="8" xr2:uid="{B3DFDEC6-F223-4C8F-8901-C7BC888E3A1B}"/>
  </bookViews>
  <sheets>
    <sheet name="PIBA" sheetId="1" r:id="rId1"/>
    <sheet name="PIBA with Teams" sheetId="9" r:id="rId2"/>
    <sheet name="Agents" sheetId="3" r:id="rId3"/>
    <sheet name="Agencies" sheetId="12" r:id="rId4"/>
    <sheet name="Agents Cuts" sheetId="7" r:id="rId5"/>
    <sheet name="Agencies Cuts" sheetId="13" r:id="rId6"/>
    <sheet name="FLSCR" sheetId="8" r:id="rId7"/>
    <sheet name="Agents Trimmed" sheetId="5" r:id="rId8"/>
    <sheet name="Just Agent Ranks" sheetId="6" r:id="rId9"/>
    <sheet name="Base" sheetId="2" r:id="rId10"/>
  </sheets>
  <definedNames>
    <definedName name="_xlnm._FilterDatabase" localSheetId="4" hidden="1">'Agents Cuts'!$A$1:$R$89</definedName>
    <definedName name="_xlnm._FilterDatabase" localSheetId="7" hidden="1">'Agents Trimmed'!$A$1:$R$121</definedName>
    <definedName name="_xlnm._FilterDatabase" localSheetId="6" hidden="1">FLSCR!$A$1:$G$89</definedName>
    <definedName name="_xlnm._FilterDatabase" localSheetId="8" hidden="1">'Just Agent Ranks'!$A$1:$J$121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5" l="1"/>
  <c r="F33" i="13"/>
  <c r="C33" i="13"/>
  <c r="F29" i="13"/>
  <c r="C29" i="13"/>
  <c r="F35" i="13"/>
  <c r="C35" i="13"/>
  <c r="F31" i="13"/>
  <c r="C31" i="13"/>
  <c r="F34" i="13"/>
  <c r="C34" i="13"/>
  <c r="F30" i="13"/>
  <c r="C30" i="13"/>
  <c r="F37" i="13"/>
  <c r="C37" i="13"/>
  <c r="F22" i="13"/>
  <c r="C22" i="13"/>
  <c r="F26" i="13"/>
  <c r="C26" i="13"/>
  <c r="F28" i="13"/>
  <c r="C28" i="13"/>
  <c r="F38" i="13"/>
  <c r="C38" i="13"/>
  <c r="F32" i="13"/>
  <c r="C32" i="13"/>
  <c r="F18" i="13"/>
  <c r="C18" i="13"/>
  <c r="F24" i="13"/>
  <c r="C24" i="13"/>
  <c r="F20" i="13"/>
  <c r="C20" i="13"/>
  <c r="F36" i="13"/>
  <c r="C36" i="13"/>
  <c r="F16" i="13"/>
  <c r="C16" i="13"/>
  <c r="F23" i="13"/>
  <c r="C23" i="13"/>
  <c r="F27" i="13"/>
  <c r="C27" i="13"/>
  <c r="F25" i="13"/>
  <c r="C25" i="13"/>
  <c r="F14" i="13"/>
  <c r="C14" i="13"/>
  <c r="F21" i="13"/>
  <c r="C21" i="13"/>
  <c r="F17" i="13"/>
  <c r="C17" i="13"/>
  <c r="F15" i="13"/>
  <c r="C15" i="13"/>
  <c r="F19" i="13"/>
  <c r="C19" i="13"/>
  <c r="F13" i="13"/>
  <c r="C13" i="13"/>
  <c r="F11" i="13"/>
  <c r="C11" i="13"/>
  <c r="F9" i="13"/>
  <c r="C9" i="13"/>
  <c r="F10" i="13"/>
  <c r="C10" i="13"/>
  <c r="F7" i="13"/>
  <c r="C7" i="13"/>
  <c r="F8" i="13"/>
  <c r="C8" i="13"/>
  <c r="F12" i="13"/>
  <c r="C12" i="13"/>
  <c r="F6" i="13"/>
  <c r="C6" i="13"/>
  <c r="F4" i="13"/>
  <c r="C4" i="13"/>
  <c r="F5" i="13"/>
  <c r="C5" i="13"/>
  <c r="F3" i="13"/>
  <c r="C3" i="13"/>
  <c r="F2" i="13"/>
  <c r="C2" i="13"/>
  <c r="F47" i="12"/>
  <c r="F34" i="12"/>
  <c r="F30" i="12"/>
  <c r="F24" i="12"/>
  <c r="F49" i="12"/>
  <c r="F72" i="12"/>
  <c r="F32" i="12"/>
  <c r="F3" i="12"/>
  <c r="F55" i="12"/>
  <c r="F69" i="12"/>
  <c r="F65" i="12"/>
  <c r="F64" i="12"/>
  <c r="F70" i="12"/>
  <c r="F38" i="12"/>
  <c r="F21" i="12"/>
  <c r="F23" i="12"/>
  <c r="F62" i="12"/>
  <c r="F25" i="12"/>
  <c r="F12" i="12"/>
  <c r="F31" i="12"/>
  <c r="F63" i="12"/>
  <c r="F18" i="12"/>
  <c r="F59" i="12"/>
  <c r="F66" i="12"/>
  <c r="F28" i="12"/>
  <c r="F50" i="12"/>
  <c r="F33" i="12"/>
  <c r="F9" i="12"/>
  <c r="F45" i="12"/>
  <c r="F40" i="12"/>
  <c r="F73" i="12"/>
  <c r="F58" i="12"/>
  <c r="F44" i="12"/>
  <c r="F74" i="12"/>
  <c r="F35" i="12"/>
  <c r="F2" i="12"/>
  <c r="F8" i="12"/>
  <c r="F5" i="12"/>
  <c r="F36" i="12"/>
  <c r="F52" i="12"/>
  <c r="F71" i="12"/>
  <c r="F67" i="12"/>
  <c r="F4" i="12"/>
  <c r="F60" i="12"/>
  <c r="F37" i="12"/>
  <c r="F29" i="12"/>
  <c r="F7" i="12"/>
  <c r="F51" i="12"/>
  <c r="F54" i="12"/>
  <c r="F56" i="12"/>
  <c r="F57" i="12"/>
  <c r="F48" i="12"/>
  <c r="F10" i="12"/>
  <c r="F39" i="12"/>
  <c r="F17" i="12"/>
  <c r="F61" i="12"/>
  <c r="F53" i="12"/>
  <c r="F26" i="12"/>
  <c r="F11" i="12"/>
  <c r="F16" i="12"/>
  <c r="F19" i="12"/>
  <c r="F15" i="12"/>
  <c r="F22" i="12"/>
  <c r="F43" i="12"/>
  <c r="F41" i="12"/>
  <c r="F42" i="12"/>
  <c r="F46" i="12"/>
  <c r="F68" i="12"/>
  <c r="F6" i="12"/>
  <c r="F27" i="12"/>
  <c r="F14" i="12"/>
  <c r="F20" i="12"/>
  <c r="F13" i="12"/>
  <c r="C47" i="12"/>
  <c r="C34" i="12"/>
  <c r="C30" i="12"/>
  <c r="C24" i="12"/>
  <c r="C49" i="12"/>
  <c r="C72" i="12"/>
  <c r="C32" i="12"/>
  <c r="C3" i="12"/>
  <c r="C55" i="12"/>
  <c r="C69" i="12"/>
  <c r="C65" i="12"/>
  <c r="C64" i="12"/>
  <c r="C70" i="12"/>
  <c r="C38" i="12"/>
  <c r="C21" i="12"/>
  <c r="C23" i="12"/>
  <c r="C62" i="12"/>
  <c r="C25" i="12"/>
  <c r="C12" i="12"/>
  <c r="C31" i="12"/>
  <c r="C63" i="12"/>
  <c r="C18" i="12"/>
  <c r="C59" i="12"/>
  <c r="C66" i="12"/>
  <c r="C28" i="12"/>
  <c r="C50" i="12"/>
  <c r="C33" i="12"/>
  <c r="C9" i="12"/>
  <c r="C45" i="12"/>
  <c r="C40" i="12"/>
  <c r="C73" i="12"/>
  <c r="C58" i="12"/>
  <c r="C44" i="12"/>
  <c r="C74" i="12"/>
  <c r="C35" i="12"/>
  <c r="C2" i="12"/>
  <c r="C8" i="12"/>
  <c r="C5" i="12"/>
  <c r="C36" i="12"/>
  <c r="C52" i="12"/>
  <c r="C71" i="12"/>
  <c r="C67" i="12"/>
  <c r="C4" i="12"/>
  <c r="C60" i="12"/>
  <c r="C37" i="12"/>
  <c r="C29" i="12"/>
  <c r="C7" i="12"/>
  <c r="C51" i="12"/>
  <c r="C54" i="12"/>
  <c r="C56" i="12"/>
  <c r="C57" i="12"/>
  <c r="C48" i="12"/>
  <c r="C10" i="12"/>
  <c r="C39" i="12"/>
  <c r="C17" i="12"/>
  <c r="C61" i="12"/>
  <c r="C53" i="12"/>
  <c r="C26" i="12"/>
  <c r="C11" i="12"/>
  <c r="C16" i="12"/>
  <c r="C19" i="12"/>
  <c r="C15" i="12"/>
  <c r="C22" i="12"/>
  <c r="C43" i="12"/>
  <c r="C41" i="12"/>
  <c r="C42" i="12"/>
  <c r="C46" i="12"/>
  <c r="C68" i="12"/>
  <c r="C6" i="12"/>
  <c r="C27" i="12"/>
  <c r="C14" i="12"/>
  <c r="C20" i="12"/>
  <c r="C13" i="12"/>
  <c r="H55" i="8"/>
  <c r="H51" i="8"/>
  <c r="H54" i="8"/>
  <c r="H52" i="8"/>
  <c r="H58" i="8"/>
  <c r="H45" i="8"/>
  <c r="H46" i="8"/>
  <c r="H47" i="8"/>
  <c r="H48" i="8"/>
  <c r="H44" i="8"/>
  <c r="H43" i="8"/>
  <c r="H36" i="8"/>
  <c r="H49" i="8"/>
  <c r="H42" i="8"/>
  <c r="H41" i="8"/>
  <c r="H39" i="8"/>
  <c r="H33" i="8"/>
  <c r="H28" i="8"/>
  <c r="H50" i="8"/>
  <c r="H37" i="8"/>
  <c r="H40" i="8"/>
  <c r="H38" i="8"/>
  <c r="H18" i="8"/>
  <c r="H29" i="8"/>
  <c r="H34" i="8"/>
  <c r="H23" i="8"/>
  <c r="H24" i="8"/>
  <c r="H30" i="8"/>
  <c r="H31" i="8"/>
  <c r="H25" i="8"/>
  <c r="H32" i="8"/>
  <c r="H35" i="8"/>
  <c r="H19" i="8"/>
  <c r="H27" i="8"/>
  <c r="H26" i="8"/>
  <c r="H20" i="8"/>
  <c r="H21" i="8"/>
  <c r="H22" i="8"/>
  <c r="H13" i="8"/>
  <c r="H17" i="8"/>
  <c r="H16" i="8"/>
  <c r="H6" i="8"/>
  <c r="H10" i="8"/>
  <c r="H8" i="8"/>
  <c r="H3" i="8"/>
  <c r="H9" i="8"/>
  <c r="H15" i="8"/>
  <c r="H2" i="8"/>
  <c r="H14" i="8"/>
  <c r="H7" i="8"/>
  <c r="H12" i="8"/>
  <c r="H11" i="8"/>
  <c r="H4" i="8"/>
  <c r="H5" i="8"/>
  <c r="H56" i="8"/>
  <c r="H53" i="8"/>
  <c r="H57" i="8"/>
  <c r="H59" i="8"/>
  <c r="A5" i="8"/>
  <c r="A4" i="8"/>
  <c r="A11" i="8"/>
  <c r="A12" i="8"/>
  <c r="A7" i="8"/>
  <c r="A14" i="8"/>
  <c r="A2" i="8"/>
  <c r="A15" i="8"/>
  <c r="A9" i="8"/>
  <c r="A3" i="8"/>
  <c r="A8" i="8"/>
  <c r="A10" i="8"/>
  <c r="A6" i="8"/>
  <c r="A16" i="8"/>
  <c r="A17" i="8"/>
  <c r="A13" i="8"/>
  <c r="A22" i="8"/>
  <c r="A21" i="8"/>
  <c r="A20" i="8"/>
  <c r="A26" i="8"/>
  <c r="A27" i="8"/>
  <c r="A19" i="8"/>
  <c r="A35" i="8"/>
  <c r="A32" i="8"/>
  <c r="A25" i="8"/>
  <c r="A31" i="8"/>
  <c r="A30" i="8"/>
  <c r="A24" i="8"/>
  <c r="A23" i="8"/>
  <c r="A34" i="8"/>
  <c r="A29" i="8"/>
  <c r="A18" i="8"/>
  <c r="A38" i="8"/>
  <c r="A40" i="8"/>
  <c r="A37" i="8"/>
  <c r="A50" i="8"/>
  <c r="A28" i="8"/>
  <c r="A33" i="8"/>
  <c r="A39" i="8"/>
  <c r="A41" i="8"/>
  <c r="A42" i="8"/>
  <c r="A49" i="8"/>
  <c r="A36" i="8"/>
  <c r="A43" i="8"/>
  <c r="A44" i="8"/>
  <c r="A48" i="8"/>
  <c r="A47" i="8"/>
  <c r="A46" i="8"/>
  <c r="A45" i="8"/>
  <c r="A58" i="8"/>
  <c r="A52" i="8"/>
  <c r="A54" i="8"/>
  <c r="A51" i="8"/>
  <c r="A55" i="8"/>
  <c r="A57" i="8"/>
  <c r="A53" i="8"/>
  <c r="A56" i="8"/>
  <c r="A59" i="8"/>
  <c r="K27" i="7"/>
  <c r="L27" i="7" s="1"/>
  <c r="J27" i="7"/>
  <c r="A27" i="7"/>
  <c r="K38" i="7"/>
  <c r="L38" i="7" s="1"/>
  <c r="J38" i="7"/>
  <c r="A38" i="7"/>
  <c r="K19" i="7"/>
  <c r="L19" i="7" s="1"/>
  <c r="J19" i="7"/>
  <c r="A19" i="7"/>
  <c r="K14" i="7"/>
  <c r="L14" i="7" s="1"/>
  <c r="J14" i="7"/>
  <c r="A14" i="7"/>
  <c r="K12" i="7"/>
  <c r="L12" i="7" s="1"/>
  <c r="J12" i="7"/>
  <c r="A12" i="7"/>
  <c r="K42" i="7"/>
  <c r="L42" i="7" s="1"/>
  <c r="J42" i="7"/>
  <c r="A42" i="7"/>
  <c r="K31" i="7"/>
  <c r="L31" i="7" s="1"/>
  <c r="J31" i="7"/>
  <c r="A31" i="7"/>
  <c r="K22" i="7"/>
  <c r="L22" i="7" s="1"/>
  <c r="J22" i="7"/>
  <c r="A22" i="7"/>
  <c r="K16" i="7"/>
  <c r="L16" i="7" s="1"/>
  <c r="J16" i="7"/>
  <c r="A16" i="7"/>
  <c r="K8" i="7"/>
  <c r="L8" i="7" s="1"/>
  <c r="J8" i="7"/>
  <c r="A8" i="7"/>
  <c r="K25" i="7"/>
  <c r="L25" i="7" s="1"/>
  <c r="J25" i="7"/>
  <c r="A25" i="7"/>
  <c r="K41" i="7"/>
  <c r="L41" i="7" s="1"/>
  <c r="J41" i="7"/>
  <c r="A41" i="7"/>
  <c r="K52" i="7"/>
  <c r="L52" i="7" s="1"/>
  <c r="J52" i="7"/>
  <c r="A52" i="7"/>
  <c r="K51" i="7"/>
  <c r="L51" i="7" s="1"/>
  <c r="J51" i="7"/>
  <c r="A51" i="7"/>
  <c r="K35" i="7"/>
  <c r="L35" i="7" s="1"/>
  <c r="J35" i="7"/>
  <c r="A35" i="7"/>
  <c r="K15" i="7"/>
  <c r="L15" i="7" s="1"/>
  <c r="J15" i="7"/>
  <c r="A15" i="7"/>
  <c r="K13" i="7"/>
  <c r="L13" i="7" s="1"/>
  <c r="J13" i="7"/>
  <c r="A13" i="7"/>
  <c r="K26" i="7"/>
  <c r="L26" i="7" s="1"/>
  <c r="J26" i="7"/>
  <c r="A26" i="7"/>
  <c r="K54" i="7"/>
  <c r="L54" i="7" s="1"/>
  <c r="J54" i="7"/>
  <c r="A54" i="7"/>
  <c r="K46" i="7"/>
  <c r="L46" i="7" s="1"/>
  <c r="J46" i="7"/>
  <c r="A46" i="7"/>
  <c r="K21" i="7"/>
  <c r="L21" i="7" s="1"/>
  <c r="J21" i="7"/>
  <c r="A21" i="7"/>
  <c r="K33" i="7"/>
  <c r="L33" i="7" s="1"/>
  <c r="J33" i="7"/>
  <c r="A33" i="7"/>
  <c r="K32" i="7"/>
  <c r="L32" i="7" s="1"/>
  <c r="J32" i="7"/>
  <c r="A32" i="7"/>
  <c r="K11" i="7"/>
  <c r="L11" i="7" s="1"/>
  <c r="J11" i="7"/>
  <c r="A11" i="7"/>
  <c r="K44" i="7"/>
  <c r="L44" i="7" s="1"/>
  <c r="J44" i="7"/>
  <c r="A44" i="7"/>
  <c r="K50" i="7"/>
  <c r="L50" i="7" s="1"/>
  <c r="J50" i="7"/>
  <c r="A50" i="7"/>
  <c r="K29" i="7"/>
  <c r="L29" i="7" s="1"/>
  <c r="J29" i="7"/>
  <c r="A29" i="7"/>
  <c r="K48" i="7"/>
  <c r="L48" i="7" s="1"/>
  <c r="J48" i="7"/>
  <c r="A48" i="7"/>
  <c r="K40" i="7"/>
  <c r="L40" i="7" s="1"/>
  <c r="J40" i="7"/>
  <c r="A40" i="7"/>
  <c r="K36" i="7"/>
  <c r="L36" i="7" s="1"/>
  <c r="J36" i="7"/>
  <c r="A36" i="7"/>
  <c r="K17" i="7"/>
  <c r="L17" i="7" s="1"/>
  <c r="J17" i="7"/>
  <c r="A17" i="7"/>
  <c r="K58" i="7"/>
  <c r="L58" i="7" s="1"/>
  <c r="J58" i="7"/>
  <c r="A58" i="7"/>
  <c r="K34" i="7"/>
  <c r="L34" i="7" s="1"/>
  <c r="J34" i="7"/>
  <c r="A34" i="7"/>
  <c r="K30" i="7"/>
  <c r="L30" i="7" s="1"/>
  <c r="J30" i="7"/>
  <c r="A30" i="7"/>
  <c r="K57" i="7"/>
  <c r="L57" i="7" s="1"/>
  <c r="J57" i="7"/>
  <c r="A57" i="7"/>
  <c r="K47" i="7"/>
  <c r="L47" i="7" s="1"/>
  <c r="J47" i="7"/>
  <c r="A47" i="7"/>
  <c r="K10" i="7"/>
  <c r="L10" i="7" s="1"/>
  <c r="J10" i="7"/>
  <c r="A10" i="7"/>
  <c r="K55" i="7"/>
  <c r="L55" i="7" s="1"/>
  <c r="J55" i="7"/>
  <c r="A55" i="7"/>
  <c r="K49" i="7"/>
  <c r="L49" i="7" s="1"/>
  <c r="J49" i="7"/>
  <c r="A49" i="7"/>
  <c r="K6" i="7"/>
  <c r="L6" i="7" s="1"/>
  <c r="J6" i="7"/>
  <c r="A6" i="7"/>
  <c r="K59" i="7"/>
  <c r="L59" i="7" s="1"/>
  <c r="J59" i="7"/>
  <c r="A59" i="7"/>
  <c r="K9" i="7"/>
  <c r="L9" i="7" s="1"/>
  <c r="J9" i="7"/>
  <c r="A9" i="7"/>
  <c r="K5" i="7"/>
  <c r="L5" i="7" s="1"/>
  <c r="J5" i="7"/>
  <c r="A5" i="7"/>
  <c r="K45" i="7"/>
  <c r="L45" i="7" s="1"/>
  <c r="J45" i="7"/>
  <c r="A45" i="7"/>
  <c r="K43" i="7"/>
  <c r="L43" i="7" s="1"/>
  <c r="J43" i="7"/>
  <c r="A43" i="7"/>
  <c r="K53" i="7"/>
  <c r="L53" i="7" s="1"/>
  <c r="J53" i="7"/>
  <c r="A53" i="7"/>
  <c r="K37" i="7"/>
  <c r="L37" i="7" s="1"/>
  <c r="J37" i="7"/>
  <c r="A37" i="7"/>
  <c r="K24" i="7"/>
  <c r="L24" i="7" s="1"/>
  <c r="J24" i="7"/>
  <c r="A24" i="7"/>
  <c r="K20" i="7"/>
  <c r="L20" i="7" s="1"/>
  <c r="J20" i="7"/>
  <c r="A20" i="7"/>
  <c r="K7" i="7"/>
  <c r="L7" i="7" s="1"/>
  <c r="J7" i="7"/>
  <c r="A7" i="7"/>
  <c r="K56" i="7"/>
  <c r="L56" i="7" s="1"/>
  <c r="J56" i="7"/>
  <c r="A56" i="7"/>
  <c r="K39" i="7"/>
  <c r="L39" i="7" s="1"/>
  <c r="J39" i="7"/>
  <c r="A39" i="7"/>
  <c r="K28" i="7"/>
  <c r="L28" i="7" s="1"/>
  <c r="J28" i="7"/>
  <c r="A28" i="7"/>
  <c r="K23" i="7"/>
  <c r="L23" i="7" s="1"/>
  <c r="J23" i="7"/>
  <c r="A23" i="7"/>
  <c r="K18" i="7"/>
  <c r="L18" i="7" s="1"/>
  <c r="J18" i="7"/>
  <c r="A18" i="7"/>
  <c r="K4" i="7"/>
  <c r="L4" i="7" s="1"/>
  <c r="J4" i="7"/>
  <c r="A4" i="7"/>
  <c r="K3" i="7"/>
  <c r="L3" i="7" s="1"/>
  <c r="J3" i="7"/>
  <c r="A3" i="7"/>
  <c r="K2" i="7"/>
  <c r="L2" i="7" s="1"/>
  <c r="J2" i="7"/>
  <c r="A2" i="7"/>
  <c r="A34" i="6" l="1"/>
  <c r="A52" i="6"/>
  <c r="A49" i="6"/>
  <c r="A50" i="6"/>
  <c r="A19" i="6"/>
  <c r="A56" i="6"/>
  <c r="A10" i="6"/>
  <c r="A15" i="6"/>
  <c r="A54" i="6"/>
  <c r="A21" i="6"/>
  <c r="A83" i="6"/>
  <c r="A70" i="6"/>
  <c r="A72" i="6"/>
  <c r="A32" i="6"/>
  <c r="A24" i="6"/>
  <c r="A48" i="6"/>
  <c r="A47" i="6"/>
  <c r="A18" i="6"/>
  <c r="A90" i="6"/>
  <c r="A29" i="6"/>
  <c r="A17" i="6"/>
  <c r="A57" i="6"/>
  <c r="A73" i="6"/>
  <c r="A43" i="6"/>
  <c r="A55" i="6"/>
  <c r="A86" i="6"/>
  <c r="A74" i="6"/>
  <c r="A84" i="6"/>
  <c r="A14" i="6"/>
  <c r="A8" i="6"/>
  <c r="A66" i="6"/>
  <c r="A65" i="6"/>
  <c r="A67" i="6"/>
  <c r="A2" i="6"/>
  <c r="A63" i="6"/>
  <c r="A68" i="6"/>
  <c r="A3" i="6"/>
  <c r="A89" i="6"/>
  <c r="A38" i="6"/>
  <c r="A6" i="6"/>
  <c r="A9" i="6"/>
  <c r="A37" i="6"/>
  <c r="A36" i="6"/>
  <c r="A80" i="6"/>
  <c r="A13" i="6"/>
  <c r="A69" i="6"/>
  <c r="A12" i="6"/>
  <c r="A41" i="6"/>
  <c r="A53" i="6"/>
  <c r="A31" i="6"/>
  <c r="A77" i="6"/>
  <c r="A42" i="6"/>
  <c r="A91" i="6"/>
  <c r="A45" i="6"/>
  <c r="A60" i="6"/>
  <c r="A20" i="6"/>
  <c r="A64" i="6"/>
  <c r="A62" i="6"/>
  <c r="A4" i="6"/>
  <c r="A16" i="6"/>
  <c r="A59" i="6"/>
  <c r="A27" i="6"/>
  <c r="A79" i="6"/>
  <c r="A7" i="6"/>
  <c r="A26" i="6"/>
  <c r="A61" i="6"/>
  <c r="A40" i="6"/>
  <c r="A82" i="6"/>
  <c r="A88" i="6"/>
  <c r="A5" i="6"/>
  <c r="A75" i="6"/>
  <c r="A33" i="6"/>
  <c r="A58" i="6"/>
  <c r="A25" i="6"/>
  <c r="A28" i="6"/>
  <c r="A30" i="6"/>
  <c r="A11" i="6"/>
  <c r="A23" i="6"/>
  <c r="A87" i="6"/>
  <c r="A71" i="6"/>
  <c r="A44" i="6"/>
  <c r="A22" i="6"/>
  <c r="A85" i="6"/>
  <c r="A39" i="6"/>
  <c r="A81" i="6"/>
  <c r="A51" i="6"/>
  <c r="A35" i="6"/>
  <c r="A46" i="6"/>
  <c r="A76" i="6"/>
  <c r="A78" i="6"/>
  <c r="K76" i="5"/>
  <c r="L76" i="5" s="1"/>
  <c r="K46" i="5"/>
  <c r="L46" i="5" s="1"/>
  <c r="L35" i="5"/>
  <c r="K51" i="5"/>
  <c r="L51" i="5" s="1"/>
  <c r="K81" i="5"/>
  <c r="L81" i="5" s="1"/>
  <c r="K39" i="5"/>
  <c r="L39" i="5" s="1"/>
  <c r="K85" i="5"/>
  <c r="L85" i="5" s="1"/>
  <c r="K22" i="5"/>
  <c r="L22" i="5" s="1"/>
  <c r="K44" i="5"/>
  <c r="L44" i="5" s="1"/>
  <c r="K71" i="5"/>
  <c r="L71" i="5" s="1"/>
  <c r="K87" i="5"/>
  <c r="L87" i="5" s="1"/>
  <c r="K23" i="5"/>
  <c r="L23" i="5" s="1"/>
  <c r="K11" i="5"/>
  <c r="L11" i="5" s="1"/>
  <c r="K30" i="5"/>
  <c r="L30" i="5" s="1"/>
  <c r="K28" i="5"/>
  <c r="L28" i="5" s="1"/>
  <c r="K25" i="5"/>
  <c r="L25" i="5" s="1"/>
  <c r="K58" i="5"/>
  <c r="L58" i="5" s="1"/>
  <c r="K33" i="5"/>
  <c r="L33" i="5" s="1"/>
  <c r="K75" i="5"/>
  <c r="L75" i="5" s="1"/>
  <c r="K5" i="5"/>
  <c r="L5" i="5" s="1"/>
  <c r="K88" i="5"/>
  <c r="L88" i="5" s="1"/>
  <c r="K82" i="5"/>
  <c r="L82" i="5" s="1"/>
  <c r="K40" i="5"/>
  <c r="L40" i="5" s="1"/>
  <c r="K61" i="5"/>
  <c r="L61" i="5" s="1"/>
  <c r="K26" i="5"/>
  <c r="L26" i="5" s="1"/>
  <c r="K7" i="5"/>
  <c r="L7" i="5" s="1"/>
  <c r="K79" i="5"/>
  <c r="L79" i="5" s="1"/>
  <c r="K27" i="5"/>
  <c r="L27" i="5" s="1"/>
  <c r="K59" i="5"/>
  <c r="L59" i="5" s="1"/>
  <c r="K16" i="5"/>
  <c r="L16" i="5" s="1"/>
  <c r="K4" i="5"/>
  <c r="L4" i="5" s="1"/>
  <c r="K62" i="5"/>
  <c r="L62" i="5" s="1"/>
  <c r="K64" i="5"/>
  <c r="L64" i="5" s="1"/>
  <c r="K20" i="5"/>
  <c r="L20" i="5" s="1"/>
  <c r="K60" i="5"/>
  <c r="L60" i="5" s="1"/>
  <c r="K45" i="5"/>
  <c r="L45" i="5" s="1"/>
  <c r="K91" i="5"/>
  <c r="L91" i="5" s="1"/>
  <c r="K42" i="5"/>
  <c r="L42" i="5" s="1"/>
  <c r="K77" i="5"/>
  <c r="L77" i="5" s="1"/>
  <c r="K31" i="5"/>
  <c r="L31" i="5" s="1"/>
  <c r="K53" i="5"/>
  <c r="L53" i="5" s="1"/>
  <c r="K41" i="5"/>
  <c r="L41" i="5" s="1"/>
  <c r="K12" i="5"/>
  <c r="L12" i="5" s="1"/>
  <c r="K69" i="5"/>
  <c r="L69" i="5" s="1"/>
  <c r="K13" i="5"/>
  <c r="L13" i="5" s="1"/>
  <c r="K80" i="5"/>
  <c r="L80" i="5" s="1"/>
  <c r="K36" i="5"/>
  <c r="L36" i="5" s="1"/>
  <c r="K37" i="5"/>
  <c r="L37" i="5" s="1"/>
  <c r="K9" i="5"/>
  <c r="L9" i="5" s="1"/>
  <c r="K6" i="5"/>
  <c r="L6" i="5" s="1"/>
  <c r="K38" i="5"/>
  <c r="L38" i="5" s="1"/>
  <c r="K89" i="5"/>
  <c r="L89" i="5" s="1"/>
  <c r="K3" i="5"/>
  <c r="L3" i="5" s="1"/>
  <c r="K68" i="5"/>
  <c r="L68" i="5" s="1"/>
  <c r="K63" i="5"/>
  <c r="L63" i="5" s="1"/>
  <c r="K2" i="5"/>
  <c r="L2" i="5" s="1"/>
  <c r="K67" i="5"/>
  <c r="L67" i="5" s="1"/>
  <c r="K65" i="5"/>
  <c r="L65" i="5" s="1"/>
  <c r="K66" i="5"/>
  <c r="L66" i="5" s="1"/>
  <c r="K8" i="5"/>
  <c r="L8" i="5" s="1"/>
  <c r="K14" i="5"/>
  <c r="L14" i="5" s="1"/>
  <c r="K84" i="5"/>
  <c r="L84" i="5" s="1"/>
  <c r="K74" i="5"/>
  <c r="L74" i="5" s="1"/>
  <c r="K86" i="5"/>
  <c r="L86" i="5" s="1"/>
  <c r="K55" i="5"/>
  <c r="L55" i="5" s="1"/>
  <c r="K43" i="5"/>
  <c r="L43" i="5" s="1"/>
  <c r="K73" i="5"/>
  <c r="L73" i="5" s="1"/>
  <c r="K57" i="5"/>
  <c r="L57" i="5" s="1"/>
  <c r="K17" i="5"/>
  <c r="L17" i="5" s="1"/>
  <c r="K29" i="5"/>
  <c r="L29" i="5" s="1"/>
  <c r="K90" i="5"/>
  <c r="L90" i="5" s="1"/>
  <c r="K18" i="5"/>
  <c r="L18" i="5" s="1"/>
  <c r="K47" i="5"/>
  <c r="L47" i="5" s="1"/>
  <c r="K48" i="5"/>
  <c r="L48" i="5" s="1"/>
  <c r="K24" i="5"/>
  <c r="L24" i="5" s="1"/>
  <c r="K32" i="5"/>
  <c r="L32" i="5" s="1"/>
  <c r="K72" i="5"/>
  <c r="L72" i="5" s="1"/>
  <c r="K70" i="5"/>
  <c r="L70" i="5" s="1"/>
  <c r="K83" i="5"/>
  <c r="L83" i="5" s="1"/>
  <c r="K21" i="5"/>
  <c r="L21" i="5" s="1"/>
  <c r="K54" i="5"/>
  <c r="L54" i="5" s="1"/>
  <c r="K15" i="5"/>
  <c r="L15" i="5" s="1"/>
  <c r="K10" i="5"/>
  <c r="L10" i="5" s="1"/>
  <c r="K56" i="5"/>
  <c r="L56" i="5" s="1"/>
  <c r="K19" i="5"/>
  <c r="L19" i="5" s="1"/>
  <c r="K50" i="5"/>
  <c r="L50" i="5" s="1"/>
  <c r="K49" i="5"/>
  <c r="L49" i="5" s="1"/>
  <c r="K52" i="5"/>
  <c r="L52" i="5" s="1"/>
  <c r="K34" i="5"/>
  <c r="L34" i="5" s="1"/>
  <c r="K78" i="5"/>
  <c r="L78" i="5" s="1"/>
  <c r="J76" i="5"/>
  <c r="J46" i="5"/>
  <c r="J35" i="5"/>
  <c r="J51" i="5"/>
  <c r="J81" i="5"/>
  <c r="J39" i="5"/>
  <c r="J85" i="5"/>
  <c r="J22" i="5"/>
  <c r="J44" i="5"/>
  <c r="J71" i="5"/>
  <c r="J87" i="5"/>
  <c r="J23" i="5"/>
  <c r="J11" i="5"/>
  <c r="J30" i="5"/>
  <c r="J28" i="5"/>
  <c r="J25" i="5"/>
  <c r="J58" i="5"/>
  <c r="J33" i="5"/>
  <c r="J75" i="5"/>
  <c r="J5" i="5"/>
  <c r="J88" i="5"/>
  <c r="J82" i="5"/>
  <c r="J40" i="5"/>
  <c r="J61" i="5"/>
  <c r="J26" i="5"/>
  <c r="J7" i="5"/>
  <c r="J79" i="5"/>
  <c r="J27" i="5"/>
  <c r="J59" i="5"/>
  <c r="J16" i="5"/>
  <c r="J4" i="5"/>
  <c r="J62" i="5"/>
  <c r="J64" i="5"/>
  <c r="J20" i="5"/>
  <c r="J60" i="5"/>
  <c r="J45" i="5"/>
  <c r="J91" i="5"/>
  <c r="J42" i="5"/>
  <c r="J77" i="5"/>
  <c r="J31" i="5"/>
  <c r="J53" i="5"/>
  <c r="J41" i="5"/>
  <c r="J12" i="5"/>
  <c r="J69" i="5"/>
  <c r="J13" i="5"/>
  <c r="J80" i="5"/>
  <c r="J36" i="5"/>
  <c r="J37" i="5"/>
  <c r="J9" i="5"/>
  <c r="J6" i="5"/>
  <c r="J38" i="5"/>
  <c r="J89" i="5"/>
  <c r="J3" i="5"/>
  <c r="J68" i="5"/>
  <c r="J63" i="5"/>
  <c r="J2" i="5"/>
  <c r="J67" i="5"/>
  <c r="J65" i="5"/>
  <c r="J66" i="5"/>
  <c r="J8" i="5"/>
  <c r="J14" i="5"/>
  <c r="J84" i="5"/>
  <c r="J74" i="5"/>
  <c r="J86" i="5"/>
  <c r="J55" i="5"/>
  <c r="J43" i="5"/>
  <c r="J73" i="5"/>
  <c r="J57" i="5"/>
  <c r="J17" i="5"/>
  <c r="J29" i="5"/>
  <c r="J90" i="5"/>
  <c r="J18" i="5"/>
  <c r="J47" i="5"/>
  <c r="J48" i="5"/>
  <c r="J24" i="5"/>
  <c r="J32" i="5"/>
  <c r="J72" i="5"/>
  <c r="J70" i="5"/>
  <c r="J83" i="5"/>
  <c r="J21" i="5"/>
  <c r="J54" i="5"/>
  <c r="J15" i="5"/>
  <c r="J10" i="5"/>
  <c r="J56" i="5"/>
  <c r="J19" i="5"/>
  <c r="J50" i="5"/>
  <c r="J49" i="5"/>
  <c r="J52" i="5"/>
  <c r="J34" i="5"/>
  <c r="J78" i="5"/>
  <c r="A87" i="5"/>
  <c r="A79" i="5"/>
  <c r="A78" i="5"/>
  <c r="A77" i="5"/>
  <c r="A76" i="5"/>
  <c r="A67" i="5"/>
  <c r="A56" i="5"/>
  <c r="A49" i="5"/>
  <c r="A46" i="5"/>
  <c r="A33" i="5"/>
  <c r="A24" i="5"/>
  <c r="A11" i="5"/>
  <c r="A88" i="5"/>
  <c r="A86" i="5"/>
  <c r="A85" i="5"/>
  <c r="A52" i="5"/>
  <c r="A35" i="5"/>
  <c r="A22" i="5"/>
  <c r="A21" i="5"/>
  <c r="A10" i="5"/>
  <c r="A7" i="5"/>
  <c r="A4" i="5"/>
  <c r="A82" i="5"/>
  <c r="A81" i="5"/>
  <c r="A59" i="5"/>
  <c r="A50" i="5"/>
  <c r="A5" i="5"/>
  <c r="A83" i="5"/>
  <c r="A73" i="5"/>
  <c r="A44" i="5"/>
  <c r="A41" i="5"/>
  <c r="A17" i="5"/>
  <c r="A80" i="5"/>
  <c r="A71" i="5"/>
  <c r="A65" i="5"/>
  <c r="A54" i="5"/>
  <c r="A51" i="5"/>
  <c r="A39" i="5"/>
  <c r="A31" i="5"/>
  <c r="A20" i="5"/>
  <c r="A63" i="5"/>
  <c r="A53" i="5"/>
  <c r="A45" i="5"/>
  <c r="A32" i="5"/>
  <c r="A28" i="5"/>
  <c r="A84" i="5"/>
  <c r="A55" i="5"/>
  <c r="A58" i="5"/>
  <c r="A34" i="5"/>
  <c r="A23" i="5"/>
  <c r="A90" i="5"/>
  <c r="A70" i="5"/>
  <c r="A30" i="5"/>
  <c r="A75" i="5"/>
  <c r="A57" i="5"/>
  <c r="A15" i="5"/>
  <c r="A89" i="5"/>
  <c r="A37" i="5"/>
  <c r="A19" i="5"/>
  <c r="A68" i="5"/>
  <c r="A66" i="5"/>
  <c r="A64" i="5"/>
  <c r="A29" i="5"/>
  <c r="A36" i="5"/>
  <c r="A18" i="5"/>
  <c r="A74" i="5"/>
  <c r="A40" i="5"/>
  <c r="A6" i="5"/>
  <c r="A38" i="5"/>
  <c r="A91" i="5"/>
  <c r="A43" i="5"/>
  <c r="A72" i="5"/>
  <c r="A69" i="5"/>
  <c r="A26" i="5"/>
  <c r="A16" i="5"/>
  <c r="A3" i="5"/>
  <c r="A47" i="5"/>
  <c r="A48" i="5"/>
  <c r="A8" i="5"/>
  <c r="A12" i="5"/>
  <c r="A62" i="5"/>
  <c r="A25" i="5"/>
  <c r="A42" i="5"/>
  <c r="A14" i="5"/>
  <c r="A9" i="5"/>
  <c r="A61" i="5"/>
  <c r="A27" i="5"/>
  <c r="A60" i="5"/>
  <c r="A2" i="5"/>
  <c r="A13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2" i="3"/>
</calcChain>
</file>

<file path=xl/sharedStrings.xml><?xml version="1.0" encoding="utf-8"?>
<sst xmlns="http://schemas.openxmlformats.org/spreadsheetml/2006/main" count="14488" uniqueCount="3886">
  <si>
    <t>Agency Name</t>
  </si>
  <si>
    <t>Agent Name</t>
  </si>
  <si>
    <t>Birth Date</t>
  </si>
  <si>
    <t>Age</t>
  </si>
  <si>
    <t>First</t>
  </si>
  <si>
    <t>Last</t>
  </si>
  <si>
    <t>Combined Names</t>
  </si>
  <si>
    <t>COST 18-19</t>
  </si>
  <si>
    <t>PC 18-19</t>
  </si>
  <si>
    <t>COST 19-20</t>
  </si>
  <si>
    <t>PC 19-20</t>
  </si>
  <si>
    <t>COST 20-21</t>
  </si>
  <si>
    <t>PC 20-21</t>
  </si>
  <si>
    <t>COST 21-22</t>
  </si>
  <si>
    <t>PC 21-22</t>
  </si>
  <si>
    <t>COST 22-23</t>
  </si>
  <si>
    <t>PC 22-23</t>
  </si>
  <si>
    <t>COST 23-24</t>
  </si>
  <si>
    <t>PC 23-24</t>
  </si>
  <si>
    <t>Dollars Captured Above/ Below Value</t>
  </si>
  <si>
    <t>Value Capture %</t>
  </si>
  <si>
    <t>Total Cost</t>
  </si>
  <si>
    <t>Total PC</t>
  </si>
  <si>
    <t>RSG Hockey, LLC</t>
  </si>
  <si>
    <t>Allain Roy</t>
  </si>
  <si>
    <t>08/07/1990</t>
  </si>
  <si>
    <t>Jake</t>
  </si>
  <si>
    <t>Allen</t>
  </si>
  <si>
    <t>Jake Allen</t>
  </si>
  <si>
    <t>03/11/2000</t>
  </si>
  <si>
    <t>Justus</t>
  </si>
  <si>
    <t>Annunen</t>
  </si>
  <si>
    <t>Justus Annunen</t>
  </si>
  <si>
    <t>12/05/1992</t>
  </si>
  <si>
    <t>Nathan</t>
  </si>
  <si>
    <t>Beaulieu</t>
  </si>
  <si>
    <t>Nathan Beaulieu</t>
  </si>
  <si>
    <t>08/31/1991</t>
  </si>
  <si>
    <t>Alex</t>
  </si>
  <si>
    <t>Belzile</t>
  </si>
  <si>
    <t>Alex Belzile</t>
  </si>
  <si>
    <t>05/01/1994</t>
  </si>
  <si>
    <t>Antoine</t>
  </si>
  <si>
    <t>Bibeau</t>
  </si>
  <si>
    <t>Antoine Bibeau</t>
  </si>
  <si>
    <t>03/11/1998</t>
  </si>
  <si>
    <t>Brandon</t>
  </si>
  <si>
    <t>Biro</t>
  </si>
  <si>
    <t>Brandon Biro</t>
  </si>
  <si>
    <t>11/21/1986</t>
  </si>
  <si>
    <t>Ben</t>
  </si>
  <si>
    <t>Bishop</t>
  </si>
  <si>
    <t>Ben Bishop</t>
  </si>
  <si>
    <t>03/29/1996</t>
  </si>
  <si>
    <t>Clark</t>
  </si>
  <si>
    <t>Clark Bishop</t>
  </si>
  <si>
    <t>02/07/1995</t>
  </si>
  <si>
    <t>Nikolas</t>
  </si>
  <si>
    <t>Brouillard</t>
  </si>
  <si>
    <t>Nikolas Brouillard</t>
  </si>
  <si>
    <t>11/18/1997</t>
  </si>
  <si>
    <t>Jacob</t>
  </si>
  <si>
    <t>Bryson</t>
  </si>
  <si>
    <t>Jacob Bryson</t>
  </si>
  <si>
    <t>02/15/1998</t>
  </si>
  <si>
    <t>Dennis</t>
  </si>
  <si>
    <t>Cholowski</t>
  </si>
  <si>
    <t>Dennis Cholowski</t>
  </si>
  <si>
    <t>11/06/1997</t>
  </si>
  <si>
    <t>Evan</t>
  </si>
  <si>
    <t>Cormier</t>
  </si>
  <si>
    <t>Evan Cormier</t>
  </si>
  <si>
    <t>02/09/2001</t>
  </si>
  <si>
    <t>Dylan</t>
  </si>
  <si>
    <t>Cozens</t>
  </si>
  <si>
    <t>Dylan Cozens</t>
  </si>
  <si>
    <t>11/13/1990</t>
  </si>
  <si>
    <t>Brenden</t>
  </si>
  <si>
    <t>Dillon</t>
  </si>
  <si>
    <t>Brenden Dillon</t>
  </si>
  <si>
    <t>10/01/1990</t>
  </si>
  <si>
    <t>Justin</t>
  </si>
  <si>
    <t>Dowling</t>
  </si>
  <si>
    <t>Justin Dowling</t>
  </si>
  <si>
    <t>03/09/1992</t>
  </si>
  <si>
    <t>Ryan</t>
  </si>
  <si>
    <t>Dzingel</t>
  </si>
  <si>
    <t>Ryan Dzingel</t>
  </si>
  <si>
    <t>02/11/1998</t>
  </si>
  <si>
    <t>Trent</t>
  </si>
  <si>
    <t>Frederic</t>
  </si>
  <si>
    <t>Trent Frederic</t>
  </si>
  <si>
    <t>04/26/1995</t>
  </si>
  <si>
    <t>Frederik</t>
  </si>
  <si>
    <t>Gauthier</t>
  </si>
  <si>
    <t>Frederik Gauthier</t>
  </si>
  <si>
    <t>10/15/1997</t>
  </si>
  <si>
    <t>Julien</t>
  </si>
  <si>
    <t>Julien Gauthier</t>
  </si>
  <si>
    <t>11/07/1997</t>
  </si>
  <si>
    <t>Gignac</t>
  </si>
  <si>
    <t>Brandon Gignac</t>
  </si>
  <si>
    <t>01/26/1994</t>
  </si>
  <si>
    <t>Tyrell</t>
  </si>
  <si>
    <t>Goulbourne</t>
  </si>
  <si>
    <t>Tyrell Goulbourne</t>
  </si>
  <si>
    <t>05/21/1995</t>
  </si>
  <si>
    <t>Graves</t>
  </si>
  <si>
    <t>Ryan Graves</t>
  </si>
  <si>
    <t>11/25/1991</t>
  </si>
  <si>
    <t>Philipp</t>
  </si>
  <si>
    <t>Grubauer</t>
  </si>
  <si>
    <t>Philipp Grubauer</t>
  </si>
  <si>
    <t>06/05/1990</t>
  </si>
  <si>
    <t>Radko</t>
  </si>
  <si>
    <t>Gudas</t>
  </si>
  <si>
    <t>Radko Gudas</t>
  </si>
  <si>
    <t>07/29/1997</t>
  </si>
  <si>
    <t>Brendan</t>
  </si>
  <si>
    <t>Guhle</t>
  </si>
  <si>
    <t>Brendan Guhle</t>
  </si>
  <si>
    <t>08/27/1998</t>
  </si>
  <si>
    <t>Hagel</t>
  </si>
  <si>
    <t>Brandon Hagel</t>
  </si>
  <si>
    <t>03/23/1991</t>
  </si>
  <si>
    <t>Erik</t>
  </si>
  <si>
    <t>Haula</t>
  </si>
  <si>
    <t>Erik Haula</t>
  </si>
  <si>
    <t>07/05/1995</t>
  </si>
  <si>
    <t>Danton</t>
  </si>
  <si>
    <t>Heinen</t>
  </si>
  <si>
    <t>Danton Heinen</t>
  </si>
  <si>
    <t>04/09/1999</t>
  </si>
  <si>
    <t>Akito</t>
  </si>
  <si>
    <t>Hirose</t>
  </si>
  <si>
    <t>Akito Hirose</t>
  </si>
  <si>
    <t>06/30/1996</t>
  </si>
  <si>
    <t>Taro</t>
  </si>
  <si>
    <t>Taro Hirose</t>
  </si>
  <si>
    <t>12/20/2000</t>
  </si>
  <si>
    <t>Nils</t>
  </si>
  <si>
    <t>Hoglander</t>
  </si>
  <si>
    <t>Nils Hoglander</t>
  </si>
  <si>
    <t>06/23/1994</t>
  </si>
  <si>
    <t>Charles</t>
  </si>
  <si>
    <t>Hudon</t>
  </si>
  <si>
    <t>Charles Hudon</t>
  </si>
  <si>
    <t>07/25/1995</t>
  </si>
  <si>
    <t>Grant</t>
  </si>
  <si>
    <t>Hutton</t>
  </si>
  <si>
    <t>Grant Hutton</t>
  </si>
  <si>
    <t>05/14/1999</t>
  </si>
  <si>
    <t>Parker</t>
  </si>
  <si>
    <t>Kelly</t>
  </si>
  <si>
    <t>Parker Kelly</t>
  </si>
  <si>
    <t>07/04/1989</t>
  </si>
  <si>
    <t>Keith</t>
  </si>
  <si>
    <t>Kinkaid</t>
  </si>
  <si>
    <t>Keith Kinkaid</t>
  </si>
  <si>
    <t>12/06/1986</t>
  </si>
  <si>
    <t>Pierre-Cedric</t>
  </si>
  <si>
    <t>Labrie</t>
  </si>
  <si>
    <t>Pierre-Cedric Labrie</t>
  </si>
  <si>
    <t>01/12/1993</t>
  </si>
  <si>
    <t>Maxime</t>
  </si>
  <si>
    <t>Lagace</t>
  </si>
  <si>
    <t>Maxime Lagace</t>
  </si>
  <si>
    <t>01/29/1996</t>
  </si>
  <si>
    <t>Juho</t>
  </si>
  <si>
    <t>Lammikko</t>
  </si>
  <si>
    <t>Juho Lammikko</t>
  </si>
  <si>
    <t>12/05/1994</t>
  </si>
  <si>
    <t>Tyler</t>
  </si>
  <si>
    <t>Lewington</t>
  </si>
  <si>
    <t>Tyler Lewington</t>
  </si>
  <si>
    <t>08/18/1997</t>
  </si>
  <si>
    <t>Carson</t>
  </si>
  <si>
    <t>Meyer</t>
  </si>
  <si>
    <t>Carson Meyer</t>
  </si>
  <si>
    <t>02/01/1996</t>
  </si>
  <si>
    <t>Mason</t>
  </si>
  <si>
    <t>Morelli</t>
  </si>
  <si>
    <t>Mason Morelli</t>
  </si>
  <si>
    <t>01/25/1997</t>
  </si>
  <si>
    <t>Philippe</t>
  </si>
  <si>
    <t>Myers</t>
  </si>
  <si>
    <t>Philippe Myers</t>
  </si>
  <si>
    <t>08/14/1996</t>
  </si>
  <si>
    <t>Logan</t>
  </si>
  <si>
    <t>O'Connor</t>
  </si>
  <si>
    <t>Logan O'Connor</t>
  </si>
  <si>
    <t>08/13/1993</t>
  </si>
  <si>
    <t>Cedric</t>
  </si>
  <si>
    <t>Paquette</t>
  </si>
  <si>
    <t>Cedric Paquette</t>
  </si>
  <si>
    <t>02/01/1997</t>
  </si>
  <si>
    <t>Tobie</t>
  </si>
  <si>
    <t>Paquette-Bisson</t>
  </si>
  <si>
    <t>Tobie Paquette-Bisson</t>
  </si>
  <si>
    <t>04/27/1996</t>
  </si>
  <si>
    <t>Perlini</t>
  </si>
  <si>
    <t>Brendan Perlini</t>
  </si>
  <si>
    <t>04/06/1998</t>
  </si>
  <si>
    <t>Matthew</t>
  </si>
  <si>
    <t>Phillips</t>
  </si>
  <si>
    <t>Matthew Phillips</t>
  </si>
  <si>
    <t>04/16/1996</t>
  </si>
  <si>
    <t>John</t>
  </si>
  <si>
    <t>Quenneville</t>
  </si>
  <si>
    <t>John Quenneville</t>
  </si>
  <si>
    <t>09/07/1997</t>
  </si>
  <si>
    <t>Austin</t>
  </si>
  <si>
    <t>Rueschhoff</t>
  </si>
  <si>
    <t>Austin Rueschhoff</t>
  </si>
  <si>
    <t>03/31/1995</t>
  </si>
  <si>
    <t>Kiefer</t>
  </si>
  <si>
    <t>Sherwood</t>
  </si>
  <si>
    <t>Kiefer Sherwood</t>
  </si>
  <si>
    <t>01/22/1997</t>
  </si>
  <si>
    <t>Kole</t>
  </si>
  <si>
    <t>Kole Sherwood</t>
  </si>
  <si>
    <t>05/06/1997</t>
  </si>
  <si>
    <t>Jonas</t>
  </si>
  <si>
    <t>Siegenthaler</t>
  </si>
  <si>
    <t>Jonas Siegenthaler</t>
  </si>
  <si>
    <t>12/01/1994</t>
  </si>
  <si>
    <t>C.J.</t>
  </si>
  <si>
    <t>Smith</t>
  </si>
  <si>
    <t>C.J. Smith</t>
  </si>
  <si>
    <t>01/20/1994</t>
  </si>
  <si>
    <t>Anthony</t>
  </si>
  <si>
    <t>Stolarz</t>
  </si>
  <si>
    <t>Anthony Stolarz</t>
  </si>
  <si>
    <t>02/18/1995</t>
  </si>
  <si>
    <t>Josh</t>
  </si>
  <si>
    <t>Teves</t>
  </si>
  <si>
    <t>Joshua Teves</t>
  </si>
  <si>
    <t>02/25/1997</t>
  </si>
  <si>
    <t>Thompson</t>
  </si>
  <si>
    <t>Logan Thompson</t>
  </si>
  <si>
    <t>10/01/1996</t>
  </si>
  <si>
    <t>Dmytro</t>
  </si>
  <si>
    <t>Timashov</t>
  </si>
  <si>
    <t>Dmytro Timashov</t>
  </si>
  <si>
    <t>02/11/1997</t>
  </si>
  <si>
    <t>Sompel</t>
  </si>
  <si>
    <t>Vande</t>
  </si>
  <si>
    <t>Sompel Vande</t>
  </si>
  <si>
    <t>07/12/1998</t>
  </si>
  <si>
    <t>Joseph</t>
  </si>
  <si>
    <t>Woll</t>
  </si>
  <si>
    <t>Joseph Woll</t>
  </si>
  <si>
    <t>01/04/1999</t>
  </si>
  <si>
    <t>Nico</t>
  </si>
  <si>
    <t>Hischier</t>
  </si>
  <si>
    <t>Nico Hischier</t>
  </si>
  <si>
    <t>Octagon Athlete Representation</t>
  </si>
  <si>
    <t>Allan Walsh</t>
  </si>
  <si>
    <t>10/29/1992</t>
  </si>
  <si>
    <t>Currie</t>
  </si>
  <si>
    <t>Josh Currie</t>
  </si>
  <si>
    <t>11/21/1994</t>
  </si>
  <si>
    <t>Nick</t>
  </si>
  <si>
    <t>DeSimone</t>
  </si>
  <si>
    <t>Nick DeSimone</t>
  </si>
  <si>
    <t>03/28/1995</t>
  </si>
  <si>
    <t>Jonathan</t>
  </si>
  <si>
    <t>Drouin</t>
  </si>
  <si>
    <t>Jonathan Drouin</t>
  </si>
  <si>
    <t>01/09/1994</t>
  </si>
  <si>
    <t>Radek</t>
  </si>
  <si>
    <t>Faksa</t>
  </si>
  <si>
    <t>Radek Faksa</t>
  </si>
  <si>
    <t>11/28/1984</t>
  </si>
  <si>
    <t>Marc-Andre</t>
  </si>
  <si>
    <t>Fleury</t>
  </si>
  <si>
    <t>Marc-Andre Fleury</t>
  </si>
  <si>
    <t>10/05/1993</t>
  </si>
  <si>
    <t>Martin</t>
  </si>
  <si>
    <t>Frk</t>
  </si>
  <si>
    <t>Martin Frk</t>
  </si>
  <si>
    <t>05/13/1985</t>
  </si>
  <si>
    <t>Jaroslav</t>
  </si>
  <si>
    <t>Halak</t>
  </si>
  <si>
    <t>Jaroslav Halak</t>
  </si>
  <si>
    <t>02/27/1996</t>
  </si>
  <si>
    <t>Highmore</t>
  </si>
  <si>
    <t>Matthew Highmore</t>
  </si>
  <si>
    <t>11/02/1997</t>
  </si>
  <si>
    <t>Filip</t>
  </si>
  <si>
    <t>Hronek</t>
  </si>
  <si>
    <t>Filip Hronek</t>
  </si>
  <si>
    <t>06/04/1993</t>
  </si>
  <si>
    <t>Huberdeau</t>
  </si>
  <si>
    <t>Jonathan Huberdeau</t>
  </si>
  <si>
    <t>08/03/1996</t>
  </si>
  <si>
    <t>Bokondji</t>
  </si>
  <si>
    <t>Imama</t>
  </si>
  <si>
    <t>Bokondji Imama</t>
  </si>
  <si>
    <t>09/15/2000</t>
  </si>
  <si>
    <t>Jan</t>
  </si>
  <si>
    <t>Jenik</t>
  </si>
  <si>
    <t>Jan Jenik</t>
  </si>
  <si>
    <t>02/22/1996</t>
  </si>
  <si>
    <t>William</t>
  </si>
  <si>
    <t>Lagesson</t>
  </si>
  <si>
    <t>William Lagesson</t>
  </si>
  <si>
    <t>05/05/1997</t>
  </si>
  <si>
    <t>Matt</t>
  </si>
  <si>
    <t>Luff</t>
  </si>
  <si>
    <t>Matt Luff</t>
  </si>
  <si>
    <t>11/20/1988</t>
  </si>
  <si>
    <t>Max</t>
  </si>
  <si>
    <t>Pacioretty</t>
  </si>
  <si>
    <t>Max Pacioretty</t>
  </si>
  <si>
    <t>05/28/1988</t>
  </si>
  <si>
    <t>David</t>
  </si>
  <si>
    <t>Perron</t>
  </si>
  <si>
    <t>David Perron</t>
  </si>
  <si>
    <t>06/11/1998</t>
  </si>
  <si>
    <t>Kristian</t>
  </si>
  <si>
    <t>Reichel</t>
  </si>
  <si>
    <t>Kristian Reichel</t>
  </si>
  <si>
    <t>07/29/1990</t>
  </si>
  <si>
    <t>Rutta</t>
  </si>
  <si>
    <t>Jan Rutta</t>
  </si>
  <si>
    <t>08/08/1994</t>
  </si>
  <si>
    <t>Dominik</t>
  </si>
  <si>
    <t>Simon</t>
  </si>
  <si>
    <t>Dominik Simon</t>
  </si>
  <si>
    <t>10/28/1998</t>
  </si>
  <si>
    <t>Marian</t>
  </si>
  <si>
    <t>Studenic</t>
  </si>
  <si>
    <t>Marian Studenic</t>
  </si>
  <si>
    <t>02/07/1994</t>
  </si>
  <si>
    <t>Walker</t>
  </si>
  <si>
    <t>Nathan Walker</t>
  </si>
  <si>
    <t>02/24/1993</t>
  </si>
  <si>
    <t>Phillip</t>
  </si>
  <si>
    <t>Danault</t>
  </si>
  <si>
    <t>Phillip Danault</t>
  </si>
  <si>
    <t>10/21/1998</t>
  </si>
  <si>
    <t>Sean</t>
  </si>
  <si>
    <t>Durzi</t>
  </si>
  <si>
    <t>Sean Durzi</t>
  </si>
  <si>
    <t>Rufener Hockey LLC</t>
  </si>
  <si>
    <t>Andre Rufener</t>
  </si>
  <si>
    <t>02/14/1996</t>
  </si>
  <si>
    <t>Nikolaj</t>
  </si>
  <si>
    <t>Ehlers</t>
  </si>
  <si>
    <t>Nikolaj Ehlers</t>
  </si>
  <si>
    <t>09/08/1992</t>
  </si>
  <si>
    <t>Nino</t>
  </si>
  <si>
    <t>Niederreiter</t>
  </si>
  <si>
    <t>Nino Niederreiter</t>
  </si>
  <si>
    <t>Maloney &amp; Thompson Sports Management</t>
  </si>
  <si>
    <t>Andrew Maloney</t>
  </si>
  <si>
    <t>01/07/2000</t>
  </si>
  <si>
    <t>Noah</t>
  </si>
  <si>
    <t>Dobson</t>
  </si>
  <si>
    <t>Noah Dobson</t>
  </si>
  <si>
    <t>07/29/1994</t>
  </si>
  <si>
    <t>Liam</t>
  </si>
  <si>
    <t>O'Brien</t>
  </si>
  <si>
    <t>Liam O'Brien</t>
  </si>
  <si>
    <t>10/22/1996</t>
  </si>
  <si>
    <t>Kai</t>
  </si>
  <si>
    <t>Wissmann</t>
  </si>
  <si>
    <t>Kai Wissmann</t>
  </si>
  <si>
    <t>Andrew Scott</t>
  </si>
  <si>
    <t>03/29/1995</t>
  </si>
  <si>
    <t>Baddock</t>
  </si>
  <si>
    <t>Brandon Baddock</t>
  </si>
  <si>
    <t>11/19/1998</t>
  </si>
  <si>
    <t>Cale</t>
  </si>
  <si>
    <t>Cale Fleury</t>
  </si>
  <si>
    <t>01/31/1994</t>
  </si>
  <si>
    <t>Zachary</t>
  </si>
  <si>
    <t>Leslie</t>
  </si>
  <si>
    <t>Zachary Leslie</t>
  </si>
  <si>
    <t>03/18/1986</t>
  </si>
  <si>
    <t>Cory</t>
  </si>
  <si>
    <t>Schneider</t>
  </si>
  <si>
    <t>Cory Schneider</t>
  </si>
  <si>
    <t>06/07/2000</t>
  </si>
  <si>
    <t>Egor</t>
  </si>
  <si>
    <t>Sokolov</t>
  </si>
  <si>
    <t>Egor Sokolov</t>
  </si>
  <si>
    <t>08/16/1999</t>
  </si>
  <si>
    <t>Gabriel</t>
  </si>
  <si>
    <t>Vilardi</t>
  </si>
  <si>
    <t>Gabriel Vilardi</t>
  </si>
  <si>
    <t>06/03/1999</t>
  </si>
  <si>
    <t>Villalta</t>
  </si>
  <si>
    <t>Matt Villalta</t>
  </si>
  <si>
    <t>12/09/1996</t>
  </si>
  <si>
    <t>Mackenzie</t>
  </si>
  <si>
    <t>Blackwood</t>
  </si>
  <si>
    <t>Mackenzie Blackwood</t>
  </si>
  <si>
    <t>03/31/1998</t>
  </si>
  <si>
    <t>Jakob</t>
  </si>
  <si>
    <t>Chychrun</t>
  </si>
  <si>
    <t>Jakob Chychrun</t>
  </si>
  <si>
    <t>10/27/1995</t>
  </si>
  <si>
    <t>Leon</t>
  </si>
  <si>
    <t>Draisaitl</t>
  </si>
  <si>
    <t>Leon Draisaitl</t>
  </si>
  <si>
    <t>04/20/1993</t>
  </si>
  <si>
    <t>Ben Hutton</t>
  </si>
  <si>
    <t>08/16/1996</t>
  </si>
  <si>
    <t>Kaapo</t>
  </si>
  <si>
    <t>Kahkonen</t>
  </si>
  <si>
    <t>Kaapo Kahkonen</t>
  </si>
  <si>
    <t>02/13/2001</t>
  </si>
  <si>
    <t>Kakko</t>
  </si>
  <si>
    <t>Kaapo Kakko</t>
  </si>
  <si>
    <t>04/19/1998</t>
  </si>
  <si>
    <t>Patrik</t>
  </si>
  <si>
    <t>Laine</t>
  </si>
  <si>
    <t>Patrik Laine</t>
  </si>
  <si>
    <t>10/29/1996</t>
  </si>
  <si>
    <t>Mikko</t>
  </si>
  <si>
    <t>Rantanen</t>
  </si>
  <si>
    <t>Mikko Rantanen</t>
  </si>
  <si>
    <t>10/27/1994</t>
  </si>
  <si>
    <t>Rasmus</t>
  </si>
  <si>
    <t>Ristolainen</t>
  </si>
  <si>
    <t>Rasmus Ristolainen</t>
  </si>
  <si>
    <t>Apollo Athletics</t>
  </si>
  <si>
    <t>Bayne Pettinger</t>
  </si>
  <si>
    <t>07/26/1991</t>
  </si>
  <si>
    <t>Tyson</t>
  </si>
  <si>
    <t>Barrie</t>
  </si>
  <si>
    <t>Tyson Barrie</t>
  </si>
  <si>
    <t>07/18/1989</t>
  </si>
  <si>
    <t>Jamie</t>
  </si>
  <si>
    <t>Benn</t>
  </si>
  <si>
    <t>Jamie Benn</t>
  </si>
  <si>
    <t>Ben Hankinson</t>
  </si>
  <si>
    <t>07/25/1994</t>
  </si>
  <si>
    <t>Bischoff</t>
  </si>
  <si>
    <t>Jake Bischoff</t>
  </si>
  <si>
    <t>07/17/1992</t>
  </si>
  <si>
    <t>Bjugstad</t>
  </si>
  <si>
    <t>Nick Bjugstad</t>
  </si>
  <si>
    <t>08/15/1994</t>
  </si>
  <si>
    <t>Theodor</t>
  </si>
  <si>
    <t>Blueger</t>
  </si>
  <si>
    <t>Teddy Blueger</t>
  </si>
  <si>
    <t>Brock</t>
  </si>
  <si>
    <t>Boeser</t>
  </si>
  <si>
    <t>Brock Boeser</t>
  </si>
  <si>
    <t>02/26/1997</t>
  </si>
  <si>
    <t>Henry</t>
  </si>
  <si>
    <t>Bowlby</t>
  </si>
  <si>
    <t>Henry Bowlby</t>
  </si>
  <si>
    <t>09/14/1993</t>
  </si>
  <si>
    <t>Travis</t>
  </si>
  <si>
    <t>Boyd</t>
  </si>
  <si>
    <t>Travis Boyd</t>
  </si>
  <si>
    <t>02/05/1999</t>
  </si>
  <si>
    <t>Cates</t>
  </si>
  <si>
    <t>Noah Cates</t>
  </si>
  <si>
    <t>03/04/1992</t>
  </si>
  <si>
    <t>Derek</t>
  </si>
  <si>
    <t>Forbort</t>
  </si>
  <si>
    <t>Derek Forbort</t>
  </si>
  <si>
    <t>07/10/1996</t>
  </si>
  <si>
    <t>Shane</t>
  </si>
  <si>
    <t>Gersich</t>
  </si>
  <si>
    <t>Shane Gersich</t>
  </si>
  <si>
    <t>10/06/1994</t>
  </si>
  <si>
    <t>Guentzel</t>
  </si>
  <si>
    <t>Jake Guentzel</t>
  </si>
  <si>
    <t>09/21/1990</t>
  </si>
  <si>
    <t>Jensen</t>
  </si>
  <si>
    <t>Nick Jensen</t>
  </si>
  <si>
    <t>05/05/1990</t>
  </si>
  <si>
    <t>Darcy</t>
  </si>
  <si>
    <t>Kuemper</t>
  </si>
  <si>
    <t>Darcy Kuemper</t>
  </si>
  <si>
    <t>02/06/1995</t>
  </si>
  <si>
    <t>Vinni</t>
  </si>
  <si>
    <t>Lettieri</t>
  </si>
  <si>
    <t>Vinni Lettieri</t>
  </si>
  <si>
    <t>12/18/1993</t>
  </si>
  <si>
    <t>Charlie</t>
  </si>
  <si>
    <t>Lindgren</t>
  </si>
  <si>
    <t>Charlie Lindgren</t>
  </si>
  <si>
    <t>Ryan Lindgren</t>
  </si>
  <si>
    <t>04/23/1988</t>
  </si>
  <si>
    <t>Patrick</t>
  </si>
  <si>
    <t>Maroon</t>
  </si>
  <si>
    <t>Pat Maroon</t>
  </si>
  <si>
    <t>06/13/1989</t>
  </si>
  <si>
    <t>McDonagh</t>
  </si>
  <si>
    <t>Ryan McDonagh</t>
  </si>
  <si>
    <t>10/15/1991</t>
  </si>
  <si>
    <t>Nelson</t>
  </si>
  <si>
    <t>Brock Nelson</t>
  </si>
  <si>
    <t>12/18/1998</t>
  </si>
  <si>
    <t>Oettinger</t>
  </si>
  <si>
    <t>Jake Oettinger</t>
  </si>
  <si>
    <t>Gustav</t>
  </si>
  <si>
    <t>Olofsson</t>
  </si>
  <si>
    <t>Gustav Olofsson</t>
  </si>
  <si>
    <t>11/01/1991</t>
  </si>
  <si>
    <t>Pitlick</t>
  </si>
  <si>
    <t>Tyler Pitlick</t>
  </si>
  <si>
    <t>03/17/1998</t>
  </si>
  <si>
    <t>Richards</t>
  </si>
  <si>
    <t>Justin Richards</t>
  </si>
  <si>
    <t>08/22/1991</t>
  </si>
  <si>
    <t>Brayden</t>
  </si>
  <si>
    <t>Schenn</t>
  </si>
  <si>
    <t>Brayden Schenn</t>
  </si>
  <si>
    <t>11/02/1989</t>
  </si>
  <si>
    <t>Luke</t>
  </si>
  <si>
    <t>Luke Schenn</t>
  </si>
  <si>
    <t>05/11/1995</t>
  </si>
  <si>
    <t>Jimmy</t>
  </si>
  <si>
    <t>Schuldt</t>
  </si>
  <si>
    <t>Jimmy Schuldt</t>
  </si>
  <si>
    <t>04/10/1998</t>
  </si>
  <si>
    <t>Riley</t>
  </si>
  <si>
    <t>Tufte</t>
  </si>
  <si>
    <t>Riley Tufte</t>
  </si>
  <si>
    <t>Dynasty Hockey Group</t>
  </si>
  <si>
    <t>Blake Robson</t>
  </si>
  <si>
    <t>05/12/1998</t>
  </si>
  <si>
    <t>Blankenburg</t>
  </si>
  <si>
    <t>Nick Blankenburg</t>
  </si>
  <si>
    <t>Sports Consulting Group Inc.</t>
  </si>
  <si>
    <t>Brian &amp; Scott Bartlett</t>
  </si>
  <si>
    <t>03/06/1996</t>
  </si>
  <si>
    <t>Angello</t>
  </si>
  <si>
    <t>Anthony Angello</t>
  </si>
  <si>
    <t>10/06/1992</t>
  </si>
  <si>
    <t>Archibald</t>
  </si>
  <si>
    <t>Josh Archibald</t>
  </si>
  <si>
    <t>07/22/1993</t>
  </si>
  <si>
    <t>Cole</t>
  </si>
  <si>
    <t>Bardreau</t>
  </si>
  <si>
    <t>Cole Bardreau</t>
  </si>
  <si>
    <t>05/12/1994</t>
  </si>
  <si>
    <t>Gavin</t>
  </si>
  <si>
    <t>Bayreuther</t>
  </si>
  <si>
    <t>Gavin Bayreuther</t>
  </si>
  <si>
    <t>04/05/2001</t>
  </si>
  <si>
    <t>Boldy</t>
  </si>
  <si>
    <t>Matt Boldy</t>
  </si>
  <si>
    <t>01/06/1995</t>
  </si>
  <si>
    <t>Will</t>
  </si>
  <si>
    <t>Butcher</t>
  </si>
  <si>
    <t>Will Butcher</t>
  </si>
  <si>
    <t>11/28/1991</t>
  </si>
  <si>
    <t>Blake</t>
  </si>
  <si>
    <t>Coleman</t>
  </si>
  <si>
    <t>Blake Coleman</t>
  </si>
  <si>
    <t>12/12/1992</t>
  </si>
  <si>
    <t>Czarnik</t>
  </si>
  <si>
    <t>Austin Czarnik</t>
  </si>
  <si>
    <t>11/01/1989</t>
  </si>
  <si>
    <t>Zac</t>
  </si>
  <si>
    <t>Dalpe</t>
  </si>
  <si>
    <t>Zac Dalpe</t>
  </si>
  <si>
    <t>07/28/1995</t>
  </si>
  <si>
    <t>Hudson</t>
  </si>
  <si>
    <t>Fasching</t>
  </si>
  <si>
    <t>Hudson Fasching</t>
  </si>
  <si>
    <t>03/20/1992</t>
  </si>
  <si>
    <t>Faulk</t>
  </si>
  <si>
    <t>Justin Faulk</t>
  </si>
  <si>
    <t>10/30/1996</t>
  </si>
  <si>
    <t>Gilbert</t>
  </si>
  <si>
    <t>Dennis Gilbert</t>
  </si>
  <si>
    <t>02/16/1997</t>
  </si>
  <si>
    <t>Jordan</t>
  </si>
  <si>
    <t>Greenway</t>
  </si>
  <si>
    <t>Jordan Greenway</t>
  </si>
  <si>
    <t>05/09/1995</t>
  </si>
  <si>
    <t>Gross</t>
  </si>
  <si>
    <t>Jordan Gross</t>
  </si>
  <si>
    <t>01/30/1992</t>
  </si>
  <si>
    <t>Holl</t>
  </si>
  <si>
    <t>Justin Holl</t>
  </si>
  <si>
    <t>03/11/1999</t>
  </si>
  <si>
    <t>Mark</t>
  </si>
  <si>
    <t>Kastelic</t>
  </si>
  <si>
    <t>Mark Kastelic</t>
  </si>
  <si>
    <t>12/09/1994</t>
  </si>
  <si>
    <t>Lomberg</t>
  </si>
  <si>
    <t>Ryan Lomberg</t>
  </si>
  <si>
    <t>09/26/1997</t>
  </si>
  <si>
    <t>Joona</t>
  </si>
  <si>
    <t>Luoto</t>
  </si>
  <si>
    <t>Joona Luoto</t>
  </si>
  <si>
    <t>10/30/1998</t>
  </si>
  <si>
    <t>Makar</t>
  </si>
  <si>
    <t>Cale Makar</t>
  </si>
  <si>
    <t>02/10/1992</t>
  </si>
  <si>
    <t>Sakari</t>
  </si>
  <si>
    <t>Manninen</t>
  </si>
  <si>
    <t>Sakari Manninen</t>
  </si>
  <si>
    <t>12/20/1996</t>
  </si>
  <si>
    <t>Cooper</t>
  </si>
  <si>
    <t>Marody</t>
  </si>
  <si>
    <t>Cooper Marody</t>
  </si>
  <si>
    <t>08/17/1996</t>
  </si>
  <si>
    <t>Dysin</t>
  </si>
  <si>
    <t>Mayo</t>
  </si>
  <si>
    <t>Dysin Mayo</t>
  </si>
  <si>
    <t>10/12/1993</t>
  </si>
  <si>
    <t>McCabe</t>
  </si>
  <si>
    <t>Jake McCabe</t>
  </si>
  <si>
    <t>06/15/1996</t>
  </si>
  <si>
    <t>Bobby</t>
  </si>
  <si>
    <t>McMann</t>
  </si>
  <si>
    <t>Bobby McMann</t>
  </si>
  <si>
    <t>06/15/1998</t>
  </si>
  <si>
    <t>Nicklaus</t>
  </si>
  <si>
    <t>Perbix</t>
  </si>
  <si>
    <t>Nicklaus Perbix</t>
  </si>
  <si>
    <t>02/16/1996</t>
  </si>
  <si>
    <t>Poganski</t>
  </si>
  <si>
    <t>Austin Poganski</t>
  </si>
  <si>
    <t>01/14/1994</t>
  </si>
  <si>
    <t>Andrew</t>
  </si>
  <si>
    <t>Poturalski</t>
  </si>
  <si>
    <t>Andrew Poturalski</t>
  </si>
  <si>
    <t>08/06/2000</t>
  </si>
  <si>
    <t>Alec</t>
  </si>
  <si>
    <t>Regula</t>
  </si>
  <si>
    <t>Alec Regula</t>
  </si>
  <si>
    <t>06/18/1996</t>
  </si>
  <si>
    <t>Jerad</t>
  </si>
  <si>
    <t>Rosburg</t>
  </si>
  <si>
    <t>Jerad Rosburg</t>
  </si>
  <si>
    <t>05/11/1992</t>
  </si>
  <si>
    <t>Bryan</t>
  </si>
  <si>
    <t>Rust</t>
  </si>
  <si>
    <t>Bryan Rust</t>
  </si>
  <si>
    <t>04/17/1994</t>
  </si>
  <si>
    <t>Stevens</t>
  </si>
  <si>
    <t>John Stevens</t>
  </si>
  <si>
    <t>07/22/1996</t>
  </si>
  <si>
    <t>Nolan</t>
  </si>
  <si>
    <t>Nolan Stevens</t>
  </si>
  <si>
    <t>06/19/1994</t>
  </si>
  <si>
    <t>Tomkins</t>
  </si>
  <si>
    <t>Matt Tomkins</t>
  </si>
  <si>
    <t>05/10/1996</t>
  </si>
  <si>
    <t>Tuch</t>
  </si>
  <si>
    <t>Alex Tuch</t>
  </si>
  <si>
    <t>04/27/1993</t>
  </si>
  <si>
    <t>Andy</t>
  </si>
  <si>
    <t>Welinski</t>
  </si>
  <si>
    <t>Andy Welinski</t>
  </si>
  <si>
    <t>Siskinds Sports Management</t>
  </si>
  <si>
    <t>Brian MacDonald</t>
  </si>
  <si>
    <t>05/01/1993</t>
  </si>
  <si>
    <t>Demelo</t>
  </si>
  <si>
    <t>Dylan Demelo</t>
  </si>
  <si>
    <t>06/02/1996</t>
  </si>
  <si>
    <t>Evans</t>
  </si>
  <si>
    <t>Jake Evans</t>
  </si>
  <si>
    <t>KO Sports, Inc.</t>
  </si>
  <si>
    <t>Cameron Stewart</t>
  </si>
  <si>
    <t>11/13/1994</t>
  </si>
  <si>
    <t>Sean Walker</t>
  </si>
  <si>
    <t>Cutting Edge Management</t>
  </si>
  <si>
    <t>Chad Levitt</t>
  </si>
  <si>
    <t>05/21/1997</t>
  </si>
  <si>
    <t>Callum</t>
  </si>
  <si>
    <t>Booth</t>
  </si>
  <si>
    <t>Callum Booth</t>
  </si>
  <si>
    <t>Chris McAlpine</t>
  </si>
  <si>
    <t>07/07/1995</t>
  </si>
  <si>
    <t>Hunter</t>
  </si>
  <si>
    <t>Miska</t>
  </si>
  <si>
    <t>Hunter Miska</t>
  </si>
  <si>
    <t>04/28/1997</t>
  </si>
  <si>
    <t>Thomas</t>
  </si>
  <si>
    <t>Novak</t>
  </si>
  <si>
    <t>Tommy Novak</t>
  </si>
  <si>
    <t>02/04/1996</t>
  </si>
  <si>
    <t>Mitch</t>
  </si>
  <si>
    <t>Reinke</t>
  </si>
  <si>
    <t>Mitch Reinke</t>
  </si>
  <si>
    <t>Clark Maclean</t>
  </si>
  <si>
    <t>09/09/1996</t>
  </si>
  <si>
    <t>Spencer</t>
  </si>
  <si>
    <t>Smallman</t>
  </si>
  <si>
    <t>Spencer Smallman</t>
  </si>
  <si>
    <t>4sports Hockey AG</t>
  </si>
  <si>
    <t>Claude Lemieux</t>
  </si>
  <si>
    <t>10/02/1989</t>
  </si>
  <si>
    <t>Andersen</t>
  </si>
  <si>
    <t>Frederik Andersen</t>
  </si>
  <si>
    <t>10/27/1996</t>
  </si>
  <si>
    <t>Andersson</t>
  </si>
  <si>
    <t>Rasmus Andersson</t>
  </si>
  <si>
    <t>12/03/1997</t>
  </si>
  <si>
    <t>Asplund</t>
  </si>
  <si>
    <t>Rasmus Asplund</t>
  </si>
  <si>
    <t>06/01/1999</t>
  </si>
  <si>
    <t>Emil</t>
  </si>
  <si>
    <t>Bemstrom</t>
  </si>
  <si>
    <t>Emil Bemstrom</t>
  </si>
  <si>
    <t>07/17/1998</t>
  </si>
  <si>
    <t>Joachim</t>
  </si>
  <si>
    <t>Blichfeld</t>
  </si>
  <si>
    <t>Joachim Blichfeld</t>
  </si>
  <si>
    <t>03/14/1995</t>
  </si>
  <si>
    <t>Anton</t>
  </si>
  <si>
    <t>Blidh</t>
  </si>
  <si>
    <t>Anton Blidh</t>
  </si>
  <si>
    <t>01/28/1995</t>
  </si>
  <si>
    <t>Carl</t>
  </si>
  <si>
    <t>Dahlstrom</t>
  </si>
  <si>
    <t>Carl Dahlstrom</t>
  </si>
  <si>
    <t>08/06/1994</t>
  </si>
  <si>
    <t>Christian</t>
  </si>
  <si>
    <t>Djoos</t>
  </si>
  <si>
    <t>Christian Djoos</t>
  </si>
  <si>
    <t>05/31/1996</t>
  </si>
  <si>
    <t>Pierre</t>
  </si>
  <si>
    <t>Engvall</t>
  </si>
  <si>
    <t>Pierre Engvall</t>
  </si>
  <si>
    <t>Engyall</t>
  </si>
  <si>
    <t>10/06/1999</t>
  </si>
  <si>
    <t>Fehervary</t>
  </si>
  <si>
    <t>Martin Fehervary</t>
  </si>
  <si>
    <t>05/31/1999</t>
  </si>
  <si>
    <t>Gawanke</t>
  </si>
  <si>
    <t>Leon Gawanke</t>
  </si>
  <si>
    <t>10/14/1996</t>
  </si>
  <si>
    <t>Kallgren</t>
  </si>
  <si>
    <t>Erik Kallgren</t>
  </si>
  <si>
    <t>09/01/1998</t>
  </si>
  <si>
    <t>Otto</t>
  </si>
  <si>
    <t>Koivula</t>
  </si>
  <si>
    <t>Otto Koivula</t>
  </si>
  <si>
    <t>03/15/1996</t>
  </si>
  <si>
    <t>Lemieux</t>
  </si>
  <si>
    <t>Brendan Lemieux</t>
  </si>
  <si>
    <t>Hampus</t>
  </si>
  <si>
    <t>Lindholm</t>
  </si>
  <si>
    <t>Hampus Lindholm</t>
  </si>
  <si>
    <t>10/08/1996</t>
  </si>
  <si>
    <t>Timo</t>
  </si>
  <si>
    <t>Meier</t>
  </si>
  <si>
    <t>Timo Meier</t>
  </si>
  <si>
    <t>02/08/1992</t>
  </si>
  <si>
    <t>Nemeth</t>
  </si>
  <si>
    <t>Patrik Nemeth</t>
  </si>
  <si>
    <t>05/27/1996</t>
  </si>
  <si>
    <t>Fredrik</t>
  </si>
  <si>
    <t>Fredrik Olofsson</t>
  </si>
  <si>
    <t>07/18/1995</t>
  </si>
  <si>
    <t>Victor</t>
  </si>
  <si>
    <t>Victor Olofsson</t>
  </si>
  <si>
    <t>05/05/1993</t>
  </si>
  <si>
    <t>Rickard</t>
  </si>
  <si>
    <t>Rakell</t>
  </si>
  <si>
    <t>Rickard Rakell</t>
  </si>
  <si>
    <t>11/09/1993</t>
  </si>
  <si>
    <t>Juuso</t>
  </si>
  <si>
    <t>Riikola</t>
  </si>
  <si>
    <t>Juuso Riikola</t>
  </si>
  <si>
    <t>01/29/1997</t>
  </si>
  <si>
    <t>Jack</t>
  </si>
  <si>
    <t>Roslovic</t>
  </si>
  <si>
    <t>Jack Roslovic</t>
  </si>
  <si>
    <t>05/19/1996</t>
  </si>
  <si>
    <t>Linus</t>
  </si>
  <si>
    <t>Sandin</t>
  </si>
  <si>
    <t>Linus Sandin</t>
  </si>
  <si>
    <t>03/23/1994</t>
  </si>
  <si>
    <t>Oskar</t>
  </si>
  <si>
    <t>Sundqvist</t>
  </si>
  <si>
    <t>Oskar Sundqvist</t>
  </si>
  <si>
    <t>08/25/1999</t>
  </si>
  <si>
    <t>Fabian</t>
  </si>
  <si>
    <t>Zetterlund</t>
  </si>
  <si>
    <t>Fabian Zetterlund</t>
  </si>
  <si>
    <t>07/17/1997</t>
  </si>
  <si>
    <t>Alexander</t>
  </si>
  <si>
    <t>Alexander TRUE</t>
  </si>
  <si>
    <t>07/26/1997</t>
  </si>
  <si>
    <t>Sebastian</t>
  </si>
  <si>
    <t>Aho</t>
  </si>
  <si>
    <t>Sebastian Aho</t>
  </si>
  <si>
    <t>01/15/2002</t>
  </si>
  <si>
    <t>Tim</t>
  </si>
  <si>
    <t>Stützle</t>
  </si>
  <si>
    <t>Tim Stutzle</t>
  </si>
  <si>
    <t>Newport Sports Management Inc.</t>
  </si>
  <si>
    <t>Craig Oster</t>
  </si>
  <si>
    <t>09/23/1993</t>
  </si>
  <si>
    <t>Pontus</t>
  </si>
  <si>
    <t>Aberg</t>
  </si>
  <si>
    <t>Pontus Aberg</t>
  </si>
  <si>
    <t>04/11/2000</t>
  </si>
  <si>
    <t>Calen</t>
  </si>
  <si>
    <t>Addison</t>
  </si>
  <si>
    <t>Calen Addison</t>
  </si>
  <si>
    <t>11/15/1999</t>
  </si>
  <si>
    <t>Alexeyev</t>
  </si>
  <si>
    <t>Alexander Alexeyev</t>
  </si>
  <si>
    <t>04/08/1997</t>
  </si>
  <si>
    <t>Rudolfs</t>
  </si>
  <si>
    <t>Balcers</t>
  </si>
  <si>
    <t>Rudolfs Balcers</t>
  </si>
  <si>
    <t>03/15/1998</t>
  </si>
  <si>
    <t>Benson</t>
  </si>
  <si>
    <t>Tyler Benson</t>
  </si>
  <si>
    <t>09/02/1999</t>
  </si>
  <si>
    <t>Brannstrom</t>
  </si>
  <si>
    <t>Erik Brannstrom</t>
  </si>
  <si>
    <t>11/26/1996</t>
  </si>
  <si>
    <t>Carlo</t>
  </si>
  <si>
    <t>Brandon Carlo</t>
  </si>
  <si>
    <t>05/28/1997</t>
  </si>
  <si>
    <t>Cernak</t>
  </si>
  <si>
    <t>Erik Cernak</t>
  </si>
  <si>
    <t>05/09/1991</t>
  </si>
  <si>
    <t>Benjamin</t>
  </si>
  <si>
    <t>Chiarot</t>
  </si>
  <si>
    <t>Ben Chiarot</t>
  </si>
  <si>
    <t>06/03/1997</t>
  </si>
  <si>
    <t>Chlapik</t>
  </si>
  <si>
    <t>Filip Chlapik</t>
  </si>
  <si>
    <t>02/19/1998</t>
  </si>
  <si>
    <t>Coghlan</t>
  </si>
  <si>
    <t>Dylan Coghlan</t>
  </si>
  <si>
    <t>07/20/1993</t>
  </si>
  <si>
    <t>Cousins</t>
  </si>
  <si>
    <t>Nick Cousins</t>
  </si>
  <si>
    <t>04/13/2000</t>
  </si>
  <si>
    <t>Dahlin</t>
  </si>
  <si>
    <t>Rasmus Dahlin</t>
  </si>
  <si>
    <t>02/28/1994</t>
  </si>
  <si>
    <t>Oscar</t>
  </si>
  <si>
    <t>Dansk</t>
  </si>
  <si>
    <t>Oscar Dansk</t>
  </si>
  <si>
    <t>Mathew</t>
  </si>
  <si>
    <t>Dumba</t>
  </si>
  <si>
    <t>Matt Dumba</t>
  </si>
  <si>
    <t>05/15/1990</t>
  </si>
  <si>
    <t>Eberle</t>
  </si>
  <si>
    <t>Jordan Eberle</t>
  </si>
  <si>
    <t>02/07/1996</t>
  </si>
  <si>
    <t>Aaron</t>
  </si>
  <si>
    <t>Ekblad</t>
  </si>
  <si>
    <t>Aaron Ekblad</t>
  </si>
  <si>
    <t>05/08/1989</t>
  </si>
  <si>
    <t>Lars</t>
  </si>
  <si>
    <t>Eller</t>
  </si>
  <si>
    <t>Lars Eller</t>
  </si>
  <si>
    <t>03/14/2000</t>
  </si>
  <si>
    <t>Samuel</t>
  </si>
  <si>
    <t>Fagemo</t>
  </si>
  <si>
    <t>Samuel Fagemo</t>
  </si>
  <si>
    <t>Kevin</t>
  </si>
  <si>
    <t>Fiala</t>
  </si>
  <si>
    <t>Kevin Fiala</t>
  </si>
  <si>
    <t>04/15/1997</t>
  </si>
  <si>
    <t>Fischer</t>
  </si>
  <si>
    <t>Christian Fischer</t>
  </si>
  <si>
    <t>Casey</t>
  </si>
  <si>
    <t>Fitzgerald</t>
  </si>
  <si>
    <t>Casey Fitzgerald</t>
  </si>
  <si>
    <t>10/19/1994</t>
  </si>
  <si>
    <t>Ryan Fitzgerald</t>
  </si>
  <si>
    <t>07/28/1998</t>
  </si>
  <si>
    <t>Gregor</t>
  </si>
  <si>
    <t>Noah Gregor</t>
  </si>
  <si>
    <t>Gustafsson</t>
  </si>
  <si>
    <t>David Gustafsson</t>
  </si>
  <si>
    <t>03/14/1992</t>
  </si>
  <si>
    <t>Erik Gustafsson</t>
  </si>
  <si>
    <t>02/08/1995</t>
  </si>
  <si>
    <t>Robert</t>
  </si>
  <si>
    <t>Hagg</t>
  </si>
  <si>
    <t>Robert Hagg</t>
  </si>
  <si>
    <t>02/04/1998</t>
  </si>
  <si>
    <t>Libor</t>
  </si>
  <si>
    <t>Hajek</t>
  </si>
  <si>
    <t>Libor Hajek</t>
  </si>
  <si>
    <t>03/22/1997</t>
  </si>
  <si>
    <t>Jayden</t>
  </si>
  <si>
    <t>Halbgewachs</t>
  </si>
  <si>
    <t>Jayden Halbgewachs</t>
  </si>
  <si>
    <t>11/12/1993</t>
  </si>
  <si>
    <t>Tomas</t>
  </si>
  <si>
    <t>Hertl</t>
  </si>
  <si>
    <t>Tomas Hertl</t>
  </si>
  <si>
    <t>06/10/2000</t>
  </si>
  <si>
    <t>Ingham</t>
  </si>
  <si>
    <t>Jacob Ingham</t>
  </si>
  <si>
    <t>09/25/1991</t>
  </si>
  <si>
    <t>Calle</t>
  </si>
  <si>
    <t>Jarnkrok</t>
  </si>
  <si>
    <t>Calle Jarnkrok</t>
  </si>
  <si>
    <t>04/29/1995</t>
  </si>
  <si>
    <t>Tristan</t>
  </si>
  <si>
    <t>Jarry</t>
  </si>
  <si>
    <t>Tristan Jarry</t>
  </si>
  <si>
    <t>05/31/1990</t>
  </si>
  <si>
    <t>Karlsson</t>
  </si>
  <si>
    <t>Erik Karlsson</t>
  </si>
  <si>
    <t>01/28/1998</t>
  </si>
  <si>
    <t>Tanner</t>
  </si>
  <si>
    <t>Kaspick</t>
  </si>
  <si>
    <t>Tanner Kaspick</t>
  </si>
  <si>
    <t>08/02/1996</t>
  </si>
  <si>
    <t>Kirkland</t>
  </si>
  <si>
    <t>Justin Kirkland</t>
  </si>
  <si>
    <t>08/14/1992</t>
  </si>
  <si>
    <t>Klingberg</t>
  </si>
  <si>
    <t>John Klingberg</t>
  </si>
  <si>
    <t>08/03/1994</t>
  </si>
  <si>
    <t>Ronald</t>
  </si>
  <si>
    <t>Knot</t>
  </si>
  <si>
    <t>Ronald Knot</t>
  </si>
  <si>
    <t>Keegan</t>
  </si>
  <si>
    <t>Kolesar</t>
  </si>
  <si>
    <t>Keegan Kolesar</t>
  </si>
  <si>
    <t>01/31/1998</t>
  </si>
  <si>
    <t>Josef</t>
  </si>
  <si>
    <t>Korenar</t>
  </si>
  <si>
    <t>Josef Korenar</t>
  </si>
  <si>
    <t>10/29/1990</t>
  </si>
  <si>
    <t>Dmitry</t>
  </si>
  <si>
    <t>Kulikov</t>
  </si>
  <si>
    <t>Dmitry Kulikov</t>
  </si>
  <si>
    <t>Andrei</t>
  </si>
  <si>
    <t>Kuzmenko</t>
  </si>
  <si>
    <t>Andrei Kuzmenko</t>
  </si>
  <si>
    <t>05/19/1992</t>
  </si>
  <si>
    <t>Evgeny</t>
  </si>
  <si>
    <t>Kuznetsov</t>
  </si>
  <si>
    <t>Evgeny Kuznetsov</t>
  </si>
  <si>
    <t>11/05/1997</t>
  </si>
  <si>
    <t>Lajoie</t>
  </si>
  <si>
    <t>Maxime Lajoie</t>
  </si>
  <si>
    <t>07/24/1991</t>
  </si>
  <si>
    <t>Robin</t>
  </si>
  <si>
    <t>Lehner</t>
  </si>
  <si>
    <t>Robin Lehner</t>
  </si>
  <si>
    <t>02/20/1996</t>
  </si>
  <si>
    <t>Maxim</t>
  </si>
  <si>
    <t>Letunov</t>
  </si>
  <si>
    <t>Maxim Letunov</t>
  </si>
  <si>
    <t>12/02/1994</t>
  </si>
  <si>
    <t>Elias</t>
  </si>
  <si>
    <t>Elias Lindholm</t>
  </si>
  <si>
    <t>10/20/1998</t>
  </si>
  <si>
    <t>Lindstrom</t>
  </si>
  <si>
    <t>Gustav Lindstrom</t>
  </si>
  <si>
    <t>03/29/1993</t>
  </si>
  <si>
    <t>Adam</t>
  </si>
  <si>
    <t>Lowry</t>
  </si>
  <si>
    <t>Adam Lowry</t>
  </si>
  <si>
    <t>04/06/1994</t>
  </si>
  <si>
    <t>Ilya</t>
  </si>
  <si>
    <t>Lyubushkin</t>
  </si>
  <si>
    <t>Ilya Lyubushkin</t>
  </si>
  <si>
    <t>06/14/1999</t>
  </si>
  <si>
    <t>Stelio</t>
  </si>
  <si>
    <t>Mattheos</t>
  </si>
  <si>
    <t>Stelio Mattheos</t>
  </si>
  <si>
    <t>04/20/1992</t>
  </si>
  <si>
    <t>McIlrath</t>
  </si>
  <si>
    <t>Dylan McIlrath</t>
  </si>
  <si>
    <t>05/05/1999</t>
  </si>
  <si>
    <t>Joshua</t>
  </si>
  <si>
    <t>Norris</t>
  </si>
  <si>
    <t>Josh Norris</t>
  </si>
  <si>
    <t>11/11/1992</t>
  </si>
  <si>
    <t>Jean-Gabriel</t>
  </si>
  <si>
    <t>Pageau</t>
  </si>
  <si>
    <t>Jean-Gabriel Pageau</t>
  </si>
  <si>
    <t>03/28/1991</t>
  </si>
  <si>
    <t>Ondrej</t>
  </si>
  <si>
    <t>Palat</t>
  </si>
  <si>
    <t>Ondrej Palat</t>
  </si>
  <si>
    <t>07/19/1999</t>
  </si>
  <si>
    <t>Peterson</t>
  </si>
  <si>
    <t>Jacob Peterson</t>
  </si>
  <si>
    <t>03/05/1999</t>
  </si>
  <si>
    <t>Ivan</t>
  </si>
  <si>
    <t>Prosvetov</t>
  </si>
  <si>
    <t>Ivan Prosvetov</t>
  </si>
  <si>
    <t>01/11/1992</t>
  </si>
  <si>
    <t>Pysyk</t>
  </si>
  <si>
    <t>Mark Pysyk</t>
  </si>
  <si>
    <t>11/06/1995</t>
  </si>
  <si>
    <t>Sam</t>
  </si>
  <si>
    <t>Reinhart</t>
  </si>
  <si>
    <t>Sam Reinhart</t>
  </si>
  <si>
    <t>08/19/1992</t>
  </si>
  <si>
    <t>Rittich</t>
  </si>
  <si>
    <t>David Rittich</t>
  </si>
  <si>
    <t>05/11/1999</t>
  </si>
  <si>
    <t>Ruzicka</t>
  </si>
  <si>
    <t>Adam Ruzicka</t>
  </si>
  <si>
    <t>Sanheim</t>
  </si>
  <si>
    <t>Travis Sanheim</t>
  </si>
  <si>
    <t>03/15/1993</t>
  </si>
  <si>
    <t>Scheifele</t>
  </si>
  <si>
    <t>Mark Scheifele</t>
  </si>
  <si>
    <t>05/13/1992</t>
  </si>
  <si>
    <t>Stone</t>
  </si>
  <si>
    <t>Mark Stone</t>
  </si>
  <si>
    <t>12/01/1990</t>
  </si>
  <si>
    <t>Tatar</t>
  </si>
  <si>
    <t>Tomas Tatar</t>
  </si>
  <si>
    <t>Joel</t>
  </si>
  <si>
    <t>Teasdale</t>
  </si>
  <si>
    <t>Joel Teasdale</t>
  </si>
  <si>
    <t>08/03/1995</t>
  </si>
  <si>
    <t>Shea</t>
  </si>
  <si>
    <t>Theodore</t>
  </si>
  <si>
    <t>Shea Theodore</t>
  </si>
  <si>
    <t>05/28/1996</t>
  </si>
  <si>
    <t>Ben Thomas</t>
  </si>
  <si>
    <t>07/02/1999</t>
  </si>
  <si>
    <t>Robert Thomas</t>
  </si>
  <si>
    <t>12/11/1997</t>
  </si>
  <si>
    <t>Tkachuk</t>
  </si>
  <si>
    <t>Matthew Tkachuk</t>
  </si>
  <si>
    <t>01/25/1996</t>
  </si>
  <si>
    <t>Lukas</t>
  </si>
  <si>
    <t>Vejdemo</t>
  </si>
  <si>
    <t>Lukas Vejdemo</t>
  </si>
  <si>
    <t>04/29/1996</t>
  </si>
  <si>
    <t>Radim</t>
  </si>
  <si>
    <t>Zohorna</t>
  </si>
  <si>
    <t>Radim Zohorna</t>
  </si>
  <si>
    <t>Gold Star Hockey</t>
  </si>
  <si>
    <t>Daniel Milstein</t>
  </si>
  <si>
    <t>08/10/1994</t>
  </si>
  <si>
    <t>Aston-Reese</t>
  </si>
  <si>
    <t>Zach Aston-Reese</t>
  </si>
  <si>
    <t>12/14/1995</t>
  </si>
  <si>
    <t>Barbashev</t>
  </si>
  <si>
    <t>Ivan Barbashev</t>
  </si>
  <si>
    <t>03/01/1998</t>
  </si>
  <si>
    <t>Mikhail</t>
  </si>
  <si>
    <t>Berdin</t>
  </si>
  <si>
    <t>Mikhail Berdin</t>
  </si>
  <si>
    <t>05/25/1997</t>
  </si>
  <si>
    <t>Devin</t>
  </si>
  <si>
    <t>Cooley</t>
  </si>
  <si>
    <t>Devin Cooley</t>
  </si>
  <si>
    <t>06/24/2000</t>
  </si>
  <si>
    <t>Grigori</t>
  </si>
  <si>
    <t>Denisenko</t>
  </si>
  <si>
    <t>Grigori Denisenko</t>
  </si>
  <si>
    <t>11/21/1995</t>
  </si>
  <si>
    <t>Vladislav</t>
  </si>
  <si>
    <t>Gavrikov</t>
  </si>
  <si>
    <t>Vladislav Gavrikov</t>
  </si>
  <si>
    <t>05/16/1994</t>
  </si>
  <si>
    <t>Grigorenko</t>
  </si>
  <si>
    <t>Mikhail Grigorenko</t>
  </si>
  <si>
    <t>09/26/1998</t>
  </si>
  <si>
    <t>Mac</t>
  </si>
  <si>
    <t>Hollowell</t>
  </si>
  <si>
    <t>Mac Hollowell</t>
  </si>
  <si>
    <t>01/22/1996</t>
  </si>
  <si>
    <t>Ho-Sang</t>
  </si>
  <si>
    <t>Joshua Ho-Sang</t>
  </si>
  <si>
    <t>04/02/1996</t>
  </si>
  <si>
    <t>Jaros</t>
  </si>
  <si>
    <t>Christian Jaros</t>
  </si>
  <si>
    <t>04/14/1997</t>
  </si>
  <si>
    <t>Wyatt</t>
  </si>
  <si>
    <t>Kalynuk</t>
  </si>
  <si>
    <t>Wyatt Kalynuk</t>
  </si>
  <si>
    <t>08/02/1991</t>
  </si>
  <si>
    <t>Evander</t>
  </si>
  <si>
    <t>Kane</t>
  </si>
  <si>
    <t>Evander Kane</t>
  </si>
  <si>
    <t>01/25/1999</t>
  </si>
  <si>
    <t>Pyotr</t>
  </si>
  <si>
    <t>Kochetkov</t>
  </si>
  <si>
    <t>Pyotr Kochetkov</t>
  </si>
  <si>
    <t>12/23/1999</t>
  </si>
  <si>
    <t>Vitali</t>
  </si>
  <si>
    <t>Kravtsov</t>
  </si>
  <si>
    <t>Vitali Kravtsov</t>
  </si>
  <si>
    <t>06/17/1993</t>
  </si>
  <si>
    <t>Nikita</t>
  </si>
  <si>
    <t>Kucherov</t>
  </si>
  <si>
    <t>Nikita Kucherov</t>
  </si>
  <si>
    <t>01/13/1995</t>
  </si>
  <si>
    <t>Mamin</t>
  </si>
  <si>
    <t>Maxim Mamin</t>
  </si>
  <si>
    <t>07/18/1997</t>
  </si>
  <si>
    <t>Nicolas</t>
  </si>
  <si>
    <t>Meloche</t>
  </si>
  <si>
    <t>Nicolas Meloche</t>
  </si>
  <si>
    <t>10/10/1994</t>
  </si>
  <si>
    <t>Mikheyev</t>
  </si>
  <si>
    <t>Ilya Mikheyev</t>
  </si>
  <si>
    <t>07/11/1997</t>
  </si>
  <si>
    <t>Daniil</t>
  </si>
  <si>
    <t>Miromanov</t>
  </si>
  <si>
    <t>Daniil Miromanov</t>
  </si>
  <si>
    <t>11/22/1992</t>
  </si>
  <si>
    <t>Namestnikov</t>
  </si>
  <si>
    <t>Vladislav Namestnikov</t>
  </si>
  <si>
    <t>11/19/1999</t>
  </si>
  <si>
    <t>Pospisil</t>
  </si>
  <si>
    <t>Martin Pospisil</t>
  </si>
  <si>
    <t>01/06/2000</t>
  </si>
  <si>
    <t>Romanov</t>
  </si>
  <si>
    <t>Alexander Romanov</t>
  </si>
  <si>
    <t>04/20/1999</t>
  </si>
  <si>
    <t>Rousek</t>
  </si>
  <si>
    <t>Lukas Rousek</t>
  </si>
  <si>
    <t>06/25/1998</t>
  </si>
  <si>
    <t>Sergachev</t>
  </si>
  <si>
    <t>Mikhail Sergachev</t>
  </si>
  <si>
    <t>06/06/1998</t>
  </si>
  <si>
    <t>Yegor</t>
  </si>
  <si>
    <t>Sharangovich</t>
  </si>
  <si>
    <t>Yegor Sharangovich</t>
  </si>
  <si>
    <t>08/04/1995</t>
  </si>
  <si>
    <t>Sorokin</t>
  </si>
  <si>
    <t>Ilya Sorokin</t>
  </si>
  <si>
    <t>10/14/1993</t>
  </si>
  <si>
    <t>Soshnikov</t>
  </si>
  <si>
    <t>Nikita Soshnikov</t>
  </si>
  <si>
    <t>10/31/1996</t>
  </si>
  <si>
    <t>Svechnikov</t>
  </si>
  <si>
    <t>Evgeny Svechnikov</t>
  </si>
  <si>
    <t>09/13/1999</t>
  </si>
  <si>
    <t>Alexandre</t>
  </si>
  <si>
    <t>Texier</t>
  </si>
  <si>
    <t>Alexandre Texier</t>
  </si>
  <si>
    <t>Vasilevskiy</t>
  </si>
  <si>
    <t>Andrei Vasilevskiy</t>
  </si>
  <si>
    <t>Virtanen</t>
  </si>
  <si>
    <t>Jake Virtanen</t>
  </si>
  <si>
    <t>08/02/1997</t>
  </si>
  <si>
    <t>Volkov</t>
  </si>
  <si>
    <t>Alexander Volkov</t>
  </si>
  <si>
    <t>Weissbach</t>
  </si>
  <si>
    <t>Linus Weissbach</t>
  </si>
  <si>
    <t>04/16/1995</t>
  </si>
  <si>
    <t>Zadorov</t>
  </si>
  <si>
    <t>Nikita Zadorov</t>
  </si>
  <si>
    <t>10/03/1995</t>
  </si>
  <si>
    <t>Artem</t>
  </si>
  <si>
    <t>Zub</t>
  </si>
  <si>
    <t>Artem Zub</t>
  </si>
  <si>
    <t>Forward Hockey</t>
  </si>
  <si>
    <t>Daniel Plante</t>
  </si>
  <si>
    <t>01/18/1991</t>
  </si>
  <si>
    <t>Carpenter</t>
  </si>
  <si>
    <t>Ryan Carpenter</t>
  </si>
  <si>
    <t>05/23/2000</t>
  </si>
  <si>
    <t>Ty</t>
  </si>
  <si>
    <t>Emberson</t>
  </si>
  <si>
    <t>Ty Emberson</t>
  </si>
  <si>
    <t>08/27/1989</t>
  </si>
  <si>
    <t>Troy</t>
  </si>
  <si>
    <t>Grosenick</t>
  </si>
  <si>
    <t>Troy Grosenick</t>
  </si>
  <si>
    <t>08/24/1988</t>
  </si>
  <si>
    <t>Brad</t>
  </si>
  <si>
    <t>Hunt</t>
  </si>
  <si>
    <t>Brad Hunt</t>
  </si>
  <si>
    <t>05/17/1998</t>
  </si>
  <si>
    <t>Koepke</t>
  </si>
  <si>
    <t>Cole Koepke</t>
  </si>
  <si>
    <t>12/13/1997</t>
  </si>
  <si>
    <t>Lizotte</t>
  </si>
  <si>
    <t>Blake Lizotte</t>
  </si>
  <si>
    <t>12/10/1992</t>
  </si>
  <si>
    <t>Jaycob</t>
  </si>
  <si>
    <t>Megna</t>
  </si>
  <si>
    <t>Jaycob Megna</t>
  </si>
  <si>
    <t>02/01/1990</t>
  </si>
  <si>
    <t>Jayson</t>
  </si>
  <si>
    <t>Jayson Megna</t>
  </si>
  <si>
    <t>11/15/1998</t>
  </si>
  <si>
    <t>Meyers</t>
  </si>
  <si>
    <t>Ben Meyers</t>
  </si>
  <si>
    <t>01/24/1999</t>
  </si>
  <si>
    <t>Samberg</t>
  </si>
  <si>
    <t>Dylan Samberg</t>
  </si>
  <si>
    <t>Wasserman Media Group, LLC</t>
  </si>
  <si>
    <t>Daren Hermiston</t>
  </si>
  <si>
    <t>09/20/1998</t>
  </si>
  <si>
    <t>Ferguson</t>
  </si>
  <si>
    <t>Dylan Ferguson</t>
  </si>
  <si>
    <t>07/27/1998</t>
  </si>
  <si>
    <t>Malinski</t>
  </si>
  <si>
    <t>Sam Malinski</t>
  </si>
  <si>
    <t>Quartexx Management</t>
  </si>
  <si>
    <t>Darren Ferris</t>
  </si>
  <si>
    <t>05/07/1994</t>
  </si>
  <si>
    <t>Anderson</t>
  </si>
  <si>
    <t>Josh Anderson</t>
  </si>
  <si>
    <t>Andreas</t>
  </si>
  <si>
    <t>Athanasiou</t>
  </si>
  <si>
    <t>Andreas Athanasiou</t>
  </si>
  <si>
    <t>08/17/1998</t>
  </si>
  <si>
    <t>Barron T</t>
  </si>
  <si>
    <t>Travis Barron</t>
  </si>
  <si>
    <t>06/20/1996</t>
  </si>
  <si>
    <t>Bennett</t>
  </si>
  <si>
    <t>Sam Bennett</t>
  </si>
  <si>
    <t>02/22/1995</t>
  </si>
  <si>
    <t>Chris</t>
  </si>
  <si>
    <t>Bigras</t>
  </si>
  <si>
    <t>Chris Bigras</t>
  </si>
  <si>
    <t>07/15/1990</t>
  </si>
  <si>
    <t>Zach</t>
  </si>
  <si>
    <t>Bogosian</t>
  </si>
  <si>
    <t>Zach Bogosian</t>
  </si>
  <si>
    <t>05/15/1996</t>
  </si>
  <si>
    <t>Jalen</t>
  </si>
  <si>
    <t>Chatfield</t>
  </si>
  <si>
    <t>Jalen Chatfield</t>
  </si>
  <si>
    <t>06/09/1999</t>
  </si>
  <si>
    <t>Michael</t>
  </si>
  <si>
    <t>DiPietro</t>
  </si>
  <si>
    <t>Michael DiPietro</t>
  </si>
  <si>
    <t>06/28/1993</t>
  </si>
  <si>
    <t>Edmundson</t>
  </si>
  <si>
    <t>Joel Edmundson</t>
  </si>
  <si>
    <t>Morgan</t>
  </si>
  <si>
    <t>Frost</t>
  </si>
  <si>
    <t>Morgan Frost</t>
  </si>
  <si>
    <t>04/14/1998</t>
  </si>
  <si>
    <t>Timothy</t>
  </si>
  <si>
    <t>Gettinger</t>
  </si>
  <si>
    <t>Timothy Gettinger</t>
  </si>
  <si>
    <t>11/14/1991</t>
  </si>
  <si>
    <t>Taylor</t>
  </si>
  <si>
    <t>Hall</t>
  </si>
  <si>
    <t>Taylor Hall</t>
  </si>
  <si>
    <t>03/10/1993</t>
  </si>
  <si>
    <t>Scott</t>
  </si>
  <si>
    <t>Harrington</t>
  </si>
  <si>
    <t>Scott Harrington</t>
  </si>
  <si>
    <t>10/06/1990</t>
  </si>
  <si>
    <t>Nazem</t>
  </si>
  <si>
    <t>Kadri</t>
  </si>
  <si>
    <t>Nazem Kadri</t>
  </si>
  <si>
    <t>05/26/1993</t>
  </si>
  <si>
    <t>Leivo</t>
  </si>
  <si>
    <t>Josh Leivo</t>
  </si>
  <si>
    <t>Mitchell</t>
  </si>
  <si>
    <t>Marner</t>
  </si>
  <si>
    <t>Mitchell Marner</t>
  </si>
  <si>
    <t>06/07/1998</t>
  </si>
  <si>
    <t>Mete</t>
  </si>
  <si>
    <t>Victor Mete</t>
  </si>
  <si>
    <t>09/18/1997</t>
  </si>
  <si>
    <t>Parsons</t>
  </si>
  <si>
    <t>Tyler Parsons</t>
  </si>
  <si>
    <t>08/23/1997</t>
  </si>
  <si>
    <t>Chase</t>
  </si>
  <si>
    <t>Pearson</t>
  </si>
  <si>
    <t>Chase Pearson</t>
  </si>
  <si>
    <t>02/15/1999</t>
  </si>
  <si>
    <t>Isaac</t>
  </si>
  <si>
    <t>Ratcliffe</t>
  </si>
  <si>
    <t>Isaac Ratcliffe</t>
  </si>
  <si>
    <t>07/28/1993</t>
  </si>
  <si>
    <t>Rodrigues</t>
  </si>
  <si>
    <t>Evan Rodrigues</t>
  </si>
  <si>
    <t>02/18/1999</t>
  </si>
  <si>
    <t>Studnicka</t>
  </si>
  <si>
    <t>Jack Studnicka</t>
  </si>
  <si>
    <t>11/27/1999</t>
  </si>
  <si>
    <t>Zadina</t>
  </si>
  <si>
    <t>Filip Zadina</t>
  </si>
  <si>
    <t>Dave Cowan</t>
  </si>
  <si>
    <t>07/20/1998</t>
  </si>
  <si>
    <t>Dube</t>
  </si>
  <si>
    <t>Dillon Dube</t>
  </si>
  <si>
    <t>04/17/1999</t>
  </si>
  <si>
    <t>Rasmussen</t>
  </si>
  <si>
    <t>Michael Rasmussen</t>
  </si>
  <si>
    <t>11/24/1995</t>
  </si>
  <si>
    <t>Dryden</t>
  </si>
  <si>
    <t>Dryden Hunt</t>
  </si>
  <si>
    <t>10/06/1998</t>
  </si>
  <si>
    <t>Valimaki</t>
  </si>
  <si>
    <t>Juuso Valimaki</t>
  </si>
  <si>
    <t>Dave Maloney</t>
  </si>
  <si>
    <t>09/21/2000</t>
  </si>
  <si>
    <t>Jones</t>
  </si>
  <si>
    <t>Hunter Jones</t>
  </si>
  <si>
    <t>O2K Worldwide Management Group, LLC - Sports Management and Marketing Group</t>
  </si>
  <si>
    <t>David Cowan</t>
  </si>
  <si>
    <t>09/12/1999</t>
  </si>
  <si>
    <t>Jaret</t>
  </si>
  <si>
    <t>Anderson-Dolan</t>
  </si>
  <si>
    <t>Jaret Anderson-Dolan</t>
  </si>
  <si>
    <t>03/25/1997</t>
  </si>
  <si>
    <t>Glenn</t>
  </si>
  <si>
    <t>Gawdin</t>
  </si>
  <si>
    <t>Glenn Gawdin</t>
  </si>
  <si>
    <t>David Gagner</t>
  </si>
  <si>
    <t>12/22/1996</t>
  </si>
  <si>
    <t>Dermott</t>
  </si>
  <si>
    <t>Travis Dermott</t>
  </si>
  <si>
    <t>06/27/2000</t>
  </si>
  <si>
    <t>Bahl</t>
  </si>
  <si>
    <t>Kevin Bahl</t>
  </si>
  <si>
    <t>10/20/1999</t>
  </si>
  <si>
    <t>Bouchard</t>
  </si>
  <si>
    <t>Evan Bouchard</t>
  </si>
  <si>
    <t>12/20/1997</t>
  </si>
  <si>
    <t>Dahlen</t>
  </si>
  <si>
    <t>Jonathan Dahlen</t>
  </si>
  <si>
    <t>12/18/1997</t>
  </si>
  <si>
    <t>Debrincat</t>
  </si>
  <si>
    <t>Alex DeBrincat</t>
  </si>
  <si>
    <t>01/12/1995</t>
  </si>
  <si>
    <t>Harpur</t>
  </si>
  <si>
    <t>Ben Harpur</t>
  </si>
  <si>
    <t>05/05/1998</t>
  </si>
  <si>
    <t>Kyrou</t>
  </si>
  <si>
    <t>Jordan Kyrou</t>
  </si>
  <si>
    <t>06/17/1992</t>
  </si>
  <si>
    <t>Greg</t>
  </si>
  <si>
    <t>McKegg</t>
  </si>
  <si>
    <t>Greg McKegg</t>
  </si>
  <si>
    <t>Brett</t>
  </si>
  <si>
    <t>Murray</t>
  </si>
  <si>
    <t>Brett Murray</t>
  </si>
  <si>
    <t>03/04/1998</t>
  </si>
  <si>
    <t>Colton</t>
  </si>
  <si>
    <t>Point</t>
  </si>
  <si>
    <t>Colton Point</t>
  </si>
  <si>
    <t>02/28/1996</t>
  </si>
  <si>
    <t>Darren</t>
  </si>
  <si>
    <t>Raddysh</t>
  </si>
  <si>
    <t>Darren Raddysh</t>
  </si>
  <si>
    <t>02/18/1998</t>
  </si>
  <si>
    <t>Taylor Raddysh</t>
  </si>
  <si>
    <t>08/10/1999</t>
  </si>
  <si>
    <t>Suzuki</t>
  </si>
  <si>
    <t>Nick Suzuki</t>
  </si>
  <si>
    <t>The Sports Corporation</t>
  </si>
  <si>
    <t>David Kaye</t>
  </si>
  <si>
    <t>01/28/1996</t>
  </si>
  <si>
    <t>Reid</t>
  </si>
  <si>
    <t>Duke</t>
  </si>
  <si>
    <t>Reid Duke</t>
  </si>
  <si>
    <t>05/26/1999</t>
  </si>
  <si>
    <t>Trey</t>
  </si>
  <si>
    <t>Fix-Wolansky</t>
  </si>
  <si>
    <t>Trey Fix-Wolansky</t>
  </si>
  <si>
    <t>05/19/1994</t>
  </si>
  <si>
    <t>Foo</t>
  </si>
  <si>
    <t>Spencer Foo</t>
  </si>
  <si>
    <t>Rhett</t>
  </si>
  <si>
    <t>Gardner</t>
  </si>
  <si>
    <t>Rhett Gardner</t>
  </si>
  <si>
    <t>04/13/1998</t>
  </si>
  <si>
    <t>Garrett</t>
  </si>
  <si>
    <t>Pilon</t>
  </si>
  <si>
    <t>Garrett Pilon</t>
  </si>
  <si>
    <t>Shore (Company)</t>
  </si>
  <si>
    <t>David Shore J.r.</t>
  </si>
  <si>
    <t>08/23/1996</t>
  </si>
  <si>
    <t>Cavan</t>
  </si>
  <si>
    <t>Cavan Fitzgerald</t>
  </si>
  <si>
    <t>08/07/1995</t>
  </si>
  <si>
    <t>Sheldon</t>
  </si>
  <si>
    <t>Rempal</t>
  </si>
  <si>
    <t>Sheldon Rempal</t>
  </si>
  <si>
    <t>Dean Grillo</t>
  </si>
  <si>
    <t>12/19/1996</t>
  </si>
  <si>
    <t>Borgen</t>
  </si>
  <si>
    <t>Will Borgen</t>
  </si>
  <si>
    <t>05/27/1990</t>
  </si>
  <si>
    <t>Nic</t>
  </si>
  <si>
    <t>Dowd</t>
  </si>
  <si>
    <t>Nic Dowd</t>
  </si>
  <si>
    <t>11/23/1997</t>
  </si>
  <si>
    <t>Duehr</t>
  </si>
  <si>
    <t>Walker Duehr</t>
  </si>
  <si>
    <t>03/06/1992</t>
  </si>
  <si>
    <t>Gravel</t>
  </si>
  <si>
    <t>Kevin Gravel</t>
  </si>
  <si>
    <t>09/19/1994</t>
  </si>
  <si>
    <t>Johnson</t>
  </si>
  <si>
    <t>Luke Johnson</t>
  </si>
  <si>
    <t>06/05/1996</t>
  </si>
  <si>
    <t>Brady</t>
  </si>
  <si>
    <t>Keeper</t>
  </si>
  <si>
    <t>Brady Keeper</t>
  </si>
  <si>
    <t>01/21/1991</t>
  </si>
  <si>
    <t>McNabb</t>
  </si>
  <si>
    <t>Brayden McNabb</t>
  </si>
  <si>
    <t>01/03/1999</t>
  </si>
  <si>
    <t>Poehling</t>
  </si>
  <si>
    <t>Ryan Poehling</t>
  </si>
  <si>
    <t>12/18/1995</t>
  </si>
  <si>
    <t>Poolman</t>
  </si>
  <si>
    <t>Colton Poolman</t>
  </si>
  <si>
    <t>06/08/1993</t>
  </si>
  <si>
    <t>Tucker</t>
  </si>
  <si>
    <t>Tucker Poolman</t>
  </si>
  <si>
    <t>11/28/1996</t>
  </si>
  <si>
    <t>Whitecloud</t>
  </si>
  <si>
    <t>Zach Whitecloud</t>
  </si>
  <si>
    <t>Dom Deblois</t>
  </si>
  <si>
    <t>12/27/1997</t>
  </si>
  <si>
    <t>Allard</t>
  </si>
  <si>
    <t>Frederic Allard</t>
  </si>
  <si>
    <t>03/27/1995</t>
  </si>
  <si>
    <t>Laurent</t>
  </si>
  <si>
    <t>Dauphin</t>
  </si>
  <si>
    <t>Laurent Dauphin</t>
  </si>
  <si>
    <t>Don Meehan</t>
  </si>
  <si>
    <t>01/18/1990</t>
  </si>
  <si>
    <t>Pietrangelo</t>
  </si>
  <si>
    <t>Alex Pietrangelo</t>
  </si>
  <si>
    <t>01/26/1998</t>
  </si>
  <si>
    <t>Chaffee</t>
  </si>
  <si>
    <t>Mitchell Chaffee</t>
  </si>
  <si>
    <t>02/22/1997</t>
  </si>
  <si>
    <t>Samsonov</t>
  </si>
  <si>
    <t>Ilya Samsonov</t>
  </si>
  <si>
    <t>05/16/1992</t>
  </si>
  <si>
    <t>Jeff</t>
  </si>
  <si>
    <t>Skinner</t>
  </si>
  <si>
    <t>Jeff Skinner</t>
  </si>
  <si>
    <t>02/07/1990</t>
  </si>
  <si>
    <t>Steven</t>
  </si>
  <si>
    <t>Stamkos</t>
  </si>
  <si>
    <t>Steven Stamkos</t>
  </si>
  <si>
    <t>Achieve Sports Management</t>
  </si>
  <si>
    <t>Doug Shepherd</t>
  </si>
  <si>
    <t>02/18/1994</t>
  </si>
  <si>
    <t>Ross</t>
  </si>
  <si>
    <t>Johnston</t>
  </si>
  <si>
    <t>Ross Johnston</t>
  </si>
  <si>
    <t>07/08/1996</t>
  </si>
  <si>
    <t>Zack</t>
  </si>
  <si>
    <t>MacEwen</t>
  </si>
  <si>
    <t>Zack MacEwen</t>
  </si>
  <si>
    <t>Drew Shore</t>
  </si>
  <si>
    <t>03/03/1992</t>
  </si>
  <si>
    <t>Petrovic</t>
  </si>
  <si>
    <t>Alexander Petrovic</t>
  </si>
  <si>
    <t>Eric Quinlan &amp; Nicholas Martino</t>
  </si>
  <si>
    <t>04/28/1995</t>
  </si>
  <si>
    <t>Connor</t>
  </si>
  <si>
    <t>Clifton</t>
  </si>
  <si>
    <t>Connor Clifton</t>
  </si>
  <si>
    <t>07/07/2000</t>
  </si>
  <si>
    <t>Harris</t>
  </si>
  <si>
    <t>Jordan Harris</t>
  </si>
  <si>
    <t>Sport Prospects Inc.</t>
  </si>
  <si>
    <t>Erik Lupien</t>
  </si>
  <si>
    <t>02/06/2000</t>
  </si>
  <si>
    <t>Fortier</t>
  </si>
  <si>
    <t>Gabriel Fortier</t>
  </si>
  <si>
    <t>12/07/1992</t>
  </si>
  <si>
    <t>Couturier</t>
  </si>
  <si>
    <t>Sean Couturier</t>
  </si>
  <si>
    <t>Eustace King</t>
  </si>
  <si>
    <t>04/16/1994</t>
  </si>
  <si>
    <t>Gemel</t>
  </si>
  <si>
    <t>Gemel Smith</t>
  </si>
  <si>
    <t>02/27/1998</t>
  </si>
  <si>
    <t>Givani</t>
  </si>
  <si>
    <t>Givani Smith</t>
  </si>
  <si>
    <t>11/29/1989</t>
  </si>
  <si>
    <t>Jared</t>
  </si>
  <si>
    <t>Spurgeon</t>
  </si>
  <si>
    <t>Jared Spurgeon</t>
  </si>
  <si>
    <t>04/07/1994</t>
  </si>
  <si>
    <t>Stecher</t>
  </si>
  <si>
    <t>Troy Stecher</t>
  </si>
  <si>
    <t>01/02/2000</t>
  </si>
  <si>
    <t>Akil</t>
  </si>
  <si>
    <t>Akil Thomas</t>
  </si>
  <si>
    <t>07/27/2000</t>
  </si>
  <si>
    <t>Jett</t>
  </si>
  <si>
    <t>Woo</t>
  </si>
  <si>
    <t>Jett Woo</t>
  </si>
  <si>
    <t>01/16/1992</t>
  </si>
  <si>
    <t>Jason</t>
  </si>
  <si>
    <t>Zucker</t>
  </si>
  <si>
    <t>Jason Zucker</t>
  </si>
  <si>
    <t>10/28/1995</t>
  </si>
  <si>
    <t>Cole Smith</t>
  </si>
  <si>
    <t>PRIME SPORTS GmbH</t>
  </si>
  <si>
    <t>Georges Mueller</t>
  </si>
  <si>
    <t>05/24/1996</t>
  </si>
  <si>
    <t>Pius</t>
  </si>
  <si>
    <t>Suter</t>
  </si>
  <si>
    <t>Pius Suter</t>
  </si>
  <si>
    <t>Gerry Johannson</t>
  </si>
  <si>
    <t>01/01/1997</t>
  </si>
  <si>
    <t>Burke</t>
  </si>
  <si>
    <t>Brayden Burke</t>
  </si>
  <si>
    <t>05/02/1992</t>
  </si>
  <si>
    <t>Connolly</t>
  </si>
  <si>
    <t>Brett Connolly</t>
  </si>
  <si>
    <t>01/18/1992</t>
  </si>
  <si>
    <t>Pheonix</t>
  </si>
  <si>
    <t>Copley</t>
  </si>
  <si>
    <t>Pheonix Copley</t>
  </si>
  <si>
    <t>01/21/2001</t>
  </si>
  <si>
    <t>Kirby</t>
  </si>
  <si>
    <t>Dach</t>
  </si>
  <si>
    <t>Kirby Dach</t>
  </si>
  <si>
    <t>05/18/1994</t>
  </si>
  <si>
    <t>Driedger</t>
  </si>
  <si>
    <t>Chris Driedger</t>
  </si>
  <si>
    <t>Haydn</t>
  </si>
  <si>
    <t>Haydn Fleury</t>
  </si>
  <si>
    <t>05/06/1992</t>
  </si>
  <si>
    <t>Gallagher</t>
  </si>
  <si>
    <t>Brendan Gallagher</t>
  </si>
  <si>
    <t>02/10/1996</t>
  </si>
  <si>
    <t>Alexandar</t>
  </si>
  <si>
    <t>Georgiev</t>
  </si>
  <si>
    <t>Alexandar Georgiev</t>
  </si>
  <si>
    <t>04/20/1990</t>
  </si>
  <si>
    <t>Derek Grant</t>
  </si>
  <si>
    <t>05/11/1996</t>
  </si>
  <si>
    <t>Adin</t>
  </si>
  <si>
    <t>Hill</t>
  </si>
  <si>
    <t>Adin Hill</t>
  </si>
  <si>
    <t>07/30/2000</t>
  </si>
  <si>
    <t>Hofer</t>
  </si>
  <si>
    <t>Joel Hofer</t>
  </si>
  <si>
    <t>10/09/1996</t>
  </si>
  <si>
    <t>Cameron</t>
  </si>
  <si>
    <t>Hughes</t>
  </si>
  <si>
    <t>Cameron Hughes</t>
  </si>
  <si>
    <t>01/06/1994</t>
  </si>
  <si>
    <t>Kulak</t>
  </si>
  <si>
    <t>Brett Kulak</t>
  </si>
  <si>
    <t>10/16/1998</t>
  </si>
  <si>
    <t>Lind</t>
  </si>
  <si>
    <t>Kole Lind</t>
  </si>
  <si>
    <t>06/07/1988</t>
  </si>
  <si>
    <t>Milan</t>
  </si>
  <si>
    <t>Lucic</t>
  </si>
  <si>
    <t>Milan Lucic</t>
  </si>
  <si>
    <t>08/02/2000</t>
  </si>
  <si>
    <t>Ludvig</t>
  </si>
  <si>
    <t>John Ludvig</t>
  </si>
  <si>
    <t>05/24/1997</t>
  </si>
  <si>
    <t>Brennan</t>
  </si>
  <si>
    <t>Menell</t>
  </si>
  <si>
    <t>Brennan Menell</t>
  </si>
  <si>
    <t>04/13/1994</t>
  </si>
  <si>
    <t>Elvis</t>
  </si>
  <si>
    <t>Merzlikins</t>
  </si>
  <si>
    <t>Elvis Merzlikins</t>
  </si>
  <si>
    <t>Morrissey</t>
  </si>
  <si>
    <t>Josh Morrissey</t>
  </si>
  <si>
    <t>02/14/1992</t>
  </si>
  <si>
    <t>Petr</t>
  </si>
  <si>
    <t>Mrazek</t>
  </si>
  <si>
    <t>Petr Mrazek</t>
  </si>
  <si>
    <t>02/07/1991</t>
  </si>
  <si>
    <t>Richard</t>
  </si>
  <si>
    <t>Panik</t>
  </si>
  <si>
    <t>Richard Panik</t>
  </si>
  <si>
    <t>05/12/1993</t>
  </si>
  <si>
    <t>Parayko</t>
  </si>
  <si>
    <t>Colton Parayko</t>
  </si>
  <si>
    <t>03/13/1996</t>
  </si>
  <si>
    <t>Brayden Point</t>
  </si>
  <si>
    <t>08/16/1987</t>
  </si>
  <si>
    <t>Carey</t>
  </si>
  <si>
    <t>Price</t>
  </si>
  <si>
    <t>Carey Price</t>
  </si>
  <si>
    <t>04/20/1985</t>
  </si>
  <si>
    <t>Brent</t>
  </si>
  <si>
    <t>Seabrook</t>
  </si>
  <si>
    <t>Brent Seabrook</t>
  </si>
  <si>
    <t>03/24/2000</t>
  </si>
  <si>
    <t>Ty Smith</t>
  </si>
  <si>
    <t>07/27/1994</t>
  </si>
  <si>
    <t>Soucy</t>
  </si>
  <si>
    <t>Carson Soucy</t>
  </si>
  <si>
    <t>02/03/1998</t>
  </si>
  <si>
    <t>Steel</t>
  </si>
  <si>
    <t>Sam Steel</t>
  </si>
  <si>
    <t>11/24/1997</t>
  </si>
  <si>
    <t>Carsen</t>
  </si>
  <si>
    <t>Twarynski</t>
  </si>
  <si>
    <t>Carsen Twarynski</t>
  </si>
  <si>
    <t>01/09/1996</t>
  </si>
  <si>
    <t>Vitek</t>
  </si>
  <si>
    <t>Vanecek</t>
  </si>
  <si>
    <t>Vitek Vanecek</t>
  </si>
  <si>
    <t>Gregory Landry</t>
  </si>
  <si>
    <t>01/18/1999</t>
  </si>
  <si>
    <t>Ian</t>
  </si>
  <si>
    <t>Ian Mitchell</t>
  </si>
  <si>
    <t>The Will Sports Group</t>
  </si>
  <si>
    <t>Ian Pulver</t>
  </si>
  <si>
    <t>11/22/1997</t>
  </si>
  <si>
    <t>Aamodt</t>
  </si>
  <si>
    <t>Wyatt Aamodt</t>
  </si>
  <si>
    <t>01/03/1991</t>
  </si>
  <si>
    <t>Agozzino</t>
  </si>
  <si>
    <t>Andrew Agozzino</t>
  </si>
  <si>
    <t>05/17/1991</t>
  </si>
  <si>
    <t>Andreoff</t>
  </si>
  <si>
    <t>Andy Andreoff</t>
  </si>
  <si>
    <t>01/30/1997</t>
  </si>
  <si>
    <t>Chabot</t>
  </si>
  <si>
    <t>Thomas Chabot</t>
  </si>
  <si>
    <t>12/04/1996</t>
  </si>
  <si>
    <t>Jeremy</t>
  </si>
  <si>
    <t>Davies</t>
  </si>
  <si>
    <t>Jeremy Davies</t>
  </si>
  <si>
    <t>12/25/1995</t>
  </si>
  <si>
    <t>Friedman</t>
  </si>
  <si>
    <t>Mark Friedman</t>
  </si>
  <si>
    <t>02/26/1993</t>
  </si>
  <si>
    <t>Barclay</t>
  </si>
  <si>
    <t>Goodrow</t>
  </si>
  <si>
    <t>Barclay Goodrow</t>
  </si>
  <si>
    <t>07/18/1999</t>
  </si>
  <si>
    <t>Miro</t>
  </si>
  <si>
    <t>Heiskanen</t>
  </si>
  <si>
    <t>Miro Heiskanen</t>
  </si>
  <si>
    <t>11/29/1987</t>
  </si>
  <si>
    <t>Irwin</t>
  </si>
  <si>
    <t>Matt Irwin</t>
  </si>
  <si>
    <t>02/06/1997</t>
  </si>
  <si>
    <t>Leskinen</t>
  </si>
  <si>
    <t>Otto Leskinen</t>
  </si>
  <si>
    <t>06/06/1999</t>
  </si>
  <si>
    <t>Lyle</t>
  </si>
  <si>
    <t>Brady Lyle</t>
  </si>
  <si>
    <t>10/14/2000</t>
  </si>
  <si>
    <t>Matias</t>
  </si>
  <si>
    <t>Maccelli</t>
  </si>
  <si>
    <t>Matias Maccelli</t>
  </si>
  <si>
    <t>03/25/1994</t>
  </si>
  <si>
    <t>Kurtis</t>
  </si>
  <si>
    <t>MacDermid</t>
  </si>
  <si>
    <t>Kurtis MacDermid</t>
  </si>
  <si>
    <t>01/21/2000</t>
  </si>
  <si>
    <t>K'Andre</t>
  </si>
  <si>
    <t>Miller</t>
  </si>
  <si>
    <t>K'Andre Miller</t>
  </si>
  <si>
    <t>07/29/1993</t>
  </si>
  <si>
    <t>Xavier</t>
  </si>
  <si>
    <t>Ouellet</t>
  </si>
  <si>
    <t>Xavier Ouellet</t>
  </si>
  <si>
    <t>08/18/1998</t>
  </si>
  <si>
    <t>Perunovich</t>
  </si>
  <si>
    <t>Scott Perunovich</t>
  </si>
  <si>
    <t>10/22/1990</t>
  </si>
  <si>
    <t>Savard</t>
  </si>
  <si>
    <t>David Savard</t>
  </si>
  <si>
    <t>01/31/1992</t>
  </si>
  <si>
    <t>Seguin</t>
  </si>
  <si>
    <t>Tyler Seguin</t>
  </si>
  <si>
    <t>02/05/1997</t>
  </si>
  <si>
    <t>Stephens</t>
  </si>
  <si>
    <t>Mitchell Stephens</t>
  </si>
  <si>
    <t>09/09/1997</t>
  </si>
  <si>
    <t>Swaney</t>
  </si>
  <si>
    <t>Nick Swaney</t>
  </si>
  <si>
    <t>08/14/1995</t>
  </si>
  <si>
    <t>Carter</t>
  </si>
  <si>
    <t>Verhaeghe</t>
  </si>
  <si>
    <t>Carter Verhaeghe</t>
  </si>
  <si>
    <t>10/03/1999</t>
  </si>
  <si>
    <t>Jesse</t>
  </si>
  <si>
    <t>Ylonen</t>
  </si>
  <si>
    <t>Jesse Ylonen</t>
  </si>
  <si>
    <t>CAA Hockey</t>
  </si>
  <si>
    <t>J.P. Barry</t>
  </si>
  <si>
    <t>03/17/1989</t>
  </si>
  <si>
    <t>Mikael</t>
  </si>
  <si>
    <t>Backlund</t>
  </si>
  <si>
    <t>Mikael Backlund</t>
  </si>
  <si>
    <t>05/26/1997</t>
  </si>
  <si>
    <t>Barzal</t>
  </si>
  <si>
    <t>Mathew Barzal</t>
  </si>
  <si>
    <t>01/02/1997</t>
  </si>
  <si>
    <t>Carlsson</t>
  </si>
  <si>
    <t>Gabriel Carlsson</t>
  </si>
  <si>
    <t>01/21/1996</t>
  </si>
  <si>
    <t>Englund</t>
  </si>
  <si>
    <t>Andreas Englund</t>
  </si>
  <si>
    <t>06/20/1998</t>
  </si>
  <si>
    <t>Dante</t>
  </si>
  <si>
    <t>Fabbro</t>
  </si>
  <si>
    <t>Dante Fabbro</t>
  </si>
  <si>
    <t>08/13/1994</t>
  </si>
  <si>
    <t>Forsberg</t>
  </si>
  <si>
    <t>Filip Forsberg</t>
  </si>
  <si>
    <t>12/01/1997</t>
  </si>
  <si>
    <t>Grundstrom</t>
  </si>
  <si>
    <t>Carl Grundstrom</t>
  </si>
  <si>
    <t>Dougie</t>
  </si>
  <si>
    <t>Hamilton</t>
  </si>
  <si>
    <t>Dougie Hamilton</t>
  </si>
  <si>
    <t>Heatherington</t>
  </si>
  <si>
    <t>Dillon Heatherington</t>
  </si>
  <si>
    <t>03/29/1998</t>
  </si>
  <si>
    <t>Howden</t>
  </si>
  <si>
    <t>Brett Howden</t>
  </si>
  <si>
    <t>Marcus</t>
  </si>
  <si>
    <t>Johansson</t>
  </si>
  <si>
    <t>Marcus Johansson</t>
  </si>
  <si>
    <t>Tyler Johnson</t>
  </si>
  <si>
    <t>06/17/1999</t>
  </si>
  <si>
    <t>Henri</t>
  </si>
  <si>
    <t>Jokiharju</t>
  </si>
  <si>
    <t>Henri Jokiharju</t>
  </si>
  <si>
    <t>02/10/1998</t>
  </si>
  <si>
    <t>Axel</t>
  </si>
  <si>
    <t>Jonsson-Fjallby</t>
  </si>
  <si>
    <t>Axel Jonsson-Fjallby</t>
  </si>
  <si>
    <t>03/14/1998</t>
  </si>
  <si>
    <t>Jost</t>
  </si>
  <si>
    <t>Tyson Jost</t>
  </si>
  <si>
    <t>Kampf</t>
  </si>
  <si>
    <t>David Kampf</t>
  </si>
  <si>
    <t>11/08/1995</t>
  </si>
  <si>
    <t>Kase</t>
  </si>
  <si>
    <t>Ondrej Kase</t>
  </si>
  <si>
    <t>09/13/1996</t>
  </si>
  <si>
    <t>Adrian</t>
  </si>
  <si>
    <t>Kempe</t>
  </si>
  <si>
    <t>Adrian Kempe</t>
  </si>
  <si>
    <t>09/08/1990</t>
  </si>
  <si>
    <t>Michal</t>
  </si>
  <si>
    <t>Kempny</t>
  </si>
  <si>
    <t>Michal Kempny</t>
  </si>
  <si>
    <t>08/11/1994</t>
  </si>
  <si>
    <t>Kerfoot</t>
  </si>
  <si>
    <t>Alexander Kerfoot</t>
  </si>
  <si>
    <t>Klefbom</t>
  </si>
  <si>
    <t>Oscar Klefbom</t>
  </si>
  <si>
    <t>05/19/1997</t>
  </si>
  <si>
    <t>Oliver</t>
  </si>
  <si>
    <t>Kylington</t>
  </si>
  <si>
    <t>Oliver Kylington</t>
  </si>
  <si>
    <t>11/12/1992</t>
  </si>
  <si>
    <t>Larsson</t>
  </si>
  <si>
    <t>Adam Larsson</t>
  </si>
  <si>
    <t>03/28/2000</t>
  </si>
  <si>
    <t>Jakub</t>
  </si>
  <si>
    <t>Lauko</t>
  </si>
  <si>
    <t>Jakub Lauko</t>
  </si>
  <si>
    <t>02/02/1995</t>
  </si>
  <si>
    <t>Curtis</t>
  </si>
  <si>
    <t>Lazar</t>
  </si>
  <si>
    <t>Curtis Lazar</t>
  </si>
  <si>
    <t>04/30/1999</t>
  </si>
  <si>
    <t>Leason</t>
  </si>
  <si>
    <t>Brett Leason</t>
  </si>
  <si>
    <t>08/22/1994</t>
  </si>
  <si>
    <t>Olli</t>
  </si>
  <si>
    <t>Maatta</t>
  </si>
  <si>
    <t>Olli Maatta</t>
  </si>
  <si>
    <t>11/07/1992</t>
  </si>
  <si>
    <t>Maillet</t>
  </si>
  <si>
    <t>Philippe Maillet</t>
  </si>
  <si>
    <t>Beck</t>
  </si>
  <si>
    <t>Malenstyn</t>
  </si>
  <si>
    <t>Beck Malenstyn</t>
  </si>
  <si>
    <t>07/31/1986</t>
  </si>
  <si>
    <t>Evgeni</t>
  </si>
  <si>
    <t>Malkin</t>
  </si>
  <si>
    <t>Evgeni Malkin</t>
  </si>
  <si>
    <t>Griffin</t>
  </si>
  <si>
    <t>Mendel</t>
  </si>
  <si>
    <t>Griffin Mendel</t>
  </si>
  <si>
    <t>05/23/1997</t>
  </si>
  <si>
    <t>Nicholas</t>
  </si>
  <si>
    <t>Merkley</t>
  </si>
  <si>
    <t>Nicholas Merkley</t>
  </si>
  <si>
    <t>Tyler Myers</t>
  </si>
  <si>
    <t>09/01/1992</t>
  </si>
  <si>
    <t>Nosek</t>
  </si>
  <si>
    <t>Tomas Nosek</t>
  </si>
  <si>
    <t>05/25/1996</t>
  </si>
  <si>
    <t>Pastrnak</t>
  </si>
  <si>
    <t>David Pastrnak</t>
  </si>
  <si>
    <t>03/09/1994</t>
  </si>
  <si>
    <t>Rielly</t>
  </si>
  <si>
    <t>Morgan Rielly</t>
  </si>
  <si>
    <t>09/11/1994</t>
  </si>
  <si>
    <t>Rydahl</t>
  </si>
  <si>
    <t>Gustav Rydahl</t>
  </si>
  <si>
    <t>02/25/1993</t>
  </si>
  <si>
    <t>Sedlak</t>
  </si>
  <si>
    <t>Lukas Sedlak</t>
  </si>
  <si>
    <t>10/25/1999</t>
  </si>
  <si>
    <t>Sutter</t>
  </si>
  <si>
    <t>Riley Sutter</t>
  </si>
  <si>
    <t>03/27/1999</t>
  </si>
  <si>
    <t>Tarasov</t>
  </si>
  <si>
    <t>Daniil Tarasov</t>
  </si>
  <si>
    <t>Vrana</t>
  </si>
  <si>
    <t>Jakub Vrana</t>
  </si>
  <si>
    <t>09/05/1995</t>
  </si>
  <si>
    <t>Lucas</t>
  </si>
  <si>
    <t>Wallmark</t>
  </si>
  <si>
    <t>Lucas Wallmark</t>
  </si>
  <si>
    <t>04/15/1992</t>
  </si>
  <si>
    <t>Weal</t>
  </si>
  <si>
    <t>Jordan Weal</t>
  </si>
  <si>
    <t>01/22/1998</t>
  </si>
  <si>
    <t>Jasper</t>
  </si>
  <si>
    <t>Weatherby</t>
  </si>
  <si>
    <t>Jasper Weatherby</t>
  </si>
  <si>
    <t>09/29/1998</t>
  </si>
  <si>
    <t>Kailer</t>
  </si>
  <si>
    <t>Yamamoto</t>
  </si>
  <si>
    <t>Kailer Yamamoto</t>
  </si>
  <si>
    <t>09/05/1999</t>
  </si>
  <si>
    <t>Chytil</t>
  </si>
  <si>
    <t>Filip Chytil</t>
  </si>
  <si>
    <t>Titan Sports Management, Inc.</t>
  </si>
  <si>
    <t>Jarrett Bousquet</t>
  </si>
  <si>
    <t>10/13/1998</t>
  </si>
  <si>
    <t>Lias</t>
  </si>
  <si>
    <t>Andersson L</t>
  </si>
  <si>
    <t>Lias Andersson L</t>
  </si>
  <si>
    <t>12/16/1989</t>
  </si>
  <si>
    <t>Mikkel</t>
  </si>
  <si>
    <t>Beedker</t>
  </si>
  <si>
    <t>Mikkel Boedker</t>
  </si>
  <si>
    <t>08/19/1999</t>
  </si>
  <si>
    <t>Arvid</t>
  </si>
  <si>
    <t>Soderblom</t>
  </si>
  <si>
    <t>Arvid Soderblom</t>
  </si>
  <si>
    <t>08/14/1985</t>
  </si>
  <si>
    <t>Weber</t>
  </si>
  <si>
    <t>Shea Weber</t>
  </si>
  <si>
    <t>Pulock</t>
  </si>
  <si>
    <t>Ryan Pulock</t>
  </si>
  <si>
    <t>09/20/1996</t>
  </si>
  <si>
    <t>Stenlund</t>
  </si>
  <si>
    <t>Kevin Stenlund</t>
  </si>
  <si>
    <t>Thunder Creek Professional Player Management</t>
  </si>
  <si>
    <t>Jason Davidson</t>
  </si>
  <si>
    <t>06/26/1997</t>
  </si>
  <si>
    <t>Ethan</t>
  </si>
  <si>
    <t>Bear</t>
  </si>
  <si>
    <t>Ethan Bear</t>
  </si>
  <si>
    <t>05/06/1996</t>
  </si>
  <si>
    <t>Brooks</t>
  </si>
  <si>
    <t>Adam Brooks</t>
  </si>
  <si>
    <t>09/13/1992</t>
  </si>
  <si>
    <t>Turner</t>
  </si>
  <si>
    <t>Elson</t>
  </si>
  <si>
    <t>Turner Elson</t>
  </si>
  <si>
    <t>Micheal</t>
  </si>
  <si>
    <t>Ferland</t>
  </si>
  <si>
    <t>Micheal Ferland</t>
  </si>
  <si>
    <t>04/02/1997</t>
  </si>
  <si>
    <t>Juulsen</t>
  </si>
  <si>
    <t>Noah Juulsen</t>
  </si>
  <si>
    <t>06/01/1997</t>
  </si>
  <si>
    <t>Laczynski</t>
  </si>
  <si>
    <t>Tanner Laczynski</t>
  </si>
  <si>
    <t>03/10/1999</t>
  </si>
  <si>
    <t>Leschyshyn</t>
  </si>
  <si>
    <t>Jake Leschyshyn</t>
  </si>
  <si>
    <t>08/04/1997</t>
  </si>
  <si>
    <t>Lane</t>
  </si>
  <si>
    <t>Pederson</t>
  </si>
  <si>
    <t>Lane Pederson</t>
  </si>
  <si>
    <t>08/07/1994</t>
  </si>
  <si>
    <t>Damon</t>
  </si>
  <si>
    <t>Severson</t>
  </si>
  <si>
    <t>Damon Severson</t>
  </si>
  <si>
    <t>04/22/1994</t>
  </si>
  <si>
    <t>Chandler</t>
  </si>
  <si>
    <t>Stepheneson</t>
  </si>
  <si>
    <t>Chandler Stephenson</t>
  </si>
  <si>
    <t>Stephenson</t>
  </si>
  <si>
    <t>03/31/1997</t>
  </si>
  <si>
    <t>Ingram</t>
  </si>
  <si>
    <t>Connor Ingram</t>
  </si>
  <si>
    <t>Driven Sports Group Inc.</t>
  </si>
  <si>
    <t>Jason Harshaw</t>
  </si>
  <si>
    <t>10/12/1998</t>
  </si>
  <si>
    <t>Jonah</t>
  </si>
  <si>
    <t>Gadjovich</t>
  </si>
  <si>
    <t>Jonah Gadjovich</t>
  </si>
  <si>
    <t>JMG Sports Agency d/b/a Puck Agency, LLC</t>
  </si>
  <si>
    <t>Jay Grossman</t>
  </si>
  <si>
    <t>06/04/1999</t>
  </si>
  <si>
    <t>Abruzzese</t>
  </si>
  <si>
    <t>Nick Abruzzese</t>
  </si>
  <si>
    <t>06/10/1998</t>
  </si>
  <si>
    <t>Kieffer</t>
  </si>
  <si>
    <t>Bellows</t>
  </si>
  <si>
    <t>Kieffer Bellows</t>
  </si>
  <si>
    <t>Bussi</t>
  </si>
  <si>
    <t>Brandon Bussi</t>
  </si>
  <si>
    <t>Danforth</t>
  </si>
  <si>
    <t>Justin Danforth</t>
  </si>
  <si>
    <t>06/19/1996</t>
  </si>
  <si>
    <t>Marc</t>
  </si>
  <si>
    <t>Johnstone</t>
  </si>
  <si>
    <t>Marc Johnstone</t>
  </si>
  <si>
    <t>10/02/1993</t>
  </si>
  <si>
    <t>Kasimir</t>
  </si>
  <si>
    <t>Kaskisuo</t>
  </si>
  <si>
    <t>Kasimir Kaskisuo</t>
  </si>
  <si>
    <t>Peca</t>
  </si>
  <si>
    <t>Matthew Peca</t>
  </si>
  <si>
    <t>11/07/1995</t>
  </si>
  <si>
    <t>Shepard</t>
  </si>
  <si>
    <t>Hunter Shepard</t>
  </si>
  <si>
    <t>Puck Agency, LLC</t>
  </si>
  <si>
    <t>Kristians</t>
  </si>
  <si>
    <t>Rubins</t>
  </si>
  <si>
    <t>Kristians Rubins</t>
  </si>
  <si>
    <t>Jeff Helperl</t>
  </si>
  <si>
    <t>08/24/1995</t>
  </si>
  <si>
    <t>Landon</t>
  </si>
  <si>
    <t>Bow</t>
  </si>
  <si>
    <t>Landon Bow</t>
  </si>
  <si>
    <t>07/12/1994</t>
  </si>
  <si>
    <t>Healey</t>
  </si>
  <si>
    <t>Josh Healey</t>
  </si>
  <si>
    <t>08/18/1995</t>
  </si>
  <si>
    <t>L'Esperance</t>
  </si>
  <si>
    <t>Joel L'Esperance</t>
  </si>
  <si>
    <t>07/25/1992</t>
  </si>
  <si>
    <t>Martinook</t>
  </si>
  <si>
    <t>Jordan Martinook</t>
  </si>
  <si>
    <t>05/27/1994</t>
  </si>
  <si>
    <t>Ashton</t>
  </si>
  <si>
    <t>Sautner</t>
  </si>
  <si>
    <t>Ashton Sautner</t>
  </si>
  <si>
    <t>Buckley Sports Management</t>
  </si>
  <si>
    <t>Jerome Buckley</t>
  </si>
  <si>
    <t>07/12/1999</t>
  </si>
  <si>
    <t>Tyce</t>
  </si>
  <si>
    <t>Tyce Thompson</t>
  </si>
  <si>
    <t>09/16/1989</t>
  </si>
  <si>
    <t>Dustin</t>
  </si>
  <si>
    <t>Tokarski</t>
  </si>
  <si>
    <t>Dustin Tokarski</t>
  </si>
  <si>
    <t>Jerry Buckley</t>
  </si>
  <si>
    <t>08/19/1996</t>
  </si>
  <si>
    <t>Daccord</t>
  </si>
  <si>
    <t>Joey Daccord</t>
  </si>
  <si>
    <t>06/20/1994</t>
  </si>
  <si>
    <t>Collin</t>
  </si>
  <si>
    <t>Delia</t>
  </si>
  <si>
    <t>Collin Delia</t>
  </si>
  <si>
    <t>Mike</t>
  </si>
  <si>
    <t>Hardman</t>
  </si>
  <si>
    <t>Mike Hardman</t>
  </si>
  <si>
    <t>05/20/1999</t>
  </si>
  <si>
    <t>Rathbone</t>
  </si>
  <si>
    <t>Jack Rathbone</t>
  </si>
  <si>
    <t>09/09/1986</t>
  </si>
  <si>
    <t>Yandle</t>
  </si>
  <si>
    <t>Keith Yandle</t>
  </si>
  <si>
    <t>10/30/1997</t>
  </si>
  <si>
    <t>Tage</t>
  </si>
  <si>
    <t>Tage Thompson</t>
  </si>
  <si>
    <t>Jiri Hamal</t>
  </si>
  <si>
    <t>08/21/1995</t>
  </si>
  <si>
    <t>Kubalik</t>
  </si>
  <si>
    <t>Dominik Kubalik</t>
  </si>
  <si>
    <t>KMJ Sports &amp; Entertainment AB</t>
  </si>
  <si>
    <t>Joakim Persson</t>
  </si>
  <si>
    <t>04/06/2001</t>
  </si>
  <si>
    <t>Tobias</t>
  </si>
  <si>
    <t>Bjornfot</t>
  </si>
  <si>
    <t>Tobias Bjornfot</t>
  </si>
  <si>
    <t>07/30/1998</t>
  </si>
  <si>
    <t>Jesper</t>
  </si>
  <si>
    <t>Bratt</t>
  </si>
  <si>
    <t>Jesper Bratt</t>
  </si>
  <si>
    <t>06/12/1996</t>
  </si>
  <si>
    <t>Forsling</t>
  </si>
  <si>
    <t>Gustav Forsling</t>
  </si>
  <si>
    <t>09/21/1994</t>
  </si>
  <si>
    <t>Froden</t>
  </si>
  <si>
    <t>Jesper Froden</t>
  </si>
  <si>
    <t>11/25/1994</t>
  </si>
  <si>
    <t>Hogberg</t>
  </si>
  <si>
    <t>Marcus Hogberg</t>
  </si>
  <si>
    <t>03/09/1998</t>
  </si>
  <si>
    <t>Steen</t>
  </si>
  <si>
    <t>Oskar Steen</t>
  </si>
  <si>
    <t>08/24/1994</t>
  </si>
  <si>
    <t>Malte</t>
  </si>
  <si>
    <t>Stromwall</t>
  </si>
  <si>
    <t>Malte Stromwall</t>
  </si>
  <si>
    <t>07/31/1993</t>
  </si>
  <si>
    <t>Ullmark</t>
  </si>
  <si>
    <t>Linus Ullmark</t>
  </si>
  <si>
    <t>Top Shelf Sports Management LLC.</t>
  </si>
  <si>
    <t>John Thornton</t>
  </si>
  <si>
    <t>03/28/1989</t>
  </si>
  <si>
    <t>Couture</t>
  </si>
  <si>
    <t>Logan Couture</t>
  </si>
  <si>
    <t>02/06/1990</t>
  </si>
  <si>
    <t>Henrique</t>
  </si>
  <si>
    <t>Adam Henrique</t>
  </si>
  <si>
    <t>John Walters</t>
  </si>
  <si>
    <t>02/02/1998</t>
  </si>
  <si>
    <t>Brazeau</t>
  </si>
  <si>
    <t>Justin Brazeau</t>
  </si>
  <si>
    <t>Edge Sports Management, LLC</t>
  </si>
  <si>
    <t>Jordan Neumann &amp; George Bazos</t>
  </si>
  <si>
    <t>06/05/1989</t>
  </si>
  <si>
    <t>Atkinson</t>
  </si>
  <si>
    <t>Cam Atkinson</t>
  </si>
  <si>
    <t>06/19/1997</t>
  </si>
  <si>
    <t>Condotta</t>
  </si>
  <si>
    <t>Lucas Condotta</t>
  </si>
  <si>
    <t>12/08/1995</t>
  </si>
  <si>
    <t>Thatcher</t>
  </si>
  <si>
    <t>Demko</t>
  </si>
  <si>
    <t>Thatcher Demko</t>
  </si>
  <si>
    <t>08/13/1991</t>
  </si>
  <si>
    <t>DeSmith</t>
  </si>
  <si>
    <t>Casey DeSmith</t>
  </si>
  <si>
    <t>04/19/2001</t>
  </si>
  <si>
    <t>Knight</t>
  </si>
  <si>
    <t>Spencer Knight</t>
  </si>
  <si>
    <t>02/16/1995</t>
  </si>
  <si>
    <t>Oglevie</t>
  </si>
  <si>
    <t>Andrew Oglevie</t>
  </si>
  <si>
    <t>01/21/1986</t>
  </si>
  <si>
    <t>Quick</t>
  </si>
  <si>
    <t>Jonathan Quick</t>
  </si>
  <si>
    <t>05/28/1995</t>
  </si>
  <si>
    <t>Brogan</t>
  </si>
  <si>
    <t>Rafferty</t>
  </si>
  <si>
    <t>Brogan Rafferty</t>
  </si>
  <si>
    <t>05/07/1990</t>
  </si>
  <si>
    <t>Chad</t>
  </si>
  <si>
    <t>Ruhwedel</t>
  </si>
  <si>
    <t>Chad Ruhwedel</t>
  </si>
  <si>
    <t>03/07/1995</t>
  </si>
  <si>
    <t>Santini</t>
  </si>
  <si>
    <t>Steven Santini</t>
  </si>
  <si>
    <t>01/29/1989</t>
  </si>
  <si>
    <t>Shattenkirk</t>
  </si>
  <si>
    <t>Kevin Shattenkirk</t>
  </si>
  <si>
    <t>04/20/2001</t>
  </si>
  <si>
    <t>Marshall</t>
  </si>
  <si>
    <t>Warren</t>
  </si>
  <si>
    <t>Marshall Warren</t>
  </si>
  <si>
    <t xml:space="preserve">    </t>
  </si>
  <si>
    <t>Wedgewood</t>
  </si>
  <si>
    <t>Scott Wedgewood</t>
  </si>
  <si>
    <t>CAL Sports Management Inc.</t>
  </si>
  <si>
    <t>Joseph Caligiuri</t>
  </si>
  <si>
    <t>01/01/1996</t>
  </si>
  <si>
    <t>Jayce</t>
  </si>
  <si>
    <t>Hawryluk</t>
  </si>
  <si>
    <t>Jayce Hawryluk</t>
  </si>
  <si>
    <t>02/24/1999</t>
  </si>
  <si>
    <t>Jiri</t>
  </si>
  <si>
    <t>Patera</t>
  </si>
  <si>
    <t>Jiri Patera</t>
  </si>
  <si>
    <t>Top Shelf Sports Management Inc.</t>
  </si>
  <si>
    <t>Joseph Resnick</t>
  </si>
  <si>
    <t>05/13/1996</t>
  </si>
  <si>
    <t>Amadio</t>
  </si>
  <si>
    <t>Michael Amadio</t>
  </si>
  <si>
    <t>04/01/1996</t>
  </si>
  <si>
    <t>Foegele</t>
  </si>
  <si>
    <t>Warren Foegele</t>
  </si>
  <si>
    <t>06/15/1993</t>
  </si>
  <si>
    <t>Boone</t>
  </si>
  <si>
    <t>Jenner</t>
  </si>
  <si>
    <t>Boone Jenner</t>
  </si>
  <si>
    <t>McCann</t>
  </si>
  <si>
    <t>Jared McCann</t>
  </si>
  <si>
    <t>McLeod</t>
  </si>
  <si>
    <t>Michael McLeod</t>
  </si>
  <si>
    <t>09/21/1999</t>
  </si>
  <si>
    <t>Ryan McLeod</t>
  </si>
  <si>
    <t>01/02/1996</t>
  </si>
  <si>
    <t>Middleton</t>
  </si>
  <si>
    <t>Jacob Middleton</t>
  </si>
  <si>
    <t>Keaton</t>
  </si>
  <si>
    <t>Keaton Middleton</t>
  </si>
  <si>
    <t>02/21/1989</t>
  </si>
  <si>
    <t>Muzzin</t>
  </si>
  <si>
    <t>Jake Muzzin</t>
  </si>
  <si>
    <t>08/10/1992</t>
  </si>
  <si>
    <t>Tanner Pearson</t>
  </si>
  <si>
    <t>07/01/1994</t>
  </si>
  <si>
    <t>Tierney</t>
  </si>
  <si>
    <t>Chris Tierney</t>
  </si>
  <si>
    <t>Judd Moldaver</t>
  </si>
  <si>
    <t>06/09/1998</t>
  </si>
  <si>
    <t>Bean</t>
  </si>
  <si>
    <t>Jake Bean</t>
  </si>
  <si>
    <t>07/30/1999</t>
  </si>
  <si>
    <t>Bowers</t>
  </si>
  <si>
    <t>Shane Bowers</t>
  </si>
  <si>
    <t>06/05/1998</t>
  </si>
  <si>
    <t>Kale</t>
  </si>
  <si>
    <t>Clague</t>
  </si>
  <si>
    <t>Kale Clague</t>
  </si>
  <si>
    <t>03/02/1995</t>
  </si>
  <si>
    <t>Domi</t>
  </si>
  <si>
    <t>Max Domi</t>
  </si>
  <si>
    <t>08/10/1989</t>
  </si>
  <si>
    <t>Gagner</t>
  </si>
  <si>
    <t>Sam Gagner</t>
  </si>
  <si>
    <t>03/11/1996</t>
  </si>
  <si>
    <t>Conor</t>
  </si>
  <si>
    <t>Garland</t>
  </si>
  <si>
    <t>Conor Garland</t>
  </si>
  <si>
    <t>Geekie</t>
  </si>
  <si>
    <t>Morgan Geekie</t>
  </si>
  <si>
    <t>08/13/1998</t>
  </si>
  <si>
    <t>Hart</t>
  </si>
  <si>
    <t>Carter Hart</t>
  </si>
  <si>
    <t>06/01/1990</t>
  </si>
  <si>
    <t>Roman</t>
  </si>
  <si>
    <t>Josi</t>
  </si>
  <si>
    <t>Roman Josi</t>
  </si>
  <si>
    <t>02/23/1994</t>
  </si>
  <si>
    <t>Stefan</t>
  </si>
  <si>
    <t>Matteau</t>
  </si>
  <si>
    <t>Stefan Matteau</t>
  </si>
  <si>
    <t>09/17/1997</t>
  </si>
  <si>
    <t>Auston</t>
  </si>
  <si>
    <t>Matthews</t>
  </si>
  <si>
    <t>Auston Matthews</t>
  </si>
  <si>
    <t>01/13/1997</t>
  </si>
  <si>
    <t>McDavid</t>
  </si>
  <si>
    <t>Connor McDavid</t>
  </si>
  <si>
    <t>01/20/1996</t>
  </si>
  <si>
    <t>Roland</t>
  </si>
  <si>
    <t>McKeown</t>
  </si>
  <si>
    <t>Roland McKeown</t>
  </si>
  <si>
    <t>11/15/1994</t>
  </si>
  <si>
    <t>Pesce</t>
  </si>
  <si>
    <t>Brett Pesce</t>
  </si>
  <si>
    <t>Riemsdyk</t>
  </si>
  <si>
    <t>Van</t>
  </si>
  <si>
    <t>Riemsdyk van</t>
  </si>
  <si>
    <t>07/19/1997</t>
  </si>
  <si>
    <t>Werenski</t>
  </si>
  <si>
    <t>Zach Werenski</t>
  </si>
  <si>
    <t>Brown</t>
  </si>
  <si>
    <t>Connor Brown</t>
  </si>
  <si>
    <t>Justin Duberman</t>
  </si>
  <si>
    <t>05/25/1994</t>
  </si>
  <si>
    <t>Benning</t>
  </si>
  <si>
    <t>Matt Benning</t>
  </si>
  <si>
    <t>08/05/1996</t>
  </si>
  <si>
    <t>Anders</t>
  </si>
  <si>
    <t>Bjork A</t>
  </si>
  <si>
    <t>Anders Bjork A</t>
  </si>
  <si>
    <t>Drake</t>
  </si>
  <si>
    <t>Caggiula</t>
  </si>
  <si>
    <t>Drake Caggiula</t>
  </si>
  <si>
    <t>01/20/1993</t>
  </si>
  <si>
    <t>Kuraly</t>
  </si>
  <si>
    <t>Sean Kuraly</t>
  </si>
  <si>
    <t>Ward</t>
  </si>
  <si>
    <t>Taylor Ward</t>
  </si>
  <si>
    <t>Keith McKittrick</t>
  </si>
  <si>
    <t>11/16/1999</t>
  </si>
  <si>
    <t>Paul</t>
  </si>
  <si>
    <t>Cotter</t>
  </si>
  <si>
    <t>Paul Cotter</t>
  </si>
  <si>
    <t>Kevin Epp</t>
  </si>
  <si>
    <t>02/09/1995</t>
  </si>
  <si>
    <t>Andre</t>
  </si>
  <si>
    <t>Burakovsky</t>
  </si>
  <si>
    <t>Andre Burakovsky</t>
  </si>
  <si>
    <t>06/13/2001</t>
  </si>
  <si>
    <t>Bowen</t>
  </si>
  <si>
    <t>Byram</t>
  </si>
  <si>
    <t>Bowen Byram</t>
  </si>
  <si>
    <t>02/23/1990</t>
  </si>
  <si>
    <t>Connauton</t>
  </si>
  <si>
    <t>Kevin Connauton</t>
  </si>
  <si>
    <t>07/17/1991</t>
  </si>
  <si>
    <t>Ekman-Larsson</t>
  </si>
  <si>
    <t>Oliver Ekman-Larsson</t>
  </si>
  <si>
    <t>08/16/1990</t>
  </si>
  <si>
    <t>Hamonic</t>
  </si>
  <si>
    <t>Travis Hamonic</t>
  </si>
  <si>
    <t>Johnsson</t>
  </si>
  <si>
    <t>Andreas Johnsson</t>
  </si>
  <si>
    <t>03/15/2000</t>
  </si>
  <si>
    <t>Kupari</t>
  </si>
  <si>
    <t>Rasmus Kupari</t>
  </si>
  <si>
    <t>04/29/1997</t>
  </si>
  <si>
    <t>Jacob Larsson</t>
  </si>
  <si>
    <t>08/15/1996</t>
  </si>
  <si>
    <t>Lindblom</t>
  </si>
  <si>
    <t>Oskar Lindblom</t>
  </si>
  <si>
    <t>08/31/1998</t>
  </si>
  <si>
    <t>Moverare</t>
  </si>
  <si>
    <t>Jacob Moverare</t>
  </si>
  <si>
    <t>05/12/1989</t>
  </si>
  <si>
    <t>Antti</t>
  </si>
  <si>
    <t>Raanta</t>
  </si>
  <si>
    <t>Antti Raanta</t>
  </si>
  <si>
    <t>01/20/1987</t>
  </si>
  <si>
    <t>Reaves</t>
  </si>
  <si>
    <t>Ryan Reaves</t>
  </si>
  <si>
    <t>11/03/1998</t>
  </si>
  <si>
    <t>Shaw</t>
  </si>
  <si>
    <t>Mason Shaw</t>
  </si>
  <si>
    <t>08/24/1997</t>
  </si>
  <si>
    <t>Wotherspoon</t>
  </si>
  <si>
    <t>Parker Wotherspoon</t>
  </si>
  <si>
    <t>03/12/1993</t>
  </si>
  <si>
    <t>Tyler Wotherspoon</t>
  </si>
  <si>
    <t>04/19/1995</t>
  </si>
  <si>
    <t>Juuse</t>
  </si>
  <si>
    <t>Saros</t>
  </si>
  <si>
    <t>Juuse Saros</t>
  </si>
  <si>
    <t>Kevin Magnuson</t>
  </si>
  <si>
    <t>03/06/1985</t>
  </si>
  <si>
    <t>Pierre-Edouard</t>
  </si>
  <si>
    <t>Bellemare</t>
  </si>
  <si>
    <t>Pierre-Edouard Bellemare</t>
  </si>
  <si>
    <t>09/05/1989</t>
  </si>
  <si>
    <t>Craig</t>
  </si>
  <si>
    <t>Craig Smith</t>
  </si>
  <si>
    <t>Ian Cole</t>
  </si>
  <si>
    <t>02/02/1996</t>
  </si>
  <si>
    <t>Dvorak</t>
  </si>
  <si>
    <t>Christian Dvorak</t>
  </si>
  <si>
    <t>Kurt Overhardt</t>
  </si>
  <si>
    <t>04/08/1993</t>
  </si>
  <si>
    <t>Viktor</t>
  </si>
  <si>
    <t>Arvidsson</t>
  </si>
  <si>
    <t>Viktor Arvidsson</t>
  </si>
  <si>
    <t>01/09/1992</t>
  </si>
  <si>
    <t>Campbell</t>
  </si>
  <si>
    <t>Jack Campbell</t>
  </si>
  <si>
    <t>07/08/1994</t>
  </si>
  <si>
    <t>Copp</t>
  </si>
  <si>
    <t>Andrew Copp</t>
  </si>
  <si>
    <t>03/20/2000</t>
  </si>
  <si>
    <t>Damiani</t>
  </si>
  <si>
    <t>Riley Damiani</t>
  </si>
  <si>
    <t>05/24/1990</t>
  </si>
  <si>
    <t>Mattias</t>
  </si>
  <si>
    <t>Ekholm</t>
  </si>
  <si>
    <t>Mattias Ekholm</t>
  </si>
  <si>
    <t>Eyssimont</t>
  </si>
  <si>
    <t>Michael Eyssimont</t>
  </si>
  <si>
    <t>12/02/1991</t>
  </si>
  <si>
    <t>Fast</t>
  </si>
  <si>
    <t>Jesper Fast</t>
  </si>
  <si>
    <t>12/13/1998</t>
  </si>
  <si>
    <t>Callan</t>
  </si>
  <si>
    <t>Foote</t>
  </si>
  <si>
    <t>Cal Foote</t>
  </si>
  <si>
    <t>08/26/1996</t>
  </si>
  <si>
    <t>Gambrell</t>
  </si>
  <si>
    <t>Dylan Gambrell</t>
  </si>
  <si>
    <t>07/14/1993</t>
  </si>
  <si>
    <t>Gibson</t>
  </si>
  <si>
    <t>John Gibson</t>
  </si>
  <si>
    <t>Gustavsson</t>
  </si>
  <si>
    <t>Filip Gustavsson</t>
  </si>
  <si>
    <t>Jansen</t>
  </si>
  <si>
    <t>Harkins</t>
  </si>
  <si>
    <t>Jansen Harkins</t>
  </si>
  <si>
    <t>04/04/1991</t>
  </si>
  <si>
    <t>Magnus</t>
  </si>
  <si>
    <t>Hellberg</t>
  </si>
  <si>
    <t>Magnus Hellberg</t>
  </si>
  <si>
    <t>11/16/1997</t>
  </si>
  <si>
    <t>Johansen</t>
  </si>
  <si>
    <t>Lucas Johansen</t>
  </si>
  <si>
    <t>07/31/1992</t>
  </si>
  <si>
    <t>Ryan Johansen</t>
  </si>
  <si>
    <t>02/17/1998</t>
  </si>
  <si>
    <t>Max Jones</t>
  </si>
  <si>
    <t>09/24/1988</t>
  </si>
  <si>
    <t>Kampfer</t>
  </si>
  <si>
    <t>Steven Kampfer</t>
  </si>
  <si>
    <t>Jujhar</t>
  </si>
  <si>
    <t>Khaira</t>
  </si>
  <si>
    <t>Jujhar Khaira</t>
  </si>
  <si>
    <t>11/29/1994</t>
  </si>
  <si>
    <t>Anton Lindholm</t>
  </si>
  <si>
    <t>09/12/1996</t>
  </si>
  <si>
    <t>Mackey</t>
  </si>
  <si>
    <t>Connor Mackey</t>
  </si>
  <si>
    <t>01/05/1994</t>
  </si>
  <si>
    <t>Dakota</t>
  </si>
  <si>
    <t>Mermis</t>
  </si>
  <si>
    <t>Dakota Mermis</t>
  </si>
  <si>
    <t>05/09/1989</t>
  </si>
  <si>
    <t>Nash</t>
  </si>
  <si>
    <t>Riley Nash</t>
  </si>
  <si>
    <t>02/02/1994</t>
  </si>
  <si>
    <t>Rosen</t>
  </si>
  <si>
    <t>Calle Rosen</t>
  </si>
  <si>
    <t>02/15/1993</t>
  </si>
  <si>
    <t>Robbie</t>
  </si>
  <si>
    <t>Russo</t>
  </si>
  <si>
    <t>Robbie Russo</t>
  </si>
  <si>
    <t>08/16/1997</t>
  </si>
  <si>
    <t>Ryfors</t>
  </si>
  <si>
    <t>Simon Ryfors</t>
  </si>
  <si>
    <t>02/23/1996</t>
  </si>
  <si>
    <t>Schmaltz</t>
  </si>
  <si>
    <t>Nick Schmaltz</t>
  </si>
  <si>
    <t>Jaccob</t>
  </si>
  <si>
    <t>Slavin</t>
  </si>
  <si>
    <t>Jaccob Slavin</t>
  </si>
  <si>
    <t>03/22/1982</t>
  </si>
  <si>
    <t>Mike Smith</t>
  </si>
  <si>
    <t>09/10/1997</t>
  </si>
  <si>
    <t>Terry</t>
  </si>
  <si>
    <t>Troy Terry</t>
  </si>
  <si>
    <t>02/26/1994</t>
  </si>
  <si>
    <t>Trouba</t>
  </si>
  <si>
    <t>Jacob Trouba</t>
  </si>
  <si>
    <t>02/25/1996</t>
  </si>
  <si>
    <t>Dominic</t>
  </si>
  <si>
    <t>Turgeon</t>
  </si>
  <si>
    <t>Dominic Turgeon</t>
  </si>
  <si>
    <t>08/14/1989</t>
  </si>
  <si>
    <t>Kyle</t>
  </si>
  <si>
    <t>Turris</t>
  </si>
  <si>
    <t>Kyle Turris</t>
  </si>
  <si>
    <t>06/23/1997</t>
  </si>
  <si>
    <t>Wagner</t>
  </si>
  <si>
    <t>Austin Wagner</t>
  </si>
  <si>
    <t>Sports Professional Management Inc.</t>
  </si>
  <si>
    <t>Lewis Gross</t>
  </si>
  <si>
    <t>12/01/1991</t>
  </si>
  <si>
    <t>Noel</t>
  </si>
  <si>
    <t>Acciari</t>
  </si>
  <si>
    <t>Noel Acciari</t>
  </si>
  <si>
    <t>Bjork</t>
  </si>
  <si>
    <t>Marcus Bjork</t>
  </si>
  <si>
    <t>06/18/1995</t>
  </si>
  <si>
    <t>Borgman</t>
  </si>
  <si>
    <t>Andreas Borgman</t>
  </si>
  <si>
    <t>09/11/1996</t>
  </si>
  <si>
    <t>Ross Colton</t>
  </si>
  <si>
    <t>09/06/1991</t>
  </si>
  <si>
    <t>Brian</t>
  </si>
  <si>
    <t>Dumoulin</t>
  </si>
  <si>
    <t>Brian Dumoulin</t>
  </si>
  <si>
    <t>07/22/1997</t>
  </si>
  <si>
    <t>Duszak</t>
  </si>
  <si>
    <t>Joseph Duszak</t>
  </si>
  <si>
    <t>06/08/1991</t>
  </si>
  <si>
    <t>Hanley</t>
  </si>
  <si>
    <t>Joel Hanley</t>
  </si>
  <si>
    <t>12/21/1993</t>
  </si>
  <si>
    <t>Iafallo</t>
  </si>
  <si>
    <t>Alex Iafallo</t>
  </si>
  <si>
    <t>04/12/1991</t>
  </si>
  <si>
    <t>Torey</t>
  </si>
  <si>
    <t>Krug</t>
  </si>
  <si>
    <t>Torey Krug</t>
  </si>
  <si>
    <t>09/16/1997</t>
  </si>
  <si>
    <t>Limoges</t>
  </si>
  <si>
    <t>Alex Limoges</t>
  </si>
  <si>
    <t>MacKenzie</t>
  </si>
  <si>
    <t>MacEachern</t>
  </si>
  <si>
    <t>MacKenzie MacEachern</t>
  </si>
  <si>
    <t>03/02/1998</t>
  </si>
  <si>
    <t>Nylander</t>
  </si>
  <si>
    <t>Alexander Nylander</t>
  </si>
  <si>
    <t>11/12/2000</t>
  </si>
  <si>
    <t>Pinto</t>
  </si>
  <si>
    <t>Shane Pinto</t>
  </si>
  <si>
    <t>03/19/1996</t>
  </si>
  <si>
    <t>Priskie</t>
  </si>
  <si>
    <t>Chase Priskie</t>
  </si>
  <si>
    <t>10/27/1992</t>
  </si>
  <si>
    <t>Saad</t>
  </si>
  <si>
    <t>Brandon Saad</t>
  </si>
  <si>
    <t>Salo</t>
  </si>
  <si>
    <t>Robin Salo</t>
  </si>
  <si>
    <t>03/07/2000</t>
  </si>
  <si>
    <t>Rasmus Sandin</t>
  </si>
  <si>
    <t>06/08/1992</t>
  </si>
  <si>
    <t>Sheary</t>
  </si>
  <si>
    <t>Conor Sheary</t>
  </si>
  <si>
    <t>11/24/1998</t>
  </si>
  <si>
    <t>Swayman</t>
  </si>
  <si>
    <t>Jeremy Swayman</t>
  </si>
  <si>
    <t>Sports Management Group, Inc.</t>
  </si>
  <si>
    <t>Marc Levine</t>
  </si>
  <si>
    <t>05/05/1992</t>
  </si>
  <si>
    <t>Criscuolo</t>
  </si>
  <si>
    <t>Kyle Criscuolo</t>
  </si>
  <si>
    <t>Shayne</t>
  </si>
  <si>
    <t>Gostisbehere</t>
  </si>
  <si>
    <t>Shayne Gostisbehere</t>
  </si>
  <si>
    <t>09/20/1992</t>
  </si>
  <si>
    <t>Simek</t>
  </si>
  <si>
    <t>Radim Simek</t>
  </si>
  <si>
    <t>08/01/1986</t>
  </si>
  <si>
    <t>Stralman</t>
  </si>
  <si>
    <t>Anton Stralman</t>
  </si>
  <si>
    <t>International Sports Advisors Co., Inc.</t>
  </si>
  <si>
    <t>Mark Gandler</t>
  </si>
  <si>
    <t>12/27/1992</t>
  </si>
  <si>
    <t>Christopher</t>
  </si>
  <si>
    <t>Christopher Gibson</t>
  </si>
  <si>
    <t>06/07/1997</t>
  </si>
  <si>
    <t>Denis</t>
  </si>
  <si>
    <t>Gurianov</t>
  </si>
  <si>
    <t>Denis Gurianov</t>
  </si>
  <si>
    <t>04/29/1988</t>
  </si>
  <si>
    <t>Toews</t>
  </si>
  <si>
    <t>Jonathan Toews</t>
  </si>
  <si>
    <t>09/02/1995</t>
  </si>
  <si>
    <t>Aleksander</t>
  </si>
  <si>
    <t>Barkov</t>
  </si>
  <si>
    <t>Aleksander Barkov</t>
  </si>
  <si>
    <t>04/17/1995</t>
  </si>
  <si>
    <t>Pavel</t>
  </si>
  <si>
    <t>Buchnevich</t>
  </si>
  <si>
    <t>Pavel Buchnevich</t>
  </si>
  <si>
    <t>Todd Diamond</t>
  </si>
  <si>
    <t>02/26/1992</t>
  </si>
  <si>
    <t>Granlund</t>
  </si>
  <si>
    <t>Mikael Granlund</t>
  </si>
  <si>
    <t>Ville</t>
  </si>
  <si>
    <t>Husso</t>
  </si>
  <si>
    <t>Ville Husso</t>
  </si>
  <si>
    <t>Provorov</t>
  </si>
  <si>
    <t>Ivan Provorov</t>
  </si>
  <si>
    <t>03/26/2000</t>
  </si>
  <si>
    <t>Andrei Svechnikov</t>
  </si>
  <si>
    <t>Future Sports LLC co Stowe Law PLLC</t>
  </si>
  <si>
    <t>Mark Stowe</t>
  </si>
  <si>
    <t>04/21/1986</t>
  </si>
  <si>
    <t>Edler</t>
  </si>
  <si>
    <t>Alexander Edler</t>
  </si>
  <si>
    <t>Markus Lehto</t>
  </si>
  <si>
    <t>05/18/1997</t>
  </si>
  <si>
    <t>Ahcan</t>
  </si>
  <si>
    <t>Jack Ahcan</t>
  </si>
  <si>
    <t>08/06/1997</t>
  </si>
  <si>
    <t>Henrik</t>
  </si>
  <si>
    <t>Borgstrom</t>
  </si>
  <si>
    <t>Henrik Borgstrom</t>
  </si>
  <si>
    <t>09/30/1993</t>
  </si>
  <si>
    <t>Greco</t>
  </si>
  <si>
    <t>Anthony Greco</t>
  </si>
  <si>
    <t>11/17/1996</t>
  </si>
  <si>
    <t>Roope</t>
  </si>
  <si>
    <t>Hintz</t>
  </si>
  <si>
    <t>Roope Hintz</t>
  </si>
  <si>
    <t>12/03/1995</t>
  </si>
  <si>
    <t>Julius</t>
  </si>
  <si>
    <t>Honka</t>
  </si>
  <si>
    <t>Julius Honka</t>
  </si>
  <si>
    <t>Juolevi</t>
  </si>
  <si>
    <t>Olli Juolevi</t>
  </si>
  <si>
    <t>07/23/1996</t>
  </si>
  <si>
    <t>Kasperi</t>
  </si>
  <si>
    <t>Kapanen</t>
  </si>
  <si>
    <t>Kasperi Kapanen</t>
  </si>
  <si>
    <t>01/12/1998</t>
  </si>
  <si>
    <t>Karlstrom</t>
  </si>
  <si>
    <t>Fredrik Karlstrom</t>
  </si>
  <si>
    <t>07/24/1992</t>
  </si>
  <si>
    <t>Kero</t>
  </si>
  <si>
    <t>Tanner Kero</t>
  </si>
  <si>
    <t>06/17/1995</t>
  </si>
  <si>
    <t>Teemu</t>
  </si>
  <si>
    <t>Kivihalme</t>
  </si>
  <si>
    <t>Teemu Kivihalme</t>
  </si>
  <si>
    <t>02/25/1998</t>
  </si>
  <si>
    <t>Koppanen</t>
  </si>
  <si>
    <t>Joona Koppanen</t>
  </si>
  <si>
    <t>04/28/1994</t>
  </si>
  <si>
    <t>Joonas</t>
  </si>
  <si>
    <t>Korpisalo</t>
  </si>
  <si>
    <t>Joonas Korpisalo</t>
  </si>
  <si>
    <t>07/06/2000</t>
  </si>
  <si>
    <t>Jesperi</t>
  </si>
  <si>
    <t>Kotkaniemi</t>
  </si>
  <si>
    <t>Jesperi Kotkaniemi</t>
  </si>
  <si>
    <t>Petteri</t>
  </si>
  <si>
    <t>Lindbohm</t>
  </si>
  <si>
    <t>Petteri Lindbohm</t>
  </si>
  <si>
    <t>05/23/1994</t>
  </si>
  <si>
    <t>Esa</t>
  </si>
  <si>
    <t>Lindell</t>
  </si>
  <si>
    <t>Esa Lindell</t>
  </si>
  <si>
    <t>03/09/1999</t>
  </si>
  <si>
    <t>Ukko-Pekka</t>
  </si>
  <si>
    <t>Luukkonen</t>
  </si>
  <si>
    <t>Ukko-Pekka Luukkonen</t>
  </si>
  <si>
    <t>Niko</t>
  </si>
  <si>
    <t>Mikkola</t>
  </si>
  <si>
    <t>Niko Mikkola</t>
  </si>
  <si>
    <t>05/07/1998</t>
  </si>
  <si>
    <t>Puljujarvi</t>
  </si>
  <si>
    <t>Jesse Puljujarvi</t>
  </si>
  <si>
    <t>Valtteri</t>
  </si>
  <si>
    <t>Puustinen</t>
  </si>
  <si>
    <t>Valtteri Puustinen</t>
  </si>
  <si>
    <t>03/31/1999</t>
  </si>
  <si>
    <t>Rondbjerg</t>
  </si>
  <si>
    <t>Jonas Rondbjerg</t>
  </si>
  <si>
    <t>Seney</t>
  </si>
  <si>
    <t>Brett Seney</t>
  </si>
  <si>
    <t>Joe</t>
  </si>
  <si>
    <t>Snively</t>
  </si>
  <si>
    <t>Joe Snively</t>
  </si>
  <si>
    <t>03/17/1994</t>
  </si>
  <si>
    <t>Suomela</t>
  </si>
  <si>
    <t>Antti Suomela</t>
  </si>
  <si>
    <t>Teuvo</t>
  </si>
  <si>
    <t>Teravainen</t>
  </si>
  <si>
    <t>Teuvo Teravainen</t>
  </si>
  <si>
    <t>WIN Hockey Agency</t>
  </si>
  <si>
    <t>Matt Keator</t>
  </si>
  <si>
    <t>05/04/1989</t>
  </si>
  <si>
    <t>Dell</t>
  </si>
  <si>
    <t>Aaron Dell</t>
  </si>
  <si>
    <t>04/09/1996</t>
  </si>
  <si>
    <t>Donato</t>
  </si>
  <si>
    <t>Ryan Donato</t>
  </si>
  <si>
    <t>Fox</t>
  </si>
  <si>
    <t>Adam Fox</t>
  </si>
  <si>
    <t>10/03/1996</t>
  </si>
  <si>
    <t>Gaudette</t>
  </si>
  <si>
    <t>Adam Gaudette</t>
  </si>
  <si>
    <t>01/22/1994</t>
  </si>
  <si>
    <t>Jon</t>
  </si>
  <si>
    <t>Gillies</t>
  </si>
  <si>
    <t>Jon Gillies</t>
  </si>
  <si>
    <t>11/23/1991</t>
  </si>
  <si>
    <t>Garnet</t>
  </si>
  <si>
    <t>Hathaway</t>
  </si>
  <si>
    <t>Garnet Hathaway</t>
  </si>
  <si>
    <t>Holm</t>
  </si>
  <si>
    <t>Arvid Holm</t>
  </si>
  <si>
    <t>09/19/1995</t>
  </si>
  <si>
    <t>Jonas Johansson</t>
  </si>
  <si>
    <t>09/14/1989</t>
  </si>
  <si>
    <t>Killorn</t>
  </si>
  <si>
    <t>Alex Killorn</t>
  </si>
  <si>
    <t>04/30/1991</t>
  </si>
  <si>
    <t>Kreider</t>
  </si>
  <si>
    <t>Chris Kreider</t>
  </si>
  <si>
    <t>08/07/1998</t>
  </si>
  <si>
    <t>Leonard</t>
  </si>
  <si>
    <t>John Leonard</t>
  </si>
  <si>
    <t>04/30/1995</t>
  </si>
  <si>
    <t>Malone</t>
  </si>
  <si>
    <t>Sean Malone</t>
  </si>
  <si>
    <t>10/14/1992</t>
  </si>
  <si>
    <t>Mayfield</t>
  </si>
  <si>
    <t>Scott Mayfield</t>
  </si>
  <si>
    <t>07/26/1999</t>
  </si>
  <si>
    <t>McLaughlin</t>
  </si>
  <si>
    <t>Marc McLaughlin</t>
  </si>
  <si>
    <t>04/11/1994</t>
  </si>
  <si>
    <t>Montour</t>
  </si>
  <si>
    <t>Brandon Montour</t>
  </si>
  <si>
    <t>Drew</t>
  </si>
  <si>
    <t>Drew O'Connor</t>
  </si>
  <si>
    <t>01/30/1994</t>
  </si>
  <si>
    <t>Daniel</t>
  </si>
  <si>
    <t>O'Regan</t>
  </si>
  <si>
    <t>Danny O'Regan</t>
  </si>
  <si>
    <t>Pinho</t>
  </si>
  <si>
    <t>Brian Pinho</t>
  </si>
  <si>
    <t>03/16/1998</t>
  </si>
  <si>
    <t>Rifai</t>
  </si>
  <si>
    <t>Marshall Rifai</t>
  </si>
  <si>
    <t>07/16/1991</t>
  </si>
  <si>
    <t>Nate</t>
  </si>
  <si>
    <t>Schmidt</t>
  </si>
  <si>
    <t>Nate Schmidt</t>
  </si>
  <si>
    <t>Ryan Shea</t>
  </si>
  <si>
    <t>05/03/1995</t>
  </si>
  <si>
    <t>Sturm</t>
  </si>
  <si>
    <t>Nico Sturm</t>
  </si>
  <si>
    <t>11/29/1990</t>
  </si>
  <si>
    <t>Andrej</t>
  </si>
  <si>
    <t>Sustr</t>
  </si>
  <si>
    <t>Andrej Sustr</t>
  </si>
  <si>
    <t>04/21/1999</t>
  </si>
  <si>
    <t>Reilly</t>
  </si>
  <si>
    <t>Walsh</t>
  </si>
  <si>
    <t>Reilly Walsh</t>
  </si>
  <si>
    <t>08/31/1986</t>
  </si>
  <si>
    <t>Wheeler</t>
  </si>
  <si>
    <t>Blake Wheeler</t>
  </si>
  <si>
    <t>Mazerolle &amp; Lemay LLP</t>
  </si>
  <si>
    <t>Matthew Ebbs</t>
  </si>
  <si>
    <t>01/07/1994</t>
  </si>
  <si>
    <t>Weegar</t>
  </si>
  <si>
    <t>MacKenzie Weegar</t>
  </si>
  <si>
    <t>Matthew Federico</t>
  </si>
  <si>
    <t>02/05/1998</t>
  </si>
  <si>
    <t>Ethen</t>
  </si>
  <si>
    <t>Frank</t>
  </si>
  <si>
    <t>Ethen Frank</t>
  </si>
  <si>
    <t>06/25/1992</t>
  </si>
  <si>
    <t>Oesterle</t>
  </si>
  <si>
    <t>Jordan Oesterle</t>
  </si>
  <si>
    <t>04/23/1990</t>
  </si>
  <si>
    <t>Tennyson</t>
  </si>
  <si>
    <t>Matt Tennyson</t>
  </si>
  <si>
    <t>Matthew Oates</t>
  </si>
  <si>
    <t>09/20/1994</t>
  </si>
  <si>
    <t>Hartman</t>
  </si>
  <si>
    <t>Ryan Hartman</t>
  </si>
  <si>
    <t>11/19/1990</t>
  </si>
  <si>
    <t>Moore</t>
  </si>
  <si>
    <t>John Moore</t>
  </si>
  <si>
    <t>12/23/1986</t>
  </si>
  <si>
    <t>T.J.</t>
  </si>
  <si>
    <t>Oshie</t>
  </si>
  <si>
    <t>T.J. Oshie</t>
  </si>
  <si>
    <t>02/08/1989</t>
  </si>
  <si>
    <t>Brendan Smith</t>
  </si>
  <si>
    <t>04/14/1990</t>
  </si>
  <si>
    <t>Witkowski</t>
  </si>
  <si>
    <t>Luke Witkowski</t>
  </si>
  <si>
    <t>Moliver Sports Management</t>
  </si>
  <si>
    <t>Maxim Moliver</t>
  </si>
  <si>
    <t>12/30/1995</t>
  </si>
  <si>
    <t>Igor</t>
  </si>
  <si>
    <t>Shesterkin</t>
  </si>
  <si>
    <t>Igor Shesterkin</t>
  </si>
  <si>
    <t>03/12/1989</t>
  </si>
  <si>
    <t>Dadonov</t>
  </si>
  <si>
    <t>Evgenii Dadonov</t>
  </si>
  <si>
    <t>The Orr Hockey Group</t>
  </si>
  <si>
    <t>Michael Curran</t>
  </si>
  <si>
    <t>03/17/1997</t>
  </si>
  <si>
    <t>Bracco</t>
  </si>
  <si>
    <t>Jeremy Bracco</t>
  </si>
  <si>
    <t>06/19/1998</t>
  </si>
  <si>
    <t>Cam</t>
  </si>
  <si>
    <t>Dineen</t>
  </si>
  <si>
    <t>Cam Dineen</t>
  </si>
  <si>
    <t>12/01/1993</t>
  </si>
  <si>
    <t>Gambardella</t>
  </si>
  <si>
    <t>Joseph Gambardella</t>
  </si>
  <si>
    <t>12/12/1995</t>
  </si>
  <si>
    <t>Labanc</t>
  </si>
  <si>
    <t>Kevin Labanc</t>
  </si>
  <si>
    <t>12/21/1997</t>
  </si>
  <si>
    <t>McAvoy</t>
  </si>
  <si>
    <t>Charlie McAvoy</t>
  </si>
  <si>
    <t>04/22/1999</t>
  </si>
  <si>
    <t>Eeli</t>
  </si>
  <si>
    <t>Tolvanen</t>
  </si>
  <si>
    <t>Eeli Tolvanen</t>
  </si>
  <si>
    <t>Eclipse Sports Management</t>
  </si>
  <si>
    <t>Michael Deutsch</t>
  </si>
  <si>
    <t>06/22/2000</t>
  </si>
  <si>
    <t>Dostal</t>
  </si>
  <si>
    <t>Lukas Dostal</t>
  </si>
  <si>
    <t>Holmberg</t>
  </si>
  <si>
    <t>Pontus Holmberg</t>
  </si>
  <si>
    <t>01/08/1993</t>
  </si>
  <si>
    <t>William Karlsson</t>
  </si>
  <si>
    <t>Kellman</t>
  </si>
  <si>
    <t>Joel Kellman</t>
  </si>
  <si>
    <t>01/15/1999</t>
  </si>
  <si>
    <t>Necas</t>
  </si>
  <si>
    <t>Martin Necas</t>
  </si>
  <si>
    <t>Michael Kaye</t>
  </si>
  <si>
    <t>05/29/1997</t>
  </si>
  <si>
    <t>Jeannot</t>
  </si>
  <si>
    <t>Tanner Jeannot</t>
  </si>
  <si>
    <t>Kaizen Sports &amp; Entertainment Ltd.</t>
  </si>
  <si>
    <t>Michael O'Rafferty</t>
  </si>
  <si>
    <t>07/10/1998</t>
  </si>
  <si>
    <t>Reese</t>
  </si>
  <si>
    <t>Reese Johnson</t>
  </si>
  <si>
    <t>Lucchini</t>
  </si>
  <si>
    <t>Jacob Lucchini</t>
  </si>
  <si>
    <t>MPR-Hockey Oy</t>
  </si>
  <si>
    <t>Mika Rautakallio</t>
  </si>
  <si>
    <t>05/31/1993</t>
  </si>
  <si>
    <t>Armia</t>
  </si>
  <si>
    <t>Joel Armia</t>
  </si>
  <si>
    <t>07/10/1997</t>
  </si>
  <si>
    <t>Kasper</t>
  </si>
  <si>
    <t>Bjorkqvist</t>
  </si>
  <si>
    <t>Kasper Bjorkqvist</t>
  </si>
  <si>
    <t>11/27/1992</t>
  </si>
  <si>
    <t>Anton Forsberg</t>
  </si>
  <si>
    <t>03/31/1992</t>
  </si>
  <si>
    <t>Jani</t>
  </si>
  <si>
    <t>Hakanpaa</t>
  </si>
  <si>
    <t>Jani Hakanpaa</t>
  </si>
  <si>
    <t>07/04/1995</t>
  </si>
  <si>
    <t>Artturi</t>
  </si>
  <si>
    <t>Lehkonen</t>
  </si>
  <si>
    <t>Artturi Lehkonen</t>
  </si>
  <si>
    <t>01/01/1999</t>
  </si>
  <si>
    <t>Urho</t>
  </si>
  <si>
    <t>Vaakanainen</t>
  </si>
  <si>
    <t>Urho Vaakanainen</t>
  </si>
  <si>
    <t>03/23/1996</t>
  </si>
  <si>
    <t>Kiviranta</t>
  </si>
  <si>
    <t>Joel Kiviranta</t>
  </si>
  <si>
    <t>Monir Kalgoum</t>
  </si>
  <si>
    <t>04/18/1993</t>
  </si>
  <si>
    <t>Mika</t>
  </si>
  <si>
    <t>Zibanejad</t>
  </si>
  <si>
    <t>Mika Zibanejad</t>
  </si>
  <si>
    <t>WD Sports &amp; Entertainment</t>
  </si>
  <si>
    <t>Murray Koontz</t>
  </si>
  <si>
    <t>Carcone</t>
  </si>
  <si>
    <t>Michael Carcone</t>
  </si>
  <si>
    <t>Crotty</t>
  </si>
  <si>
    <t>Cameron Crotty</t>
  </si>
  <si>
    <t>04/01/1999</t>
  </si>
  <si>
    <t>Cody</t>
  </si>
  <si>
    <t>Glass</t>
  </si>
  <si>
    <t>Cody Glass</t>
  </si>
  <si>
    <t>12/05/1998</t>
  </si>
  <si>
    <t>Hague</t>
  </si>
  <si>
    <t>Nicolas Hague</t>
  </si>
  <si>
    <t>04/19/1999</t>
  </si>
  <si>
    <t>Eetu</t>
  </si>
  <si>
    <t>Makiniemi</t>
  </si>
  <si>
    <t>Eetu Makiniemi</t>
  </si>
  <si>
    <t>Trevor</t>
  </si>
  <si>
    <t>Trevor Moore</t>
  </si>
  <si>
    <t>11/05/1993</t>
  </si>
  <si>
    <t>Sissons</t>
  </si>
  <si>
    <t>Colton Sissons</t>
  </si>
  <si>
    <t>Speers</t>
  </si>
  <si>
    <t>Blake Speers</t>
  </si>
  <si>
    <t>02/16/1999</t>
  </si>
  <si>
    <t>Owen</t>
  </si>
  <si>
    <t>Tippett</t>
  </si>
  <si>
    <t>Owen Tippett</t>
  </si>
  <si>
    <t>01/13/1992</t>
  </si>
  <si>
    <t>Watson</t>
  </si>
  <si>
    <t>Austin Watson</t>
  </si>
  <si>
    <t>I-C-E Hockey Agency</t>
  </si>
  <si>
    <t>Neil Sheehy</t>
  </si>
  <si>
    <t>04/19/1993</t>
  </si>
  <si>
    <t>Fogarty</t>
  </si>
  <si>
    <t>Steven Fogarty</t>
  </si>
  <si>
    <t>Kiersted</t>
  </si>
  <si>
    <t>Matt Kiersted</t>
  </si>
  <si>
    <t>03/20/1991</t>
  </si>
  <si>
    <t>Leddy</t>
  </si>
  <si>
    <t>Nick Leddy</t>
  </si>
  <si>
    <t>07/03/1990</t>
  </si>
  <si>
    <t>Lee</t>
  </si>
  <si>
    <t>Anders Lee</t>
  </si>
  <si>
    <t>11/22/1998</t>
  </si>
  <si>
    <t>Mittelstadt</t>
  </si>
  <si>
    <t>Casey Mittelstadt</t>
  </si>
  <si>
    <t>07/29/1995</t>
  </si>
  <si>
    <t>Gage</t>
  </si>
  <si>
    <t>Quinney</t>
  </si>
  <si>
    <t>Gage Quinney</t>
  </si>
  <si>
    <t>01/21/1985</t>
  </si>
  <si>
    <t>Ryan Suter</t>
  </si>
  <si>
    <t>Toninato</t>
  </si>
  <si>
    <t>Dominic Toninato</t>
  </si>
  <si>
    <t>Momentum Hockey</t>
  </si>
  <si>
    <t>Olivier Fortier</t>
  </si>
  <si>
    <t>02/09/1997</t>
  </si>
  <si>
    <t>Mathieu</t>
  </si>
  <si>
    <t>Mathieu Joseph</t>
  </si>
  <si>
    <t>07/01/1999</t>
  </si>
  <si>
    <t>Pierre-Olivier</t>
  </si>
  <si>
    <t>Pierre-Olivier Joseph</t>
  </si>
  <si>
    <t>09/16/1994</t>
  </si>
  <si>
    <t>Mantha</t>
  </si>
  <si>
    <t>Anthony Mantha</t>
  </si>
  <si>
    <t>Pat Brisson</t>
  </si>
  <si>
    <t>07/01/1995</t>
  </si>
  <si>
    <t>Bailey Ju</t>
  </si>
  <si>
    <t>Justin Bailey</t>
  </si>
  <si>
    <t>12/06/1997</t>
  </si>
  <si>
    <t>Bastian</t>
  </si>
  <si>
    <t>Nathan Bastian</t>
  </si>
  <si>
    <t>10/07/1999</t>
  </si>
  <si>
    <t>Beaudin</t>
  </si>
  <si>
    <t>Nicolas Beaudin</t>
  </si>
  <si>
    <t>07/21/1997</t>
  </si>
  <si>
    <t>Guillaume</t>
  </si>
  <si>
    <t>Brisebois</t>
  </si>
  <si>
    <t>Guillaume Brisebois</t>
  </si>
  <si>
    <t>06/19/1993</t>
  </si>
  <si>
    <t>Jonny</t>
  </si>
  <si>
    <t>Brodzinski</t>
  </si>
  <si>
    <t>Jonny Brodzinski</t>
  </si>
  <si>
    <t>01/02/2001</t>
  </si>
  <si>
    <t>Caufield</t>
  </si>
  <si>
    <t>Cole Caufield</t>
  </si>
  <si>
    <t>08/07/1987</t>
  </si>
  <si>
    <t>Sidney</t>
  </si>
  <si>
    <t>Crosby</t>
  </si>
  <si>
    <t>Sidney Crosby</t>
  </si>
  <si>
    <t>06/24/1998</t>
  </si>
  <si>
    <t>Pierre-Luc</t>
  </si>
  <si>
    <t>Dubois</t>
  </si>
  <si>
    <t>Pierre-Luc Dubois</t>
  </si>
  <si>
    <t>01/16/1991</t>
  </si>
  <si>
    <t>Duchene</t>
  </si>
  <si>
    <t>Matt Duchene</t>
  </si>
  <si>
    <t>10/28/1996</t>
  </si>
  <si>
    <t>Eichel</t>
  </si>
  <si>
    <t>Jack Eichel</t>
  </si>
  <si>
    <t>12/05/1991</t>
  </si>
  <si>
    <t>Fowler</t>
  </si>
  <si>
    <t>Cam Fowler</t>
  </si>
  <si>
    <t>02/12/1994</t>
  </si>
  <si>
    <t>Galchenyuk</t>
  </si>
  <si>
    <t>Alex Galchenyuk</t>
  </si>
  <si>
    <t>07/04/1990</t>
  </si>
  <si>
    <t>Gardiner</t>
  </si>
  <si>
    <t>Jake Gardiner</t>
  </si>
  <si>
    <t>Frederick</t>
  </si>
  <si>
    <t>Gaudreau</t>
  </si>
  <si>
    <t>Frederick Gaudreau</t>
  </si>
  <si>
    <t>Girard</t>
  </si>
  <si>
    <t>Samuel Girard</t>
  </si>
  <si>
    <t>05/04/2000</t>
  </si>
  <si>
    <t>Gruden</t>
  </si>
  <si>
    <t>Jonathan Gruden</t>
  </si>
  <si>
    <t>Hanifin</t>
  </si>
  <si>
    <t>Noah Hanifin</t>
  </si>
  <si>
    <t>02/14/1995</t>
  </si>
  <si>
    <t>Hayden</t>
  </si>
  <si>
    <t>John Hayden</t>
  </si>
  <si>
    <t>10/14/1999</t>
  </si>
  <si>
    <t>Quinn</t>
  </si>
  <si>
    <t>Quinn Hughes</t>
  </si>
  <si>
    <t>01/13/1987</t>
  </si>
  <si>
    <t>Jack Johnson</t>
  </si>
  <si>
    <t>06/06/1997</t>
  </si>
  <si>
    <t>Caleb</t>
  </si>
  <si>
    <t>Caleb Jones</t>
  </si>
  <si>
    <t>10/03/1994</t>
  </si>
  <si>
    <t>Seth</t>
  </si>
  <si>
    <t>Seth Jones</t>
  </si>
  <si>
    <t>11/19/1988</t>
  </si>
  <si>
    <t>Patrick Kane</t>
  </si>
  <si>
    <t>08/24/1987</t>
  </si>
  <si>
    <t>Anze</t>
  </si>
  <si>
    <t>Kopitar</t>
  </si>
  <si>
    <t>Anze Kopitar</t>
  </si>
  <si>
    <t>10/12/1999</t>
  </si>
  <si>
    <t>Kurashev</t>
  </si>
  <si>
    <t>Philipp Kurashev</t>
  </si>
  <si>
    <t>07/30/1996</t>
  </si>
  <si>
    <t>Larkin</t>
  </si>
  <si>
    <t>Dylan Larkin</t>
  </si>
  <si>
    <t>Lauzon</t>
  </si>
  <si>
    <t>Jeremy Lauzon</t>
  </si>
  <si>
    <t>09/01/1995</t>
  </si>
  <si>
    <t>MacKinnon</t>
  </si>
  <si>
    <t>Nathan MacKinnon</t>
  </si>
  <si>
    <t>Strauss</t>
  </si>
  <si>
    <t>Mann</t>
  </si>
  <si>
    <t>Strauss Mann</t>
  </si>
  <si>
    <t>12/27/1990</t>
  </si>
  <si>
    <t>Marchessault</t>
  </si>
  <si>
    <t>Jonathan Marchessault</t>
  </si>
  <si>
    <t>08/05/1995</t>
  </si>
  <si>
    <t>McCoshen</t>
  </si>
  <si>
    <t>Ian McCoshen</t>
  </si>
  <si>
    <t>03/27/2000</t>
  </si>
  <si>
    <t>McIsaac</t>
  </si>
  <si>
    <t>Jared McIsaac</t>
  </si>
  <si>
    <t>07/31/1995</t>
  </si>
  <si>
    <t>Michaelis</t>
  </si>
  <si>
    <t>Marc Michaelis</t>
  </si>
  <si>
    <t>03/10/1995</t>
  </si>
  <si>
    <t>Motte</t>
  </si>
  <si>
    <t>Tyler Motte</t>
  </si>
  <si>
    <t>04/16/1988</t>
  </si>
  <si>
    <t>Okposo</t>
  </si>
  <si>
    <t>Kyle Okposo</t>
  </si>
  <si>
    <t>11/12/1998</t>
  </si>
  <si>
    <t>Pettersson</t>
  </si>
  <si>
    <t>Elias Pettersson</t>
  </si>
  <si>
    <t>04/04/1999</t>
  </si>
  <si>
    <t>Reedy</t>
  </si>
  <si>
    <t>Scott Reedy</t>
  </si>
  <si>
    <t>07/13/1993</t>
  </si>
  <si>
    <t>Mike Reilly</t>
  </si>
  <si>
    <t>07/22/1999</t>
  </si>
  <si>
    <t>Robertson</t>
  </si>
  <si>
    <t>Jason Robertson</t>
  </si>
  <si>
    <t>Olivier</t>
  </si>
  <si>
    <t>Rodrigue</t>
  </si>
  <si>
    <t>Olivier Rodrigue</t>
  </si>
  <si>
    <t>Roy</t>
  </si>
  <si>
    <t>Nicolas Roy</t>
  </si>
  <si>
    <t>Samuelsson</t>
  </si>
  <si>
    <t>Mattias Samuelsson</t>
  </si>
  <si>
    <t>06/03/1993</t>
  </si>
  <si>
    <t>Seeler</t>
  </si>
  <si>
    <t>Nick Seeler</t>
  </si>
  <si>
    <t>04/01/1991</t>
  </si>
  <si>
    <t>Reilly Smith</t>
  </si>
  <si>
    <t>Sprong</t>
  </si>
  <si>
    <t>Daniel Sprong</t>
  </si>
  <si>
    <t>12/13/1991</t>
  </si>
  <si>
    <t>Vladimir</t>
  </si>
  <si>
    <t>Tarasenko</t>
  </si>
  <si>
    <t>Vladimir Tarasenko</t>
  </si>
  <si>
    <t>09/20/1990</t>
  </si>
  <si>
    <t>Tavares</t>
  </si>
  <si>
    <t>John Tavares</t>
  </si>
  <si>
    <t>04/24/1992</t>
  </si>
  <si>
    <t>Toffoli</t>
  </si>
  <si>
    <t>Tyler Toffoli</t>
  </si>
  <si>
    <t>06/13/2000</t>
  </si>
  <si>
    <t>Wahlstrom</t>
  </si>
  <si>
    <t>Oliver Wahlstrom</t>
  </si>
  <si>
    <t>09/22/1994</t>
  </si>
  <si>
    <t>Wennberg</t>
  </si>
  <si>
    <t>Alex Wennberg</t>
  </si>
  <si>
    <t>03/17/1995</t>
  </si>
  <si>
    <t>Wolanin</t>
  </si>
  <si>
    <t>Christian Wolanin</t>
  </si>
  <si>
    <t>01/05/2001</t>
  </si>
  <si>
    <t>York</t>
  </si>
  <si>
    <t>Cameron York</t>
  </si>
  <si>
    <t>03/20/2001</t>
  </si>
  <si>
    <t>Zegras</t>
  </si>
  <si>
    <t>Trevor Zegras</t>
  </si>
  <si>
    <t>01/12/1988</t>
  </si>
  <si>
    <t>Claude</t>
  </si>
  <si>
    <t>Giroux</t>
  </si>
  <si>
    <t>Claude Giroux</t>
  </si>
  <si>
    <t>03/21/1988</t>
  </si>
  <si>
    <t>Erik Johnson</t>
  </si>
  <si>
    <t>Patrick Morris</t>
  </si>
  <si>
    <t>Bailey</t>
  </si>
  <si>
    <t>Josh Bailey</t>
  </si>
  <si>
    <t>06/17/1994</t>
  </si>
  <si>
    <t>Barabanov</t>
  </si>
  <si>
    <t>Alexander Barabanov</t>
  </si>
  <si>
    <t>05/14/1996</t>
  </si>
  <si>
    <t>Louis</t>
  </si>
  <si>
    <t>Belpedio</t>
  </si>
  <si>
    <t>Louie Belpedio</t>
  </si>
  <si>
    <t>Carrick C</t>
  </si>
  <si>
    <t>Connor Carrick</t>
  </si>
  <si>
    <t>07/15/1997</t>
  </si>
  <si>
    <t>Cirelli</t>
  </si>
  <si>
    <t>Anthony Cirelli</t>
  </si>
  <si>
    <t>02/27/1991</t>
  </si>
  <si>
    <t>Cizikas</t>
  </si>
  <si>
    <t>Casey Cizikas</t>
  </si>
  <si>
    <t>11/18/1987</t>
  </si>
  <si>
    <t>Cal</t>
  </si>
  <si>
    <t>Clutterbuck</t>
  </si>
  <si>
    <t>Cal Clutterbuck</t>
  </si>
  <si>
    <t>06/24/1990</t>
  </si>
  <si>
    <t>Zotto</t>
  </si>
  <si>
    <t>Del</t>
  </si>
  <si>
    <t>Zotto Del</t>
  </si>
  <si>
    <t>06/09/1988</t>
  </si>
  <si>
    <t>Demers</t>
  </si>
  <si>
    <t>Jason Demers</t>
  </si>
  <si>
    <t>Dickinson</t>
  </si>
  <si>
    <t>Jason Dickinson</t>
  </si>
  <si>
    <t>Vince</t>
  </si>
  <si>
    <t>Dunn</t>
  </si>
  <si>
    <t>Vince Dunn</t>
  </si>
  <si>
    <t>08/10/1991</t>
  </si>
  <si>
    <t>Foligno</t>
  </si>
  <si>
    <t>Marcus Foligno</t>
  </si>
  <si>
    <t>10/31/1987</t>
  </si>
  <si>
    <t>Nick Foligno</t>
  </si>
  <si>
    <t>01/07/1992</t>
  </si>
  <si>
    <t>Gudbranson</t>
  </si>
  <si>
    <t>Erik Gudbranson</t>
  </si>
  <si>
    <t>06/09/2000</t>
  </si>
  <si>
    <t>Barrett</t>
  </si>
  <si>
    <t>Hayton</t>
  </si>
  <si>
    <t>Barrett Hayton</t>
  </si>
  <si>
    <t>03/02/1996</t>
  </si>
  <si>
    <t>Hodgson</t>
  </si>
  <si>
    <t>Hayden Hodgson</t>
  </si>
  <si>
    <t>04/05/1995</t>
  </si>
  <si>
    <t>Bo</t>
  </si>
  <si>
    <t>Horvat</t>
  </si>
  <si>
    <t>Bo Horvat</t>
  </si>
  <si>
    <t>03/11/1997</t>
  </si>
  <si>
    <t>Konecny</t>
  </si>
  <si>
    <t>Travis Konecny</t>
  </si>
  <si>
    <t>05/30/1994</t>
  </si>
  <si>
    <t>Laughton</t>
  </si>
  <si>
    <t>Scott Laughton</t>
  </si>
  <si>
    <t>01/31/1990</t>
  </si>
  <si>
    <t>Markstrom</t>
  </si>
  <si>
    <t>Jacob Markstrom</t>
  </si>
  <si>
    <t>12/31/1992</t>
  </si>
  <si>
    <t>Gerald</t>
  </si>
  <si>
    <t>Mayhew</t>
  </si>
  <si>
    <t>Gerry Mayhew</t>
  </si>
  <si>
    <t>McBain</t>
  </si>
  <si>
    <t>Jack McBain</t>
  </si>
  <si>
    <t>07/09/1997</t>
  </si>
  <si>
    <t>McNiven</t>
  </si>
  <si>
    <t>Michael McNiven</t>
  </si>
  <si>
    <t>10/12/1994</t>
  </si>
  <si>
    <t>Monahan</t>
  </si>
  <si>
    <t>Sean Monahan</t>
  </si>
  <si>
    <t>O'Reilly</t>
  </si>
  <si>
    <t>Ryan O'Reilly</t>
  </si>
  <si>
    <t>05/16/1985</t>
  </si>
  <si>
    <t>Corey</t>
  </si>
  <si>
    <t>Perry</t>
  </si>
  <si>
    <t>Corey Perry</t>
  </si>
  <si>
    <t>07/01/1993</t>
  </si>
  <si>
    <t>Ritchie</t>
  </si>
  <si>
    <t>Brett Ritchie</t>
  </si>
  <si>
    <t>12/05/1995</t>
  </si>
  <si>
    <t>Nick Ritchie</t>
  </si>
  <si>
    <t>03/17/1987</t>
  </si>
  <si>
    <t>Bobby Ryan</t>
  </si>
  <si>
    <t>07/30/1992</t>
  </si>
  <si>
    <t>Sabourin</t>
  </si>
  <si>
    <t>Scott Sabourin</t>
  </si>
  <si>
    <t>06/16/1999</t>
  </si>
  <si>
    <t>Dmitri</t>
  </si>
  <si>
    <t>Samorukov</t>
  </si>
  <si>
    <t>Dmitri Samorukov</t>
  </si>
  <si>
    <t>03/07/1997</t>
  </si>
  <si>
    <t>Strome</t>
  </si>
  <si>
    <t>Dylan Strome</t>
  </si>
  <si>
    <t>07/11/1993</t>
  </si>
  <si>
    <t>Ryan Strome</t>
  </si>
  <si>
    <t>Malcolm</t>
  </si>
  <si>
    <t>Subban</t>
  </si>
  <si>
    <t>Malcolm Subban</t>
  </si>
  <si>
    <t>01/03/1998</t>
  </si>
  <si>
    <t>Wells</t>
  </si>
  <si>
    <t>Dylan Wells</t>
  </si>
  <si>
    <t>05/26/1998</t>
  </si>
  <si>
    <t>Stanley</t>
  </si>
  <si>
    <t>Logan Stanley</t>
  </si>
  <si>
    <t>Lakonic Sports</t>
  </si>
  <si>
    <t>Patrick Sullivan</t>
  </si>
  <si>
    <t>04/22/1995</t>
  </si>
  <si>
    <t>Madison</t>
  </si>
  <si>
    <t>Bowey</t>
  </si>
  <si>
    <t>Madison Bowey</t>
  </si>
  <si>
    <t>01/09/1998</t>
  </si>
  <si>
    <t>Day</t>
  </si>
  <si>
    <t>Sean Day</t>
  </si>
  <si>
    <t>12/30/1997</t>
  </si>
  <si>
    <t>Sawchenko</t>
  </si>
  <si>
    <t>Zachary Sawchenko</t>
  </si>
  <si>
    <t>AC Hockey</t>
  </si>
  <si>
    <t>Patrik Aronsson</t>
  </si>
  <si>
    <t>08/24/1999</t>
  </si>
  <si>
    <t>Olle</t>
  </si>
  <si>
    <t>Lycksell</t>
  </si>
  <si>
    <t>Olle Lycksell</t>
  </si>
  <si>
    <t>Lawrence</t>
  </si>
  <si>
    <t>Pilut</t>
  </si>
  <si>
    <t>Lawrence Pilut</t>
  </si>
  <si>
    <t>01/12/1997</t>
  </si>
  <si>
    <t>Felix</t>
  </si>
  <si>
    <t>Sandstrom</t>
  </si>
  <si>
    <t>Felix Sandstrom</t>
  </si>
  <si>
    <t>Paul Capizzano</t>
  </si>
  <si>
    <t>04/27/1998</t>
  </si>
  <si>
    <t>Batherson</t>
  </si>
  <si>
    <t>Drake Batherson</t>
  </si>
  <si>
    <t>06/07/1990</t>
  </si>
  <si>
    <t>TJ</t>
  </si>
  <si>
    <t>Brodie</t>
  </si>
  <si>
    <t>T.J. Brodie</t>
  </si>
  <si>
    <t>04/16/1998</t>
  </si>
  <si>
    <t>Bunnaman</t>
  </si>
  <si>
    <t>Connor Bunnaman</t>
  </si>
  <si>
    <t>09/17/1995</t>
  </si>
  <si>
    <t>Bunting</t>
  </si>
  <si>
    <t>Michael Bunting</t>
  </si>
  <si>
    <t>08/13/1997</t>
  </si>
  <si>
    <t>Capobianco</t>
  </si>
  <si>
    <t>Kyle Capobianco</t>
  </si>
  <si>
    <t>10/26/1992</t>
  </si>
  <si>
    <t>Cramarossa</t>
  </si>
  <si>
    <t>Joseph Cramarossa</t>
  </si>
  <si>
    <t>Colle</t>
  </si>
  <si>
    <t>Dal</t>
  </si>
  <si>
    <t>Colle Dal</t>
  </si>
  <si>
    <t>10/09/1993</t>
  </si>
  <si>
    <t>DiGiuseppe</t>
  </si>
  <si>
    <t>Giuseppe Di</t>
  </si>
  <si>
    <t>07/14/1999</t>
  </si>
  <si>
    <t>Entwistle</t>
  </si>
  <si>
    <t>MacKenzie Entwistle</t>
  </si>
  <si>
    <t>Gaunce</t>
  </si>
  <si>
    <t>Brendan Gaunce</t>
  </si>
  <si>
    <t>Geertsen</t>
  </si>
  <si>
    <t>Mason Geertsen</t>
  </si>
  <si>
    <t>Zemgus</t>
  </si>
  <si>
    <t>Girgensons</t>
  </si>
  <si>
    <t>Zemgus Girgensons</t>
  </si>
  <si>
    <t>03/25/1998</t>
  </si>
  <si>
    <t>Gleason</t>
  </si>
  <si>
    <t>Ben Gleason</t>
  </si>
  <si>
    <t>01/04/1993</t>
  </si>
  <si>
    <t>Griffith</t>
  </si>
  <si>
    <t>Seth Griffith</t>
  </si>
  <si>
    <t>Houser</t>
  </si>
  <si>
    <t>Michael Houser</t>
  </si>
  <si>
    <t>05/07/1986</t>
  </si>
  <si>
    <t>Khudobin</t>
  </si>
  <si>
    <t>Anton Khudobin</t>
  </si>
  <si>
    <t>11/12/1987</t>
  </si>
  <si>
    <t>Little</t>
  </si>
  <si>
    <t>Bryan Little</t>
  </si>
  <si>
    <t>Marchment</t>
  </si>
  <si>
    <t>Mason Marchment</t>
  </si>
  <si>
    <t>06/08/1995</t>
  </si>
  <si>
    <t>Spencer Martin</t>
  </si>
  <si>
    <t>06/05/1995</t>
  </si>
  <si>
    <t>Dylan McLaughlin</t>
  </si>
  <si>
    <t>01/28/2001</t>
  </si>
  <si>
    <t>Newhook</t>
  </si>
  <si>
    <t>Alex Newhook</t>
  </si>
  <si>
    <t>02/04/1995</t>
  </si>
  <si>
    <t>Darnell</t>
  </si>
  <si>
    <t>Nurse</t>
  </si>
  <si>
    <t>Darnell Nurse</t>
  </si>
  <si>
    <t>03/20/1995</t>
  </si>
  <si>
    <t>Nick Paul</t>
  </si>
  <si>
    <t>08/16/1994</t>
  </si>
  <si>
    <t>Pelech</t>
  </si>
  <si>
    <t>Adam Pelech</t>
  </si>
  <si>
    <t>03/13/1998</t>
  </si>
  <si>
    <t>Pezzetta</t>
  </si>
  <si>
    <t>Michael Pezzetta</t>
  </si>
  <si>
    <t>Sgarbossa</t>
  </si>
  <si>
    <t>Michael Sgarbossa</t>
  </si>
  <si>
    <t>Stillman</t>
  </si>
  <si>
    <t>Riley Stillman</t>
  </si>
  <si>
    <t>09/18/1998</t>
  </si>
  <si>
    <t>Timmins</t>
  </si>
  <si>
    <t>Conor Timmins</t>
  </si>
  <si>
    <t>04/06/1997</t>
  </si>
  <si>
    <t>Zacha</t>
  </si>
  <si>
    <t>Pavel Zacha</t>
  </si>
  <si>
    <t>02/21/1997</t>
  </si>
  <si>
    <t>Zboril</t>
  </si>
  <si>
    <t>Jakub Zboril</t>
  </si>
  <si>
    <t>Paraphe Sports-Management</t>
  </si>
  <si>
    <t>Paul Corbeil</t>
  </si>
  <si>
    <t>Barre-Boulet</t>
  </si>
  <si>
    <t>Alex Barre-Boulet</t>
  </si>
  <si>
    <t>08/16/1995</t>
  </si>
  <si>
    <t>Desrosiers</t>
  </si>
  <si>
    <t>Philippe Desrosiers</t>
  </si>
  <si>
    <t>01/14/1999</t>
  </si>
  <si>
    <t>Arnaud</t>
  </si>
  <si>
    <t>Durandeau</t>
  </si>
  <si>
    <t>Arnaud Durandeau</t>
  </si>
  <si>
    <t>12/15/1991</t>
  </si>
  <si>
    <t>Yanni</t>
  </si>
  <si>
    <t>Gourde</t>
  </si>
  <si>
    <t>Yanni Gourde</t>
  </si>
  <si>
    <t>11/18/1998</t>
  </si>
  <si>
    <t>Huntington</t>
  </si>
  <si>
    <t>Jimmy Huntington</t>
  </si>
  <si>
    <t>Montembeault</t>
  </si>
  <si>
    <t>Sam Montembeault</t>
  </si>
  <si>
    <t>TMI, LLC</t>
  </si>
  <si>
    <t>Paul Theofanous</t>
  </si>
  <si>
    <t>09/20/1988</t>
  </si>
  <si>
    <t>Sergei</t>
  </si>
  <si>
    <t>Bobrovsky</t>
  </si>
  <si>
    <t>Sergei Bobrovsky</t>
  </si>
  <si>
    <t>04/26/1997</t>
  </si>
  <si>
    <t>Kirill</t>
  </si>
  <si>
    <t>Kaprizov</t>
  </si>
  <si>
    <t>Kirill Kaprizov</t>
  </si>
  <si>
    <t>03/20/1998</t>
  </si>
  <si>
    <t>Nikolai</t>
  </si>
  <si>
    <t>Knyzhov</t>
  </si>
  <si>
    <t>Nikolai Knyzhov</t>
  </si>
  <si>
    <t>Klim</t>
  </si>
  <si>
    <t>Kostin</t>
  </si>
  <si>
    <t>Klim Kostin</t>
  </si>
  <si>
    <t>04/15/1983</t>
  </si>
  <si>
    <t>Kovalchuk</t>
  </si>
  <si>
    <t>Ilya Kovalchuk</t>
  </si>
  <si>
    <t>01/18/1997</t>
  </si>
  <si>
    <t>Malgin</t>
  </si>
  <si>
    <t>Denis Malgin</t>
  </si>
  <si>
    <t>03/12/1998</t>
  </si>
  <si>
    <t>Maltsev</t>
  </si>
  <si>
    <t>Mikhail Maltsev</t>
  </si>
  <si>
    <t>10/30/1991</t>
  </si>
  <si>
    <t>Artemi</t>
  </si>
  <si>
    <t>Panarin</t>
  </si>
  <si>
    <t>Artemi Panarin</t>
  </si>
  <si>
    <t>08/11/1999</t>
  </si>
  <si>
    <t>Cayden</t>
  </si>
  <si>
    <t>Primeau</t>
  </si>
  <si>
    <t>Cayden Primeau</t>
  </si>
  <si>
    <t>Joakim</t>
  </si>
  <si>
    <t>Joakim Ryan</t>
  </si>
  <si>
    <t>04/27/1988</t>
  </si>
  <si>
    <t>Semyon</t>
  </si>
  <si>
    <t>Varlamov</t>
  </si>
  <si>
    <t>Semyon Varlamov</t>
  </si>
  <si>
    <t>08/26/1995</t>
  </si>
  <si>
    <t>Duclair</t>
  </si>
  <si>
    <t>Anthony Duclair</t>
  </si>
  <si>
    <t>Pete Rutili</t>
  </si>
  <si>
    <t>04/03/1994</t>
  </si>
  <si>
    <t>Vincent</t>
  </si>
  <si>
    <t>Hinostroza</t>
  </si>
  <si>
    <t>Vinnie Hinostroza</t>
  </si>
  <si>
    <t>03/06/1995</t>
  </si>
  <si>
    <t>Lafferty</t>
  </si>
  <si>
    <t>Sam Lafferty</t>
  </si>
  <si>
    <t>12/09/1992</t>
  </si>
  <si>
    <t>Lyon</t>
  </si>
  <si>
    <t>Alex Lyon</t>
  </si>
  <si>
    <t>11/09/1999</t>
  </si>
  <si>
    <t>Madden</t>
  </si>
  <si>
    <t>Tyler Madden</t>
  </si>
  <si>
    <t>Neal</t>
  </si>
  <si>
    <t>Pionk</t>
  </si>
  <si>
    <t>Neal Pionk</t>
  </si>
  <si>
    <t>Global Hockey Consultants</t>
  </si>
  <si>
    <t>Peter Fish</t>
  </si>
  <si>
    <t>04/10/1995</t>
  </si>
  <si>
    <t>Bjorkstrand</t>
  </si>
  <si>
    <t>Oliver Bjorkstrand</t>
  </si>
  <si>
    <t>03/28/1993</t>
  </si>
  <si>
    <t>Colin</t>
  </si>
  <si>
    <t>Blackwell</t>
  </si>
  <si>
    <t>Colin Blackwell</t>
  </si>
  <si>
    <t>04/20/1988</t>
  </si>
  <si>
    <t>Bonino</t>
  </si>
  <si>
    <t>Nick Bonino</t>
  </si>
  <si>
    <t>06/04/1988</t>
  </si>
  <si>
    <t>Fedun</t>
  </si>
  <si>
    <t>Taylor Fedun</t>
  </si>
  <si>
    <t>Grzelcyk</t>
  </si>
  <si>
    <t>Matt Grzelcyk</t>
  </si>
  <si>
    <t>Marino</t>
  </si>
  <si>
    <t>John Marino</t>
  </si>
  <si>
    <t>05/21/1993</t>
  </si>
  <si>
    <t>Rooney</t>
  </si>
  <si>
    <t>Kevin Rooney</t>
  </si>
  <si>
    <t>02/06/1996</t>
  </si>
  <si>
    <t>Billy</t>
  </si>
  <si>
    <t>Sweezey</t>
  </si>
  <si>
    <t>Billy Sweezey</t>
  </si>
  <si>
    <t>03/14/1994</t>
  </si>
  <si>
    <t>Frankie</t>
  </si>
  <si>
    <t>Vatrano</t>
  </si>
  <si>
    <t>Frank Vatrano</t>
  </si>
  <si>
    <t>Vesey</t>
  </si>
  <si>
    <t>Jimmy Vesey</t>
  </si>
  <si>
    <t>02/13/1995</t>
  </si>
  <si>
    <t>Maxwell</t>
  </si>
  <si>
    <t>Willman</t>
  </si>
  <si>
    <t>Maxwell Willman</t>
  </si>
  <si>
    <t>09/13/1995</t>
  </si>
  <si>
    <t>Miles</t>
  </si>
  <si>
    <t>Wood</t>
  </si>
  <si>
    <t>Miles Wood</t>
  </si>
  <si>
    <t>Peter MacTavish</t>
  </si>
  <si>
    <t>Ceci</t>
  </si>
  <si>
    <t>Cody Ceci</t>
  </si>
  <si>
    <t>Alterno Global Management LLC</t>
  </si>
  <si>
    <t>Peter Wallen</t>
  </si>
  <si>
    <t>08/15/2000</t>
  </si>
  <si>
    <t>Boqvist</t>
  </si>
  <si>
    <t>Adam Boqvist</t>
  </si>
  <si>
    <t>Boqvist J</t>
  </si>
  <si>
    <t>Jesper Boqvist J</t>
  </si>
  <si>
    <t>07/12/1993</t>
  </si>
  <si>
    <t>Brodin</t>
  </si>
  <si>
    <t>Jonas Brodin</t>
  </si>
  <si>
    <t>07/05/1997</t>
  </si>
  <si>
    <t>Lucas Carlsson</t>
  </si>
  <si>
    <t>09/17/1998</t>
  </si>
  <si>
    <t>Mario</t>
  </si>
  <si>
    <t>Ferraro</t>
  </si>
  <si>
    <t>Mario Ferraro</t>
  </si>
  <si>
    <t>12/18/1990</t>
  </si>
  <si>
    <t>Hedman</t>
  </si>
  <si>
    <t>Victor Hedman</t>
  </si>
  <si>
    <t>12/08/1992</t>
  </si>
  <si>
    <t>Janmark</t>
  </si>
  <si>
    <t>Mattias Janmark</t>
  </si>
  <si>
    <t>11/23/1992</t>
  </si>
  <si>
    <t>Landeskog</t>
  </si>
  <si>
    <t>Gabriel Landeskog</t>
  </si>
  <si>
    <t>Liljegren</t>
  </si>
  <si>
    <t>Timothy Liljegren</t>
  </si>
  <si>
    <t>11/06/1999</t>
  </si>
  <si>
    <t>Isac</t>
  </si>
  <si>
    <t>Lundestrom</t>
  </si>
  <si>
    <t>Isac Lundestrom</t>
  </si>
  <si>
    <t>05/08/1996</t>
  </si>
  <si>
    <t>Marcus Pettersson</t>
  </si>
  <si>
    <t>05/02/1997</t>
  </si>
  <si>
    <t>Werner</t>
  </si>
  <si>
    <t>Adam Werner</t>
  </si>
  <si>
    <t>Philippe Lecavalier</t>
  </si>
  <si>
    <t>Aube-Kubel</t>
  </si>
  <si>
    <t>Nicolas Aube-Kubel</t>
  </si>
  <si>
    <t>06/08/1997</t>
  </si>
  <si>
    <t>Beauvillier</t>
  </si>
  <si>
    <t>Anthony Beauvillier</t>
  </si>
  <si>
    <t>09/19/1998</t>
  </si>
  <si>
    <t>Benoit</t>
  </si>
  <si>
    <t>Simon Benoit</t>
  </si>
  <si>
    <t>12/09/2000</t>
  </si>
  <si>
    <t>Bolduc</t>
  </si>
  <si>
    <t>Samuel Bolduc</t>
  </si>
  <si>
    <t>12/20/1994</t>
  </si>
  <si>
    <t>Carrier</t>
  </si>
  <si>
    <t>William Carrier</t>
  </si>
  <si>
    <t>Carrier A</t>
  </si>
  <si>
    <t>Alexandre Carrier A</t>
  </si>
  <si>
    <t>Chiasson</t>
  </si>
  <si>
    <t>Alex Chiasson</t>
  </si>
  <si>
    <t>05/29/1996</t>
  </si>
  <si>
    <t>Desharnais</t>
  </si>
  <si>
    <t>Vincent Desharnais</t>
  </si>
  <si>
    <t>02/22/1991</t>
  </si>
  <si>
    <t>Deslauriers</t>
  </si>
  <si>
    <t>Nick Deslauriers</t>
  </si>
  <si>
    <t>01/06/1999</t>
  </si>
  <si>
    <t>Rafael</t>
  </si>
  <si>
    <t>Harvey-Pinard</t>
  </si>
  <si>
    <t>Rafael Harvey-Pinard</t>
  </si>
  <si>
    <t>Mathias</t>
  </si>
  <si>
    <t>Laferriere</t>
  </si>
  <si>
    <t>Mathias Laferriere</t>
  </si>
  <si>
    <t>09/25/2000</t>
  </si>
  <si>
    <t>Raphael</t>
  </si>
  <si>
    <t>Lavoie</t>
  </si>
  <si>
    <t>Raphael Lavoie</t>
  </si>
  <si>
    <t>04/24/1987</t>
  </si>
  <si>
    <t>Kristopher</t>
  </si>
  <si>
    <t>Letang</t>
  </si>
  <si>
    <t>Kris Letang</t>
  </si>
  <si>
    <t>08/22/2000</t>
  </si>
  <si>
    <t>Mandolese</t>
  </si>
  <si>
    <t>Kevin Mandolese</t>
  </si>
  <si>
    <t>02/27/1994</t>
  </si>
  <si>
    <t>Matheson</t>
  </si>
  <si>
    <t>Mike Matheson</t>
  </si>
  <si>
    <t>Mathieu Olivier</t>
  </si>
  <si>
    <t>Anthony Richard</t>
  </si>
  <si>
    <t>Marco</t>
  </si>
  <si>
    <t>Scandella</t>
  </si>
  <si>
    <t>Marco Scandella</t>
  </si>
  <si>
    <t>01/13/2000</t>
  </si>
  <si>
    <t>Veleno</t>
  </si>
  <si>
    <t>Joe Veleno</t>
  </si>
  <si>
    <t>02/19/1994</t>
  </si>
  <si>
    <t>Walcott</t>
  </si>
  <si>
    <t>Daniel Walcott</t>
  </si>
  <si>
    <t>White</t>
  </si>
  <si>
    <t>Colin White</t>
  </si>
  <si>
    <t>Alpha Hockey Inc.</t>
  </si>
  <si>
    <t>Ray (Raynold) Petkau</t>
  </si>
  <si>
    <t>03/23/1993</t>
  </si>
  <si>
    <t>Brossoit</t>
  </si>
  <si>
    <t>Laurent Brossoit</t>
  </si>
  <si>
    <t>07/06/1995</t>
  </si>
  <si>
    <t>Eric</t>
  </si>
  <si>
    <t>Comrie</t>
  </si>
  <si>
    <t>Eric Comrie</t>
  </si>
  <si>
    <t>05/19/1993</t>
  </si>
  <si>
    <t>Hellebuyck</t>
  </si>
  <si>
    <t>Connor Hellebuyck</t>
  </si>
  <si>
    <t>01/10/1990</t>
  </si>
  <si>
    <t>Martin Jones</t>
  </si>
  <si>
    <t>12/17/1997</t>
  </si>
  <si>
    <t>Kehler</t>
  </si>
  <si>
    <t>Cole Kehler</t>
  </si>
  <si>
    <t>08/20/1992</t>
  </si>
  <si>
    <t>Zane</t>
  </si>
  <si>
    <t>McIntyre</t>
  </si>
  <si>
    <t>Zane McIntyre</t>
  </si>
  <si>
    <t>03/15/1988</t>
  </si>
  <si>
    <t>James</t>
  </si>
  <si>
    <t>Reimer</t>
  </si>
  <si>
    <t>James Reimer</t>
  </si>
  <si>
    <t>07/06/1990</t>
  </si>
  <si>
    <t>Schultz</t>
  </si>
  <si>
    <t>Justin Schultz</t>
  </si>
  <si>
    <t>11/01/1998</t>
  </si>
  <si>
    <t>Stuart</t>
  </si>
  <si>
    <t>Stuart Skinner</t>
  </si>
  <si>
    <t>Bridge Sports &amp; Entertainment, LLC.</t>
  </si>
  <si>
    <t>Renat Mamashev</t>
  </si>
  <si>
    <t>Yakov</t>
  </si>
  <si>
    <t>Trenin</t>
  </si>
  <si>
    <t>Yakov Trenin</t>
  </si>
  <si>
    <t>Richard Curran</t>
  </si>
  <si>
    <t>Carlson</t>
  </si>
  <si>
    <t>John Carlson</t>
  </si>
  <si>
    <t>Ellis</t>
  </si>
  <si>
    <t>Ryan Ellis</t>
  </si>
  <si>
    <t>01/24/1991</t>
  </si>
  <si>
    <t>Kassian</t>
  </si>
  <si>
    <t>Zack Kassian</t>
  </si>
  <si>
    <t>10/10/1996</t>
  </si>
  <si>
    <t>Sami</t>
  </si>
  <si>
    <t>Niku</t>
  </si>
  <si>
    <t>Sami Niku</t>
  </si>
  <si>
    <t>09/10/1988</t>
  </si>
  <si>
    <t>Staal</t>
  </si>
  <si>
    <t>Jordan Staal</t>
  </si>
  <si>
    <t>Richard Evans</t>
  </si>
  <si>
    <t>03/20/1999</t>
  </si>
  <si>
    <t>Attard</t>
  </si>
  <si>
    <t>Ronald Attard</t>
  </si>
  <si>
    <t>Cecconi</t>
  </si>
  <si>
    <t>Joseph Cecconi</t>
  </si>
  <si>
    <t>01/12/2000</t>
  </si>
  <si>
    <t>Declan</t>
  </si>
  <si>
    <t>Chisholm</t>
  </si>
  <si>
    <t>Declan Chisholm</t>
  </si>
  <si>
    <t>Kyle Connor</t>
  </si>
  <si>
    <t>04/23/1994</t>
  </si>
  <si>
    <t>Dries</t>
  </si>
  <si>
    <t>Sheldon Dries</t>
  </si>
  <si>
    <t>05/22/1997</t>
  </si>
  <si>
    <t>Duhaime</t>
  </si>
  <si>
    <t>Brandon Duhaime</t>
  </si>
  <si>
    <t>Dakota Joshua</t>
  </si>
  <si>
    <t>07/12/1997</t>
  </si>
  <si>
    <t>Johnathan</t>
  </si>
  <si>
    <t>Kovacevic</t>
  </si>
  <si>
    <t>Johnathan Kovacevic</t>
  </si>
  <si>
    <t>04/16/1999</t>
  </si>
  <si>
    <t>Livingstone</t>
  </si>
  <si>
    <t>Jake Livingstone</t>
  </si>
  <si>
    <t>MacDonald</t>
  </si>
  <si>
    <t>Jacob MacDonald</t>
  </si>
  <si>
    <t>08/07/1996</t>
  </si>
  <si>
    <t>Malott</t>
  </si>
  <si>
    <t>Jeff Malott</t>
  </si>
  <si>
    <t>07/11/1998</t>
  </si>
  <si>
    <t>Hugh</t>
  </si>
  <si>
    <t>McGing</t>
  </si>
  <si>
    <t>Hugh McGing</t>
  </si>
  <si>
    <t>01/07/1996</t>
  </si>
  <si>
    <t>Nedeljkovic</t>
  </si>
  <si>
    <t>Alex Nedeljkovic</t>
  </si>
  <si>
    <t>Nolan Patrick</t>
  </si>
  <si>
    <t>10/20/1997</t>
  </si>
  <si>
    <t>Ronning</t>
  </si>
  <si>
    <t>Ty Ronning</t>
  </si>
  <si>
    <t>03/01/1995</t>
  </si>
  <si>
    <t>Matt Roy</t>
  </si>
  <si>
    <t>06/02/1999</t>
  </si>
  <si>
    <t>Scanlin</t>
  </si>
  <si>
    <t>Brandon Scanlin</t>
  </si>
  <si>
    <t>Schueneman</t>
  </si>
  <si>
    <t>Corey Schueneman</t>
  </si>
  <si>
    <t>10/19/1998</t>
  </si>
  <si>
    <t>Nathan Smith</t>
  </si>
  <si>
    <t>Devante</t>
  </si>
  <si>
    <t>Devante Stephens</t>
  </si>
  <si>
    <t>Rick Komarow</t>
  </si>
  <si>
    <t>10/26/2000</t>
  </si>
  <si>
    <t>Dorofeyev</t>
  </si>
  <si>
    <t>Pavel Dorofeyev</t>
  </si>
  <si>
    <t>Valette World Sports Inc.</t>
  </si>
  <si>
    <t>Rick Valette</t>
  </si>
  <si>
    <t>10/17/1996</t>
  </si>
  <si>
    <t>DeBrusk</t>
  </si>
  <si>
    <t>Jake DeBrusk</t>
  </si>
  <si>
    <t>09/27/1993</t>
  </si>
  <si>
    <t>Ryan Murray</t>
  </si>
  <si>
    <t>04/12/1993</t>
  </si>
  <si>
    <t>Nugent-Hopkins</t>
  </si>
  <si>
    <t>Ryan Nugent-Hopkins</t>
  </si>
  <si>
    <t>01/16/1994</t>
  </si>
  <si>
    <t>Derrick</t>
  </si>
  <si>
    <t>Pouliot</t>
  </si>
  <si>
    <t>Derrick Pouliot</t>
  </si>
  <si>
    <t>Wintersports Ltd. Operating as Raze Sports</t>
  </si>
  <si>
    <t>Ritchie Winter</t>
  </si>
  <si>
    <t>01/15/1996</t>
  </si>
  <si>
    <t>Appleton</t>
  </si>
  <si>
    <t>Mason Appleton</t>
  </si>
  <si>
    <t>07/18/1994</t>
  </si>
  <si>
    <t>Blandisi</t>
  </si>
  <si>
    <t>Joseph Blandisi</t>
  </si>
  <si>
    <t>11/30/1994</t>
  </si>
  <si>
    <t>Marko</t>
  </si>
  <si>
    <t>Dano</t>
  </si>
  <si>
    <t>Marko Dano</t>
  </si>
  <si>
    <t>04/20/1995</t>
  </si>
  <si>
    <t>Erne</t>
  </si>
  <si>
    <t>Adam Erne</t>
  </si>
  <si>
    <t>10/03/1983</t>
  </si>
  <si>
    <t>Giordano</t>
  </si>
  <si>
    <t>Mark Giordano</t>
  </si>
  <si>
    <t>05/12/1997</t>
  </si>
  <si>
    <t>Huska</t>
  </si>
  <si>
    <t>Adam Huska</t>
  </si>
  <si>
    <t>Slater</t>
  </si>
  <si>
    <t>Koekkoek</t>
  </si>
  <si>
    <t>Slater Koekkoek</t>
  </si>
  <si>
    <t>09/06/1992</t>
  </si>
  <si>
    <t>Ladue</t>
  </si>
  <si>
    <t>Paul Ladue</t>
  </si>
  <si>
    <t>04/04/1996</t>
  </si>
  <si>
    <t>Mangiapane</t>
  </si>
  <si>
    <t>Andrew Mangiapane</t>
  </si>
  <si>
    <t>05/01/1992</t>
  </si>
  <si>
    <t>McCormick</t>
  </si>
  <si>
    <t>Max McCormick</t>
  </si>
  <si>
    <t>Calvin</t>
  </si>
  <si>
    <t>Pickard</t>
  </si>
  <si>
    <t>Calvin Pickard</t>
  </si>
  <si>
    <t>Rem</t>
  </si>
  <si>
    <t>Rem Pitlick</t>
  </si>
  <si>
    <t>12/07/1991</t>
  </si>
  <si>
    <t>Sheahan</t>
  </si>
  <si>
    <t>Riley Sheahan</t>
  </si>
  <si>
    <t>06/01/1995</t>
  </si>
  <si>
    <t>Sikura</t>
  </si>
  <si>
    <t>Dylan Sikura</t>
  </si>
  <si>
    <t>05/03/1997</t>
  </si>
  <si>
    <t>Colton White</t>
  </si>
  <si>
    <t>Robert Hooper</t>
  </si>
  <si>
    <t>Binnington</t>
  </si>
  <si>
    <t>Jordan Binnington</t>
  </si>
  <si>
    <t>03/18/1989</t>
  </si>
  <si>
    <t>Bortuzzo</t>
  </si>
  <si>
    <t>Robert Bortuzzo</t>
  </si>
  <si>
    <t>09/07/1998</t>
  </si>
  <si>
    <t>Caamano</t>
  </si>
  <si>
    <t>Nicholas Caamano</t>
  </si>
  <si>
    <t>Lawson</t>
  </si>
  <si>
    <t>Crouse</t>
  </si>
  <si>
    <t>Lawson Crouse</t>
  </si>
  <si>
    <t>11/24/1989</t>
  </si>
  <si>
    <t>Hoffman</t>
  </si>
  <si>
    <t>Mike Hoffman</t>
  </si>
  <si>
    <t>03/02/1990</t>
  </si>
  <si>
    <t>Hutchinson</t>
  </si>
  <si>
    <t>Michael Hutchinson</t>
  </si>
  <si>
    <t>06/18/1998</t>
  </si>
  <si>
    <t>Boris</t>
  </si>
  <si>
    <t>Katchouk</t>
  </si>
  <si>
    <t>Boris Katchouk</t>
  </si>
  <si>
    <t>04/13/1996</t>
  </si>
  <si>
    <t>Lorentz</t>
  </si>
  <si>
    <t>Steven Lorentz</t>
  </si>
  <si>
    <t>Matthew Murray</t>
  </si>
  <si>
    <t>02/25/1999</t>
  </si>
  <si>
    <t>Schnarr</t>
  </si>
  <si>
    <t>Nate Schnarr</t>
  </si>
  <si>
    <t>R Murray LLC</t>
  </si>
  <si>
    <t>Robert Murray</t>
  </si>
  <si>
    <t>05/08/1992</t>
  </si>
  <si>
    <t>Hayes</t>
  </si>
  <si>
    <t>Kevin Hayes</t>
  </si>
  <si>
    <t>Pro Hockey Consulting / Garrusso, Norton, Cooley, McGlone PC</t>
  </si>
  <si>
    <t>Robert Norton</t>
  </si>
  <si>
    <t>03/02/1992</t>
  </si>
  <si>
    <t>Coyle</t>
  </si>
  <si>
    <t>Charlie Coyle</t>
  </si>
  <si>
    <t>Jandec Inc.</t>
  </si>
  <si>
    <t>Robert Sauve</t>
  </si>
  <si>
    <t>03/30/1987</t>
  </si>
  <si>
    <t>Marc-Edouard</t>
  </si>
  <si>
    <t>Vlasic</t>
  </si>
  <si>
    <t>Marc-Edouard Vlasic</t>
  </si>
  <si>
    <t>Icy Luck Inc.</t>
  </si>
  <si>
    <t>Ron Salcer</t>
  </si>
  <si>
    <t>03/09/1985</t>
  </si>
  <si>
    <t>Burns</t>
  </si>
  <si>
    <t>Brent Burns</t>
  </si>
  <si>
    <t>R.W.G. Sport Management</t>
  </si>
  <si>
    <t>Ross Gurney</t>
  </si>
  <si>
    <t>Karl</t>
  </si>
  <si>
    <t>Alzner</t>
  </si>
  <si>
    <t>Karl Alzner</t>
  </si>
  <si>
    <t>07/12/1995</t>
  </si>
  <si>
    <t>Burroughs</t>
  </si>
  <si>
    <t>Kyle Burroughs</t>
  </si>
  <si>
    <t>10/07/1991</t>
  </si>
  <si>
    <t>Manson</t>
  </si>
  <si>
    <t>Josh Manson</t>
  </si>
  <si>
    <t>08/23/1999</t>
  </si>
  <si>
    <t>Pachal</t>
  </si>
  <si>
    <t>Brayden Pachal</t>
  </si>
  <si>
    <t>02/21/1994</t>
  </si>
  <si>
    <t>Devon</t>
  </si>
  <si>
    <t>Devon Toews</t>
  </si>
  <si>
    <t>Ryan Barnes</t>
  </si>
  <si>
    <t>05/04/1997</t>
  </si>
  <si>
    <t>Miletic</t>
  </si>
  <si>
    <t>Sam Miletic</t>
  </si>
  <si>
    <t>03/01/2000</t>
  </si>
  <si>
    <t>Tyler Tucker</t>
  </si>
  <si>
    <t>Karel</t>
  </si>
  <si>
    <t>Vejmelka</t>
  </si>
  <si>
    <t>Karel Vejmelka</t>
  </si>
  <si>
    <t>Scott Bartlett</t>
  </si>
  <si>
    <t>06/30/2000</t>
  </si>
  <si>
    <t>Bernard-Docker</t>
  </si>
  <si>
    <t>Jacob Bernard-Docker</t>
  </si>
  <si>
    <t>07/29/1998</t>
  </si>
  <si>
    <t>Clayton</t>
  </si>
  <si>
    <t>Keller</t>
  </si>
  <si>
    <t>Clayton Keller</t>
  </si>
  <si>
    <t>Jaden</t>
  </si>
  <si>
    <t>Schwartz</t>
  </si>
  <si>
    <t>Jaden Schwartz</t>
  </si>
  <si>
    <t>Unlimited Sports Management LLC</t>
  </si>
  <si>
    <t>Serge Payer</t>
  </si>
  <si>
    <t>Bitten</t>
  </si>
  <si>
    <t>William Bitten</t>
  </si>
  <si>
    <t>Remi</t>
  </si>
  <si>
    <t>Elie</t>
  </si>
  <si>
    <t>Remi Elie</t>
  </si>
  <si>
    <t>07/02/1995</t>
  </si>
  <si>
    <t>Kahun</t>
  </si>
  <si>
    <t>Dominik Kahun</t>
  </si>
  <si>
    <t>Peeke</t>
  </si>
  <si>
    <t>Andrew Peeke</t>
  </si>
  <si>
    <t>Shawn Hunwick</t>
  </si>
  <si>
    <t>02/25/2000</t>
  </si>
  <si>
    <t>Farabee</t>
  </si>
  <si>
    <t>Joel Farabee</t>
  </si>
  <si>
    <t>04/28/1989</t>
  </si>
  <si>
    <t>Glendening</t>
  </si>
  <si>
    <t>Luke Glendening</t>
  </si>
  <si>
    <t>03/31/2001</t>
  </si>
  <si>
    <t>Zac Jones</t>
  </si>
  <si>
    <t>10/18/2000</t>
  </si>
  <si>
    <t>Lockwood</t>
  </si>
  <si>
    <t>Will Lockwood</t>
  </si>
  <si>
    <t>07/26/1987</t>
  </si>
  <si>
    <t>Martinez</t>
  </si>
  <si>
    <t>Alec Martinez</t>
  </si>
  <si>
    <t>02/03/1992</t>
  </si>
  <si>
    <t>Jonathon</t>
  </si>
  <si>
    <t>Merrill</t>
  </si>
  <si>
    <t>Jon Merrill</t>
  </si>
  <si>
    <t>Shumi Agency</t>
  </si>
  <si>
    <t>Shumi Babaev</t>
  </si>
  <si>
    <t>02/01/2001</t>
  </si>
  <si>
    <t>Chinakhov</t>
  </si>
  <si>
    <t>Yegor Chinakhov</t>
  </si>
  <si>
    <t>03/30/2000</t>
  </si>
  <si>
    <t>Zamula</t>
  </si>
  <si>
    <t>Yegor Zamula</t>
  </si>
  <si>
    <t>Simo Niiranen</t>
  </si>
  <si>
    <t>09/02/1998</t>
  </si>
  <si>
    <t>Luostarinen</t>
  </si>
  <si>
    <t>Eetu Luostarinen</t>
  </si>
  <si>
    <t>Stephen Bartlett</t>
  </si>
  <si>
    <t>03/26/1993</t>
  </si>
  <si>
    <t>Murphy</t>
  </si>
  <si>
    <t>Connor Murphy</t>
  </si>
  <si>
    <t>02/01/1991</t>
  </si>
  <si>
    <t>Palmieri</t>
  </si>
  <si>
    <t>Kyle Palmieri</t>
  </si>
  <si>
    <t>Stephen F. Reich</t>
  </si>
  <si>
    <t>Barber</t>
  </si>
  <si>
    <t>Riley Barber</t>
  </si>
  <si>
    <t>Trocheck</t>
  </si>
  <si>
    <t>Vincent Trocheck</t>
  </si>
  <si>
    <t>Stephen W. Screnci, P.A.</t>
  </si>
  <si>
    <t>Stephen Screnci</t>
  </si>
  <si>
    <t>09/17/1985</t>
  </si>
  <si>
    <t>Ovechkin</t>
  </si>
  <si>
    <t>Alex Ovechkin</t>
  </si>
  <si>
    <t>PCI Hockey</t>
  </si>
  <si>
    <t>Thane Campbell</t>
  </si>
  <si>
    <t>02/04/2000</t>
  </si>
  <si>
    <t>Foudy</t>
  </si>
  <si>
    <t>Liam Foudy</t>
  </si>
  <si>
    <t>McGinn</t>
  </si>
  <si>
    <t>Brock McGinn</t>
  </si>
  <si>
    <t>Veritas Hockey</t>
  </si>
  <si>
    <t>Thomas Lynn</t>
  </si>
  <si>
    <t>10/14/1997</t>
  </si>
  <si>
    <t>Wade</t>
  </si>
  <si>
    <t>Allison</t>
  </si>
  <si>
    <t>Wade Allison</t>
  </si>
  <si>
    <t>09/26/1995</t>
  </si>
  <si>
    <t>Karson</t>
  </si>
  <si>
    <t>Kuhlman</t>
  </si>
  <si>
    <t>Karson Kuhlman</t>
  </si>
  <si>
    <t>07/21/1996</t>
  </si>
  <si>
    <t>Wolff</t>
  </si>
  <si>
    <t>Nick Wolff</t>
  </si>
  <si>
    <t>Stevenson Hood Thornton Beaubier LLP</t>
  </si>
  <si>
    <t>Timothy Hodgson</t>
  </si>
  <si>
    <t>04/03/1996</t>
  </si>
  <si>
    <t>Rourke</t>
  </si>
  <si>
    <t>Chartier</t>
  </si>
  <si>
    <t>Rourke Chartier</t>
  </si>
  <si>
    <t>Nogier</t>
  </si>
  <si>
    <t>Nelson Nogier</t>
  </si>
  <si>
    <t>Vision Hockey LLC</t>
  </si>
  <si>
    <t>Tobin Wright</t>
  </si>
  <si>
    <t>06/26/1999</t>
  </si>
  <si>
    <t>Dewar</t>
  </si>
  <si>
    <t>Connor Dewar</t>
  </si>
  <si>
    <t>01/09/1999</t>
  </si>
  <si>
    <t>Aleksi</t>
  </si>
  <si>
    <t>Heponiemi</t>
  </si>
  <si>
    <t>Aleksi Heponiemi</t>
  </si>
  <si>
    <t>09/04/1998</t>
  </si>
  <si>
    <t>Linus Hogberg</t>
  </si>
  <si>
    <t>Lankinen</t>
  </si>
  <si>
    <t>Kevin Lankinen</t>
  </si>
  <si>
    <t>05/29/1994</t>
  </si>
  <si>
    <t>Saku</t>
  </si>
  <si>
    <t>Maenalanen</t>
  </si>
  <si>
    <t>Saku Maenalanen</t>
  </si>
  <si>
    <t>03/04/1995</t>
  </si>
  <si>
    <t>Valeriy</t>
  </si>
  <si>
    <t>Nichushkin</t>
  </si>
  <si>
    <t>Valeri Nichushkin</t>
  </si>
  <si>
    <t>06/08/1998</t>
  </si>
  <si>
    <t>Markus</t>
  </si>
  <si>
    <t>Niemelainen</t>
  </si>
  <si>
    <t>Markus Niemelainen</t>
  </si>
  <si>
    <t>06/27/1998</t>
  </si>
  <si>
    <t>German</t>
  </si>
  <si>
    <t>Rubtsov</t>
  </si>
  <si>
    <t>German Rubtsov</t>
  </si>
  <si>
    <t>Somppi</t>
  </si>
  <si>
    <t>Otto Somppi</t>
  </si>
  <si>
    <t>Raze Sports</t>
  </si>
  <si>
    <t>Todd Reynolds</t>
  </si>
  <si>
    <t>02/24/1995</t>
  </si>
  <si>
    <t>Bertuzzi</t>
  </si>
  <si>
    <t>Tyler Bertuzzi</t>
  </si>
  <si>
    <t>02/04/1992</t>
  </si>
  <si>
    <t>Carrick</t>
  </si>
  <si>
    <t>Sam Carrick</t>
  </si>
  <si>
    <t>01/13/1991</t>
  </si>
  <si>
    <t>Clifford</t>
  </si>
  <si>
    <t>Kyle Clifford</t>
  </si>
  <si>
    <t>12/08/1998</t>
  </si>
  <si>
    <t>Dunne</t>
  </si>
  <si>
    <t>Joshua Dunne</t>
  </si>
  <si>
    <t>03/12/1991</t>
  </si>
  <si>
    <t>Byron</t>
  </si>
  <si>
    <t>Froese</t>
  </si>
  <si>
    <t>Byron Froese</t>
  </si>
  <si>
    <t>06/09/1992</t>
  </si>
  <si>
    <t>Hyman</t>
  </si>
  <si>
    <t>Zach Hyman</t>
  </si>
  <si>
    <t>06/14/1995</t>
  </si>
  <si>
    <t>Robinson</t>
  </si>
  <si>
    <t>Eric Robinson</t>
  </si>
  <si>
    <t>07/19/1994</t>
  </si>
  <si>
    <t>Shore</t>
  </si>
  <si>
    <t>Devin Shore</t>
  </si>
  <si>
    <t>07/21/2000</t>
  </si>
  <si>
    <t>Dellandrea</t>
  </si>
  <si>
    <t>Ty Dellandrea</t>
  </si>
  <si>
    <t>Wade Arnott</t>
  </si>
  <si>
    <t>02/25/1987</t>
  </si>
  <si>
    <t>Abdelkader</t>
  </si>
  <si>
    <t>Justin Abdelkader</t>
  </si>
  <si>
    <t>12/02/1998</t>
  </si>
  <si>
    <t>Barron</t>
  </si>
  <si>
    <t>Morgan Barron</t>
  </si>
  <si>
    <t>09/13/1994</t>
  </si>
  <si>
    <t>Jankowski</t>
  </si>
  <si>
    <t>Mark Jankowski</t>
  </si>
  <si>
    <t>10/02/1987</t>
  </si>
  <si>
    <t>Phil</t>
  </si>
  <si>
    <t>Kessel</t>
  </si>
  <si>
    <t>Phil Kessel</t>
  </si>
  <si>
    <t>01/08/1987</t>
  </si>
  <si>
    <t>Lewis</t>
  </si>
  <si>
    <t>Trevor Lewis</t>
  </si>
  <si>
    <t>MacInnis</t>
  </si>
  <si>
    <t>Ryan MacInnis</t>
  </si>
  <si>
    <t>05/11/1988</t>
  </si>
  <si>
    <t>Marchand</t>
  </si>
  <si>
    <t>Brad Marchand</t>
  </si>
  <si>
    <t>McCarron</t>
  </si>
  <si>
    <t>Michael McCarron</t>
  </si>
  <si>
    <t>Colin Miller</t>
  </si>
  <si>
    <t>02/12/1993</t>
  </si>
  <si>
    <t>Noesen</t>
  </si>
  <si>
    <t>Stefan Noesen</t>
  </si>
  <si>
    <t>09/01/1989</t>
  </si>
  <si>
    <t>Nyquist</t>
  </si>
  <si>
    <t>Gustav Nyquist</t>
  </si>
  <si>
    <t>12/21/1992</t>
  </si>
  <si>
    <t>Oleksiak</t>
  </si>
  <si>
    <t>Jamie Oleksiak</t>
  </si>
  <si>
    <t>12/09/1987</t>
  </si>
  <si>
    <t>Petry</t>
  </si>
  <si>
    <t>Jeff Petry</t>
  </si>
  <si>
    <t>03/26/1994</t>
  </si>
  <si>
    <t>Skjei</t>
  </si>
  <si>
    <t>Brady Skjei</t>
  </si>
  <si>
    <t>12/31/1991</t>
  </si>
  <si>
    <t>Tanev</t>
  </si>
  <si>
    <t>Brandon Tanev</t>
  </si>
  <si>
    <t>12/20/1989</t>
  </si>
  <si>
    <t>Christopher Tanev</t>
  </si>
  <si>
    <t>02/20/1992</t>
  </si>
  <si>
    <t>Jarred</t>
  </si>
  <si>
    <t>Tinordi</t>
  </si>
  <si>
    <t>Jarred Tinordi</t>
  </si>
  <si>
    <t>Walman</t>
  </si>
  <si>
    <t>Jake Walman</t>
  </si>
  <si>
    <t>CT</t>
  </si>
  <si>
    <t>Win Years</t>
  </si>
  <si>
    <t>Total Years</t>
  </si>
  <si>
    <t>Won%</t>
  </si>
  <si>
    <t>Total Contract Value</t>
  </si>
  <si>
    <t>Total Player Value</t>
  </si>
  <si>
    <t>Market Value Capture %</t>
  </si>
  <si>
    <t>Discount Rate</t>
  </si>
  <si>
    <t>Dollar Index</t>
  </si>
  <si>
    <t>(blank)</t>
  </si>
  <si>
    <t>Grand Total</t>
  </si>
  <si>
    <t>CTR</t>
  </si>
  <si>
    <t>WinR</t>
  </si>
  <si>
    <t>TCV R</t>
  </si>
  <si>
    <t>TPV R</t>
  </si>
  <si>
    <t>A/B R</t>
  </si>
  <si>
    <t>Inflation Effect</t>
  </si>
  <si>
    <t>$I R</t>
  </si>
  <si>
    <t>Expected Annual Income</t>
  </si>
  <si>
    <t>EAI per Player</t>
  </si>
  <si>
    <t>Index R</t>
  </si>
  <si>
    <t>ASCR</t>
  </si>
  <si>
    <t>Normal Tag</t>
  </si>
  <si>
    <t>75% Tag</t>
  </si>
  <si>
    <t>PLY</t>
  </si>
  <si>
    <t>MA</t>
  </si>
  <si>
    <t>TEA</t>
  </si>
  <si>
    <t>Change</t>
  </si>
  <si>
    <t>N/A</t>
  </si>
  <si>
    <t>TEA -&gt; MA</t>
  </si>
  <si>
    <t>MA -&gt; TEA</t>
  </si>
  <si>
    <t>PLY -&gt;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</si>
</sst>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ptos Narrow"/>
      <family val="2"/>
    </font>
    <font>
      <sz val="9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9" fontId="2" fillId="2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5" borderId="0" xfId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69FF8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AAB4-8EA2-4620-9405-BF59D45C0C4A}">
  <sheetPr codeName="Sheet1"/>
  <dimension ref="A1:W1137"/>
  <sheetViews>
    <sheetView topLeftCell="F1" workbookViewId="0">
      <pane ySplit="1" topLeftCell="A11" activePane="bottomLeft" state="frozen"/>
      <selection activeCell="J1" sqref="J1"/>
      <selection pane="bottomLeft" activeCell="K24" sqref="A1:W1137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1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0EC6-B935-4562-BD16-E2ADA5130B01}">
  <sheetPr codeName="Sheet4"/>
  <dimension ref="A11"/>
  <sheetViews>
    <sheetView workbookViewId="0">
      <selection activeCell="F8" sqref="F8"/>
    </sheetView>
  </sheetViews>
  <sheetFormatPr defaultRowHeight="12" x14ac:dyDescent="0.25"/>
  <cols>
    <col min="1" max="16384" width="9.140625" style="3"/>
  </cols>
  <sheetData>
    <row r="11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453F-D630-4E18-91DC-40AEFDE30673}">
  <dimension ref="A1:W1137"/>
  <sheetViews>
    <sheetView workbookViewId="0">
      <pane ySplit="1" topLeftCell="A2" activePane="bottomLeft" state="frozen"/>
      <selection activeCell="J1" sqref="J1"/>
      <selection pane="bottomLeft" activeCell="B16" sqref="B16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0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987A-3462-40C3-8385-AE03694DE5F8}">
  <sheetPr codeName="Sheet2"/>
  <dimension ref="A1:L122"/>
  <sheetViews>
    <sheetView workbookViewId="0">
      <selection activeCell="G72" sqref="G72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6" width="9.140625" style="3"/>
    <col min="7" max="7" width="9.140625" style="19"/>
    <col min="8" max="9" width="18.28515625" style="4" customWidth="1"/>
    <col min="10" max="10" width="34.7109375" style="4" customWidth="1"/>
    <col min="11" max="11" width="18.28515625" style="17" customWidth="1"/>
    <col min="12" max="12" width="18.28515625" style="3" customWidth="1"/>
    <col min="13" max="16384" width="9.140625" style="3"/>
  </cols>
  <sheetData>
    <row r="1" spans="1:12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3855</v>
      </c>
      <c r="F1" s="1" t="s">
        <v>3856</v>
      </c>
      <c r="G1" s="12" t="s">
        <v>3857</v>
      </c>
      <c r="H1" s="13" t="s">
        <v>3858</v>
      </c>
      <c r="I1" s="13" t="s">
        <v>3859</v>
      </c>
      <c r="J1" s="2" t="s">
        <v>19</v>
      </c>
      <c r="K1" s="14" t="s">
        <v>3860</v>
      </c>
      <c r="L1" s="14" t="s">
        <v>3861</v>
      </c>
    </row>
    <row r="2" spans="1:12" x14ac:dyDescent="0.25">
      <c r="A2" s="3" t="str">
        <f>IFERROR(INDEX(PIBA!A:A, MATCH(B2, PIBA!B:B, 0)), "Not Found")</f>
        <v>RSG Hockey, LLC</v>
      </c>
      <c r="B2" s="3" t="s">
        <v>24</v>
      </c>
      <c r="C2" s="3">
        <v>60</v>
      </c>
      <c r="D2" s="16">
        <v>0.85552330993027614</v>
      </c>
      <c r="E2" s="3">
        <v>98</v>
      </c>
      <c r="F2" s="3">
        <v>202</v>
      </c>
      <c r="G2" s="19">
        <v>0.51485148514851486</v>
      </c>
      <c r="H2" s="4">
        <v>292288057.92682934</v>
      </c>
      <c r="I2" s="4">
        <v>341648269</v>
      </c>
      <c r="J2" s="4">
        <v>-49360211.073170736</v>
      </c>
      <c r="K2" s="17">
        <v>0.85552330993027614</v>
      </c>
      <c r="L2" s="18">
        <v>0.14447669006972386</v>
      </c>
    </row>
    <row r="3" spans="1:12" x14ac:dyDescent="0.25">
      <c r="A3" s="3" t="str">
        <f>IFERROR(INDEX(PIBA!A:A, MATCH(B3, PIBA!B:B, 0)), "Not Found")</f>
        <v>Octagon Athlete Representation</v>
      </c>
      <c r="B3" s="3" t="s">
        <v>257</v>
      </c>
      <c r="C3" s="3">
        <v>23</v>
      </c>
      <c r="D3" s="16">
        <v>0.88758705330546273</v>
      </c>
      <c r="E3" s="3">
        <v>53</v>
      </c>
      <c r="F3" s="3">
        <v>104</v>
      </c>
      <c r="G3" s="19">
        <v>0.49038461538461542</v>
      </c>
      <c r="H3" s="4">
        <v>263936524.39024389</v>
      </c>
      <c r="I3" s="4">
        <v>297364099</v>
      </c>
      <c r="J3" s="4">
        <v>-33427574.609756097</v>
      </c>
      <c r="K3" s="17">
        <v>0.88758705330546273</v>
      </c>
      <c r="L3" s="18">
        <v>0.11241294669453727</v>
      </c>
    </row>
    <row r="4" spans="1:12" x14ac:dyDescent="0.25">
      <c r="A4" s="3" t="str">
        <f>IFERROR(INDEX(PIBA!A:A, MATCH(B4, PIBA!B:B, 0)), "Not Found")</f>
        <v>Rufener Hockey LLC</v>
      </c>
      <c r="B4" s="3" t="s">
        <v>346</v>
      </c>
      <c r="C4" s="3">
        <v>2</v>
      </c>
      <c r="D4" s="16">
        <v>1.0354173519260255</v>
      </c>
      <c r="E4" s="3">
        <v>8</v>
      </c>
      <c r="F4" s="3">
        <v>12</v>
      </c>
      <c r="G4" s="19">
        <v>0.33333333333333337</v>
      </c>
      <c r="H4" s="4">
        <v>64900000</v>
      </c>
      <c r="I4" s="4">
        <v>62680039</v>
      </c>
      <c r="J4" s="4">
        <v>2219961</v>
      </c>
      <c r="K4" s="17">
        <v>1.0354173519260255</v>
      </c>
      <c r="L4" s="18">
        <v>-3.5417351926025464E-2</v>
      </c>
    </row>
    <row r="5" spans="1:12" x14ac:dyDescent="0.25">
      <c r="A5" s="3" t="str">
        <f>IFERROR(INDEX(PIBA!A:A, MATCH(B5, PIBA!B:B, 0)), "Not Found")</f>
        <v>Maloney &amp; Thompson Sports Management</v>
      </c>
      <c r="B5" s="3" t="s">
        <v>356</v>
      </c>
      <c r="C5" s="3">
        <v>3</v>
      </c>
      <c r="D5" s="16">
        <v>1.1626256412061426</v>
      </c>
      <c r="E5" s="3">
        <v>2</v>
      </c>
      <c r="F5" s="3">
        <v>9</v>
      </c>
      <c r="G5" s="19">
        <v>0.77777777777777779</v>
      </c>
      <c r="H5" s="4">
        <v>12374603.658536585</v>
      </c>
      <c r="I5" s="4">
        <v>10643670</v>
      </c>
      <c r="J5" s="4">
        <v>1730933.658536585</v>
      </c>
      <c r="K5" s="17">
        <v>1.1626256412061426</v>
      </c>
      <c r="L5" s="18">
        <v>-0.16262564120614265</v>
      </c>
    </row>
    <row r="6" spans="1:12" x14ac:dyDescent="0.25">
      <c r="A6" s="3" t="str">
        <f>IFERROR(INDEX(PIBA!A:A, MATCH(B6, PIBA!B:B, 0)), "Not Found")</f>
        <v>Octagon Athlete Representation</v>
      </c>
      <c r="B6" s="3" t="s">
        <v>369</v>
      </c>
      <c r="C6" s="3">
        <v>16</v>
      </c>
      <c r="D6" s="16">
        <v>0.92607578592530371</v>
      </c>
      <c r="E6" s="3">
        <v>29</v>
      </c>
      <c r="F6" s="3">
        <v>60</v>
      </c>
      <c r="G6" s="19">
        <v>0.51666666666666661</v>
      </c>
      <c r="H6" s="4">
        <v>226832439.02439025</v>
      </c>
      <c r="I6" s="4">
        <v>244939391</v>
      </c>
      <c r="J6" s="4">
        <v>-18106951.975609757</v>
      </c>
      <c r="K6" s="17">
        <v>0.92607578592530371</v>
      </c>
      <c r="L6" s="18">
        <v>7.3924214074696293E-2</v>
      </c>
    </row>
    <row r="7" spans="1:12" x14ac:dyDescent="0.25">
      <c r="A7" s="3" t="str">
        <f>IFERROR(INDEX(PIBA!A:A, MATCH(B7, PIBA!B:B, 0)), "Not Found")</f>
        <v>Apollo Athletics</v>
      </c>
      <c r="B7" s="3" t="s">
        <v>429</v>
      </c>
      <c r="C7" s="3">
        <v>2</v>
      </c>
      <c r="D7" s="16">
        <v>1.0962433024182037</v>
      </c>
      <c r="E7" s="3">
        <v>6</v>
      </c>
      <c r="F7" s="3">
        <v>12</v>
      </c>
      <c r="G7" s="19">
        <v>0.5</v>
      </c>
      <c r="H7" s="4">
        <v>85500000</v>
      </c>
      <c r="I7" s="4">
        <v>77993635</v>
      </c>
      <c r="J7" s="4">
        <v>7506365</v>
      </c>
      <c r="K7" s="17">
        <v>1.0962433024182037</v>
      </c>
      <c r="L7" s="18">
        <v>-9.6243302418203669E-2</v>
      </c>
    </row>
    <row r="8" spans="1:12" x14ac:dyDescent="0.25">
      <c r="A8" s="3" t="str">
        <f>IFERROR(INDEX(PIBA!A:A, MATCH(B8, PIBA!B:B, 0)), "Not Found")</f>
        <v>Octagon Athlete Representation</v>
      </c>
      <c r="B8" s="3" t="s">
        <v>438</v>
      </c>
      <c r="C8" s="3">
        <v>26</v>
      </c>
      <c r="D8" s="16">
        <v>0.84629451135261335</v>
      </c>
      <c r="E8" s="3">
        <v>65</v>
      </c>
      <c r="F8" s="3">
        <v>120</v>
      </c>
      <c r="G8" s="19">
        <v>0.45833333333333337</v>
      </c>
      <c r="H8" s="4">
        <v>319670914.63414633</v>
      </c>
      <c r="I8" s="4">
        <v>377730105</v>
      </c>
      <c r="J8" s="4">
        <v>-58059190.36585366</v>
      </c>
      <c r="K8" s="17">
        <v>0.84629451135261335</v>
      </c>
      <c r="L8" s="18">
        <v>0.15370548864738665</v>
      </c>
    </row>
    <row r="9" spans="1:12" x14ac:dyDescent="0.25">
      <c r="A9" s="3" t="str">
        <f>IFERROR(INDEX(PIBA!A:A, MATCH(B9, PIBA!B:B, 0)), "Not Found")</f>
        <v>Dynasty Hockey Group</v>
      </c>
      <c r="B9" s="3" t="s">
        <v>528</v>
      </c>
      <c r="C9" s="3">
        <v>1</v>
      </c>
      <c r="D9" s="16">
        <v>0.82406921382298692</v>
      </c>
      <c r="E9" s="3">
        <v>1</v>
      </c>
      <c r="F9" s="3">
        <v>2</v>
      </c>
      <c r="G9" s="19">
        <v>0.5</v>
      </c>
      <c r="H9" s="4">
        <v>1650000</v>
      </c>
      <c r="I9" s="4">
        <v>2002259</v>
      </c>
      <c r="J9" s="4">
        <v>-352259</v>
      </c>
      <c r="K9" s="17">
        <v>0.82406921382298692</v>
      </c>
      <c r="L9" s="18">
        <v>0.17593078617701308</v>
      </c>
    </row>
    <row r="10" spans="1:12" x14ac:dyDescent="0.25">
      <c r="A10" s="3" t="str">
        <f>IFERROR(INDEX(PIBA!A:A, MATCH(B10, PIBA!B:B, 0)), "Not Found")</f>
        <v>Sports Consulting Group Inc.</v>
      </c>
      <c r="B10" s="3" t="s">
        <v>533</v>
      </c>
      <c r="C10" s="3">
        <v>35</v>
      </c>
      <c r="D10" s="16">
        <v>0.92799104766372409</v>
      </c>
      <c r="E10" s="3">
        <v>65</v>
      </c>
      <c r="F10" s="3">
        <v>139</v>
      </c>
      <c r="G10" s="19">
        <v>0.53237410071942448</v>
      </c>
      <c r="H10" s="4">
        <v>242944336.89024392</v>
      </c>
      <c r="I10" s="4">
        <v>261795992</v>
      </c>
      <c r="J10" s="4">
        <v>-18851655.109756097</v>
      </c>
      <c r="K10" s="17">
        <v>0.92799104766372409</v>
      </c>
      <c r="L10" s="18">
        <v>7.2008952336275911E-2</v>
      </c>
    </row>
    <row r="11" spans="1:12" x14ac:dyDescent="0.25">
      <c r="A11" s="3" t="str">
        <f>IFERROR(INDEX(PIBA!A:A, MATCH(B11, PIBA!B:B, 0)), "Not Found")</f>
        <v>Siskinds Sports Management</v>
      </c>
      <c r="B11" s="3" t="s">
        <v>659</v>
      </c>
      <c r="C11" s="3">
        <v>2</v>
      </c>
      <c r="D11" s="16">
        <v>0.69118395968275914</v>
      </c>
      <c r="E11" s="3">
        <v>6</v>
      </c>
      <c r="F11" s="3">
        <v>10</v>
      </c>
      <c r="G11" s="19">
        <v>0.4</v>
      </c>
      <c r="H11" s="4">
        <v>18700000</v>
      </c>
      <c r="I11" s="4">
        <v>27055026</v>
      </c>
      <c r="J11" s="4">
        <v>-8355026</v>
      </c>
      <c r="K11" s="17">
        <v>0.69118395968275914</v>
      </c>
      <c r="L11" s="18">
        <v>0.30881604031724086</v>
      </c>
    </row>
    <row r="12" spans="1:12" x14ac:dyDescent="0.25">
      <c r="A12" s="3" t="str">
        <f>IFERROR(INDEX(PIBA!A:A, MATCH(B12, PIBA!B:B, 0)), "Not Found")</f>
        <v>KO Sports, Inc.</v>
      </c>
      <c r="B12" s="3" t="s">
        <v>667</v>
      </c>
      <c r="C12" s="3">
        <v>1</v>
      </c>
      <c r="D12" s="16">
        <v>1.2830532988813348</v>
      </c>
      <c r="E12" s="3">
        <v>1</v>
      </c>
      <c r="F12" s="3">
        <v>4</v>
      </c>
      <c r="G12" s="19">
        <v>0.75</v>
      </c>
      <c r="H12" s="4">
        <v>10600000</v>
      </c>
      <c r="I12" s="4">
        <v>8261543</v>
      </c>
      <c r="J12" s="4">
        <v>2338457</v>
      </c>
      <c r="K12" s="17">
        <v>1.2830532988813348</v>
      </c>
      <c r="L12" s="18">
        <v>-0.28305329888133479</v>
      </c>
    </row>
    <row r="13" spans="1:12" x14ac:dyDescent="0.25">
      <c r="A13" s="3" t="str">
        <f>IFERROR(INDEX(PIBA!A:A, MATCH(B13, PIBA!B:B, 0)), "Not Found")</f>
        <v>Cutting Edge Management</v>
      </c>
      <c r="B13" s="3" t="s">
        <v>671</v>
      </c>
      <c r="C13" s="3">
        <v>1</v>
      </c>
      <c r="D13" s="16">
        <v>2.9903667471217719</v>
      </c>
      <c r="E13" s="3">
        <v>0</v>
      </c>
      <c r="F13" s="3">
        <v>2</v>
      </c>
      <c r="G13" s="19">
        <v>1</v>
      </c>
      <c r="H13" s="4">
        <v>140000</v>
      </c>
      <c r="I13" s="4">
        <v>46817</v>
      </c>
      <c r="J13" s="4">
        <v>93183</v>
      </c>
      <c r="K13" s="17">
        <v>2.9903667471217719</v>
      </c>
      <c r="L13" s="18">
        <v>-1.9903667471217719</v>
      </c>
    </row>
    <row r="14" spans="1:12" x14ac:dyDescent="0.25">
      <c r="A14" s="3" t="str">
        <f>IFERROR(INDEX(PIBA!A:A, MATCH(B14, PIBA!B:B, 0)), "Not Found")</f>
        <v>Octagon Athlete Representation</v>
      </c>
      <c r="B14" s="3" t="s">
        <v>676</v>
      </c>
      <c r="C14" s="3">
        <v>3</v>
      </c>
      <c r="D14" s="16">
        <v>0.15014110290582</v>
      </c>
      <c r="E14" s="3">
        <v>4</v>
      </c>
      <c r="F14" s="3">
        <v>8</v>
      </c>
      <c r="G14" s="19">
        <v>0.5</v>
      </c>
      <c r="H14" s="4">
        <v>1515000</v>
      </c>
      <c r="I14" s="4">
        <v>10090508</v>
      </c>
      <c r="J14" s="4">
        <v>-8575508</v>
      </c>
      <c r="K14" s="17">
        <v>0.15014110290582</v>
      </c>
      <c r="L14" s="18">
        <v>0.84985889709418005</v>
      </c>
    </row>
    <row r="15" spans="1:12" x14ac:dyDescent="0.25">
      <c r="A15" s="3" t="str">
        <f>IFERROR(INDEX(PIBA!A:A, MATCH(B15, PIBA!B:B, 0)), "Not Found")</f>
        <v>Octagon Athlete Representation</v>
      </c>
      <c r="B15" s="3" t="s">
        <v>689</v>
      </c>
      <c r="C15" s="3">
        <v>1</v>
      </c>
      <c r="D15" s="16">
        <v>1.0037559538429273</v>
      </c>
      <c r="E15" s="3">
        <v>1</v>
      </c>
      <c r="F15" s="3">
        <v>4</v>
      </c>
      <c r="G15" s="19">
        <v>0.75</v>
      </c>
      <c r="H15" s="4">
        <v>895000</v>
      </c>
      <c r="I15" s="4">
        <v>891651</v>
      </c>
      <c r="J15" s="4">
        <v>3349</v>
      </c>
      <c r="K15" s="17">
        <v>1.0037559538429273</v>
      </c>
      <c r="L15" s="18">
        <v>-3.7559538429272621E-3</v>
      </c>
    </row>
    <row r="16" spans="1:12" x14ac:dyDescent="0.25">
      <c r="A16" s="3" t="str">
        <f>IFERROR(INDEX(PIBA!A:A, MATCH(B16, PIBA!B:B, 0)), "Not Found")</f>
        <v>4sports Hockey AG</v>
      </c>
      <c r="B16" s="3" t="s">
        <v>695</v>
      </c>
      <c r="C16" s="3">
        <v>29</v>
      </c>
      <c r="D16" s="16">
        <v>0.99305634500332907</v>
      </c>
      <c r="E16" s="3">
        <v>51</v>
      </c>
      <c r="F16" s="3">
        <v>102</v>
      </c>
      <c r="G16" s="19">
        <v>0.5</v>
      </c>
      <c r="H16" s="4">
        <v>287575792.68292683</v>
      </c>
      <c r="I16" s="4">
        <v>289586582</v>
      </c>
      <c r="J16" s="4">
        <v>-2010789.3170731701</v>
      </c>
      <c r="K16" s="17">
        <v>0.99305634500332907</v>
      </c>
      <c r="L16" s="18">
        <v>6.9436549966709338E-3</v>
      </c>
    </row>
    <row r="17" spans="1:12" x14ac:dyDescent="0.25">
      <c r="A17" s="3" t="str">
        <f>IFERROR(INDEX(PIBA!A:A, MATCH(B17, PIBA!B:B, 0)), "Not Found")</f>
        <v>Newport Sports Management Inc.</v>
      </c>
      <c r="B17" s="3" t="s">
        <v>798</v>
      </c>
      <c r="C17" s="3">
        <v>72</v>
      </c>
      <c r="D17" s="16">
        <v>0.9897250076852051</v>
      </c>
      <c r="E17" s="3">
        <v>144</v>
      </c>
      <c r="F17" s="3">
        <v>280</v>
      </c>
      <c r="G17" s="19">
        <v>0.48571428571428577</v>
      </c>
      <c r="H17" s="4">
        <v>974735324.53658533</v>
      </c>
      <c r="I17" s="4">
        <v>984854699</v>
      </c>
      <c r="J17" s="4">
        <v>-10119374.463414639</v>
      </c>
      <c r="K17" s="17">
        <v>0.9897250076852051</v>
      </c>
      <c r="L17" s="18">
        <v>1.0274992314794895E-2</v>
      </c>
    </row>
    <row r="18" spans="1:12" x14ac:dyDescent="0.25">
      <c r="A18" s="3" t="str">
        <f>IFERROR(INDEX(PIBA!A:A, MATCH(B18, PIBA!B:B, 0)), "Not Found")</f>
        <v>Gold Star Hockey</v>
      </c>
      <c r="B18" s="3" t="s">
        <v>1042</v>
      </c>
      <c r="C18" s="3">
        <v>35</v>
      </c>
      <c r="D18" s="16">
        <v>0.84273332966938008</v>
      </c>
      <c r="E18" s="3">
        <v>59</v>
      </c>
      <c r="F18" s="3">
        <v>101</v>
      </c>
      <c r="G18" s="19">
        <v>0.41584158415841588</v>
      </c>
      <c r="H18" s="4">
        <v>310670812.92682928</v>
      </c>
      <c r="I18" s="4">
        <v>368646643</v>
      </c>
      <c r="J18" s="4">
        <v>-57975830.073170722</v>
      </c>
      <c r="K18" s="17">
        <v>0.84273332966938008</v>
      </c>
      <c r="L18" s="18">
        <v>0.15726667033061992</v>
      </c>
    </row>
    <row r="19" spans="1:12" x14ac:dyDescent="0.25">
      <c r="A19" s="3" t="str">
        <f>IFERROR(INDEX(PIBA!A:A, MATCH(B19, PIBA!B:B, 0)), "Not Found")</f>
        <v>Forward Hockey</v>
      </c>
      <c r="B19" s="3" t="s">
        <v>1161</v>
      </c>
      <c r="C19" s="3">
        <v>10</v>
      </c>
      <c r="D19" s="16">
        <v>0.7026379310363049</v>
      </c>
      <c r="E19" s="3">
        <v>25</v>
      </c>
      <c r="F19" s="3">
        <v>36</v>
      </c>
      <c r="G19" s="19">
        <v>0.30555555555555558</v>
      </c>
      <c r="H19" s="4">
        <v>22701402.439024389</v>
      </c>
      <c r="I19" s="4">
        <v>32308820</v>
      </c>
      <c r="J19" s="4">
        <v>-9607417.5609756112</v>
      </c>
      <c r="K19" s="17">
        <v>0.7026379310363049</v>
      </c>
      <c r="L19" s="18">
        <v>0.2973620689636951</v>
      </c>
    </row>
    <row r="20" spans="1:12" x14ac:dyDescent="0.25">
      <c r="A20" s="3" t="str">
        <f>IFERROR(INDEX(PIBA!A:A, MATCH(B20, PIBA!B:B, 0)), "Not Found")</f>
        <v>Wasserman Media Group, LLC</v>
      </c>
      <c r="B20" s="3" t="s">
        <v>1197</v>
      </c>
      <c r="C20" s="3">
        <v>2</v>
      </c>
      <c r="D20" s="16">
        <v>0.21765397924793323</v>
      </c>
      <c r="E20" s="3">
        <v>2</v>
      </c>
      <c r="F20" s="3">
        <v>2</v>
      </c>
      <c r="G20" s="19">
        <v>0</v>
      </c>
      <c r="H20" s="4">
        <v>500304.87804878049</v>
      </c>
      <c r="I20" s="4">
        <v>2298625</v>
      </c>
      <c r="J20" s="4">
        <v>-1798320.1219512196</v>
      </c>
      <c r="K20" s="17">
        <v>0.21765397924793323</v>
      </c>
      <c r="L20" s="18">
        <v>0.78234602075206672</v>
      </c>
    </row>
    <row r="21" spans="1:12" x14ac:dyDescent="0.25">
      <c r="A21" s="3" t="str">
        <f>IFERROR(INDEX(PIBA!A:A, MATCH(B21, PIBA!B:B, 0)), "Not Found")</f>
        <v>Quartexx Management</v>
      </c>
      <c r="B21" s="3" t="s">
        <v>1205</v>
      </c>
      <c r="C21" s="3">
        <v>23</v>
      </c>
      <c r="D21" s="16">
        <v>1.0550988549368943</v>
      </c>
      <c r="E21" s="3">
        <v>40</v>
      </c>
      <c r="F21" s="3">
        <v>89</v>
      </c>
      <c r="G21" s="19">
        <v>0.550561797752809</v>
      </c>
      <c r="H21" s="4">
        <v>249173502.43902439</v>
      </c>
      <c r="I21" s="4">
        <v>236161286</v>
      </c>
      <c r="J21" s="4">
        <v>13012216.439024389</v>
      </c>
      <c r="K21" s="17">
        <v>1.0550988549368943</v>
      </c>
      <c r="L21" s="18">
        <v>-5.5098854936894259E-2</v>
      </c>
    </row>
    <row r="22" spans="1:12" x14ac:dyDescent="0.25">
      <c r="A22" s="3" t="str">
        <f>IFERROR(INDEX(PIBA!A:A, MATCH(B22, PIBA!B:B, 0)), "Not Found")</f>
        <v>Quartexx Management</v>
      </c>
      <c r="B22" s="3" t="s">
        <v>1285</v>
      </c>
      <c r="C22" s="3">
        <v>4</v>
      </c>
      <c r="D22" s="16">
        <v>0.78157417925222283</v>
      </c>
      <c r="E22" s="3">
        <v>8</v>
      </c>
      <c r="F22" s="3">
        <v>14</v>
      </c>
      <c r="G22" s="19">
        <v>0.4285714285714286</v>
      </c>
      <c r="H22" s="4">
        <v>17834512.195121951</v>
      </c>
      <c r="I22" s="4">
        <v>22818707</v>
      </c>
      <c r="J22" s="4">
        <v>-4984194.8048780486</v>
      </c>
      <c r="K22" s="17">
        <v>0.78157417925222283</v>
      </c>
      <c r="L22" s="18">
        <v>0.21842582074777717</v>
      </c>
    </row>
    <row r="23" spans="1:12" x14ac:dyDescent="0.25">
      <c r="A23" s="3" t="str">
        <f>IFERROR(INDEX(PIBA!A:A, MATCH(B23, PIBA!B:B, 0)), "Not Found")</f>
        <v>Maloney &amp; Thompson Sports Management</v>
      </c>
      <c r="B23" s="3" t="s">
        <v>1298</v>
      </c>
      <c r="C23" s="3">
        <v>1</v>
      </c>
      <c r="D23" s="16">
        <v>2.3610361575822991</v>
      </c>
      <c r="E23" s="3">
        <v>0</v>
      </c>
      <c r="F23" s="3">
        <v>1</v>
      </c>
      <c r="G23" s="19">
        <v>1</v>
      </c>
      <c r="H23" s="4">
        <v>70000</v>
      </c>
      <c r="I23" s="4">
        <v>29648</v>
      </c>
      <c r="J23" s="4">
        <v>40352</v>
      </c>
      <c r="K23" s="17">
        <v>2.3610361575822991</v>
      </c>
      <c r="L23" s="18">
        <v>-1.3610361575822991</v>
      </c>
    </row>
    <row r="24" spans="1:12" x14ac:dyDescent="0.25">
      <c r="A24" s="3" t="str">
        <f>IFERROR(INDEX(PIBA!A:A, MATCH(B24, PIBA!B:B, 0)), "Not Found")</f>
        <v>O2K Worldwide Management Group, LLC - Sports Management and Marketing Group</v>
      </c>
      <c r="B24" s="3" t="s">
        <v>1303</v>
      </c>
      <c r="C24" s="3">
        <v>2</v>
      </c>
      <c r="D24" s="16">
        <v>0.84662099700226034</v>
      </c>
      <c r="E24" s="3">
        <v>3</v>
      </c>
      <c r="F24" s="3">
        <v>6</v>
      </c>
      <c r="G24" s="19">
        <v>0.5</v>
      </c>
      <c r="H24" s="4">
        <v>2535000</v>
      </c>
      <c r="I24" s="4">
        <v>2994256</v>
      </c>
      <c r="J24" s="4">
        <v>-459256</v>
      </c>
      <c r="K24" s="17">
        <v>0.84662099700226034</v>
      </c>
      <c r="L24" s="18">
        <v>0.15337900299773966</v>
      </c>
    </row>
    <row r="25" spans="1:12" x14ac:dyDescent="0.25">
      <c r="A25" s="3" t="str">
        <f>IFERROR(INDEX(PIBA!A:A, MATCH(B25, PIBA!B:B, 0)), "Not Found")</f>
        <v>O2K Worldwide Management Group, LLC - Sports Management and Marketing Group</v>
      </c>
      <c r="B25" s="3" t="s">
        <v>1312</v>
      </c>
      <c r="C25" s="3">
        <v>13</v>
      </c>
      <c r="D25" s="16">
        <v>0.76326615350121041</v>
      </c>
      <c r="E25" s="3">
        <v>15</v>
      </c>
      <c r="F25" s="3">
        <v>37</v>
      </c>
      <c r="G25" s="19">
        <v>0.59459459459459452</v>
      </c>
      <c r="H25" s="4">
        <v>74871807.926829278</v>
      </c>
      <c r="I25" s="4">
        <v>98093971</v>
      </c>
      <c r="J25" s="4">
        <v>-23222163.073170729</v>
      </c>
      <c r="K25" s="17">
        <v>0.76326615350121041</v>
      </c>
      <c r="L25" s="18">
        <v>0.23673384649878959</v>
      </c>
    </row>
    <row r="26" spans="1:12" x14ac:dyDescent="0.25">
      <c r="A26" s="3" t="str">
        <f>IFERROR(INDEX(PIBA!A:A, MATCH(B26, PIBA!B:B, 0)), "Not Found")</f>
        <v>The Sports Corporation</v>
      </c>
      <c r="B26" s="3" t="s">
        <v>1355</v>
      </c>
      <c r="C26" s="3">
        <v>5</v>
      </c>
      <c r="D26" s="16">
        <v>0.83062800024934669</v>
      </c>
      <c r="E26" s="3">
        <v>4</v>
      </c>
      <c r="F26" s="3">
        <v>10</v>
      </c>
      <c r="G26" s="19">
        <v>0.6</v>
      </c>
      <c r="H26" s="4">
        <v>3394268.2926829271</v>
      </c>
      <c r="I26" s="4">
        <v>4086388</v>
      </c>
      <c r="J26" s="4">
        <v>-692119.70731707313</v>
      </c>
      <c r="K26" s="17">
        <v>0.83062800024934669</v>
      </c>
      <c r="L26" s="18">
        <v>0.16937199975065331</v>
      </c>
    </row>
    <row r="27" spans="1:12" x14ac:dyDescent="0.25">
      <c r="A27" s="3" t="str">
        <f>IFERROR(INDEX(PIBA!A:A, MATCH(B27, PIBA!B:B, 0)), "Not Found")</f>
        <v>Shore (Company)</v>
      </c>
      <c r="B27" s="3" t="s">
        <v>1375</v>
      </c>
      <c r="C27" s="3">
        <v>2</v>
      </c>
      <c r="D27" s="16">
        <v>0.69335616335012296</v>
      </c>
      <c r="E27" s="3">
        <v>4</v>
      </c>
      <c r="F27" s="3">
        <v>7</v>
      </c>
      <c r="G27" s="19">
        <v>0.4285714285714286</v>
      </c>
      <c r="H27" s="4">
        <v>1626306.4024390243</v>
      </c>
      <c r="I27" s="4">
        <v>2345557</v>
      </c>
      <c r="J27" s="4">
        <v>-719250.5975609757</v>
      </c>
      <c r="K27" s="17">
        <v>0.69335616335012296</v>
      </c>
      <c r="L27" s="18">
        <v>0.30664383664987704</v>
      </c>
    </row>
    <row r="28" spans="1:12" x14ac:dyDescent="0.25">
      <c r="A28" s="3" t="str">
        <f>IFERROR(INDEX(PIBA!A:A, MATCH(B28, PIBA!B:B, 0)), "Not Found")</f>
        <v>O2K Worldwide Management Group, LLC - Sports Management and Marketing Group</v>
      </c>
      <c r="B28" s="3" t="s">
        <v>1383</v>
      </c>
      <c r="C28" s="3">
        <v>11</v>
      </c>
      <c r="D28" s="16">
        <v>0.67888358256011538</v>
      </c>
      <c r="E28" s="3">
        <v>25</v>
      </c>
      <c r="F28" s="3">
        <v>44</v>
      </c>
      <c r="G28" s="19">
        <v>0.43181818181818177</v>
      </c>
      <c r="H28" s="4">
        <v>51937987.804878049</v>
      </c>
      <c r="I28" s="4">
        <v>76504999</v>
      </c>
      <c r="J28" s="4">
        <v>-24567011.195121951</v>
      </c>
      <c r="K28" s="17">
        <v>0.67888358256011538</v>
      </c>
      <c r="L28" s="18">
        <v>0.32111641743988462</v>
      </c>
    </row>
    <row r="29" spans="1:12" x14ac:dyDescent="0.25">
      <c r="A29" s="3" t="str">
        <f>IFERROR(INDEX(PIBA!A:A, MATCH(B29, PIBA!B:B, 0)), "Not Found")</f>
        <v>O2K Worldwide Management Group, LLC - Sports Management and Marketing Group</v>
      </c>
      <c r="B29" s="3" t="s">
        <v>1419</v>
      </c>
      <c r="C29" s="3">
        <v>2</v>
      </c>
      <c r="D29" s="16">
        <v>0.55958338042928124</v>
      </c>
      <c r="E29" s="3">
        <v>6</v>
      </c>
      <c r="F29" s="3">
        <v>7</v>
      </c>
      <c r="G29" s="19">
        <v>0.1428571428571429</v>
      </c>
      <c r="H29" s="4">
        <v>1005000</v>
      </c>
      <c r="I29" s="4">
        <v>1795979</v>
      </c>
      <c r="J29" s="4">
        <v>-790979</v>
      </c>
      <c r="K29" s="17">
        <v>0.55958338042928124</v>
      </c>
      <c r="L29" s="18">
        <v>0.44041661957071876</v>
      </c>
    </row>
    <row r="30" spans="1:12" x14ac:dyDescent="0.25">
      <c r="A30" s="3" t="str">
        <f>IFERROR(INDEX(PIBA!A:A, MATCH(B30, PIBA!B:B, 0)), "Not Found")</f>
        <v>O2K Worldwide Management Group, LLC - Sports Management and Marketing Group</v>
      </c>
      <c r="B30" s="3" t="s">
        <v>1427</v>
      </c>
      <c r="C30" s="3">
        <v>5</v>
      </c>
      <c r="D30" s="16">
        <v>1.0337288273169776</v>
      </c>
      <c r="E30" s="3">
        <v>13</v>
      </c>
      <c r="F30" s="3">
        <v>23</v>
      </c>
      <c r="G30" s="19">
        <v>0.43478260869565222</v>
      </c>
      <c r="H30" s="4">
        <v>157945731.70731708</v>
      </c>
      <c r="I30" s="4">
        <v>152792229</v>
      </c>
      <c r="J30" s="4">
        <v>5153502.7073170729</v>
      </c>
      <c r="K30" s="17">
        <v>1.0337288273169776</v>
      </c>
      <c r="L30" s="18">
        <v>-3.3728827316977572E-2</v>
      </c>
    </row>
    <row r="31" spans="1:12" x14ac:dyDescent="0.25">
      <c r="A31" s="3" t="str">
        <f>IFERROR(INDEX(PIBA!A:A, MATCH(B31, PIBA!B:B, 0)), "Not Found")</f>
        <v>Achieve Sports Management</v>
      </c>
      <c r="B31" s="3" t="s">
        <v>1446</v>
      </c>
      <c r="C31" s="3">
        <v>2</v>
      </c>
      <c r="D31" s="16">
        <v>-0.98633752118818241</v>
      </c>
      <c r="E31" s="3">
        <v>0</v>
      </c>
      <c r="F31" s="3">
        <v>10</v>
      </c>
      <c r="G31" s="19">
        <v>1</v>
      </c>
      <c r="H31" s="4">
        <v>9550000</v>
      </c>
      <c r="I31" s="4">
        <v>-9682284</v>
      </c>
      <c r="J31" s="4">
        <v>19232284</v>
      </c>
      <c r="K31" s="17">
        <v>-0.98633752118818241</v>
      </c>
      <c r="L31" s="18">
        <v>1.9863375211881824</v>
      </c>
    </row>
    <row r="32" spans="1:12" x14ac:dyDescent="0.25">
      <c r="A32" s="3" t="str">
        <f>IFERROR(INDEX(PIBA!A:A, MATCH(B32, PIBA!B:B, 0)), "Not Found")</f>
        <v>Drew Shore</v>
      </c>
      <c r="B32" s="3" t="s">
        <v>1455</v>
      </c>
      <c r="C32" s="3">
        <v>1</v>
      </c>
      <c r="D32" s="16">
        <v>3.2993575345137272</v>
      </c>
      <c r="E32" s="3">
        <v>1</v>
      </c>
      <c r="F32" s="3">
        <v>6</v>
      </c>
      <c r="G32" s="19">
        <v>0.83333333333333337</v>
      </c>
      <c r="H32" s="4">
        <v>3674085.3658536584</v>
      </c>
      <c r="I32" s="4">
        <v>1113576</v>
      </c>
      <c r="J32" s="4">
        <v>2560509.3658536584</v>
      </c>
      <c r="K32" s="17">
        <v>3.2993575345137272</v>
      </c>
      <c r="L32" s="18">
        <v>-2.2993575345137272</v>
      </c>
    </row>
    <row r="33" spans="1:12" x14ac:dyDescent="0.25">
      <c r="A33" s="3" t="str">
        <f>IFERROR(INDEX(PIBA!A:A, MATCH(B33, PIBA!B:B, 0)), "Not Found")</f>
        <v>Forward Hockey</v>
      </c>
      <c r="B33" s="3" t="s">
        <v>1459</v>
      </c>
      <c r="C33" s="3">
        <v>2</v>
      </c>
      <c r="D33" s="16">
        <v>0.70466146274221297</v>
      </c>
      <c r="E33" s="3">
        <v>4</v>
      </c>
      <c r="F33" s="3">
        <v>5</v>
      </c>
      <c r="G33" s="19">
        <v>0.19999999999999996</v>
      </c>
      <c r="H33" s="4">
        <v>7733334</v>
      </c>
      <c r="I33" s="4">
        <v>10974538</v>
      </c>
      <c r="J33" s="4">
        <v>-3241204</v>
      </c>
      <c r="K33" s="17">
        <v>0.70466146274221297</v>
      </c>
      <c r="L33" s="18">
        <v>0.29533853725778703</v>
      </c>
    </row>
    <row r="34" spans="1:12" x14ac:dyDescent="0.25">
      <c r="A34" s="3" t="str">
        <f>IFERROR(INDEX(PIBA!A:A, MATCH(B34, PIBA!B:B, 0)), "Not Found")</f>
        <v>Sport Prospects Inc.</v>
      </c>
      <c r="B34" s="3" t="s">
        <v>1468</v>
      </c>
      <c r="C34" s="3">
        <v>2</v>
      </c>
      <c r="D34" s="16">
        <v>1.3549729592177073</v>
      </c>
      <c r="E34" s="3">
        <v>3</v>
      </c>
      <c r="F34" s="3">
        <v>7</v>
      </c>
      <c r="G34" s="19">
        <v>0.5714285714285714</v>
      </c>
      <c r="H34" s="4">
        <v>35100000</v>
      </c>
      <c r="I34" s="4">
        <v>25904576</v>
      </c>
      <c r="J34" s="4">
        <v>9195424</v>
      </c>
      <c r="K34" s="17">
        <v>1.3549729592177073</v>
      </c>
      <c r="L34" s="18">
        <v>-0.35497295921770733</v>
      </c>
    </row>
    <row r="35" spans="1:12" x14ac:dyDescent="0.25">
      <c r="A35" s="3" t="str">
        <f>IFERROR(INDEX(PIBA!A:A, MATCH(B35, PIBA!B:B, 0)), "Not Found")</f>
        <v>O2K Worldwide Management Group, LLC - Sports Management and Marketing Group</v>
      </c>
      <c r="B35" s="3" t="s">
        <v>1475</v>
      </c>
      <c r="C35" s="3">
        <v>8</v>
      </c>
      <c r="D35" s="16">
        <v>1.3049476776437969</v>
      </c>
      <c r="E35" s="3">
        <v>14</v>
      </c>
      <c r="F35" s="3">
        <v>31</v>
      </c>
      <c r="G35" s="19">
        <v>0.54838709677419351</v>
      </c>
      <c r="H35" s="4">
        <v>92539695.121951222</v>
      </c>
      <c r="I35" s="4">
        <v>70914487</v>
      </c>
      <c r="J35" s="4">
        <v>21625208.121951222</v>
      </c>
      <c r="K35" s="17">
        <v>1.3049476776437969</v>
      </c>
      <c r="L35" s="18">
        <v>-0.30494767764379693</v>
      </c>
    </row>
    <row r="36" spans="1:12" x14ac:dyDescent="0.25">
      <c r="A36" s="3" t="str">
        <f>IFERROR(INDEX(PIBA!A:A, MATCH(B36, PIBA!B:B, 0)), "Not Found")</f>
        <v>PRIME SPORTS GmbH</v>
      </c>
      <c r="B36" s="3" t="s">
        <v>1503</v>
      </c>
      <c r="C36" s="3">
        <v>1</v>
      </c>
      <c r="D36" s="16">
        <v>0.75128149144772682</v>
      </c>
      <c r="E36" s="3">
        <v>1</v>
      </c>
      <c r="F36" s="3">
        <v>3</v>
      </c>
      <c r="G36" s="19">
        <v>0.66666666666666674</v>
      </c>
      <c r="H36" s="4">
        <v>8100000</v>
      </c>
      <c r="I36" s="4">
        <v>10781578</v>
      </c>
      <c r="J36" s="4">
        <v>-2681578</v>
      </c>
      <c r="K36" s="17">
        <v>0.75128149144772682</v>
      </c>
      <c r="L36" s="18">
        <v>0.24871850855227318</v>
      </c>
    </row>
    <row r="37" spans="1:12" x14ac:dyDescent="0.25">
      <c r="A37" s="3" t="str">
        <f>IFERROR(INDEX(PIBA!A:A, MATCH(B37, PIBA!B:B, 0)), "Not Found")</f>
        <v>The Sports Corporation</v>
      </c>
      <c r="B37" s="3" t="s">
        <v>1508</v>
      </c>
      <c r="C37" s="3">
        <v>30</v>
      </c>
      <c r="D37" s="16">
        <v>1.2111310188553925</v>
      </c>
      <c r="E37" s="3">
        <v>54</v>
      </c>
      <c r="F37" s="3">
        <v>123</v>
      </c>
      <c r="G37" s="19">
        <v>0.56097560975609762</v>
      </c>
      <c r="H37" s="4">
        <v>428058673.78048784</v>
      </c>
      <c r="I37" s="4">
        <v>353437132</v>
      </c>
      <c r="J37" s="4">
        <v>74621541.780487791</v>
      </c>
      <c r="K37" s="17">
        <v>1.2111310188553925</v>
      </c>
      <c r="L37" s="18">
        <v>-0.21113101885539254</v>
      </c>
    </row>
    <row r="38" spans="1:12" x14ac:dyDescent="0.25">
      <c r="A38" s="3" t="str">
        <f>IFERROR(INDEX(PIBA!A:A, MATCH(B38, PIBA!B:B, 0)), "Not Found")</f>
        <v>Newport Sports Management Inc.</v>
      </c>
      <c r="B38" s="3" t="s">
        <v>1608</v>
      </c>
      <c r="C38" s="3">
        <v>1</v>
      </c>
      <c r="D38" s="16">
        <v>0.83397899449035817</v>
      </c>
      <c r="E38" s="3">
        <v>1</v>
      </c>
      <c r="F38" s="3">
        <v>1</v>
      </c>
      <c r="G38" s="19">
        <v>0</v>
      </c>
      <c r="H38" s="4">
        <v>775000</v>
      </c>
      <c r="I38" s="4">
        <v>929280</v>
      </c>
      <c r="J38" s="4">
        <v>-154280</v>
      </c>
      <c r="K38" s="17">
        <v>0.83397899449035817</v>
      </c>
      <c r="L38" s="18">
        <v>0.16602100550964183</v>
      </c>
    </row>
    <row r="39" spans="1:12" x14ac:dyDescent="0.25">
      <c r="A39" s="3" t="str">
        <f>IFERROR(INDEX(PIBA!A:A, MATCH(B39, PIBA!B:B, 0)), "Not Found")</f>
        <v>The Will Sports Group</v>
      </c>
      <c r="B39" s="3" t="s">
        <v>1613</v>
      </c>
      <c r="C39" s="3">
        <v>22</v>
      </c>
      <c r="D39" s="16">
        <v>1.1004107978772721</v>
      </c>
      <c r="E39" s="3">
        <v>36</v>
      </c>
      <c r="F39" s="3">
        <v>82</v>
      </c>
      <c r="G39" s="19">
        <v>0.56097560975609762</v>
      </c>
      <c r="H39" s="4">
        <v>191439768.29268292</v>
      </c>
      <c r="I39" s="4">
        <v>173971183</v>
      </c>
      <c r="J39" s="4">
        <v>17468585.292682931</v>
      </c>
      <c r="K39" s="17">
        <v>1.1004107978772721</v>
      </c>
      <c r="L39" s="18">
        <v>-0.10041079787727214</v>
      </c>
    </row>
    <row r="40" spans="1:12" x14ac:dyDescent="0.25">
      <c r="A40" s="3" t="str">
        <f>IFERROR(INDEX(PIBA!A:A, MATCH(B40, PIBA!B:B, 0)), "Not Found")</f>
        <v>CAA Hockey</v>
      </c>
      <c r="B40" s="3" t="s">
        <v>1690</v>
      </c>
      <c r="C40" s="3">
        <v>46</v>
      </c>
      <c r="D40" s="16">
        <v>1.0665220390687549</v>
      </c>
      <c r="E40" s="3">
        <v>87</v>
      </c>
      <c r="F40" s="3">
        <v>183</v>
      </c>
      <c r="G40" s="19">
        <v>0.52459016393442626</v>
      </c>
      <c r="H40" s="4">
        <v>607266067.68292677</v>
      </c>
      <c r="I40" s="4">
        <v>569389141</v>
      </c>
      <c r="J40" s="4">
        <v>37876926.682926834</v>
      </c>
      <c r="K40" s="17">
        <v>1.0665220390687549</v>
      </c>
      <c r="L40" s="18">
        <v>-6.6522039068754868E-2</v>
      </c>
    </row>
    <row r="41" spans="1:12" x14ac:dyDescent="0.25">
      <c r="A41" s="3" t="str">
        <f>IFERROR(INDEX(PIBA!A:A, MATCH(B41, PIBA!B:B, 0)), "Not Found")</f>
        <v>Titan Sports Management, Inc.</v>
      </c>
      <c r="B41" s="3" t="s">
        <v>1837</v>
      </c>
      <c r="C41" s="3">
        <v>6</v>
      </c>
      <c r="D41" s="16">
        <v>1.2238175383127858</v>
      </c>
      <c r="E41" s="3">
        <v>5</v>
      </c>
      <c r="F41" s="3">
        <v>22</v>
      </c>
      <c r="G41" s="19">
        <v>0.77272727272727271</v>
      </c>
      <c r="H41" s="4">
        <v>66079440.548780486</v>
      </c>
      <c r="I41" s="4">
        <v>53994520</v>
      </c>
      <c r="J41" s="4">
        <v>12084920.548780488</v>
      </c>
      <c r="K41" s="17">
        <v>1.2238175383127858</v>
      </c>
      <c r="L41" s="18">
        <v>-0.22381753831278584</v>
      </c>
    </row>
    <row r="42" spans="1:12" x14ac:dyDescent="0.25">
      <c r="A42" s="3" t="str">
        <f>IFERROR(INDEX(PIBA!A:A, MATCH(B42, PIBA!B:B, 0)), "Not Found")</f>
        <v>Thunder Creek Professional Player Management</v>
      </c>
      <c r="B42" s="3" t="s">
        <v>1859</v>
      </c>
      <c r="C42" s="3">
        <v>12</v>
      </c>
      <c r="D42" s="16">
        <v>0.76820733510472183</v>
      </c>
      <c r="E42" s="3">
        <v>26</v>
      </c>
      <c r="F42" s="3">
        <v>53</v>
      </c>
      <c r="G42" s="19">
        <v>0.50943396226415094</v>
      </c>
      <c r="H42" s="4">
        <v>92056829.26829268</v>
      </c>
      <c r="I42" s="4">
        <v>119833312</v>
      </c>
      <c r="J42" s="4">
        <v>-27776482.731707316</v>
      </c>
      <c r="K42" s="17">
        <v>0.76820733510472183</v>
      </c>
      <c r="L42" s="18">
        <v>0.23179266489527817</v>
      </c>
    </row>
    <row r="43" spans="1:12" x14ac:dyDescent="0.25">
      <c r="A43" s="3" t="str">
        <f>IFERROR(INDEX(PIBA!A:A, MATCH(B43, PIBA!B:B, 0)), "Not Found")</f>
        <v>Driven Sports Group Inc.</v>
      </c>
      <c r="B43" s="3" t="s">
        <v>1900</v>
      </c>
      <c r="C43" s="3">
        <v>1</v>
      </c>
      <c r="D43" s="16">
        <v>-0.54190581357717693</v>
      </c>
      <c r="E43" s="3">
        <v>0</v>
      </c>
      <c r="F43" s="3">
        <v>2</v>
      </c>
      <c r="G43" s="19">
        <v>1</v>
      </c>
      <c r="H43" s="4">
        <v>1229634.1463414636</v>
      </c>
      <c r="I43" s="4">
        <v>-2269092</v>
      </c>
      <c r="J43" s="4">
        <v>3498726.1463414636</v>
      </c>
      <c r="K43" s="17">
        <v>-0.54190581357717693</v>
      </c>
      <c r="L43" s="18">
        <v>1.541905813577177</v>
      </c>
    </row>
    <row r="44" spans="1:12" x14ac:dyDescent="0.25">
      <c r="A44" s="3" t="str">
        <f>IFERROR(INDEX(PIBA!A:A, MATCH(B44, PIBA!B:B, 0)), "Not Found")</f>
        <v>JMG Sports Agency d/b/a Puck Agency, LLC</v>
      </c>
      <c r="B44" s="3" t="s">
        <v>1906</v>
      </c>
      <c r="C44" s="3">
        <v>9</v>
      </c>
      <c r="D44" s="16">
        <v>1.2285057817643041</v>
      </c>
      <c r="E44" s="3">
        <v>9</v>
      </c>
      <c r="F44" s="3">
        <v>21</v>
      </c>
      <c r="G44" s="19">
        <v>0.5714285714285714</v>
      </c>
      <c r="H44" s="4">
        <v>9903353.658536585</v>
      </c>
      <c r="I44" s="4">
        <v>8061300</v>
      </c>
      <c r="J44" s="4">
        <v>1842053.6585365853</v>
      </c>
      <c r="K44" s="17">
        <v>1.2285057817643041</v>
      </c>
      <c r="L44" s="18">
        <v>-0.22850578176430414</v>
      </c>
    </row>
    <row r="45" spans="1:12" x14ac:dyDescent="0.25">
      <c r="A45" s="3" t="str">
        <f>IFERROR(INDEX(PIBA!A:A, MATCH(B45, PIBA!B:B, 0)), "Not Found")</f>
        <v>Thunder Creek Professional Player Management</v>
      </c>
      <c r="B45" s="3" t="s">
        <v>1935</v>
      </c>
      <c r="C45" s="3">
        <v>5</v>
      </c>
      <c r="D45" s="16">
        <v>1.0043532081988817</v>
      </c>
      <c r="E45" s="3">
        <v>6</v>
      </c>
      <c r="F45" s="3">
        <v>17</v>
      </c>
      <c r="G45" s="19">
        <v>0.64705882352941169</v>
      </c>
      <c r="H45" s="4">
        <v>12915000</v>
      </c>
      <c r="I45" s="4">
        <v>12859022</v>
      </c>
      <c r="J45" s="4">
        <v>55978</v>
      </c>
      <c r="K45" s="17">
        <v>1.0043532081988817</v>
      </c>
      <c r="L45" s="18">
        <v>-4.3532081988817417E-3</v>
      </c>
    </row>
    <row r="46" spans="1:12" x14ac:dyDescent="0.25">
      <c r="A46" s="3" t="str">
        <f>IFERROR(INDEX(PIBA!A:A, MATCH(B46, PIBA!B:B, 0)), "Not Found")</f>
        <v>Buckley Sports Management</v>
      </c>
      <c r="B46" s="3" t="s">
        <v>1954</v>
      </c>
      <c r="C46" s="3">
        <v>2</v>
      </c>
      <c r="D46" s="16">
        <v>1.0973805624836628</v>
      </c>
      <c r="E46" s="3">
        <v>2</v>
      </c>
      <c r="F46" s="3">
        <v>7</v>
      </c>
      <c r="G46" s="19">
        <v>0.7142857142857143</v>
      </c>
      <c r="H46" s="4">
        <v>2775000</v>
      </c>
      <c r="I46" s="4">
        <v>2528749</v>
      </c>
      <c r="J46" s="4">
        <v>246251</v>
      </c>
      <c r="K46" s="17">
        <v>1.0973805624836628</v>
      </c>
      <c r="L46" s="18">
        <v>-9.738056248366278E-2</v>
      </c>
    </row>
    <row r="47" spans="1:12" x14ac:dyDescent="0.25">
      <c r="A47" s="3" t="str">
        <f>IFERROR(INDEX(PIBA!A:A, MATCH(B47, PIBA!B:B, 0)), "Not Found")</f>
        <v>Buckley Sports Management</v>
      </c>
      <c r="B47" s="3" t="s">
        <v>1962</v>
      </c>
      <c r="C47" s="3">
        <v>6</v>
      </c>
      <c r="D47" s="16">
        <v>0.72168728689821671</v>
      </c>
      <c r="E47" s="3">
        <v>5</v>
      </c>
      <c r="F47" s="3">
        <v>18</v>
      </c>
      <c r="G47" s="19">
        <v>0.72222222222222221</v>
      </c>
      <c r="H47" s="4">
        <v>23137370.195121951</v>
      </c>
      <c r="I47" s="4">
        <v>32060105</v>
      </c>
      <c r="J47" s="4">
        <v>-8922734.8048780486</v>
      </c>
      <c r="K47" s="17">
        <v>0.72168728689821671</v>
      </c>
      <c r="L47" s="18">
        <v>0.27831271310178329</v>
      </c>
    </row>
    <row r="48" spans="1:12" x14ac:dyDescent="0.25">
      <c r="A48" s="3" t="str">
        <f>IFERROR(INDEX(PIBA!A:A, MATCH(B48, PIBA!B:B, 0)), "Not Found")</f>
        <v>Jiri Hamal</v>
      </c>
      <c r="B48" s="3" t="s">
        <v>1982</v>
      </c>
      <c r="C48" s="3">
        <v>1</v>
      </c>
      <c r="D48" s="16">
        <v>1.1839778389902809</v>
      </c>
      <c r="E48" s="3">
        <v>2</v>
      </c>
      <c r="F48" s="3">
        <v>4</v>
      </c>
      <c r="G48" s="19">
        <v>0.5</v>
      </c>
      <c r="H48" s="4">
        <v>12400000</v>
      </c>
      <c r="I48" s="4">
        <v>10473169</v>
      </c>
      <c r="J48" s="4">
        <v>1926831</v>
      </c>
      <c r="K48" s="17">
        <v>1.1839778389902809</v>
      </c>
      <c r="L48" s="18">
        <v>-0.18397783899028086</v>
      </c>
    </row>
    <row r="49" spans="1:12" x14ac:dyDescent="0.25">
      <c r="A49" s="3" t="str">
        <f>IFERROR(INDEX(PIBA!A:A, MATCH(B49, PIBA!B:B, 0)), "Not Found")</f>
        <v>KMJ Sports &amp; Entertainment AB</v>
      </c>
      <c r="B49" s="3" t="s">
        <v>1987</v>
      </c>
      <c r="C49" s="3">
        <v>8</v>
      </c>
      <c r="D49" s="16">
        <v>0.51643301449145995</v>
      </c>
      <c r="E49" s="3">
        <v>15</v>
      </c>
      <c r="F49" s="3">
        <v>22</v>
      </c>
      <c r="G49" s="19">
        <v>0.31818181818181823</v>
      </c>
      <c r="H49" s="4">
        <v>54353242.378048778</v>
      </c>
      <c r="I49" s="4">
        <v>105247420</v>
      </c>
      <c r="J49" s="4">
        <v>-50894177.621951222</v>
      </c>
      <c r="K49" s="17">
        <v>0.51643301449145995</v>
      </c>
      <c r="L49" s="18">
        <v>0.48356698550854005</v>
      </c>
    </row>
    <row r="50" spans="1:12" x14ac:dyDescent="0.25">
      <c r="A50" s="3" t="str">
        <f>IFERROR(INDEX(PIBA!A:A, MATCH(B50, PIBA!B:B, 0)), "Not Found")</f>
        <v>Top Shelf Sports Management LLC.</v>
      </c>
      <c r="B50" s="3" t="s">
        <v>2016</v>
      </c>
      <c r="C50" s="3">
        <v>2</v>
      </c>
      <c r="D50" s="16">
        <v>1.5430618369290063</v>
      </c>
      <c r="E50" s="3">
        <v>2</v>
      </c>
      <c r="F50" s="3">
        <v>12</v>
      </c>
      <c r="G50" s="19">
        <v>0.83333333333333337</v>
      </c>
      <c r="H50" s="4">
        <v>84625000</v>
      </c>
      <c r="I50" s="4">
        <v>54842261</v>
      </c>
      <c r="J50" s="4">
        <v>29782739</v>
      </c>
      <c r="K50" s="17">
        <v>1.5430618369290063</v>
      </c>
      <c r="L50" s="18">
        <v>-0.54306183692900634</v>
      </c>
    </row>
    <row r="51" spans="1:12" x14ac:dyDescent="0.25">
      <c r="A51" s="3" t="str">
        <f>IFERROR(INDEX(PIBA!A:A, MATCH(B51, PIBA!B:B, 0)), "Not Found")</f>
        <v>Top Shelf Sports Management LLC.</v>
      </c>
      <c r="B51" s="3" t="s">
        <v>2023</v>
      </c>
      <c r="C51" s="3">
        <v>1</v>
      </c>
      <c r="D51" s="16">
        <v>0.17502349745077483</v>
      </c>
      <c r="E51" s="3">
        <v>1</v>
      </c>
      <c r="F51" s="3">
        <v>1</v>
      </c>
      <c r="G51" s="19">
        <v>0</v>
      </c>
      <c r="H51" s="4">
        <v>283292.68292682926</v>
      </c>
      <c r="I51" s="4">
        <v>1618598</v>
      </c>
      <c r="J51" s="4">
        <v>-1335305.3170731708</v>
      </c>
      <c r="K51" s="17">
        <v>0.17502349745077483</v>
      </c>
      <c r="L51" s="18">
        <v>0.82497650254922517</v>
      </c>
    </row>
    <row r="52" spans="1:12" x14ac:dyDescent="0.25">
      <c r="A52" s="3" t="str">
        <f>IFERROR(INDEX(PIBA!A:A, MATCH(B52, PIBA!B:B, 0)), "Not Found")</f>
        <v>Edge Sports Management, LLC</v>
      </c>
      <c r="B52" s="3" t="s">
        <v>2028</v>
      </c>
      <c r="C52" s="3">
        <v>13</v>
      </c>
      <c r="D52" s="16">
        <v>0.96583107490962528</v>
      </c>
      <c r="E52" s="3">
        <v>26</v>
      </c>
      <c r="F52" s="3">
        <v>55</v>
      </c>
      <c r="G52" s="19">
        <v>0.52727272727272734</v>
      </c>
      <c r="H52" s="4">
        <v>122587378.04878049</v>
      </c>
      <c r="I52" s="4">
        <v>126924243</v>
      </c>
      <c r="J52" s="4">
        <v>-4336864.9512195131</v>
      </c>
      <c r="K52" s="17">
        <v>0.96583107490962528</v>
      </c>
      <c r="L52" s="18">
        <v>3.4168925090374724E-2</v>
      </c>
    </row>
    <row r="53" spans="1:12" x14ac:dyDescent="0.25">
      <c r="A53" s="3" t="str">
        <f>IFERROR(INDEX(PIBA!A:A, MATCH(B53, PIBA!B:B, 0)), "Not Found")</f>
        <v>CAL Sports Management Inc.</v>
      </c>
      <c r="B53" s="3" t="s">
        <v>2073</v>
      </c>
      <c r="C53" s="3">
        <v>2</v>
      </c>
      <c r="D53" s="16">
        <v>0.4057521125429589</v>
      </c>
      <c r="E53" s="3">
        <v>3</v>
      </c>
      <c r="F53" s="3">
        <v>4</v>
      </c>
      <c r="G53" s="19">
        <v>0.25</v>
      </c>
      <c r="H53" s="4">
        <v>589390.24390243902</v>
      </c>
      <c r="I53" s="4">
        <v>1452587</v>
      </c>
      <c r="J53" s="4">
        <v>-863196.75609756098</v>
      </c>
      <c r="K53" s="17">
        <v>0.4057521125429589</v>
      </c>
      <c r="L53" s="18">
        <v>0.59424788745704116</v>
      </c>
    </row>
    <row r="54" spans="1:12" x14ac:dyDescent="0.25">
      <c r="A54" s="3" t="str">
        <f>IFERROR(INDEX(PIBA!A:A, MATCH(B54, PIBA!B:B, 0)), "Not Found")</f>
        <v>Top Shelf Sports Management Inc.</v>
      </c>
      <c r="B54" s="3" t="s">
        <v>2083</v>
      </c>
      <c r="C54" s="3">
        <v>11</v>
      </c>
      <c r="D54" s="16">
        <v>0.93485199799442076</v>
      </c>
      <c r="E54" s="3">
        <v>28</v>
      </c>
      <c r="F54" s="3">
        <v>50</v>
      </c>
      <c r="G54" s="19">
        <v>0.43999999999999995</v>
      </c>
      <c r="H54" s="4">
        <v>135007268.29268295</v>
      </c>
      <c r="I54" s="4">
        <v>144415660</v>
      </c>
      <c r="J54" s="4">
        <v>-9408391.7073170692</v>
      </c>
      <c r="K54" s="17">
        <v>0.93485199799442076</v>
      </c>
      <c r="L54" s="18">
        <v>6.5148002005579242E-2</v>
      </c>
    </row>
    <row r="55" spans="1:12" x14ac:dyDescent="0.25">
      <c r="A55" s="3" t="str">
        <f>IFERROR(INDEX(PIBA!A:A, MATCH(B55, PIBA!B:B, 0)), "Not Found")</f>
        <v>Wasserman Media Group, LLC</v>
      </c>
      <c r="B55" s="3" t="s">
        <v>2113</v>
      </c>
      <c r="C55" s="3">
        <v>17</v>
      </c>
      <c r="D55" s="16">
        <v>0.91945855417272238</v>
      </c>
      <c r="E55" s="3">
        <v>44</v>
      </c>
      <c r="F55" s="3">
        <v>80</v>
      </c>
      <c r="G55" s="19">
        <v>0.44999999999999996</v>
      </c>
      <c r="H55" s="4">
        <v>359941435.97560978</v>
      </c>
      <c r="I55" s="4">
        <v>391471083</v>
      </c>
      <c r="J55" s="4">
        <v>-31529647.024390243</v>
      </c>
      <c r="K55" s="17">
        <v>0.91945855417272238</v>
      </c>
      <c r="L55" s="18">
        <v>8.0541445827277625E-2</v>
      </c>
    </row>
    <row r="56" spans="1:12" x14ac:dyDescent="0.25">
      <c r="A56" s="3" t="str">
        <f>IFERROR(INDEX(PIBA!A:A, MATCH(B56, PIBA!B:B, 0)), "Not Found")</f>
        <v>Achieve Sports Management</v>
      </c>
      <c r="B56" s="3" t="s">
        <v>2169</v>
      </c>
      <c r="C56" s="3">
        <v>5</v>
      </c>
      <c r="D56" s="16">
        <v>1.3724951332021</v>
      </c>
      <c r="E56" s="3">
        <v>8</v>
      </c>
      <c r="F56" s="3">
        <v>22</v>
      </c>
      <c r="G56" s="19">
        <v>0.63636363636363635</v>
      </c>
      <c r="H56" s="4">
        <v>29870000</v>
      </c>
      <c r="I56" s="4">
        <v>21763283</v>
      </c>
      <c r="J56" s="4">
        <v>8106717</v>
      </c>
      <c r="K56" s="17">
        <v>1.3724951332021</v>
      </c>
      <c r="L56" s="18">
        <v>-0.37249513320210004</v>
      </c>
    </row>
    <row r="57" spans="1:12" x14ac:dyDescent="0.25">
      <c r="A57" s="3" t="str">
        <f>IFERROR(INDEX(PIBA!A:A, MATCH(B57, PIBA!B:B, 0)), "Not Found")</f>
        <v>Gold Star Hockey</v>
      </c>
      <c r="B57" s="3" t="s">
        <v>2185</v>
      </c>
      <c r="C57" s="3">
        <v>1</v>
      </c>
      <c r="D57" s="16">
        <v>0.59540694003135164</v>
      </c>
      <c r="E57" s="3">
        <v>1</v>
      </c>
      <c r="F57" s="3">
        <v>1</v>
      </c>
      <c r="G57" s="19">
        <v>0</v>
      </c>
      <c r="H57" s="4">
        <v>727439.02439024393</v>
      </c>
      <c r="I57" s="4">
        <v>1221751</v>
      </c>
      <c r="J57" s="4">
        <v>-494311.97560975607</v>
      </c>
      <c r="K57" s="17">
        <v>0.59540694003135164</v>
      </c>
      <c r="L57" s="18">
        <v>0.40459305996864836</v>
      </c>
    </row>
    <row r="58" spans="1:12" x14ac:dyDescent="0.25">
      <c r="A58" s="3" t="str">
        <f>IFERROR(INDEX(PIBA!A:A, MATCH(B58, PIBA!B:B, 0)), "Not Found")</f>
        <v>Titan Sports Management, Inc.</v>
      </c>
      <c r="B58" s="3" t="s">
        <v>2190</v>
      </c>
      <c r="C58" s="3">
        <v>16</v>
      </c>
      <c r="D58" s="16">
        <v>1.1260378958166373</v>
      </c>
      <c r="E58" s="3">
        <v>23</v>
      </c>
      <c r="F58" s="3">
        <v>71</v>
      </c>
      <c r="G58" s="19">
        <v>0.676056338028169</v>
      </c>
      <c r="H58" s="4">
        <v>179148353.65853658</v>
      </c>
      <c r="I58" s="4">
        <v>159096203</v>
      </c>
      <c r="J58" s="4">
        <v>20052150.658536583</v>
      </c>
      <c r="K58" s="17">
        <v>1.1260378958166373</v>
      </c>
      <c r="L58" s="18">
        <v>-0.12603789581663727</v>
      </c>
    </row>
    <row r="59" spans="1:12" x14ac:dyDescent="0.25">
      <c r="A59" s="3" t="str">
        <f>IFERROR(INDEX(PIBA!A:A, MATCH(B59, PIBA!B:B, 0)), "Not Found")</f>
        <v>KO Sports, Inc.</v>
      </c>
      <c r="B59" s="3" t="s">
        <v>2240</v>
      </c>
      <c r="C59" s="3">
        <v>4</v>
      </c>
      <c r="D59" s="16">
        <v>1.0025899990906126</v>
      </c>
      <c r="E59" s="3">
        <v>15</v>
      </c>
      <c r="F59" s="3">
        <v>23</v>
      </c>
      <c r="G59" s="19">
        <v>0.34782608695652173</v>
      </c>
      <c r="H59" s="4">
        <v>69975000</v>
      </c>
      <c r="I59" s="4">
        <v>69794233</v>
      </c>
      <c r="J59" s="4">
        <v>180767</v>
      </c>
      <c r="K59" s="17">
        <v>1.0025899990906126</v>
      </c>
      <c r="L59" s="18">
        <v>-2.589999090612638E-3</v>
      </c>
    </row>
    <row r="60" spans="1:12" x14ac:dyDescent="0.25">
      <c r="A60" s="3" t="str">
        <f>IFERROR(INDEX(PIBA!A:A, MATCH(B60, PIBA!B:B, 0)), "Not Found")</f>
        <v>KO Sports, Inc.</v>
      </c>
      <c r="B60" s="3" t="s">
        <v>2252</v>
      </c>
      <c r="C60" s="3">
        <v>33</v>
      </c>
      <c r="D60" s="16">
        <v>1.0186094347870915</v>
      </c>
      <c r="E60" s="3">
        <v>61</v>
      </c>
      <c r="F60" s="3">
        <v>145</v>
      </c>
      <c r="G60" s="19">
        <v>0.57931034482758625</v>
      </c>
      <c r="H60" s="4">
        <v>386623963.41463417</v>
      </c>
      <c r="I60" s="4">
        <v>379560556</v>
      </c>
      <c r="J60" s="4">
        <v>7063407.4146341383</v>
      </c>
      <c r="K60" s="17">
        <v>1.0186094347870915</v>
      </c>
      <c r="L60" s="18">
        <v>-1.8609434787091539E-2</v>
      </c>
    </row>
    <row r="61" spans="1:12" x14ac:dyDescent="0.25">
      <c r="A61" s="3" t="str">
        <f>IFERROR(INDEX(PIBA!A:A, MATCH(B61, PIBA!B:B, 0)), "Not Found")</f>
        <v>Sports Professional Management Inc.</v>
      </c>
      <c r="B61" s="3" t="s">
        <v>2355</v>
      </c>
      <c r="C61" s="3">
        <v>19</v>
      </c>
      <c r="D61" s="16">
        <v>0.81706559128978307</v>
      </c>
      <c r="E61" s="3">
        <v>39</v>
      </c>
      <c r="F61" s="3">
        <v>68</v>
      </c>
      <c r="G61" s="19">
        <v>0.42647058823529416</v>
      </c>
      <c r="H61" s="4">
        <v>159543027.43902439</v>
      </c>
      <c r="I61" s="4">
        <v>195263427</v>
      </c>
      <c r="J61" s="4">
        <v>-35720399.560975611</v>
      </c>
      <c r="K61" s="17">
        <v>0.81706559128978307</v>
      </c>
      <c r="L61" s="18">
        <v>0.18293440871021693</v>
      </c>
    </row>
    <row r="62" spans="1:12" x14ac:dyDescent="0.25">
      <c r="A62" s="3" t="str">
        <f>IFERROR(INDEX(PIBA!A:A, MATCH(B62, PIBA!B:B, 0)), "Not Found")</f>
        <v>Sports Management Group, Inc.</v>
      </c>
      <c r="B62" s="3" t="s">
        <v>2413</v>
      </c>
      <c r="C62" s="3">
        <v>4</v>
      </c>
      <c r="D62" s="16">
        <v>1.3184473472066145</v>
      </c>
      <c r="E62" s="3">
        <v>11</v>
      </c>
      <c r="F62" s="3">
        <v>23</v>
      </c>
      <c r="G62" s="19">
        <v>0.52173913043478259</v>
      </c>
      <c r="H62" s="4">
        <v>58315000</v>
      </c>
      <c r="I62" s="4">
        <v>44230056</v>
      </c>
      <c r="J62" s="4">
        <v>14084944</v>
      </c>
      <c r="K62" s="17">
        <v>1.3184473472066145</v>
      </c>
      <c r="L62" s="18">
        <v>-0.3184473472066145</v>
      </c>
    </row>
    <row r="63" spans="1:12" x14ac:dyDescent="0.25">
      <c r="A63" s="3" t="str">
        <f>IFERROR(INDEX(PIBA!A:A, MATCH(B63, PIBA!B:B, 0)), "Not Found")</f>
        <v>International Sports Advisors Co., Inc.</v>
      </c>
      <c r="B63" s="3" t="s">
        <v>2427</v>
      </c>
      <c r="C63" s="3">
        <v>6</v>
      </c>
      <c r="D63" s="16">
        <v>1.0239258400136066</v>
      </c>
      <c r="E63" s="3">
        <v>14</v>
      </c>
      <c r="F63" s="3">
        <v>30</v>
      </c>
      <c r="G63" s="19">
        <v>0.53333333333333333</v>
      </c>
      <c r="H63" s="4">
        <v>157450000</v>
      </c>
      <c r="I63" s="4">
        <v>153770902</v>
      </c>
      <c r="J63" s="4">
        <v>3679098</v>
      </c>
      <c r="K63" s="17">
        <v>1.0239258400136066</v>
      </c>
      <c r="L63" s="18">
        <v>-2.3925840013606647E-2</v>
      </c>
    </row>
    <row r="64" spans="1:12" x14ac:dyDescent="0.25">
      <c r="A64" s="3" t="str">
        <f>IFERROR(INDEX(PIBA!A:A, MATCH(B64, PIBA!B:B, 0)), "Not Found")</f>
        <v>Future Sports LLC co Stowe Law PLLC</v>
      </c>
      <c r="B64" s="3" t="s">
        <v>2458</v>
      </c>
      <c r="C64" s="3">
        <v>1</v>
      </c>
      <c r="D64" s="16">
        <v>1.78096401410176</v>
      </c>
      <c r="E64" s="3">
        <v>2</v>
      </c>
      <c r="F64" s="3">
        <v>5</v>
      </c>
      <c r="G64" s="19">
        <v>0.6</v>
      </c>
      <c r="H64" s="4">
        <v>30750000</v>
      </c>
      <c r="I64" s="4">
        <v>17265930</v>
      </c>
      <c r="J64" s="4">
        <v>13484070</v>
      </c>
      <c r="K64" s="17">
        <v>1.78096401410176</v>
      </c>
      <c r="L64" s="18">
        <v>-0.78096401410175997</v>
      </c>
    </row>
    <row r="65" spans="1:12" x14ac:dyDescent="0.25">
      <c r="A65" s="3" t="str">
        <f>IFERROR(INDEX(PIBA!A:A, MATCH(B65, PIBA!B:B, 0)), "Not Found")</f>
        <v>Wasserman Media Group, LLC</v>
      </c>
      <c r="B65" s="3" t="s">
        <v>2462</v>
      </c>
      <c r="C65" s="3">
        <v>24</v>
      </c>
      <c r="D65" s="16">
        <v>0.75307638801447618</v>
      </c>
      <c r="E65" s="3">
        <v>38</v>
      </c>
      <c r="F65" s="3">
        <v>74</v>
      </c>
      <c r="G65" s="19">
        <v>0.48648648648648651</v>
      </c>
      <c r="H65" s="4">
        <v>152805766.70731708</v>
      </c>
      <c r="I65" s="4">
        <v>202908721</v>
      </c>
      <c r="J65" s="4">
        <v>-50102954.292682931</v>
      </c>
      <c r="K65" s="17">
        <v>0.75307638801447618</v>
      </c>
      <c r="L65" s="18">
        <v>0.24692361198552382</v>
      </c>
    </row>
    <row r="66" spans="1:12" x14ac:dyDescent="0.25">
      <c r="A66" s="3" t="str">
        <f>IFERROR(INDEX(PIBA!A:A, MATCH(B66, PIBA!B:B, 0)), "Not Found")</f>
        <v>WIN Hockey Agency</v>
      </c>
      <c r="B66" s="3" t="s">
        <v>2543</v>
      </c>
      <c r="C66" s="3">
        <v>25</v>
      </c>
      <c r="D66" s="16">
        <v>0.7522075139245239</v>
      </c>
      <c r="E66" s="3">
        <v>60</v>
      </c>
      <c r="F66" s="3">
        <v>91</v>
      </c>
      <c r="G66" s="19">
        <v>0.34065934065934067</v>
      </c>
      <c r="H66" s="4">
        <v>176397803.35365853</v>
      </c>
      <c r="I66" s="4">
        <v>234506835</v>
      </c>
      <c r="J66" s="4">
        <v>-58109031.646341458</v>
      </c>
      <c r="K66" s="17">
        <v>0.7522075139245239</v>
      </c>
      <c r="L66" s="18">
        <v>0.2477924860754761</v>
      </c>
    </row>
    <row r="67" spans="1:12" x14ac:dyDescent="0.25">
      <c r="A67" s="3" t="str">
        <f>IFERROR(INDEX(PIBA!A:A, MATCH(B67, PIBA!B:B, 0)), "Not Found")</f>
        <v>Mazerolle &amp; Lemay LLP</v>
      </c>
      <c r="B67" s="3" t="s">
        <v>2619</v>
      </c>
      <c r="C67" s="3">
        <v>1</v>
      </c>
      <c r="D67" s="16">
        <v>0.62563804512392418</v>
      </c>
      <c r="E67" s="3">
        <v>5</v>
      </c>
      <c r="F67" s="3">
        <v>6</v>
      </c>
      <c r="G67" s="19">
        <v>0.16666666666666663</v>
      </c>
      <c r="H67" s="4">
        <v>18500000</v>
      </c>
      <c r="I67" s="4">
        <v>29569813</v>
      </c>
      <c r="J67" s="4">
        <v>-11069813</v>
      </c>
      <c r="K67" s="17">
        <v>0.62563804512392418</v>
      </c>
      <c r="L67" s="18">
        <v>0.37436195487607582</v>
      </c>
    </row>
    <row r="68" spans="1:12" x14ac:dyDescent="0.25">
      <c r="A68" s="3" t="str">
        <f>IFERROR(INDEX(PIBA!A:A, MATCH(B68, PIBA!B:B, 0)), "Not Found")</f>
        <v>O2K Worldwide Management Group, LLC - Sports Management and Marketing Group</v>
      </c>
      <c r="B68" s="3" t="s">
        <v>2623</v>
      </c>
      <c r="C68" s="3">
        <v>3</v>
      </c>
      <c r="D68" s="16">
        <v>0.66218866340143911</v>
      </c>
      <c r="E68" s="3">
        <v>6</v>
      </c>
      <c r="F68" s="3">
        <v>12</v>
      </c>
      <c r="G68" s="19">
        <v>0.5</v>
      </c>
      <c r="H68" s="4">
        <v>9280000</v>
      </c>
      <c r="I68" s="4">
        <v>14014133</v>
      </c>
      <c r="J68" s="4">
        <v>-4734133</v>
      </c>
      <c r="K68" s="17">
        <v>0.66218866340143911</v>
      </c>
      <c r="L68" s="18">
        <v>0.33781133659856089</v>
      </c>
    </row>
    <row r="69" spans="1:12" x14ac:dyDescent="0.25">
      <c r="A69" s="3" t="str">
        <f>IFERROR(INDEX(PIBA!A:A, MATCH(B69, PIBA!B:B, 0)), "Not Found")</f>
        <v>O2K Worldwide Management Group, LLC - Sports Management and Marketing Group</v>
      </c>
      <c r="B69" s="3" t="s">
        <v>2634</v>
      </c>
      <c r="C69" s="3">
        <v>5</v>
      </c>
      <c r="D69" s="16">
        <v>1.4099136942252011</v>
      </c>
      <c r="E69" s="3">
        <v>8</v>
      </c>
      <c r="F69" s="3">
        <v>28</v>
      </c>
      <c r="G69" s="19">
        <v>0.7142857142857143</v>
      </c>
      <c r="H69" s="4">
        <v>74725000</v>
      </c>
      <c r="I69" s="4">
        <v>52999698</v>
      </c>
      <c r="J69" s="4">
        <v>21725302</v>
      </c>
      <c r="K69" s="17">
        <v>1.4099136942252011</v>
      </c>
      <c r="L69" s="18">
        <v>-0.40991369422520108</v>
      </c>
    </row>
    <row r="70" spans="1:12" x14ac:dyDescent="0.25">
      <c r="A70" s="3" t="str">
        <f>IFERROR(INDEX(PIBA!A:A, MATCH(B70, PIBA!B:B, 0)), "Not Found")</f>
        <v>Moliver Sports Management</v>
      </c>
      <c r="B70" s="3" t="s">
        <v>2651</v>
      </c>
      <c r="C70" s="3">
        <v>2</v>
      </c>
      <c r="D70" s="16">
        <v>0.53471679758689417</v>
      </c>
      <c r="E70" s="3">
        <v>7</v>
      </c>
      <c r="F70" s="3">
        <v>9</v>
      </c>
      <c r="G70" s="19">
        <v>0.22222222222222221</v>
      </c>
      <c r="H70" s="4">
        <v>40600000</v>
      </c>
      <c r="I70" s="4">
        <v>75928043</v>
      </c>
      <c r="J70" s="4">
        <v>-35328043</v>
      </c>
      <c r="K70" s="17">
        <v>0.53471679758689417</v>
      </c>
      <c r="L70" s="18">
        <v>0.46528320241310583</v>
      </c>
    </row>
    <row r="71" spans="1:12" x14ac:dyDescent="0.25">
      <c r="A71" s="3" t="str">
        <f>IFERROR(INDEX(PIBA!A:A, MATCH(B71, PIBA!B:B, 0)), "Not Found")</f>
        <v>The Orr Hockey Group</v>
      </c>
      <c r="B71" s="3" t="s">
        <v>2660</v>
      </c>
      <c r="C71" s="3">
        <v>6</v>
      </c>
      <c r="D71" s="16">
        <v>1.0037456355566694</v>
      </c>
      <c r="E71" s="3">
        <v>15</v>
      </c>
      <c r="F71" s="3">
        <v>21</v>
      </c>
      <c r="G71" s="19">
        <v>0.2857142857142857</v>
      </c>
      <c r="H71" s="4">
        <v>60490000</v>
      </c>
      <c r="I71" s="4">
        <v>60264272</v>
      </c>
      <c r="J71" s="4">
        <v>225728</v>
      </c>
      <c r="K71" s="17">
        <v>1.0037456355566694</v>
      </c>
      <c r="L71" s="18">
        <v>-3.7456355566694022E-3</v>
      </c>
    </row>
    <row r="72" spans="1:12" x14ac:dyDescent="0.25">
      <c r="A72" s="3" t="str">
        <f>IFERROR(INDEX(PIBA!A:A, MATCH(B72, PIBA!B:B, 0)), "Not Found")</f>
        <v>Eclipse Sports Management</v>
      </c>
      <c r="B72" s="3" t="s">
        <v>2682</v>
      </c>
      <c r="C72" s="3">
        <v>5</v>
      </c>
      <c r="D72" s="16">
        <v>0.70429241861857561</v>
      </c>
      <c r="E72" s="3">
        <v>9</v>
      </c>
      <c r="F72" s="3">
        <v>12</v>
      </c>
      <c r="G72" s="19">
        <v>0.25</v>
      </c>
      <c r="H72" s="4">
        <v>44091463.414634146</v>
      </c>
      <c r="I72" s="4">
        <v>62603916</v>
      </c>
      <c r="J72" s="4">
        <v>-18512452.585365854</v>
      </c>
      <c r="K72" s="17">
        <v>0.70429241861857561</v>
      </c>
      <c r="L72" s="18">
        <v>0.29570758138142439</v>
      </c>
    </row>
    <row r="73" spans="1:12" x14ac:dyDescent="0.25">
      <c r="A73" s="3" t="str">
        <f>IFERROR(INDEX(PIBA!A:A, MATCH(B73, PIBA!B:B, 0)), "Not Found")</f>
        <v>The Sports Corporation</v>
      </c>
      <c r="B73" s="3" t="s">
        <v>2695</v>
      </c>
      <c r="C73" s="3">
        <v>1</v>
      </c>
      <c r="D73" s="16">
        <v>4.7222945166485024</v>
      </c>
      <c r="E73" s="3">
        <v>1</v>
      </c>
      <c r="F73" s="3">
        <v>3</v>
      </c>
      <c r="G73" s="19">
        <v>0.66666666666666674</v>
      </c>
      <c r="H73" s="4">
        <v>4645000</v>
      </c>
      <c r="I73" s="4">
        <v>983632</v>
      </c>
      <c r="J73" s="4">
        <v>3661368</v>
      </c>
      <c r="K73" s="17">
        <v>4.7222945166485024</v>
      </c>
      <c r="L73" s="18">
        <v>-3.7222945166485024</v>
      </c>
    </row>
    <row r="74" spans="1:12" x14ac:dyDescent="0.25">
      <c r="A74" s="3" t="str">
        <f>IFERROR(INDEX(PIBA!A:A, MATCH(B74, PIBA!B:B, 0)), "Not Found")</f>
        <v>Kaizen Sports &amp; Entertainment Ltd.</v>
      </c>
      <c r="B74" s="3" t="s">
        <v>2700</v>
      </c>
      <c r="C74" s="3">
        <v>2</v>
      </c>
      <c r="D74" s="16">
        <v>-2.3053354072268721</v>
      </c>
      <c r="E74" s="3">
        <v>1</v>
      </c>
      <c r="F74" s="3">
        <v>5</v>
      </c>
      <c r="G74" s="19">
        <v>0.8</v>
      </c>
      <c r="H74" s="4">
        <v>2115000</v>
      </c>
      <c r="I74" s="4">
        <v>-917437</v>
      </c>
      <c r="J74" s="4">
        <v>3032437</v>
      </c>
      <c r="K74" s="17">
        <v>-2.3053354072268721</v>
      </c>
      <c r="L74" s="18">
        <v>3.3053354072268721</v>
      </c>
    </row>
    <row r="75" spans="1:12" x14ac:dyDescent="0.25">
      <c r="A75" s="3" t="str">
        <f>IFERROR(INDEX(PIBA!A:A, MATCH(B75, PIBA!B:B, 0)), "Not Found")</f>
        <v>MPR-Hockey Oy</v>
      </c>
      <c r="B75" s="3" t="s">
        <v>2707</v>
      </c>
      <c r="C75" s="3">
        <v>7</v>
      </c>
      <c r="D75" s="16">
        <v>0.81797432262338687</v>
      </c>
      <c r="E75" s="3">
        <v>16</v>
      </c>
      <c r="F75" s="3">
        <v>28</v>
      </c>
      <c r="G75" s="19">
        <v>0.4285714285714286</v>
      </c>
      <c r="H75" s="4">
        <v>53203536.585365854</v>
      </c>
      <c r="I75" s="4">
        <v>65043040</v>
      </c>
      <c r="J75" s="4">
        <v>-11839503.414634146</v>
      </c>
      <c r="K75" s="17">
        <v>0.81797432262338687</v>
      </c>
      <c r="L75" s="18">
        <v>0.18202567737661313</v>
      </c>
    </row>
    <row r="76" spans="1:12" x14ac:dyDescent="0.25">
      <c r="A76" s="3" t="str">
        <f>IFERROR(INDEX(PIBA!A:A, MATCH(B76, PIBA!B:B, 0)), "Not Found")</f>
        <v>Monir Kalgoum</v>
      </c>
      <c r="B76" s="3" t="s">
        <v>2732</v>
      </c>
      <c r="C76" s="3">
        <v>1</v>
      </c>
      <c r="D76" s="16">
        <v>0.68884191293194652</v>
      </c>
      <c r="E76" s="3">
        <v>5</v>
      </c>
      <c r="F76" s="3">
        <v>6</v>
      </c>
      <c r="G76" s="19">
        <v>0.16666666666666663</v>
      </c>
      <c r="H76" s="4">
        <v>38750000</v>
      </c>
      <c r="I76" s="4">
        <v>56253836</v>
      </c>
      <c r="J76" s="4">
        <v>-17503836</v>
      </c>
      <c r="K76" s="17">
        <v>0.68884191293194652</v>
      </c>
      <c r="L76" s="18">
        <v>0.31115808706805348</v>
      </c>
    </row>
    <row r="77" spans="1:12" x14ac:dyDescent="0.25">
      <c r="A77" s="3" t="str">
        <f>IFERROR(INDEX(PIBA!A:A, MATCH(B77, PIBA!B:B, 0)), "Not Found")</f>
        <v>WD Sports &amp; Entertainment</v>
      </c>
      <c r="B77" s="3" t="s">
        <v>2738</v>
      </c>
      <c r="C77" s="3">
        <v>10</v>
      </c>
      <c r="D77" s="16">
        <v>0.78962599948725221</v>
      </c>
      <c r="E77" s="3">
        <v>14</v>
      </c>
      <c r="F77" s="3">
        <v>32</v>
      </c>
      <c r="G77" s="19">
        <v>0.5625</v>
      </c>
      <c r="H77" s="4">
        <v>47842945.792682931</v>
      </c>
      <c r="I77" s="4">
        <v>60589375</v>
      </c>
      <c r="J77" s="4">
        <v>-12746429.207317073</v>
      </c>
      <c r="K77" s="17">
        <v>0.78962599948725221</v>
      </c>
      <c r="L77" s="18">
        <v>0.21037400051274779</v>
      </c>
    </row>
    <row r="78" spans="1:12" x14ac:dyDescent="0.25">
      <c r="A78" s="3" t="str">
        <f>IFERROR(INDEX(PIBA!A:A, MATCH(B78, PIBA!B:B, 0)), "Not Found")</f>
        <v>I-C-E Hockey Agency</v>
      </c>
      <c r="B78" s="3" t="s">
        <v>2769</v>
      </c>
      <c r="C78" s="3">
        <v>8</v>
      </c>
      <c r="D78" s="16">
        <v>1.2012028713421918</v>
      </c>
      <c r="E78" s="3">
        <v>16</v>
      </c>
      <c r="F78" s="3">
        <v>38</v>
      </c>
      <c r="G78" s="19">
        <v>0.57894736842105265</v>
      </c>
      <c r="H78" s="4">
        <v>128599268.29268292</v>
      </c>
      <c r="I78" s="4">
        <v>107058742</v>
      </c>
      <c r="J78" s="4">
        <v>21540526.292682927</v>
      </c>
      <c r="K78" s="17">
        <v>1.2012028713421918</v>
      </c>
      <c r="L78" s="18">
        <v>-0.20120287134219184</v>
      </c>
    </row>
    <row r="79" spans="1:12" x14ac:dyDescent="0.25">
      <c r="A79" s="3" t="str">
        <f>IFERROR(INDEX(PIBA!A:A, MATCH(B79, PIBA!B:B, 0)), "Not Found")</f>
        <v>Momentum Hockey</v>
      </c>
      <c r="B79" s="3" t="s">
        <v>2793</v>
      </c>
      <c r="C79" s="3">
        <v>3</v>
      </c>
      <c r="D79" s="16">
        <v>1.0660158389184369</v>
      </c>
      <c r="E79" s="3">
        <v>5</v>
      </c>
      <c r="F79" s="3">
        <v>12</v>
      </c>
      <c r="G79" s="19">
        <v>0.58333333333333326</v>
      </c>
      <c r="H79" s="4">
        <v>37725000</v>
      </c>
      <c r="I79" s="4">
        <v>35388780</v>
      </c>
      <c r="J79" s="4">
        <v>2336220</v>
      </c>
      <c r="K79" s="17">
        <v>1.0660158389184369</v>
      </c>
      <c r="L79" s="18">
        <v>-6.6015838918436875E-2</v>
      </c>
    </row>
    <row r="80" spans="1:12" x14ac:dyDescent="0.25">
      <c r="A80" s="3" t="str">
        <f>IFERROR(INDEX(PIBA!A:A, MATCH(B80, PIBA!B:B, 0)), "Not Found")</f>
        <v>CAA Hockey</v>
      </c>
      <c r="B80" s="3" t="s">
        <v>2803</v>
      </c>
      <c r="C80" s="3">
        <v>55</v>
      </c>
      <c r="D80" s="16">
        <v>1.0288859052896897</v>
      </c>
      <c r="E80" s="3">
        <v>104</v>
      </c>
      <c r="F80" s="3">
        <v>230</v>
      </c>
      <c r="G80" s="19">
        <v>0.54782608695652169</v>
      </c>
      <c r="H80" s="4">
        <v>1002088804.4146342</v>
      </c>
      <c r="I80" s="4">
        <v>973955226</v>
      </c>
      <c r="J80" s="4">
        <v>28133578.414634153</v>
      </c>
      <c r="K80" s="17">
        <v>1.0288859052896897</v>
      </c>
      <c r="L80" s="18">
        <v>-2.8885905289689706E-2</v>
      </c>
    </row>
    <row r="81" spans="1:12" x14ac:dyDescent="0.25">
      <c r="A81" s="3" t="str">
        <f>IFERROR(INDEX(PIBA!A:A, MATCH(B81, PIBA!B:B, 0)), "Not Found")</f>
        <v>Newport Sports Management Inc.</v>
      </c>
      <c r="B81" s="3" t="s">
        <v>2965</v>
      </c>
      <c r="C81" s="3">
        <v>36</v>
      </c>
      <c r="D81" s="16">
        <v>1.1077186349165073</v>
      </c>
      <c r="E81" s="3">
        <v>63</v>
      </c>
      <c r="F81" s="3">
        <v>164</v>
      </c>
      <c r="G81" s="19">
        <v>0.61585365853658536</v>
      </c>
      <c r="H81" s="4">
        <v>493472620.9512195</v>
      </c>
      <c r="I81" s="4">
        <v>445485528</v>
      </c>
      <c r="J81" s="4">
        <v>47987092.951219514</v>
      </c>
      <c r="K81" s="17">
        <v>1.1077186349165073</v>
      </c>
      <c r="L81" s="18">
        <v>-0.10771863491650735</v>
      </c>
    </row>
    <row r="82" spans="1:12" x14ac:dyDescent="0.25">
      <c r="A82" s="3" t="str">
        <f>IFERROR(INDEX(PIBA!A:A, MATCH(B82, PIBA!B:B, 0)), "Not Found")</f>
        <v>Lakonic Sports</v>
      </c>
      <c r="B82" s="3" t="s">
        <v>3074</v>
      </c>
      <c r="C82" s="3">
        <v>3</v>
      </c>
      <c r="D82" s="16">
        <v>1.3385687659860286</v>
      </c>
      <c r="E82" s="3">
        <v>2</v>
      </c>
      <c r="F82" s="3">
        <v>11</v>
      </c>
      <c r="G82" s="19">
        <v>0.81818181818181812</v>
      </c>
      <c r="H82" s="4">
        <v>4205000</v>
      </c>
      <c r="I82" s="4">
        <v>3141415</v>
      </c>
      <c r="J82" s="4">
        <v>1063585</v>
      </c>
      <c r="K82" s="17">
        <v>1.3385687659860286</v>
      </c>
      <c r="L82" s="18">
        <v>-0.33856876598602859</v>
      </c>
    </row>
    <row r="83" spans="1:12" x14ac:dyDescent="0.25">
      <c r="A83" s="3" t="str">
        <f>IFERROR(INDEX(PIBA!A:A, MATCH(B83, PIBA!B:B, 0)), "Not Found")</f>
        <v>AC Hockey</v>
      </c>
      <c r="B83" s="3" t="s">
        <v>3086</v>
      </c>
      <c r="C83" s="3">
        <v>3</v>
      </c>
      <c r="D83" s="16">
        <v>1.2128873262206601</v>
      </c>
      <c r="E83" s="3">
        <v>3</v>
      </c>
      <c r="F83" s="3">
        <v>5</v>
      </c>
      <c r="G83" s="19">
        <v>0.4</v>
      </c>
      <c r="H83" s="4">
        <v>1916768.2926829269</v>
      </c>
      <c r="I83" s="4">
        <v>1580335</v>
      </c>
      <c r="J83" s="4">
        <v>336433.29268292687</v>
      </c>
      <c r="K83" s="17">
        <v>1.2128873262206601</v>
      </c>
      <c r="L83" s="18">
        <v>-0.21288732622066009</v>
      </c>
    </row>
    <row r="84" spans="1:12" x14ac:dyDescent="0.25">
      <c r="A84" s="3" t="str">
        <f>IFERROR(INDEX(PIBA!A:A, MATCH(B84, PIBA!B:B, 0)), "Not Found")</f>
        <v>Quartexx Management</v>
      </c>
      <c r="B84" s="3" t="s">
        <v>3098</v>
      </c>
      <c r="C84" s="3">
        <v>30</v>
      </c>
      <c r="D84" s="16">
        <v>1.0343076874872799</v>
      </c>
      <c r="E84" s="3">
        <v>57</v>
      </c>
      <c r="F84" s="3">
        <v>131</v>
      </c>
      <c r="G84" s="19">
        <v>0.56488549618320616</v>
      </c>
      <c r="H84" s="4">
        <v>251582737.80487803</v>
      </c>
      <c r="I84" s="4">
        <v>243237811</v>
      </c>
      <c r="J84" s="4">
        <v>8344926.8048780523</v>
      </c>
      <c r="K84" s="17">
        <v>1.0343076874872799</v>
      </c>
      <c r="L84" s="18">
        <v>-3.4307687487279859E-2</v>
      </c>
    </row>
    <row r="85" spans="1:12" x14ac:dyDescent="0.25">
      <c r="A85" s="3" t="str">
        <f>IFERROR(INDEX(PIBA!A:A, MATCH(B85, PIBA!B:B, 0)), "Not Found")</f>
        <v>Paraphe Sports-Management</v>
      </c>
      <c r="B85" s="3" t="s">
        <v>3183</v>
      </c>
      <c r="C85" s="3">
        <v>6</v>
      </c>
      <c r="D85" s="16">
        <v>0.86087599836835249</v>
      </c>
      <c r="E85" s="3">
        <v>15</v>
      </c>
      <c r="F85" s="3">
        <v>21</v>
      </c>
      <c r="G85" s="19">
        <v>0.2857142857142857</v>
      </c>
      <c r="H85" s="4">
        <v>32481875</v>
      </c>
      <c r="I85" s="4">
        <v>37731189</v>
      </c>
      <c r="J85" s="4">
        <v>-5249314</v>
      </c>
      <c r="K85" s="17">
        <v>0.86087599836835249</v>
      </c>
      <c r="L85" s="18">
        <v>0.13912400163164751</v>
      </c>
    </row>
    <row r="86" spans="1:12" x14ac:dyDescent="0.25">
      <c r="A86" s="3" t="str">
        <f>IFERROR(INDEX(PIBA!A:A, MATCH(B86, PIBA!B:B, 0)), "Not Found")</f>
        <v>TMI, LLC</v>
      </c>
      <c r="B86" s="3" t="s">
        <v>3203</v>
      </c>
      <c r="C86" s="3">
        <v>12</v>
      </c>
      <c r="D86" s="16">
        <v>1.0337440615967459</v>
      </c>
      <c r="E86" s="3">
        <v>17</v>
      </c>
      <c r="F86" s="3">
        <v>43</v>
      </c>
      <c r="G86" s="19">
        <v>0.60465116279069764</v>
      </c>
      <c r="H86" s="4">
        <v>230198658.53658536</v>
      </c>
      <c r="I86" s="4">
        <v>222684383</v>
      </c>
      <c r="J86" s="4">
        <v>7514275.5365853664</v>
      </c>
      <c r="K86" s="17">
        <v>1.0337440615967459</v>
      </c>
      <c r="L86" s="18">
        <v>-3.3744061596745922E-2</v>
      </c>
    </row>
    <row r="87" spans="1:12" x14ac:dyDescent="0.25">
      <c r="A87" s="3" t="str">
        <f>IFERROR(INDEX(PIBA!A:A, MATCH(B87, PIBA!B:B, 0)), "Not Found")</f>
        <v>Wasserman Media Group, LLC</v>
      </c>
      <c r="B87" s="3" t="s">
        <v>3245</v>
      </c>
      <c r="C87" s="3">
        <v>5</v>
      </c>
      <c r="D87" s="16">
        <v>0.84854854194809204</v>
      </c>
      <c r="E87" s="3">
        <v>13</v>
      </c>
      <c r="F87" s="3">
        <v>22</v>
      </c>
      <c r="G87" s="19">
        <v>0.40909090909090906</v>
      </c>
      <c r="H87" s="4">
        <v>38834512.195121951</v>
      </c>
      <c r="I87" s="4">
        <v>45765811</v>
      </c>
      <c r="J87" s="4">
        <v>-6931298.8048780486</v>
      </c>
      <c r="K87" s="17">
        <v>0.84854854194809204</v>
      </c>
      <c r="L87" s="18">
        <v>0.15145145805190796</v>
      </c>
    </row>
    <row r="88" spans="1:12" x14ac:dyDescent="0.25">
      <c r="A88" s="3" t="str">
        <f>IFERROR(INDEX(PIBA!A:A, MATCH(B88, PIBA!B:B, 0)), "Not Found")</f>
        <v>Global Hockey Consultants</v>
      </c>
      <c r="B88" s="3" t="s">
        <v>3263</v>
      </c>
      <c r="C88" s="3">
        <v>12</v>
      </c>
      <c r="D88" s="16">
        <v>0.84702672813892732</v>
      </c>
      <c r="E88" s="3">
        <v>37</v>
      </c>
      <c r="F88" s="3">
        <v>62</v>
      </c>
      <c r="G88" s="19">
        <v>0.40322580645161288</v>
      </c>
      <c r="H88" s="4">
        <v>122051341.46341464</v>
      </c>
      <c r="I88" s="4">
        <v>144093849</v>
      </c>
      <c r="J88" s="4">
        <v>-22042507.536585368</v>
      </c>
      <c r="K88" s="17">
        <v>0.84702672813892732</v>
      </c>
      <c r="L88" s="18">
        <v>0.15297327186107268</v>
      </c>
    </row>
    <row r="89" spans="1:12" x14ac:dyDescent="0.25">
      <c r="A89" s="3" t="str">
        <f>IFERROR(INDEX(PIBA!A:A, MATCH(B89, PIBA!B:B, 0)), "Not Found")</f>
        <v>Quartexx Management</v>
      </c>
      <c r="B89" s="3" t="s">
        <v>3302</v>
      </c>
      <c r="C89" s="3">
        <v>1</v>
      </c>
      <c r="D89" s="16">
        <v>0.84965430152375399</v>
      </c>
      <c r="E89" s="3">
        <v>3</v>
      </c>
      <c r="F89" s="3">
        <v>6</v>
      </c>
      <c r="G89" s="19">
        <v>0.5</v>
      </c>
      <c r="H89" s="4">
        <v>19550000</v>
      </c>
      <c r="I89" s="4">
        <v>23009358</v>
      </c>
      <c r="J89" s="4">
        <v>-3459358</v>
      </c>
      <c r="K89" s="17">
        <v>0.84965430152375399</v>
      </c>
      <c r="L89" s="18">
        <v>0.15034569847624601</v>
      </c>
    </row>
    <row r="90" spans="1:12" x14ac:dyDescent="0.25">
      <c r="A90" s="3" t="str">
        <f>IFERROR(INDEX(PIBA!A:A, MATCH(B90, PIBA!B:B, 0)), "Not Found")</f>
        <v>Alterno Global Management LLC</v>
      </c>
      <c r="B90" s="3" t="s">
        <v>3306</v>
      </c>
      <c r="C90" s="3">
        <v>12</v>
      </c>
      <c r="D90" s="16">
        <v>0.88457077332663681</v>
      </c>
      <c r="E90" s="3">
        <v>26</v>
      </c>
      <c r="F90" s="3">
        <v>44</v>
      </c>
      <c r="G90" s="19">
        <v>0.40909090909090906</v>
      </c>
      <c r="H90" s="4">
        <v>168401820.42682925</v>
      </c>
      <c r="I90" s="4">
        <v>190376876</v>
      </c>
      <c r="J90" s="4">
        <v>-21975055.573170733</v>
      </c>
      <c r="K90" s="17">
        <v>0.88457077332663681</v>
      </c>
      <c r="L90" s="18">
        <v>0.11542922667336319</v>
      </c>
    </row>
    <row r="91" spans="1:12" x14ac:dyDescent="0.25">
      <c r="A91" s="3" t="str">
        <f>IFERROR(INDEX(PIBA!A:A, MATCH(B91, PIBA!B:B, 0)), "Not Found")</f>
        <v>Quartexx Management</v>
      </c>
      <c r="B91" s="3" t="s">
        <v>3341</v>
      </c>
      <c r="C91" s="3">
        <v>21</v>
      </c>
      <c r="D91" s="16">
        <v>0.99203217177936498</v>
      </c>
      <c r="E91" s="3">
        <v>39</v>
      </c>
      <c r="F91" s="3">
        <v>73</v>
      </c>
      <c r="G91" s="19">
        <v>0.46575342465753422</v>
      </c>
      <c r="H91" s="4">
        <v>153004925.30487806</v>
      </c>
      <c r="I91" s="4">
        <v>154233834</v>
      </c>
      <c r="J91" s="4">
        <v>-1228908.69512195</v>
      </c>
      <c r="K91" s="17">
        <v>0.99203217177936498</v>
      </c>
      <c r="L91" s="18">
        <v>7.9678282206350204E-3</v>
      </c>
    </row>
    <row r="92" spans="1:12" x14ac:dyDescent="0.25">
      <c r="A92" s="3" t="str">
        <f>IFERROR(INDEX(PIBA!A:A, MATCH(B92, PIBA!B:B, 0)), "Not Found")</f>
        <v>Alpha Hockey Inc.</v>
      </c>
      <c r="B92" s="3" t="s">
        <v>3401</v>
      </c>
      <c r="C92" s="3">
        <v>9</v>
      </c>
      <c r="D92" s="16">
        <v>0.7073361390984142</v>
      </c>
      <c r="E92" s="3">
        <v>23</v>
      </c>
      <c r="F92" s="3">
        <v>42</v>
      </c>
      <c r="G92" s="19">
        <v>0.45238095238095233</v>
      </c>
      <c r="H92" s="4">
        <v>102158414.63414635</v>
      </c>
      <c r="I92" s="4">
        <v>144426969</v>
      </c>
      <c r="J92" s="4">
        <v>-42268554.36585366</v>
      </c>
      <c r="K92" s="17">
        <v>0.7073361390984142</v>
      </c>
      <c r="L92" s="18">
        <v>0.2926638609015858</v>
      </c>
    </row>
    <row r="93" spans="1:12" x14ac:dyDescent="0.25">
      <c r="A93" s="3" t="str">
        <f>IFERROR(INDEX(PIBA!A:A, MATCH(B93, PIBA!B:B, 0)), "Not Found")</f>
        <v>Bridge Sports &amp; Entertainment, LLC.</v>
      </c>
      <c r="B93" s="3" t="s">
        <v>3432</v>
      </c>
      <c r="C93" s="3">
        <v>1</v>
      </c>
      <c r="D93" s="16">
        <v>0.59823175029288689</v>
      </c>
      <c r="E93" s="3">
        <v>3</v>
      </c>
      <c r="F93" s="3">
        <v>4</v>
      </c>
      <c r="G93" s="19">
        <v>0.25</v>
      </c>
      <c r="H93" s="4">
        <v>4850000</v>
      </c>
      <c r="I93" s="4">
        <v>8107226</v>
      </c>
      <c r="J93" s="4">
        <v>-3257226</v>
      </c>
      <c r="K93" s="17">
        <v>0.59823175029288689</v>
      </c>
      <c r="L93" s="18">
        <v>0.40176824970711311</v>
      </c>
    </row>
    <row r="94" spans="1:12" x14ac:dyDescent="0.25">
      <c r="A94" s="3" t="str">
        <f>IFERROR(INDEX(PIBA!A:A, MATCH(B94, PIBA!B:B, 0)), "Not Found")</f>
        <v>The Orr Hockey Group</v>
      </c>
      <c r="B94" s="3" t="s">
        <v>3436</v>
      </c>
      <c r="C94" s="3">
        <v>5</v>
      </c>
      <c r="D94" s="16">
        <v>1.3150213948150793</v>
      </c>
      <c r="E94" s="3">
        <v>6</v>
      </c>
      <c r="F94" s="3">
        <v>21</v>
      </c>
      <c r="G94" s="19">
        <v>0.7142857142857143</v>
      </c>
      <c r="H94" s="4">
        <v>126875000</v>
      </c>
      <c r="I94" s="4">
        <v>96481320</v>
      </c>
      <c r="J94" s="4">
        <v>30393680</v>
      </c>
      <c r="K94" s="17">
        <v>1.3150213948150793</v>
      </c>
      <c r="L94" s="18">
        <v>-0.31502139481507929</v>
      </c>
    </row>
    <row r="95" spans="1:12" x14ac:dyDescent="0.25">
      <c r="A95" s="3" t="str">
        <f>IFERROR(INDEX(PIBA!A:A, MATCH(B95, PIBA!B:B, 0)), "Not Found")</f>
        <v>Wasserman Media Group, LLC</v>
      </c>
      <c r="B95" s="3" t="s">
        <v>3451</v>
      </c>
      <c r="C95" s="3">
        <v>20</v>
      </c>
      <c r="D95" s="16">
        <v>0.71379823854343449</v>
      </c>
      <c r="E95" s="3">
        <v>36</v>
      </c>
      <c r="F95" s="3">
        <v>56</v>
      </c>
      <c r="G95" s="19">
        <v>0.3571428571428571</v>
      </c>
      <c r="H95" s="4">
        <v>73148515.243902445</v>
      </c>
      <c r="I95" s="4">
        <v>102477859</v>
      </c>
      <c r="J95" s="4">
        <v>-29329343.756097559</v>
      </c>
      <c r="K95" s="17">
        <v>0.71379823854343449</v>
      </c>
      <c r="L95" s="18">
        <v>0.28620176145656551</v>
      </c>
    </row>
    <row r="96" spans="1:12" x14ac:dyDescent="0.25">
      <c r="A96" s="3" t="str">
        <f>IFERROR(INDEX(PIBA!A:A, MATCH(B96, PIBA!B:B, 0)), "Not Found")</f>
        <v>Wasserman Media Group, LLC</v>
      </c>
      <c r="B96" s="3" t="s">
        <v>3503</v>
      </c>
      <c r="C96" s="3">
        <v>1</v>
      </c>
      <c r="D96" s="16">
        <v>0.25621698877024229</v>
      </c>
      <c r="E96" s="3">
        <v>1</v>
      </c>
      <c r="F96" s="3">
        <v>1</v>
      </c>
      <c r="G96" s="19">
        <v>0</v>
      </c>
      <c r="H96" s="4">
        <v>825000</v>
      </c>
      <c r="I96" s="4">
        <v>3219927</v>
      </c>
      <c r="J96" s="4">
        <v>-2394927</v>
      </c>
      <c r="K96" s="17">
        <v>0.25621698877024229</v>
      </c>
      <c r="L96" s="18">
        <v>0.74378301122975765</v>
      </c>
    </row>
    <row r="97" spans="1:12" x14ac:dyDescent="0.25">
      <c r="A97" s="3" t="str">
        <f>IFERROR(INDEX(PIBA!A:A, MATCH(B97, PIBA!B:B, 0)), "Not Found")</f>
        <v>Valette World Sports Inc.</v>
      </c>
      <c r="B97" s="3" t="s">
        <v>3508</v>
      </c>
      <c r="C97" s="3">
        <v>4</v>
      </c>
      <c r="D97" s="16">
        <v>0.81230847910245663</v>
      </c>
      <c r="E97" s="3">
        <v>13</v>
      </c>
      <c r="F97" s="3">
        <v>21</v>
      </c>
      <c r="G97" s="19">
        <v>0.38095238095238093</v>
      </c>
      <c r="H97" s="4">
        <v>67282500</v>
      </c>
      <c r="I97" s="4">
        <v>82828755</v>
      </c>
      <c r="J97" s="4">
        <v>-15546255</v>
      </c>
      <c r="K97" s="17">
        <v>0.81230847910245663</v>
      </c>
      <c r="L97" s="18">
        <v>0.18769152089754337</v>
      </c>
    </row>
    <row r="98" spans="1:12" x14ac:dyDescent="0.25">
      <c r="A98" s="3" t="str">
        <f>IFERROR(INDEX(PIBA!A:A, MATCH(B98, PIBA!B:B, 0)), "Not Found")</f>
        <v>Wintersports Ltd. Operating as Raze Sports</v>
      </c>
      <c r="B98" s="3" t="s">
        <v>3522</v>
      </c>
      <c r="C98" s="3">
        <v>15</v>
      </c>
      <c r="D98" s="16">
        <v>0.83166755961345618</v>
      </c>
      <c r="E98" s="3">
        <v>30</v>
      </c>
      <c r="F98" s="3">
        <v>68</v>
      </c>
      <c r="G98" s="19">
        <v>0.55882352941176472</v>
      </c>
      <c r="H98" s="4">
        <v>84168812.243902445</v>
      </c>
      <c r="I98" s="4">
        <v>101204876</v>
      </c>
      <c r="J98" s="4">
        <v>-17036063.756097563</v>
      </c>
      <c r="K98" s="17">
        <v>0.83166755961345618</v>
      </c>
      <c r="L98" s="18">
        <v>0.16833244038654382</v>
      </c>
    </row>
    <row r="99" spans="1:12" x14ac:dyDescent="0.25">
      <c r="A99" s="3" t="str">
        <f>IFERROR(INDEX(PIBA!A:A, MATCH(B99, PIBA!B:B, 0)), "Not Found")</f>
        <v>Octagon Athlete Representation</v>
      </c>
      <c r="B99" s="3" t="s">
        <v>3567</v>
      </c>
      <c r="C99" s="3">
        <v>10</v>
      </c>
      <c r="D99" s="16">
        <v>1.1687722800323177</v>
      </c>
      <c r="E99" s="3">
        <v>21</v>
      </c>
      <c r="F99" s="3">
        <v>40</v>
      </c>
      <c r="G99" s="19">
        <v>0.47499999999999998</v>
      </c>
      <c r="H99" s="4">
        <v>83068597.560975611</v>
      </c>
      <c r="I99" s="4">
        <v>71073381</v>
      </c>
      <c r="J99" s="4">
        <v>11995216.560975611</v>
      </c>
      <c r="K99" s="17">
        <v>1.1687722800323177</v>
      </c>
      <c r="L99" s="18">
        <v>-0.1687722800323177</v>
      </c>
    </row>
    <row r="100" spans="1:12" x14ac:dyDescent="0.25">
      <c r="A100" s="3" t="str">
        <f>IFERROR(INDEX(PIBA!A:A, MATCH(B100, PIBA!B:B, 0)), "Not Found")</f>
        <v>R Murray LLC</v>
      </c>
      <c r="B100" s="3" t="s">
        <v>3597</v>
      </c>
      <c r="C100" s="3">
        <v>1</v>
      </c>
      <c r="D100" s="16">
        <v>1.9367711313543976</v>
      </c>
      <c r="E100" s="3">
        <v>1</v>
      </c>
      <c r="F100" s="3">
        <v>6</v>
      </c>
      <c r="G100" s="19">
        <v>0.83333333333333337</v>
      </c>
      <c r="H100" s="4">
        <v>44675000</v>
      </c>
      <c r="I100" s="4">
        <v>23066742</v>
      </c>
      <c r="J100" s="4">
        <v>21608258</v>
      </c>
      <c r="K100" s="17">
        <v>1.9367711313543976</v>
      </c>
      <c r="L100" s="18">
        <v>-0.9367711313543976</v>
      </c>
    </row>
    <row r="101" spans="1:12" x14ac:dyDescent="0.25">
      <c r="A101" s="3" t="str">
        <f>IFERROR(INDEX(PIBA!A:A, MATCH(B101, PIBA!B:B, 0)), "Not Found")</f>
        <v>Pro Hockey Consulting / Garrusso, Norton, Cooley, McGlone PC</v>
      </c>
      <c r="B101" s="3" t="s">
        <v>3602</v>
      </c>
      <c r="C101" s="3">
        <v>1</v>
      </c>
      <c r="D101" s="16">
        <v>1.0043838886945067</v>
      </c>
      <c r="E101" s="3">
        <v>4</v>
      </c>
      <c r="F101" s="3">
        <v>6</v>
      </c>
      <c r="G101" s="19">
        <v>0.33333333333333337</v>
      </c>
      <c r="H101" s="4">
        <v>30500000</v>
      </c>
      <c r="I101" s="4">
        <v>30366875</v>
      </c>
      <c r="J101" s="4">
        <v>133125</v>
      </c>
      <c r="K101" s="17">
        <v>1.0043838886945067</v>
      </c>
      <c r="L101" s="18">
        <v>-4.3838886945066768E-3</v>
      </c>
    </row>
    <row r="102" spans="1:12" x14ac:dyDescent="0.25">
      <c r="A102" s="3" t="str">
        <f>IFERROR(INDEX(PIBA!A:A, MATCH(B102, PIBA!B:B, 0)), "Not Found")</f>
        <v>Jandec Inc.</v>
      </c>
      <c r="B102" s="3" t="s">
        <v>3607</v>
      </c>
      <c r="C102" s="3">
        <v>1</v>
      </c>
      <c r="D102" s="16">
        <v>3.0542937577608025</v>
      </c>
      <c r="E102" s="3">
        <v>0</v>
      </c>
      <c r="F102" s="3">
        <v>6</v>
      </c>
      <c r="G102" s="19">
        <v>1</v>
      </c>
      <c r="H102" s="4">
        <v>43500000</v>
      </c>
      <c r="I102" s="4">
        <v>14242245</v>
      </c>
      <c r="J102" s="4">
        <v>29257755</v>
      </c>
      <c r="K102" s="17">
        <v>3.0542937577608025</v>
      </c>
      <c r="L102" s="18">
        <v>-2.0542937577608025</v>
      </c>
    </row>
    <row r="103" spans="1:12" x14ac:dyDescent="0.25">
      <c r="A103" s="3" t="str">
        <f>IFERROR(INDEX(PIBA!A:A, MATCH(B103, PIBA!B:B, 0)), "Not Found")</f>
        <v>Icy Luck Inc.</v>
      </c>
      <c r="B103" s="3" t="s">
        <v>3613</v>
      </c>
      <c r="C103" s="3">
        <v>1</v>
      </c>
      <c r="D103" s="16">
        <v>1.0905820053345929</v>
      </c>
      <c r="E103" s="3">
        <v>3</v>
      </c>
      <c r="F103" s="3">
        <v>6</v>
      </c>
      <c r="G103" s="19">
        <v>0.5</v>
      </c>
      <c r="H103" s="4">
        <v>49000000</v>
      </c>
      <c r="I103" s="4">
        <v>44930138</v>
      </c>
      <c r="J103" s="4">
        <v>4069862</v>
      </c>
      <c r="K103" s="17">
        <v>1.0905820053345929</v>
      </c>
      <c r="L103" s="18">
        <v>-9.058200533459293E-2</v>
      </c>
    </row>
    <row r="104" spans="1:12" x14ac:dyDescent="0.25">
      <c r="A104" s="3" t="str">
        <f>IFERROR(INDEX(PIBA!A:A, MATCH(B104, PIBA!B:B, 0)), "Not Found")</f>
        <v>R.W.G. Sport Management</v>
      </c>
      <c r="B104" s="3" t="s">
        <v>3618</v>
      </c>
      <c r="C104" s="3">
        <v>5</v>
      </c>
      <c r="D104" s="16">
        <v>0.9658546239219773</v>
      </c>
      <c r="E104" s="3">
        <v>6</v>
      </c>
      <c r="F104" s="3">
        <v>22</v>
      </c>
      <c r="G104" s="19">
        <v>0.72727272727272729</v>
      </c>
      <c r="H104" s="4">
        <v>62127743.902439021</v>
      </c>
      <c r="I104" s="4">
        <v>64324115</v>
      </c>
      <c r="J104" s="4">
        <v>-2196371.0975609757</v>
      </c>
      <c r="K104" s="17">
        <v>0.9658546239219773</v>
      </c>
      <c r="L104" s="18">
        <v>3.4145376078022704E-2</v>
      </c>
    </row>
    <row r="105" spans="1:12" x14ac:dyDescent="0.25">
      <c r="A105" s="3" t="str">
        <f>IFERROR(INDEX(PIBA!A:A, MATCH(B105, PIBA!B:B, 0)), "Not Found")</f>
        <v>Quartexx Management</v>
      </c>
      <c r="B105" s="3" t="s">
        <v>3634</v>
      </c>
      <c r="C105" s="3">
        <v>3</v>
      </c>
      <c r="D105" s="16">
        <v>1.4004402579012025</v>
      </c>
      <c r="E105" s="3">
        <v>2</v>
      </c>
      <c r="F105" s="3">
        <v>5</v>
      </c>
      <c r="G105" s="19">
        <v>0.6</v>
      </c>
      <c r="H105" s="4">
        <v>6360000</v>
      </c>
      <c r="I105" s="4">
        <v>4541429</v>
      </c>
      <c r="J105" s="4">
        <v>1818571</v>
      </c>
      <c r="K105" s="17">
        <v>1.4004402579012025</v>
      </c>
      <c r="L105" s="18">
        <v>-0.40044025790120252</v>
      </c>
    </row>
    <row r="106" spans="1:12" x14ac:dyDescent="0.25">
      <c r="A106" s="3" t="str">
        <f>IFERROR(INDEX(PIBA!A:A, MATCH(B106, PIBA!B:B, 0)), "Not Found")</f>
        <v>Sports Consulting Group Inc.</v>
      </c>
      <c r="B106" s="3" t="s">
        <v>3643</v>
      </c>
      <c r="C106" s="3">
        <v>3</v>
      </c>
      <c r="D106" s="16">
        <v>1.1375374810846459</v>
      </c>
      <c r="E106" s="3">
        <v>5</v>
      </c>
      <c r="F106" s="3">
        <v>11</v>
      </c>
      <c r="G106" s="19">
        <v>0.54545454545454541</v>
      </c>
      <c r="H106" s="4">
        <v>59785000</v>
      </c>
      <c r="I106" s="4">
        <v>52556510</v>
      </c>
      <c r="J106" s="4">
        <v>7228490</v>
      </c>
      <c r="K106" s="17">
        <v>1.1375374810846459</v>
      </c>
      <c r="L106" s="18">
        <v>-0.13753748108464592</v>
      </c>
    </row>
    <row r="107" spans="1:12" x14ac:dyDescent="0.25">
      <c r="A107" s="3" t="str">
        <f>IFERROR(INDEX(PIBA!A:A, MATCH(B107, PIBA!B:B, 0)), "Not Found")</f>
        <v>Unlimited Sports Management LLC</v>
      </c>
      <c r="B107" s="3" t="s">
        <v>3655</v>
      </c>
      <c r="C107" s="3">
        <v>4</v>
      </c>
      <c r="D107" s="16">
        <v>0.70514974603688685</v>
      </c>
      <c r="E107" s="3">
        <v>7</v>
      </c>
      <c r="F107" s="3">
        <v>10</v>
      </c>
      <c r="G107" s="19">
        <v>0.30000000000000004</v>
      </c>
      <c r="H107" s="4">
        <v>6780000</v>
      </c>
      <c r="I107" s="4">
        <v>9614979</v>
      </c>
      <c r="J107" s="4">
        <v>-2834979</v>
      </c>
      <c r="K107" s="17">
        <v>0.70514974603688685</v>
      </c>
      <c r="L107" s="18">
        <v>0.29485025396311315</v>
      </c>
    </row>
    <row r="108" spans="1:12" x14ac:dyDescent="0.25">
      <c r="A108" s="3" t="str">
        <f>IFERROR(INDEX(PIBA!A:A, MATCH(B108, PIBA!B:B, 0)), "Not Found")</f>
        <v>KO Sports, Inc.</v>
      </c>
      <c r="B108" s="3" t="s">
        <v>3666</v>
      </c>
      <c r="C108" s="3">
        <v>7</v>
      </c>
      <c r="D108" s="16">
        <v>0.83894611334812208</v>
      </c>
      <c r="E108" s="3">
        <v>15</v>
      </c>
      <c r="F108" s="3">
        <v>24</v>
      </c>
      <c r="G108" s="19">
        <v>0.375</v>
      </c>
      <c r="H108" s="4">
        <v>53481707.317073166</v>
      </c>
      <c r="I108" s="4">
        <v>63748680</v>
      </c>
      <c r="J108" s="4">
        <v>-10266972.68292683</v>
      </c>
      <c r="K108" s="17">
        <v>0.83894611334812208</v>
      </c>
      <c r="L108" s="18">
        <v>0.16105388665187792</v>
      </c>
    </row>
    <row r="109" spans="1:12" x14ac:dyDescent="0.25">
      <c r="A109" s="3" t="str">
        <f>IFERROR(INDEX(PIBA!A:A, MATCH(B109, PIBA!B:B, 0)), "Not Found")</f>
        <v>Shumi Agency</v>
      </c>
      <c r="B109" s="3" t="s">
        <v>3686</v>
      </c>
      <c r="C109" s="3">
        <v>2</v>
      </c>
      <c r="D109" s="16">
        <v>0.24178625235607271</v>
      </c>
      <c r="E109" s="3">
        <v>2</v>
      </c>
      <c r="F109" s="3">
        <v>2</v>
      </c>
      <c r="G109" s="19">
        <v>0</v>
      </c>
      <c r="H109" s="4">
        <v>1575000</v>
      </c>
      <c r="I109" s="4">
        <v>6514018</v>
      </c>
      <c r="J109" s="4">
        <v>-4939018</v>
      </c>
      <c r="K109" s="17">
        <v>0.24178625235607271</v>
      </c>
      <c r="L109" s="18">
        <v>0.75821374764392724</v>
      </c>
    </row>
    <row r="110" spans="1:12" x14ac:dyDescent="0.25">
      <c r="A110" s="3" t="str">
        <f>IFERROR(INDEX(PIBA!A:A, MATCH(B110, PIBA!B:B, 0)), "Not Found")</f>
        <v>Wasserman Media Group, LLC</v>
      </c>
      <c r="B110" s="3" t="s">
        <v>3693</v>
      </c>
      <c r="C110" s="3">
        <v>1</v>
      </c>
      <c r="D110" s="16">
        <v>0.33857228806136552</v>
      </c>
      <c r="E110" s="3">
        <v>2</v>
      </c>
      <c r="F110" s="3">
        <v>2</v>
      </c>
      <c r="G110" s="19">
        <v>0</v>
      </c>
      <c r="H110" s="4">
        <v>3000000</v>
      </c>
      <c r="I110" s="4">
        <v>8860737</v>
      </c>
      <c r="J110" s="4">
        <v>-5860737</v>
      </c>
      <c r="K110" s="17">
        <v>0.33857228806136552</v>
      </c>
      <c r="L110" s="18">
        <v>0.66142771193863448</v>
      </c>
    </row>
    <row r="111" spans="1:12" x14ac:dyDescent="0.25">
      <c r="A111" s="3" t="str">
        <f>IFERROR(INDEX(PIBA!A:A, MATCH(B111, PIBA!B:B, 0)), "Not Found")</f>
        <v>Sports Consulting Group Inc.</v>
      </c>
      <c r="B111" s="3" t="s">
        <v>3697</v>
      </c>
      <c r="C111" s="3">
        <v>2</v>
      </c>
      <c r="D111" s="16">
        <v>1.3664280956390655</v>
      </c>
      <c r="E111" s="3">
        <v>2</v>
      </c>
      <c r="F111" s="3">
        <v>12</v>
      </c>
      <c r="G111" s="19">
        <v>0.83333333333333337</v>
      </c>
      <c r="H111" s="4">
        <v>54150000</v>
      </c>
      <c r="I111" s="4">
        <v>39628869</v>
      </c>
      <c r="J111" s="4">
        <v>14521131</v>
      </c>
      <c r="K111" s="17">
        <v>1.3664280956390655</v>
      </c>
      <c r="L111" s="18">
        <v>-0.36642809563906553</v>
      </c>
    </row>
    <row r="112" spans="1:12" x14ac:dyDescent="0.25">
      <c r="A112" s="3" t="str">
        <f>IFERROR(INDEX(PIBA!A:A, MATCH(B112, PIBA!B:B, 0)), "Not Found")</f>
        <v>O2K Worldwide Management Group, LLC - Sports Management and Marketing Group</v>
      </c>
      <c r="B112" s="3" t="s">
        <v>3704</v>
      </c>
      <c r="C112" s="3">
        <v>2</v>
      </c>
      <c r="D112" s="16">
        <v>0.83165178749430257</v>
      </c>
      <c r="E112" s="3">
        <v>7</v>
      </c>
      <c r="F112" s="3">
        <v>11</v>
      </c>
      <c r="G112" s="19">
        <v>0.36363636363636365</v>
      </c>
      <c r="H112" s="4">
        <v>34040000</v>
      </c>
      <c r="I112" s="4">
        <v>40930592</v>
      </c>
      <c r="J112" s="4">
        <v>-6890592</v>
      </c>
      <c r="K112" s="17">
        <v>0.83165178749430257</v>
      </c>
      <c r="L112" s="18">
        <v>0.16834821250569743</v>
      </c>
    </row>
    <row r="113" spans="1:12" x14ac:dyDescent="0.25">
      <c r="A113" s="3" t="str">
        <f>IFERROR(INDEX(PIBA!A:A, MATCH(B113, PIBA!B:B, 0)), "Not Found")</f>
        <v>Stephen W. Screnci, P.A.</v>
      </c>
      <c r="B113" s="3" t="s">
        <v>3710</v>
      </c>
      <c r="C113" s="3">
        <v>1</v>
      </c>
      <c r="D113" s="16">
        <v>1.3079290594745823</v>
      </c>
      <c r="E113" s="3">
        <v>1</v>
      </c>
      <c r="F113" s="3">
        <v>6</v>
      </c>
      <c r="G113" s="19">
        <v>0.83333333333333337</v>
      </c>
      <c r="H113" s="4">
        <v>57500000</v>
      </c>
      <c r="I113" s="4">
        <v>43962629</v>
      </c>
      <c r="J113" s="4">
        <v>13537371</v>
      </c>
      <c r="K113" s="17">
        <v>1.3079290594745823</v>
      </c>
      <c r="L113" s="18">
        <v>-0.30792905947458227</v>
      </c>
    </row>
    <row r="114" spans="1:12" x14ac:dyDescent="0.25">
      <c r="A114" s="3" t="str">
        <f>IFERROR(INDEX(PIBA!A:A, MATCH(B114, PIBA!B:B, 0)), "Not Found")</f>
        <v>PCI Hockey</v>
      </c>
      <c r="B114" s="3" t="s">
        <v>3715</v>
      </c>
      <c r="C114" s="3">
        <v>2</v>
      </c>
      <c r="D114" s="16">
        <v>1.1599628548053313</v>
      </c>
      <c r="E114" s="3">
        <v>1</v>
      </c>
      <c r="F114" s="3">
        <v>8</v>
      </c>
      <c r="G114" s="19">
        <v>0.875</v>
      </c>
      <c r="H114" s="4">
        <v>14412195.121951219</v>
      </c>
      <c r="I114" s="4">
        <v>12424704</v>
      </c>
      <c r="J114" s="4">
        <v>1987491.1219512196</v>
      </c>
      <c r="K114" s="17">
        <v>1.1599628548053313</v>
      </c>
      <c r="L114" s="18">
        <v>-0.15996285480533134</v>
      </c>
    </row>
    <row r="115" spans="1:12" x14ac:dyDescent="0.25">
      <c r="A115" s="3" t="str">
        <f>IFERROR(INDEX(PIBA!A:A, MATCH(B115, PIBA!B:B, 0)), "Not Found")</f>
        <v>Veritas Hockey</v>
      </c>
      <c r="B115" s="3" t="s">
        <v>3722</v>
      </c>
      <c r="C115" s="3">
        <v>3</v>
      </c>
      <c r="D115" s="16">
        <v>1.4317549126948177</v>
      </c>
      <c r="E115" s="3">
        <v>1</v>
      </c>
      <c r="F115" s="3">
        <v>8</v>
      </c>
      <c r="G115" s="19">
        <v>0.875</v>
      </c>
      <c r="H115" s="4">
        <v>3145000</v>
      </c>
      <c r="I115" s="4">
        <v>2196605</v>
      </c>
      <c r="J115" s="4">
        <v>948395</v>
      </c>
      <c r="K115" s="17">
        <v>1.4317549126948177</v>
      </c>
      <c r="L115" s="18">
        <v>-0.43175491269481769</v>
      </c>
    </row>
    <row r="116" spans="1:12" x14ac:dyDescent="0.25">
      <c r="A116" s="3" t="str">
        <f>IFERROR(INDEX(PIBA!A:A, MATCH(B116, PIBA!B:B, 0)), "Not Found")</f>
        <v>Stevenson Hood Thornton Beaubier LLP</v>
      </c>
      <c r="B116" s="3" t="s">
        <v>3735</v>
      </c>
      <c r="C116" s="3">
        <v>2</v>
      </c>
      <c r="D116" s="16">
        <v>2.046314640445408</v>
      </c>
      <c r="E116" s="3">
        <v>0</v>
      </c>
      <c r="F116" s="3">
        <v>5</v>
      </c>
      <c r="G116" s="19">
        <v>1</v>
      </c>
      <c r="H116" s="4">
        <v>1273292.6829268294</v>
      </c>
      <c r="I116" s="4">
        <v>622237</v>
      </c>
      <c r="J116" s="4">
        <v>651055.68292682932</v>
      </c>
      <c r="K116" s="17">
        <v>2.046314640445408</v>
      </c>
      <c r="L116" s="18">
        <v>-1.046314640445408</v>
      </c>
    </row>
    <row r="117" spans="1:12" x14ac:dyDescent="0.25">
      <c r="A117" s="3" t="str">
        <f>IFERROR(INDEX(PIBA!A:A, MATCH(B117, PIBA!B:B, 0)), "Not Found")</f>
        <v>Vision Hockey LLC</v>
      </c>
      <c r="B117" s="3" t="s">
        <v>3743</v>
      </c>
      <c r="C117" s="3">
        <v>1</v>
      </c>
      <c r="D117" s="16">
        <v>1.0647111471929889</v>
      </c>
      <c r="E117" s="3">
        <v>1</v>
      </c>
      <c r="F117" s="3">
        <v>2</v>
      </c>
      <c r="G117" s="19">
        <v>0.5</v>
      </c>
      <c r="H117" s="4">
        <v>1600000</v>
      </c>
      <c r="I117" s="4">
        <v>1502755</v>
      </c>
      <c r="J117" s="4">
        <v>97245</v>
      </c>
      <c r="K117" s="17">
        <v>1.0647111471929889</v>
      </c>
      <c r="L117" s="18">
        <v>-6.4711147192988872E-2</v>
      </c>
    </row>
    <row r="118" spans="1:12" x14ac:dyDescent="0.25">
      <c r="A118" s="3" t="str">
        <f>IFERROR(INDEX(PIBA!A:A, MATCH(B118, PIBA!B:B, 0)), "Not Found")</f>
        <v>International Sports Advisors Co., Inc.</v>
      </c>
      <c r="B118" s="3" t="s">
        <v>2446</v>
      </c>
      <c r="C118" s="3">
        <v>11</v>
      </c>
      <c r="D118" s="16">
        <v>0.89776527473917</v>
      </c>
      <c r="E118" s="3">
        <v>17</v>
      </c>
      <c r="F118" s="3">
        <v>30</v>
      </c>
      <c r="G118" s="19">
        <v>0.43333333333333335</v>
      </c>
      <c r="H118" s="4">
        <v>90025609.756097555</v>
      </c>
      <c r="I118" s="4">
        <v>100277447</v>
      </c>
      <c r="J118" s="4">
        <v>-10251837.243902441</v>
      </c>
      <c r="K118" s="17">
        <v>0.89776527473917</v>
      </c>
      <c r="L118" s="18">
        <v>0.10223472526083</v>
      </c>
    </row>
    <row r="119" spans="1:12" x14ac:dyDescent="0.25">
      <c r="A119" s="3" t="str">
        <f>IFERROR(INDEX(PIBA!A:A, MATCH(B119, PIBA!B:B, 0)), "Not Found")</f>
        <v>Raze Sports</v>
      </c>
      <c r="B119" s="3" t="s">
        <v>3774</v>
      </c>
      <c r="C119" s="3">
        <v>9</v>
      </c>
      <c r="D119" s="16">
        <v>0.76393807723226137</v>
      </c>
      <c r="E119" s="3">
        <v>21</v>
      </c>
      <c r="F119" s="3">
        <v>44</v>
      </c>
      <c r="G119" s="19">
        <v>0.52272727272727271</v>
      </c>
      <c r="H119" s="4">
        <v>72338949.695121959</v>
      </c>
      <c r="I119" s="4">
        <v>94692164</v>
      </c>
      <c r="J119" s="4">
        <v>-22353214.304878049</v>
      </c>
      <c r="K119" s="17">
        <v>0.76393807723226137</v>
      </c>
      <c r="L119" s="18">
        <v>0.23606192276773863</v>
      </c>
    </row>
    <row r="120" spans="1:12" x14ac:dyDescent="0.25">
      <c r="A120" s="3" t="str">
        <f>IFERROR(INDEX(PIBA!A:A, MATCH(B120, PIBA!B:B, 0)), "Not Found")</f>
        <v>Newport Sports Management Inc.</v>
      </c>
      <c r="B120" s="3" t="s">
        <v>3803</v>
      </c>
      <c r="C120" s="3">
        <v>18</v>
      </c>
      <c r="D120" s="16">
        <v>1.0235144191014101</v>
      </c>
      <c r="E120" s="3">
        <v>41</v>
      </c>
      <c r="F120" s="3">
        <v>93</v>
      </c>
      <c r="G120" s="19">
        <v>0.55913978494623651</v>
      </c>
      <c r="H120" s="4">
        <v>291357097.56097561</v>
      </c>
      <c r="I120" s="4">
        <v>284663403</v>
      </c>
      <c r="J120" s="4">
        <v>6693694.5609756093</v>
      </c>
      <c r="K120" s="17">
        <v>1.0235144191014101</v>
      </c>
      <c r="L120" s="18">
        <v>-2.3514419101410056E-2</v>
      </c>
    </row>
    <row r="121" spans="1:12" hidden="1" x14ac:dyDescent="0.25">
      <c r="B121" s="3" t="s">
        <v>3863</v>
      </c>
    </row>
    <row r="122" spans="1:12" hidden="1" x14ac:dyDescent="0.25">
      <c r="B122" s="3" t="s">
        <v>3864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87AC-86C2-4C5A-8590-703729BA47DD}">
  <dimension ref="A1:P74"/>
  <sheetViews>
    <sheetView workbookViewId="0">
      <pane ySplit="1" topLeftCell="A2" activePane="bottomLeft" state="frozen"/>
      <selection activeCell="B1" sqref="B1"/>
      <selection pane="bottomLeft" activeCell="F17" sqref="F17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5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1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5">
        <f t="shared" ref="C2:C33" si="0">G2/H2</f>
        <v>1.0258792944584183</v>
      </c>
      <c r="D2" s="31">
        <v>249</v>
      </c>
      <c r="E2" s="31">
        <v>538</v>
      </c>
      <c r="F2" s="36">
        <f t="shared" ref="F2:F33" si="1"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31</v>
      </c>
      <c r="M2" s="31">
        <v>42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5">
        <f t="shared" si="0"/>
        <v>1.0427710798114838</v>
      </c>
      <c r="D3" s="31">
        <v>191</v>
      </c>
      <c r="E3" s="31">
        <v>413</v>
      </c>
      <c r="F3" s="36">
        <f t="shared" si="1"/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28</v>
      </c>
      <c r="M3" s="31">
        <v>43</v>
      </c>
      <c r="N3" s="31">
        <v>2</v>
      </c>
      <c r="O3" s="31">
        <v>2</v>
      </c>
      <c r="P3" s="31">
        <v>2</v>
      </c>
    </row>
    <row r="4" spans="1:16" x14ac:dyDescent="0.25">
      <c r="A4" s="31" t="s">
        <v>1204</v>
      </c>
      <c r="B4" s="31">
        <v>82</v>
      </c>
      <c r="C4" s="35">
        <f t="shared" si="0"/>
        <v>1.0197415275887398</v>
      </c>
      <c r="D4" s="31">
        <v>149</v>
      </c>
      <c r="E4" s="31">
        <v>318</v>
      </c>
      <c r="F4" s="36">
        <f t="shared" si="1"/>
        <v>0.46855345911949686</v>
      </c>
      <c r="G4" s="32">
        <v>697505677.74390244</v>
      </c>
      <c r="H4" s="32">
        <v>684002425</v>
      </c>
      <c r="I4" s="33">
        <v>13503252.743902445</v>
      </c>
      <c r="J4" s="34">
        <v>1.0197415275887398</v>
      </c>
      <c r="K4" s="31">
        <v>3</v>
      </c>
      <c r="L4" s="31">
        <v>32</v>
      </c>
      <c r="M4" s="31">
        <v>41</v>
      </c>
      <c r="N4" s="31">
        <v>4</v>
      </c>
      <c r="O4" s="31">
        <v>5</v>
      </c>
      <c r="P4" s="31">
        <v>14</v>
      </c>
    </row>
    <row r="5" spans="1:16" x14ac:dyDescent="0.25">
      <c r="A5" s="31" t="s">
        <v>256</v>
      </c>
      <c r="B5" s="31">
        <v>79</v>
      </c>
      <c r="C5" s="35">
        <f t="shared" si="0"/>
        <v>0.89405068303605151</v>
      </c>
      <c r="D5" s="31">
        <v>173</v>
      </c>
      <c r="E5" s="31">
        <v>336</v>
      </c>
      <c r="F5" s="36">
        <f t="shared" si="1"/>
        <v>0.51488095238095233</v>
      </c>
      <c r="G5" s="32">
        <v>895918475.60975599</v>
      </c>
      <c r="H5" s="32">
        <v>1002089135</v>
      </c>
      <c r="I5" s="33">
        <v>-106170659.39024401</v>
      </c>
      <c r="J5" s="34">
        <v>0.89405068303605151</v>
      </c>
      <c r="K5" s="31">
        <v>4</v>
      </c>
      <c r="L5" s="31">
        <v>41</v>
      </c>
      <c r="M5" s="31">
        <v>27</v>
      </c>
      <c r="N5" s="31">
        <v>3</v>
      </c>
      <c r="O5" s="31">
        <v>3</v>
      </c>
      <c r="P5" s="31">
        <v>72</v>
      </c>
    </row>
    <row r="6" spans="1:16" x14ac:dyDescent="0.25">
      <c r="A6" s="31" t="s">
        <v>1196</v>
      </c>
      <c r="B6" s="31">
        <v>70</v>
      </c>
      <c r="C6" s="35">
        <f t="shared" si="0"/>
        <v>0.8309818216608017</v>
      </c>
      <c r="D6" s="31">
        <v>136</v>
      </c>
      <c r="E6" s="31">
        <v>237</v>
      </c>
      <c r="F6" s="36">
        <f t="shared" si="1"/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48</v>
      </c>
      <c r="M6" s="31">
        <v>21</v>
      </c>
      <c r="N6" s="31">
        <v>5</v>
      </c>
      <c r="O6" s="31">
        <v>4</v>
      </c>
      <c r="P6" s="31">
        <v>73</v>
      </c>
    </row>
    <row r="7" spans="1:16" x14ac:dyDescent="0.25">
      <c r="A7" s="31" t="s">
        <v>23</v>
      </c>
      <c r="B7" s="31">
        <v>60</v>
      </c>
      <c r="C7" s="35">
        <f t="shared" si="0"/>
        <v>0.85552330993027614</v>
      </c>
      <c r="D7" s="31">
        <v>98</v>
      </c>
      <c r="E7" s="31">
        <v>202</v>
      </c>
      <c r="F7" s="36">
        <f t="shared" si="1"/>
        <v>0.48514851485148514</v>
      </c>
      <c r="G7" s="32">
        <v>292288057.92682934</v>
      </c>
      <c r="H7" s="32">
        <v>341648269</v>
      </c>
      <c r="I7" s="33">
        <v>-49360211.073170662</v>
      </c>
      <c r="J7" s="34">
        <v>0.85552330993027614</v>
      </c>
      <c r="K7" s="31">
        <v>6</v>
      </c>
      <c r="L7" s="31">
        <v>44</v>
      </c>
      <c r="M7" s="31">
        <v>36</v>
      </c>
      <c r="N7" s="31">
        <v>11</v>
      </c>
      <c r="O7" s="31">
        <v>11</v>
      </c>
      <c r="P7" s="31">
        <v>68</v>
      </c>
    </row>
    <row r="8" spans="1:16" x14ac:dyDescent="0.25">
      <c r="A8" s="31" t="s">
        <v>1302</v>
      </c>
      <c r="B8" s="31">
        <v>51</v>
      </c>
      <c r="C8" s="35">
        <f t="shared" si="0"/>
        <v>0.97620516348309216</v>
      </c>
      <c r="D8" s="31">
        <v>97</v>
      </c>
      <c r="E8" s="31">
        <v>199</v>
      </c>
      <c r="F8" s="36">
        <f t="shared" si="1"/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37</v>
      </c>
      <c r="M8" s="31">
        <v>35</v>
      </c>
      <c r="N8" s="31">
        <v>7</v>
      </c>
      <c r="O8" s="31">
        <v>7</v>
      </c>
      <c r="P8" s="31">
        <v>54</v>
      </c>
    </row>
    <row r="9" spans="1:16" x14ac:dyDescent="0.25">
      <c r="A9" s="31" t="s">
        <v>666</v>
      </c>
      <c r="B9" s="31">
        <v>45</v>
      </c>
      <c r="C9" s="35">
        <f t="shared" si="0"/>
        <v>0.99868740469241024</v>
      </c>
      <c r="D9" s="31">
        <v>92</v>
      </c>
      <c r="E9" s="31">
        <v>196</v>
      </c>
      <c r="F9" s="36">
        <f t="shared" si="1"/>
        <v>0.46938775510204084</v>
      </c>
      <c r="G9" s="32">
        <v>520680670.73170733</v>
      </c>
      <c r="H9" s="32">
        <v>521365012</v>
      </c>
      <c r="I9" s="33">
        <v>-684341.26829266548</v>
      </c>
      <c r="J9" s="34">
        <v>0.99868740469241024</v>
      </c>
      <c r="K9" s="31">
        <v>8</v>
      </c>
      <c r="L9" s="31">
        <v>35</v>
      </c>
      <c r="M9" s="31">
        <v>40</v>
      </c>
      <c r="N9" s="31">
        <v>6</v>
      </c>
      <c r="O9" s="31">
        <v>6</v>
      </c>
      <c r="P9" s="31">
        <v>38</v>
      </c>
    </row>
    <row r="10" spans="1:16" x14ac:dyDescent="0.25">
      <c r="A10" s="31" t="s">
        <v>532</v>
      </c>
      <c r="B10" s="31">
        <v>40</v>
      </c>
      <c r="C10" s="35">
        <f t="shared" si="0"/>
        <v>1.0081867751459832</v>
      </c>
      <c r="D10" s="31">
        <v>72</v>
      </c>
      <c r="E10" s="31">
        <v>162</v>
      </c>
      <c r="F10" s="36">
        <f t="shared" si="1"/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33</v>
      </c>
      <c r="M10" s="31">
        <v>45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1354</v>
      </c>
      <c r="B11" s="31">
        <v>36</v>
      </c>
      <c r="C11" s="35">
        <f t="shared" si="0"/>
        <v>1.2164274537908544</v>
      </c>
      <c r="D11" s="31">
        <v>59</v>
      </c>
      <c r="E11" s="31">
        <v>136</v>
      </c>
      <c r="F11" s="36">
        <f t="shared" si="1"/>
        <v>0.43382352941176472</v>
      </c>
      <c r="G11" s="32">
        <v>436097942.07317078</v>
      </c>
      <c r="H11" s="32">
        <v>358507152</v>
      </c>
      <c r="I11" s="33">
        <v>77590790.073170781</v>
      </c>
      <c r="J11" s="34">
        <v>1.2164274537908544</v>
      </c>
      <c r="K11" s="31">
        <v>11</v>
      </c>
      <c r="L11" s="31">
        <v>15</v>
      </c>
      <c r="M11" s="31">
        <v>49</v>
      </c>
      <c r="N11" s="31">
        <v>8</v>
      </c>
      <c r="O11" s="31">
        <v>9</v>
      </c>
      <c r="P11" s="31">
        <v>1</v>
      </c>
    </row>
    <row r="12" spans="1:16" x14ac:dyDescent="0.25">
      <c r="A12" s="31" t="s">
        <v>1041</v>
      </c>
      <c r="B12" s="31">
        <v>36</v>
      </c>
      <c r="C12" s="35">
        <f t="shared" si="0"/>
        <v>0.84191635998835712</v>
      </c>
      <c r="D12" s="31">
        <v>60</v>
      </c>
      <c r="E12" s="31">
        <v>102</v>
      </c>
      <c r="F12" s="36">
        <f t="shared" si="1"/>
        <v>0.58823529411764708</v>
      </c>
      <c r="G12" s="32">
        <v>311398251.9512195</v>
      </c>
      <c r="H12" s="32">
        <v>369868394</v>
      </c>
      <c r="I12" s="33">
        <v>-58470142.048780501</v>
      </c>
      <c r="J12" s="34">
        <v>0.84191635998835712</v>
      </c>
      <c r="K12" s="31">
        <v>10</v>
      </c>
      <c r="L12" s="31">
        <v>46</v>
      </c>
      <c r="M12" s="31">
        <v>20</v>
      </c>
      <c r="N12" s="31">
        <v>10</v>
      </c>
      <c r="O12" s="31">
        <v>8</v>
      </c>
      <c r="P12" s="31">
        <v>71</v>
      </c>
    </row>
    <row r="13" spans="1:16" x14ac:dyDescent="0.25">
      <c r="A13" s="31" t="s">
        <v>694</v>
      </c>
      <c r="B13" s="31">
        <v>29</v>
      </c>
      <c r="C13" s="35">
        <f t="shared" si="0"/>
        <v>0.99305634500332907</v>
      </c>
      <c r="D13" s="31">
        <v>51</v>
      </c>
      <c r="E13" s="31">
        <v>102</v>
      </c>
      <c r="F13" s="36">
        <f t="shared" si="1"/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36</v>
      </c>
      <c r="M13" s="31">
        <v>33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2542</v>
      </c>
      <c r="B14" s="31">
        <v>25</v>
      </c>
      <c r="C14" s="35">
        <f t="shared" si="0"/>
        <v>0.7522075139245239</v>
      </c>
      <c r="D14" s="31">
        <v>60</v>
      </c>
      <c r="E14" s="31">
        <v>91</v>
      </c>
      <c r="F14" s="36">
        <f t="shared" si="1"/>
        <v>0.65934065934065933</v>
      </c>
      <c r="G14" s="32">
        <v>176397803.35365853</v>
      </c>
      <c r="H14" s="32">
        <v>234506835</v>
      </c>
      <c r="I14" s="33">
        <v>-58109031.646341473</v>
      </c>
      <c r="J14" s="34">
        <v>0.7522075139245239</v>
      </c>
      <c r="K14" s="31">
        <v>13</v>
      </c>
      <c r="L14" s="31">
        <v>56</v>
      </c>
      <c r="M14" s="31">
        <v>14</v>
      </c>
      <c r="N14" s="31">
        <v>18</v>
      </c>
      <c r="O14" s="31">
        <v>14</v>
      </c>
      <c r="P14" s="31">
        <v>70</v>
      </c>
    </row>
    <row r="15" spans="1:16" x14ac:dyDescent="0.25">
      <c r="A15" s="31" t="s">
        <v>1836</v>
      </c>
      <c r="B15" s="31">
        <v>22</v>
      </c>
      <c r="C15" s="35">
        <f t="shared" si="0"/>
        <v>1.1508140324218481</v>
      </c>
      <c r="D15" s="31">
        <v>28</v>
      </c>
      <c r="E15" s="31">
        <v>93</v>
      </c>
      <c r="F15" s="36">
        <f t="shared" si="1"/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15</v>
      </c>
      <c r="L15" s="31">
        <v>22</v>
      </c>
      <c r="M15" s="31">
        <v>57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1612</v>
      </c>
      <c r="B16" s="31">
        <v>22</v>
      </c>
      <c r="C16" s="35">
        <f t="shared" si="0"/>
        <v>1.1004107978772721</v>
      </c>
      <c r="D16" s="31">
        <v>36</v>
      </c>
      <c r="E16" s="31">
        <v>82</v>
      </c>
      <c r="F16" s="36">
        <f t="shared" si="1"/>
        <v>0.43902439024390244</v>
      </c>
      <c r="G16" s="32">
        <v>191439768.29268292</v>
      </c>
      <c r="H16" s="32">
        <v>173971183</v>
      </c>
      <c r="I16" s="33">
        <v>17468585.292682916</v>
      </c>
      <c r="J16" s="34">
        <v>1.1004107978772721</v>
      </c>
      <c r="K16" s="31">
        <v>14</v>
      </c>
      <c r="L16" s="31">
        <v>23</v>
      </c>
      <c r="M16" s="31">
        <v>47</v>
      </c>
      <c r="N16" s="31">
        <v>16</v>
      </c>
      <c r="O16" s="31">
        <v>19</v>
      </c>
      <c r="P16" s="31">
        <v>11</v>
      </c>
    </row>
    <row r="17" spans="1:16" x14ac:dyDescent="0.25">
      <c r="A17" s="31" t="s">
        <v>2354</v>
      </c>
      <c r="B17" s="31">
        <v>19</v>
      </c>
      <c r="C17" s="35">
        <f t="shared" si="0"/>
        <v>0.81706559128978307</v>
      </c>
      <c r="D17" s="31">
        <v>39</v>
      </c>
      <c r="E17" s="31">
        <v>68</v>
      </c>
      <c r="F17" s="36">
        <f t="shared" si="1"/>
        <v>0.57352941176470584</v>
      </c>
      <c r="G17" s="32">
        <v>159543027.43902439</v>
      </c>
      <c r="H17" s="32">
        <v>195263427</v>
      </c>
      <c r="I17" s="33">
        <v>-35720399.560975611</v>
      </c>
      <c r="J17" s="34">
        <v>0.81706559128978307</v>
      </c>
      <c r="K17" s="31">
        <v>16</v>
      </c>
      <c r="L17" s="31">
        <v>51</v>
      </c>
      <c r="M17" s="31">
        <v>22</v>
      </c>
      <c r="N17" s="31">
        <v>20</v>
      </c>
      <c r="O17" s="31">
        <v>17</v>
      </c>
      <c r="P17" s="31">
        <v>66</v>
      </c>
    </row>
    <row r="18" spans="1:16" x14ac:dyDescent="0.25">
      <c r="A18" s="31" t="s">
        <v>2426</v>
      </c>
      <c r="B18" s="31">
        <v>17</v>
      </c>
      <c r="C18" s="35">
        <f t="shared" si="0"/>
        <v>0.97412799858855825</v>
      </c>
      <c r="D18" s="31">
        <v>31</v>
      </c>
      <c r="E18" s="31">
        <v>60</v>
      </c>
      <c r="F18" s="36">
        <f t="shared" si="1"/>
        <v>0.51666666666666672</v>
      </c>
      <c r="G18" s="32">
        <v>247475609.75609756</v>
      </c>
      <c r="H18" s="32">
        <v>254048349</v>
      </c>
      <c r="I18" s="33">
        <v>-6572739.2439024448</v>
      </c>
      <c r="J18" s="34">
        <v>0.97412799858855825</v>
      </c>
      <c r="K18" s="31">
        <v>17</v>
      </c>
      <c r="L18" s="31">
        <v>38</v>
      </c>
      <c r="M18" s="31">
        <v>26</v>
      </c>
      <c r="N18" s="31">
        <v>13</v>
      </c>
      <c r="O18" s="31">
        <v>13</v>
      </c>
      <c r="P18" s="31">
        <v>49</v>
      </c>
    </row>
    <row r="19" spans="1:16" x14ac:dyDescent="0.25">
      <c r="A19" s="31" t="s">
        <v>1858</v>
      </c>
      <c r="B19" s="31">
        <v>17</v>
      </c>
      <c r="C19" s="35">
        <f t="shared" si="0"/>
        <v>0.79109188981703105</v>
      </c>
      <c r="D19" s="31">
        <v>32</v>
      </c>
      <c r="E19" s="31">
        <v>70</v>
      </c>
      <c r="F19" s="36">
        <f t="shared" si="1"/>
        <v>0.45714285714285713</v>
      </c>
      <c r="G19" s="32">
        <v>104971829.26829268</v>
      </c>
      <c r="H19" s="32">
        <v>132692334</v>
      </c>
      <c r="I19" s="33">
        <v>-27720504.73170732</v>
      </c>
      <c r="J19" s="34">
        <v>0.79109188981703105</v>
      </c>
      <c r="K19" s="31">
        <v>18</v>
      </c>
      <c r="L19" s="31">
        <v>53</v>
      </c>
      <c r="M19" s="31">
        <v>44</v>
      </c>
      <c r="N19" s="31">
        <v>24</v>
      </c>
      <c r="O19" s="31">
        <v>23</v>
      </c>
      <c r="P19" s="31">
        <v>64</v>
      </c>
    </row>
    <row r="20" spans="1:16" x14ac:dyDescent="0.25">
      <c r="A20" s="31" t="s">
        <v>3521</v>
      </c>
      <c r="B20" s="31">
        <v>15</v>
      </c>
      <c r="C20" s="35">
        <f t="shared" si="0"/>
        <v>0.83166755961345618</v>
      </c>
      <c r="D20" s="31">
        <v>30</v>
      </c>
      <c r="E20" s="31">
        <v>68</v>
      </c>
      <c r="F20" s="36">
        <f t="shared" si="1"/>
        <v>0.44117647058823528</v>
      </c>
      <c r="G20" s="32">
        <v>84168812.243902445</v>
      </c>
      <c r="H20" s="32">
        <v>101204876</v>
      </c>
      <c r="I20" s="33">
        <v>-17036063.756097555</v>
      </c>
      <c r="J20" s="34">
        <v>0.83166755961345618</v>
      </c>
      <c r="K20" s="31">
        <v>19</v>
      </c>
      <c r="L20" s="31">
        <v>47</v>
      </c>
      <c r="M20" s="31">
        <v>46</v>
      </c>
      <c r="N20" s="31">
        <v>28</v>
      </c>
      <c r="O20" s="31">
        <v>27</v>
      </c>
      <c r="P20" s="31">
        <v>58</v>
      </c>
    </row>
    <row r="21" spans="1:16" x14ac:dyDescent="0.25">
      <c r="A21" s="31" t="s">
        <v>2027</v>
      </c>
      <c r="B21" s="31">
        <v>13</v>
      </c>
      <c r="C21" s="35">
        <f t="shared" si="0"/>
        <v>0.96583107490962528</v>
      </c>
      <c r="D21" s="31">
        <v>26</v>
      </c>
      <c r="E21" s="31">
        <v>55</v>
      </c>
      <c r="F21" s="36">
        <f t="shared" si="1"/>
        <v>0.47272727272727272</v>
      </c>
      <c r="G21" s="32">
        <v>122587378.04878049</v>
      </c>
      <c r="H21" s="32">
        <v>126924243</v>
      </c>
      <c r="I21" s="33">
        <v>-4336864.951219514</v>
      </c>
      <c r="J21" s="34">
        <v>0.96583107490962528</v>
      </c>
      <c r="K21" s="31">
        <v>20</v>
      </c>
      <c r="L21" s="31">
        <v>40</v>
      </c>
      <c r="M21" s="31">
        <v>39</v>
      </c>
      <c r="N21" s="31">
        <v>22</v>
      </c>
      <c r="O21" s="31">
        <v>24</v>
      </c>
      <c r="P21" s="31">
        <v>46</v>
      </c>
    </row>
    <row r="22" spans="1:16" x14ac:dyDescent="0.25">
      <c r="A22" s="31" t="s">
        <v>3202</v>
      </c>
      <c r="B22" s="31">
        <v>12</v>
      </c>
      <c r="C22" s="35">
        <f t="shared" si="0"/>
        <v>1.0337440615967459</v>
      </c>
      <c r="D22" s="31">
        <v>17</v>
      </c>
      <c r="E22" s="31">
        <v>43</v>
      </c>
      <c r="F22" s="36">
        <f t="shared" si="1"/>
        <v>0.39534883720930231</v>
      </c>
      <c r="G22" s="32">
        <v>230198658.53658536</v>
      </c>
      <c r="H22" s="32">
        <v>222684383</v>
      </c>
      <c r="I22" s="33">
        <v>7514275.5365853608</v>
      </c>
      <c r="J22" s="34">
        <v>1.0337440615967459</v>
      </c>
      <c r="K22" s="31">
        <v>24</v>
      </c>
      <c r="L22" s="31">
        <v>30</v>
      </c>
      <c r="M22" s="31">
        <v>55</v>
      </c>
      <c r="N22" s="31">
        <v>15</v>
      </c>
      <c r="O22" s="31">
        <v>15</v>
      </c>
      <c r="P22" s="31">
        <v>17</v>
      </c>
    </row>
    <row r="23" spans="1:16" x14ac:dyDescent="0.25">
      <c r="A23" s="31" t="s">
        <v>1160</v>
      </c>
      <c r="B23" s="31">
        <v>12</v>
      </c>
      <c r="C23" s="35">
        <f t="shared" si="0"/>
        <v>0.70315099949094495</v>
      </c>
      <c r="D23" s="31">
        <v>29</v>
      </c>
      <c r="E23" s="31">
        <v>41</v>
      </c>
      <c r="F23" s="36">
        <f t="shared" si="1"/>
        <v>0.70731707317073167</v>
      </c>
      <c r="G23" s="32">
        <v>30434736.439024389</v>
      </c>
      <c r="H23" s="32">
        <v>43283358</v>
      </c>
      <c r="I23" s="33">
        <v>-12848621.560975611</v>
      </c>
      <c r="J23" s="34">
        <v>0.70315099949094495</v>
      </c>
      <c r="K23" s="31">
        <v>22</v>
      </c>
      <c r="L23" s="31">
        <v>62</v>
      </c>
      <c r="M23" s="31">
        <v>9</v>
      </c>
      <c r="N23" s="31">
        <v>50</v>
      </c>
      <c r="O23" s="31">
        <v>42</v>
      </c>
      <c r="P23" s="31">
        <v>56</v>
      </c>
    </row>
    <row r="24" spans="1:16" x14ac:dyDescent="0.25">
      <c r="A24" s="31" t="s">
        <v>3305</v>
      </c>
      <c r="B24" s="31">
        <v>12</v>
      </c>
      <c r="C24" s="35">
        <f t="shared" si="0"/>
        <v>0.88457077332663681</v>
      </c>
      <c r="D24" s="31">
        <v>26</v>
      </c>
      <c r="E24" s="31">
        <v>44</v>
      </c>
      <c r="F24" s="36">
        <f t="shared" si="1"/>
        <v>0.59090909090909094</v>
      </c>
      <c r="G24" s="32">
        <v>168401820.42682925</v>
      </c>
      <c r="H24" s="32">
        <v>190376876</v>
      </c>
      <c r="I24" s="33">
        <v>-21975055.573170751</v>
      </c>
      <c r="J24" s="34">
        <v>0.88457077332663681</v>
      </c>
      <c r="K24" s="31">
        <v>21</v>
      </c>
      <c r="L24" s="31">
        <v>42</v>
      </c>
      <c r="M24" s="31">
        <v>19</v>
      </c>
      <c r="N24" s="31">
        <v>19</v>
      </c>
      <c r="O24" s="31">
        <v>18</v>
      </c>
      <c r="P24" s="31">
        <v>61</v>
      </c>
    </row>
    <row r="25" spans="1:16" x14ac:dyDescent="0.25">
      <c r="A25" s="31" t="s">
        <v>3262</v>
      </c>
      <c r="B25" s="31">
        <v>12</v>
      </c>
      <c r="C25" s="35">
        <f t="shared" si="0"/>
        <v>0.84702672813892732</v>
      </c>
      <c r="D25" s="31">
        <v>37</v>
      </c>
      <c r="E25" s="31">
        <v>62</v>
      </c>
      <c r="F25" s="36">
        <f t="shared" si="1"/>
        <v>0.59677419354838712</v>
      </c>
      <c r="G25" s="32">
        <v>122051341.46341464</v>
      </c>
      <c r="H25" s="32">
        <v>144093849</v>
      </c>
      <c r="I25" s="33">
        <v>-22042507.536585361</v>
      </c>
      <c r="J25" s="34">
        <v>0.84702672813892732</v>
      </c>
      <c r="K25" s="31">
        <v>23</v>
      </c>
      <c r="L25" s="31">
        <v>45</v>
      </c>
      <c r="M25" s="31">
        <v>18</v>
      </c>
      <c r="N25" s="31">
        <v>23</v>
      </c>
      <c r="O25" s="31">
        <v>22</v>
      </c>
      <c r="P25" s="31">
        <v>62</v>
      </c>
    </row>
    <row r="26" spans="1:16" x14ac:dyDescent="0.25">
      <c r="A26" s="31" t="s">
        <v>2659</v>
      </c>
      <c r="B26" s="31">
        <v>11</v>
      </c>
      <c r="C26" s="35">
        <f t="shared" si="0"/>
        <v>1.1953446193242869</v>
      </c>
      <c r="D26" s="31">
        <v>21</v>
      </c>
      <c r="E26" s="31">
        <v>42</v>
      </c>
      <c r="F26" s="36">
        <f t="shared" si="1"/>
        <v>0.5</v>
      </c>
      <c r="G26" s="32">
        <v>187365000</v>
      </c>
      <c r="H26" s="32">
        <v>156745592</v>
      </c>
      <c r="I26" s="33">
        <v>30619408</v>
      </c>
      <c r="J26" s="34">
        <v>1.1953446193242869</v>
      </c>
      <c r="K26" s="31">
        <v>25</v>
      </c>
      <c r="L26" s="31">
        <v>18</v>
      </c>
      <c r="M26" s="31">
        <v>28</v>
      </c>
      <c r="N26" s="31">
        <v>17</v>
      </c>
      <c r="O26" s="31">
        <v>20</v>
      </c>
      <c r="P26" s="31">
        <v>5</v>
      </c>
    </row>
    <row r="27" spans="1:16" x14ac:dyDescent="0.25">
      <c r="A27" s="31" t="s">
        <v>2737</v>
      </c>
      <c r="B27" s="31">
        <v>10</v>
      </c>
      <c r="C27" s="35">
        <f t="shared" si="0"/>
        <v>0.78962599948725221</v>
      </c>
      <c r="D27" s="31">
        <v>14</v>
      </c>
      <c r="E27" s="31">
        <v>32</v>
      </c>
      <c r="F27" s="36">
        <f t="shared" si="1"/>
        <v>0.4375</v>
      </c>
      <c r="G27" s="32">
        <v>47842945.792682931</v>
      </c>
      <c r="H27" s="32">
        <v>60589375</v>
      </c>
      <c r="I27" s="33">
        <v>-12746429.207317069</v>
      </c>
      <c r="J27" s="34">
        <v>0.78962599948725221</v>
      </c>
      <c r="K27" s="31">
        <v>26</v>
      </c>
      <c r="L27" s="31">
        <v>54</v>
      </c>
      <c r="M27" s="31">
        <v>48</v>
      </c>
      <c r="N27" s="31">
        <v>38</v>
      </c>
      <c r="O27" s="31">
        <v>36</v>
      </c>
      <c r="P27" s="31">
        <v>55</v>
      </c>
    </row>
    <row r="28" spans="1:16" x14ac:dyDescent="0.25">
      <c r="A28" s="31" t="s">
        <v>1905</v>
      </c>
      <c r="B28" s="31">
        <v>9</v>
      </c>
      <c r="C28" s="35">
        <f t="shared" si="0"/>
        <v>1.2285057817643041</v>
      </c>
      <c r="D28" s="31">
        <v>9</v>
      </c>
      <c r="E28" s="31">
        <v>21</v>
      </c>
      <c r="F28" s="36">
        <f t="shared" si="1"/>
        <v>0.42857142857142855</v>
      </c>
      <c r="G28" s="32">
        <v>9903353.658536585</v>
      </c>
      <c r="H28" s="32">
        <v>8061300</v>
      </c>
      <c r="I28" s="33">
        <v>1842053.658536585</v>
      </c>
      <c r="J28" s="34">
        <v>1.2285057817643041</v>
      </c>
      <c r="K28" s="31">
        <v>28</v>
      </c>
      <c r="L28" s="31">
        <v>14</v>
      </c>
      <c r="M28" s="31">
        <v>51</v>
      </c>
      <c r="N28" s="31">
        <v>57</v>
      </c>
      <c r="O28" s="31">
        <v>60</v>
      </c>
      <c r="P28" s="31">
        <v>28</v>
      </c>
    </row>
    <row r="29" spans="1:16" x14ac:dyDescent="0.25">
      <c r="A29" s="31" t="s">
        <v>3773</v>
      </c>
      <c r="B29" s="31">
        <v>9</v>
      </c>
      <c r="C29" s="35">
        <f t="shared" si="0"/>
        <v>0.76393807723226137</v>
      </c>
      <c r="D29" s="31">
        <v>21</v>
      </c>
      <c r="E29" s="31">
        <v>44</v>
      </c>
      <c r="F29" s="36">
        <f t="shared" si="1"/>
        <v>0.47727272727272729</v>
      </c>
      <c r="G29" s="32">
        <v>72338949.695121959</v>
      </c>
      <c r="H29" s="32">
        <v>94692164</v>
      </c>
      <c r="I29" s="33">
        <v>-22353214.304878041</v>
      </c>
      <c r="J29" s="34">
        <v>0.76393807723226137</v>
      </c>
      <c r="K29" s="31">
        <v>29</v>
      </c>
      <c r="L29" s="31">
        <v>55</v>
      </c>
      <c r="M29" s="31">
        <v>38</v>
      </c>
      <c r="N29" s="31">
        <v>29</v>
      </c>
      <c r="O29" s="31">
        <v>28</v>
      </c>
      <c r="P29" s="31">
        <v>63</v>
      </c>
    </row>
    <row r="30" spans="1:16" x14ac:dyDescent="0.25">
      <c r="A30" s="31" t="s">
        <v>3400</v>
      </c>
      <c r="B30" s="31">
        <v>9</v>
      </c>
      <c r="C30" s="35">
        <f t="shared" si="0"/>
        <v>0.7073361390984142</v>
      </c>
      <c r="D30" s="31">
        <v>23</v>
      </c>
      <c r="E30" s="31">
        <v>42</v>
      </c>
      <c r="F30" s="36">
        <f t="shared" si="1"/>
        <v>0.54761904761904767</v>
      </c>
      <c r="G30" s="32">
        <v>102158414.63414635</v>
      </c>
      <c r="H30" s="32">
        <v>144426969</v>
      </c>
      <c r="I30" s="33">
        <v>-42268554.365853652</v>
      </c>
      <c r="J30" s="34">
        <v>0.7073361390984142</v>
      </c>
      <c r="K30" s="31">
        <v>27</v>
      </c>
      <c r="L30" s="31">
        <v>59</v>
      </c>
      <c r="M30" s="31">
        <v>25</v>
      </c>
      <c r="N30" s="31">
        <v>25</v>
      </c>
      <c r="O30" s="31">
        <v>21</v>
      </c>
      <c r="P30" s="31">
        <v>67</v>
      </c>
    </row>
    <row r="31" spans="1:16" x14ac:dyDescent="0.25">
      <c r="A31" s="31" t="s">
        <v>2768</v>
      </c>
      <c r="B31" s="31">
        <v>8</v>
      </c>
      <c r="C31" s="35">
        <f t="shared" si="0"/>
        <v>1.2012028713421918</v>
      </c>
      <c r="D31" s="31">
        <v>16</v>
      </c>
      <c r="E31" s="31">
        <v>38</v>
      </c>
      <c r="F31" s="36">
        <f t="shared" si="1"/>
        <v>0.42105263157894735</v>
      </c>
      <c r="G31" s="32">
        <v>128599268.29268292</v>
      </c>
      <c r="H31" s="32">
        <v>107058742</v>
      </c>
      <c r="I31" s="33">
        <v>21540526.292682916</v>
      </c>
      <c r="J31" s="34">
        <v>1.2012028713421918</v>
      </c>
      <c r="K31" s="31">
        <v>31</v>
      </c>
      <c r="L31" s="31">
        <v>17</v>
      </c>
      <c r="M31" s="31">
        <v>52</v>
      </c>
      <c r="N31" s="31">
        <v>21</v>
      </c>
      <c r="O31" s="31">
        <v>25</v>
      </c>
      <c r="P31" s="31">
        <v>10</v>
      </c>
    </row>
    <row r="32" spans="1:16" x14ac:dyDescent="0.25">
      <c r="A32" s="31" t="s">
        <v>1953</v>
      </c>
      <c r="B32" s="31">
        <v>8</v>
      </c>
      <c r="C32" s="35">
        <f t="shared" si="0"/>
        <v>0.74915376482614748</v>
      </c>
      <c r="D32" s="31">
        <v>7</v>
      </c>
      <c r="E32" s="31">
        <v>25</v>
      </c>
      <c r="F32" s="36">
        <f t="shared" si="1"/>
        <v>0.28000000000000003</v>
      </c>
      <c r="G32" s="32">
        <v>25912370.195121951</v>
      </c>
      <c r="H32" s="32">
        <v>34588854</v>
      </c>
      <c r="I32" s="33">
        <v>-8676483.8048780486</v>
      </c>
      <c r="J32" s="34">
        <v>0.74915376482614748</v>
      </c>
      <c r="K32" s="31">
        <v>30</v>
      </c>
      <c r="L32" s="31">
        <v>58</v>
      </c>
      <c r="M32" s="31">
        <v>58</v>
      </c>
      <c r="N32" s="31">
        <v>51</v>
      </c>
      <c r="O32" s="31">
        <v>45</v>
      </c>
      <c r="P32" s="31">
        <v>51</v>
      </c>
    </row>
    <row r="33" spans="1:16" x14ac:dyDescent="0.25">
      <c r="A33" s="31" t="s">
        <v>1986</v>
      </c>
      <c r="B33" s="31">
        <v>8</v>
      </c>
      <c r="C33" s="35">
        <f t="shared" si="0"/>
        <v>0.51643301449145995</v>
      </c>
      <c r="D33" s="31">
        <v>15</v>
      </c>
      <c r="E33" s="31">
        <v>22</v>
      </c>
      <c r="F33" s="36">
        <f t="shared" si="1"/>
        <v>0.68181818181818177</v>
      </c>
      <c r="G33" s="32">
        <v>54353242.378048778</v>
      </c>
      <c r="H33" s="32">
        <v>105247420</v>
      </c>
      <c r="I33" s="33">
        <v>-50894177.621951222</v>
      </c>
      <c r="J33" s="34">
        <v>0.51643301449145995</v>
      </c>
      <c r="K33" s="31">
        <v>32</v>
      </c>
      <c r="L33" s="31">
        <v>69</v>
      </c>
      <c r="M33" s="31">
        <v>11</v>
      </c>
      <c r="N33" s="31">
        <v>35</v>
      </c>
      <c r="O33" s="31">
        <v>26</v>
      </c>
      <c r="P33" s="31">
        <v>69</v>
      </c>
    </row>
    <row r="34" spans="1:16" x14ac:dyDescent="0.25">
      <c r="A34" s="31" t="s">
        <v>1445</v>
      </c>
      <c r="B34" s="31">
        <v>7</v>
      </c>
      <c r="C34" s="35">
        <f t="shared" ref="C34:C65" si="2">G34/H34</f>
        <v>3.2629751893862422</v>
      </c>
      <c r="D34" s="31">
        <v>8</v>
      </c>
      <c r="E34" s="31">
        <v>32</v>
      </c>
      <c r="F34" s="36">
        <f t="shared" ref="F34:F65" si="3">D34/E34</f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2</v>
      </c>
      <c r="M34" s="31">
        <v>60</v>
      </c>
      <c r="N34" s="31">
        <v>43</v>
      </c>
      <c r="O34" s="31">
        <v>54</v>
      </c>
      <c r="P34" s="31">
        <v>8</v>
      </c>
    </row>
    <row r="35" spans="1:16" x14ac:dyDescent="0.25">
      <c r="A35" s="31" t="s">
        <v>2706</v>
      </c>
      <c r="B35" s="31">
        <v>7</v>
      </c>
      <c r="C35" s="35">
        <f t="shared" si="2"/>
        <v>0.81797432262338687</v>
      </c>
      <c r="D35" s="31">
        <v>16</v>
      </c>
      <c r="E35" s="31">
        <v>28</v>
      </c>
      <c r="F35" s="36">
        <f t="shared" si="3"/>
        <v>0.5714285714285714</v>
      </c>
      <c r="G35" s="32">
        <v>53203536.585365854</v>
      </c>
      <c r="H35" s="32">
        <v>65043040</v>
      </c>
      <c r="I35" s="33">
        <v>-11839503.414634146</v>
      </c>
      <c r="J35" s="34">
        <v>0.81797432262338687</v>
      </c>
      <c r="K35" s="31">
        <v>34</v>
      </c>
      <c r="L35" s="31">
        <v>50</v>
      </c>
      <c r="M35" s="31">
        <v>23</v>
      </c>
      <c r="N35" s="31">
        <v>36</v>
      </c>
      <c r="O35" s="31">
        <v>32</v>
      </c>
      <c r="P35" s="31">
        <v>53</v>
      </c>
    </row>
    <row r="36" spans="1:16" x14ac:dyDescent="0.25">
      <c r="A36" s="31" t="s">
        <v>3182</v>
      </c>
      <c r="B36" s="31">
        <v>6</v>
      </c>
      <c r="C36" s="35">
        <f t="shared" si="2"/>
        <v>0.86087599836835249</v>
      </c>
      <c r="D36" s="31">
        <v>15</v>
      </c>
      <c r="E36" s="31">
        <v>21</v>
      </c>
      <c r="F36" s="36">
        <f t="shared" si="3"/>
        <v>0.7142857142857143</v>
      </c>
      <c r="G36" s="32">
        <v>32481875</v>
      </c>
      <c r="H36" s="32">
        <v>37731189</v>
      </c>
      <c r="I36" s="33">
        <v>-5249314</v>
      </c>
      <c r="J36" s="34">
        <v>0.86087599836835249</v>
      </c>
      <c r="K36" s="31">
        <v>35</v>
      </c>
      <c r="L36" s="31">
        <v>43</v>
      </c>
      <c r="M36" s="31">
        <v>8</v>
      </c>
      <c r="N36" s="31">
        <v>47</v>
      </c>
      <c r="O36" s="31">
        <v>43</v>
      </c>
      <c r="P36" s="31">
        <v>48</v>
      </c>
    </row>
    <row r="37" spans="1:16" x14ac:dyDescent="0.25">
      <c r="A37" s="31" t="s">
        <v>3617</v>
      </c>
      <c r="B37" s="31">
        <v>5</v>
      </c>
      <c r="C37" s="35">
        <f t="shared" si="2"/>
        <v>0.9658546239219773</v>
      </c>
      <c r="D37" s="31">
        <v>6</v>
      </c>
      <c r="E37" s="31">
        <v>22</v>
      </c>
      <c r="F37" s="36">
        <f t="shared" si="3"/>
        <v>0.27272727272727271</v>
      </c>
      <c r="G37" s="32">
        <v>62127743.902439021</v>
      </c>
      <c r="H37" s="32">
        <v>64324115</v>
      </c>
      <c r="I37" s="33">
        <v>-2196371.0975609794</v>
      </c>
      <c r="J37" s="34">
        <v>0.9658546239219773</v>
      </c>
      <c r="K37" s="31">
        <v>37</v>
      </c>
      <c r="L37" s="31">
        <v>39</v>
      </c>
      <c r="M37" s="31">
        <v>59</v>
      </c>
      <c r="N37" s="31">
        <v>32</v>
      </c>
      <c r="O37" s="31">
        <v>33</v>
      </c>
      <c r="P37" s="31">
        <v>42</v>
      </c>
    </row>
    <row r="38" spans="1:16" x14ac:dyDescent="0.25">
      <c r="A38" s="31" t="s">
        <v>2681</v>
      </c>
      <c r="B38" s="31">
        <v>5</v>
      </c>
      <c r="C38" s="35">
        <f t="shared" si="2"/>
        <v>0.70429241861857561</v>
      </c>
      <c r="D38" s="31">
        <v>9</v>
      </c>
      <c r="E38" s="31">
        <v>12</v>
      </c>
      <c r="F38" s="36">
        <f t="shared" si="3"/>
        <v>0.75</v>
      </c>
      <c r="G38" s="32">
        <v>44091463.414634146</v>
      </c>
      <c r="H38" s="32">
        <v>62603916</v>
      </c>
      <c r="I38" s="33">
        <v>-18512452.585365854</v>
      </c>
      <c r="J38" s="34">
        <v>0.70429241861857561</v>
      </c>
      <c r="K38" s="31">
        <v>36</v>
      </c>
      <c r="L38" s="31">
        <v>61</v>
      </c>
      <c r="M38" s="31">
        <v>5</v>
      </c>
      <c r="N38" s="31">
        <v>40</v>
      </c>
      <c r="O38" s="31">
        <v>35</v>
      </c>
      <c r="P38" s="31">
        <v>60</v>
      </c>
    </row>
    <row r="39" spans="1:16" x14ac:dyDescent="0.25">
      <c r="A39" s="31" t="s">
        <v>2412</v>
      </c>
      <c r="B39" s="31">
        <v>4</v>
      </c>
      <c r="C39" s="35">
        <f t="shared" si="2"/>
        <v>1.3184473472066145</v>
      </c>
      <c r="D39" s="31">
        <v>11</v>
      </c>
      <c r="E39" s="31">
        <v>23</v>
      </c>
      <c r="F39" s="36">
        <f t="shared" si="3"/>
        <v>0.47826086956521741</v>
      </c>
      <c r="G39" s="32">
        <v>58315000</v>
      </c>
      <c r="H39" s="32">
        <v>44230056</v>
      </c>
      <c r="I39" s="33">
        <v>14084944</v>
      </c>
      <c r="J39" s="34">
        <v>1.3184473472066145</v>
      </c>
      <c r="K39" s="31">
        <v>39</v>
      </c>
      <c r="L39" s="31">
        <v>12</v>
      </c>
      <c r="M39" s="31">
        <v>37</v>
      </c>
      <c r="N39" s="31">
        <v>33</v>
      </c>
      <c r="O39" s="31">
        <v>40</v>
      </c>
      <c r="P39" s="31">
        <v>12</v>
      </c>
    </row>
    <row r="40" spans="1:16" x14ac:dyDescent="0.25">
      <c r="A40" s="31" t="s">
        <v>355</v>
      </c>
      <c r="B40" s="31">
        <v>4</v>
      </c>
      <c r="C40" s="35">
        <f t="shared" si="2"/>
        <v>1.1659545474553072</v>
      </c>
      <c r="D40" s="31">
        <v>2</v>
      </c>
      <c r="E40" s="31">
        <v>10</v>
      </c>
      <c r="F40" s="36">
        <f t="shared" si="3"/>
        <v>0.2</v>
      </c>
      <c r="G40" s="32">
        <v>12444603.658536585</v>
      </c>
      <c r="H40" s="32">
        <v>10673318</v>
      </c>
      <c r="I40" s="33">
        <v>1771285.658536585</v>
      </c>
      <c r="J40" s="34">
        <v>1.1659545474553072</v>
      </c>
      <c r="K40" s="31">
        <v>38</v>
      </c>
      <c r="L40" s="31">
        <v>20</v>
      </c>
      <c r="M40" s="31">
        <v>62</v>
      </c>
      <c r="N40" s="31">
        <v>55</v>
      </c>
      <c r="O40" s="31">
        <v>56</v>
      </c>
      <c r="P40" s="31">
        <v>29</v>
      </c>
    </row>
    <row r="41" spans="1:16" x14ac:dyDescent="0.25">
      <c r="A41" s="31" t="s">
        <v>3654</v>
      </c>
      <c r="B41" s="31">
        <v>4</v>
      </c>
      <c r="C41" s="35">
        <f t="shared" si="2"/>
        <v>0.70514974603688685</v>
      </c>
      <c r="D41" s="31">
        <v>7</v>
      </c>
      <c r="E41" s="31">
        <v>10</v>
      </c>
      <c r="F41" s="36">
        <f t="shared" si="3"/>
        <v>0.7</v>
      </c>
      <c r="G41" s="32">
        <v>6780000</v>
      </c>
      <c r="H41" s="32">
        <v>9614979</v>
      </c>
      <c r="I41" s="33">
        <v>-2834979</v>
      </c>
      <c r="J41" s="34">
        <v>0.70514974603688685</v>
      </c>
      <c r="K41" s="31">
        <v>40</v>
      </c>
      <c r="L41" s="31">
        <v>60</v>
      </c>
      <c r="M41" s="31">
        <v>10</v>
      </c>
      <c r="N41" s="31">
        <v>59</v>
      </c>
      <c r="O41" s="31">
        <v>58</v>
      </c>
      <c r="P41" s="31">
        <v>44</v>
      </c>
    </row>
    <row r="42" spans="1:16" x14ac:dyDescent="0.25">
      <c r="A42" s="31" t="s">
        <v>3507</v>
      </c>
      <c r="B42" s="31">
        <v>4</v>
      </c>
      <c r="C42" s="35">
        <f t="shared" si="2"/>
        <v>0.81230847910245663</v>
      </c>
      <c r="D42" s="31">
        <v>13</v>
      </c>
      <c r="E42" s="31">
        <v>21</v>
      </c>
      <c r="F42" s="36">
        <f t="shared" si="3"/>
        <v>0.61904761904761907</v>
      </c>
      <c r="G42" s="32">
        <v>67282500</v>
      </c>
      <c r="H42" s="32">
        <v>82828755</v>
      </c>
      <c r="I42" s="33">
        <v>-15546255</v>
      </c>
      <c r="J42" s="34">
        <v>0.81230847910245663</v>
      </c>
      <c r="K42" s="31">
        <v>41</v>
      </c>
      <c r="L42" s="31">
        <v>52</v>
      </c>
      <c r="M42" s="31">
        <v>15</v>
      </c>
      <c r="N42" s="31">
        <v>30</v>
      </c>
      <c r="O42" s="31">
        <v>29</v>
      </c>
      <c r="P42" s="31">
        <v>57</v>
      </c>
    </row>
    <row r="43" spans="1:16" x14ac:dyDescent="0.25">
      <c r="A43" s="31" t="s">
        <v>2015</v>
      </c>
      <c r="B43" s="31">
        <v>3</v>
      </c>
      <c r="C43" s="35">
        <f t="shared" si="2"/>
        <v>1.5038434445874589</v>
      </c>
      <c r="D43" s="31">
        <v>3</v>
      </c>
      <c r="E43" s="31">
        <v>13</v>
      </c>
      <c r="F43" s="36">
        <f t="shared" si="3"/>
        <v>0.23076923076923078</v>
      </c>
      <c r="G43" s="32">
        <v>84908292.682926834</v>
      </c>
      <c r="H43" s="32">
        <v>56460859</v>
      </c>
      <c r="I43" s="33">
        <v>28447433.682926834</v>
      </c>
      <c r="J43" s="34">
        <v>1.5038434445874589</v>
      </c>
      <c r="K43" s="31">
        <v>45</v>
      </c>
      <c r="L43" s="31">
        <v>8</v>
      </c>
      <c r="M43" s="31">
        <v>61</v>
      </c>
      <c r="N43" s="31">
        <v>27</v>
      </c>
      <c r="O43" s="31">
        <v>37</v>
      </c>
      <c r="P43" s="31">
        <v>7</v>
      </c>
    </row>
    <row r="44" spans="1:16" x14ac:dyDescent="0.25">
      <c r="A44" s="31" t="s">
        <v>2792</v>
      </c>
      <c r="B44" s="31">
        <v>3</v>
      </c>
      <c r="C44" s="35">
        <f t="shared" si="2"/>
        <v>1.0660158389184369</v>
      </c>
      <c r="D44" s="31">
        <v>5</v>
      </c>
      <c r="E44" s="31">
        <v>12</v>
      </c>
      <c r="F44" s="36">
        <f t="shared" si="3"/>
        <v>0.41666666666666669</v>
      </c>
      <c r="G44" s="32">
        <v>37725000</v>
      </c>
      <c r="H44" s="32">
        <v>35388780</v>
      </c>
      <c r="I44" s="33">
        <v>2336220</v>
      </c>
      <c r="J44" s="34">
        <v>1.0660158389184369</v>
      </c>
      <c r="K44" s="31">
        <v>44</v>
      </c>
      <c r="L44" s="31">
        <v>26</v>
      </c>
      <c r="M44" s="31">
        <v>53</v>
      </c>
      <c r="N44" s="31">
        <v>45</v>
      </c>
      <c r="O44" s="31">
        <v>44</v>
      </c>
      <c r="P44" s="31">
        <v>24</v>
      </c>
    </row>
    <row r="45" spans="1:16" x14ac:dyDescent="0.25">
      <c r="A45" s="31" t="s">
        <v>3073</v>
      </c>
      <c r="B45" s="31">
        <v>3</v>
      </c>
      <c r="C45" s="35">
        <f t="shared" si="2"/>
        <v>1.3385687659860286</v>
      </c>
      <c r="D45" s="31">
        <v>2</v>
      </c>
      <c r="E45" s="31">
        <v>11</v>
      </c>
      <c r="F45" s="36">
        <f t="shared" si="3"/>
        <v>0.18181818181818182</v>
      </c>
      <c r="G45" s="32">
        <v>4205000</v>
      </c>
      <c r="H45" s="32">
        <v>3141415</v>
      </c>
      <c r="I45" s="33">
        <v>1063585</v>
      </c>
      <c r="J45" s="34">
        <v>1.3385687659860286</v>
      </c>
      <c r="K45" s="31">
        <v>43</v>
      </c>
      <c r="L45" s="31">
        <v>11</v>
      </c>
      <c r="M45" s="31">
        <v>64</v>
      </c>
      <c r="N45" s="31">
        <v>61</v>
      </c>
      <c r="O45" s="31">
        <v>62</v>
      </c>
      <c r="P45" s="31">
        <v>30</v>
      </c>
    </row>
    <row r="46" spans="1:16" x14ac:dyDescent="0.25">
      <c r="A46" s="31" t="s">
        <v>3721</v>
      </c>
      <c r="B46" s="31">
        <v>3</v>
      </c>
      <c r="C46" s="35">
        <f t="shared" si="2"/>
        <v>1.4317549126948177</v>
      </c>
      <c r="D46" s="31">
        <v>1</v>
      </c>
      <c r="E46" s="31">
        <v>8</v>
      </c>
      <c r="F46" s="36">
        <f t="shared" si="3"/>
        <v>0.125</v>
      </c>
      <c r="G46" s="32">
        <v>3145000</v>
      </c>
      <c r="H46" s="32">
        <v>2196605</v>
      </c>
      <c r="I46" s="33">
        <v>948395</v>
      </c>
      <c r="J46" s="34">
        <v>1.4317549126948177</v>
      </c>
      <c r="K46" s="31">
        <v>46</v>
      </c>
      <c r="L46" s="31">
        <v>9</v>
      </c>
      <c r="M46" s="31">
        <v>68</v>
      </c>
      <c r="N46" s="31">
        <v>63</v>
      </c>
      <c r="O46" s="31">
        <v>64</v>
      </c>
      <c r="P46" s="31">
        <v>31</v>
      </c>
    </row>
    <row r="47" spans="1:16" x14ac:dyDescent="0.25">
      <c r="A47" s="31" t="s">
        <v>3085</v>
      </c>
      <c r="B47" s="31">
        <v>3</v>
      </c>
      <c r="C47" s="35">
        <f t="shared" si="2"/>
        <v>1.2128873262206601</v>
      </c>
      <c r="D47" s="31">
        <v>3</v>
      </c>
      <c r="E47" s="31">
        <v>5</v>
      </c>
      <c r="F47" s="36">
        <f t="shared" si="3"/>
        <v>0.6</v>
      </c>
      <c r="G47" s="32">
        <v>1916768.2926829269</v>
      </c>
      <c r="H47" s="32">
        <v>1580335</v>
      </c>
      <c r="I47" s="33">
        <v>336433.29268292687</v>
      </c>
      <c r="J47" s="34">
        <v>1.2128873262206601</v>
      </c>
      <c r="K47" s="31">
        <v>42</v>
      </c>
      <c r="L47" s="31">
        <v>16</v>
      </c>
      <c r="M47" s="31">
        <v>16</v>
      </c>
      <c r="N47" s="31">
        <v>65</v>
      </c>
      <c r="O47" s="31">
        <v>66</v>
      </c>
      <c r="P47" s="31">
        <v>33</v>
      </c>
    </row>
    <row r="48" spans="1:16" x14ac:dyDescent="0.25">
      <c r="A48" s="31" t="s">
        <v>1467</v>
      </c>
      <c r="B48" s="31">
        <v>2</v>
      </c>
      <c r="C48" s="35">
        <f t="shared" si="2"/>
        <v>1.3549729592177073</v>
      </c>
      <c r="D48" s="31">
        <v>3</v>
      </c>
      <c r="E48" s="31">
        <v>7</v>
      </c>
      <c r="F48" s="36">
        <f t="shared" si="3"/>
        <v>0.42857142857142855</v>
      </c>
      <c r="G48" s="32">
        <v>35100000</v>
      </c>
      <c r="H48" s="32">
        <v>25904576</v>
      </c>
      <c r="I48" s="33">
        <v>9195424</v>
      </c>
      <c r="J48" s="34">
        <v>1.3549729592177073</v>
      </c>
      <c r="K48" s="31">
        <v>56</v>
      </c>
      <c r="L48" s="31">
        <v>10</v>
      </c>
      <c r="M48" s="31">
        <v>50</v>
      </c>
      <c r="N48" s="31">
        <v>46</v>
      </c>
      <c r="O48" s="31">
        <v>49</v>
      </c>
      <c r="P48" s="31">
        <v>16</v>
      </c>
    </row>
    <row r="49" spans="1:16" x14ac:dyDescent="0.25">
      <c r="A49" s="31" t="s">
        <v>428</v>
      </c>
      <c r="B49" s="31">
        <v>2</v>
      </c>
      <c r="C49" s="35">
        <f t="shared" si="2"/>
        <v>1.0962433024182037</v>
      </c>
      <c r="D49" s="31">
        <v>6</v>
      </c>
      <c r="E49" s="31">
        <v>12</v>
      </c>
      <c r="F49" s="36">
        <f t="shared" si="3"/>
        <v>0.5</v>
      </c>
      <c r="G49" s="32">
        <v>85500000</v>
      </c>
      <c r="H49" s="32">
        <v>77993635</v>
      </c>
      <c r="I49" s="33">
        <v>7506365</v>
      </c>
      <c r="J49" s="34">
        <v>1.0962433024182037</v>
      </c>
      <c r="K49" s="31">
        <v>47</v>
      </c>
      <c r="L49" s="31">
        <v>24</v>
      </c>
      <c r="M49" s="31">
        <v>30</v>
      </c>
      <c r="N49" s="31">
        <v>26</v>
      </c>
      <c r="O49" s="31">
        <v>30</v>
      </c>
      <c r="P49" s="31">
        <v>18</v>
      </c>
    </row>
    <row r="50" spans="1:16" x14ac:dyDescent="0.25">
      <c r="A50" s="31" t="s">
        <v>2699</v>
      </c>
      <c r="B50" s="31">
        <v>2</v>
      </c>
      <c r="C50" s="35">
        <f t="shared" si="2"/>
        <v>-2.3053354072268721</v>
      </c>
      <c r="D50" s="31">
        <v>1</v>
      </c>
      <c r="E50" s="31">
        <v>5</v>
      </c>
      <c r="F50" s="36">
        <f t="shared" si="3"/>
        <v>0.2</v>
      </c>
      <c r="G50" s="32">
        <v>2115000</v>
      </c>
      <c r="H50" s="32">
        <v>-917437</v>
      </c>
      <c r="I50" s="33">
        <v>3032437</v>
      </c>
      <c r="J50" s="34">
        <v>-2.3053354072268721</v>
      </c>
      <c r="K50" s="31">
        <v>49</v>
      </c>
      <c r="L50" s="31">
        <v>73</v>
      </c>
      <c r="M50" s="31">
        <v>63</v>
      </c>
      <c r="N50" s="31">
        <v>64</v>
      </c>
      <c r="O50" s="31">
        <v>72</v>
      </c>
      <c r="P50" s="31">
        <v>21</v>
      </c>
    </row>
    <row r="51" spans="1:16" x14ac:dyDescent="0.25">
      <c r="A51" s="31" t="s">
        <v>345</v>
      </c>
      <c r="B51" s="31">
        <v>2</v>
      </c>
      <c r="C51" s="35">
        <f t="shared" si="2"/>
        <v>1.0354173519260255</v>
      </c>
      <c r="D51" s="31">
        <v>8</v>
      </c>
      <c r="E51" s="31">
        <v>12</v>
      </c>
      <c r="F51" s="36">
        <f t="shared" si="3"/>
        <v>0.66666666666666663</v>
      </c>
      <c r="G51" s="32">
        <v>64900000</v>
      </c>
      <c r="H51" s="32">
        <v>62680039</v>
      </c>
      <c r="I51" s="33">
        <v>2219961</v>
      </c>
      <c r="J51" s="34">
        <v>1.0354173519260255</v>
      </c>
      <c r="K51" s="31">
        <v>52</v>
      </c>
      <c r="L51" s="31">
        <v>29</v>
      </c>
      <c r="M51" s="31">
        <v>12</v>
      </c>
      <c r="N51" s="31">
        <v>31</v>
      </c>
      <c r="O51" s="31">
        <v>34</v>
      </c>
      <c r="P51" s="31">
        <v>25</v>
      </c>
    </row>
    <row r="52" spans="1:16" x14ac:dyDescent="0.25">
      <c r="A52" s="31" t="s">
        <v>3714</v>
      </c>
      <c r="B52" s="31">
        <v>2</v>
      </c>
      <c r="C52" s="35">
        <f t="shared" si="2"/>
        <v>1.1599628548053313</v>
      </c>
      <c r="D52" s="31">
        <v>1</v>
      </c>
      <c r="E52" s="31">
        <v>8</v>
      </c>
      <c r="F52" s="36">
        <f t="shared" si="3"/>
        <v>0.125</v>
      </c>
      <c r="G52" s="32">
        <v>14412195.121951219</v>
      </c>
      <c r="H52" s="32">
        <v>12424704</v>
      </c>
      <c r="I52" s="33">
        <v>1987491.1219512187</v>
      </c>
      <c r="J52" s="34">
        <v>1.1599628548053313</v>
      </c>
      <c r="K52" s="31">
        <v>51</v>
      </c>
      <c r="L52" s="31">
        <v>21</v>
      </c>
      <c r="M52" s="31">
        <v>69</v>
      </c>
      <c r="N52" s="31">
        <v>54</v>
      </c>
      <c r="O52" s="31">
        <v>53</v>
      </c>
      <c r="P52" s="31">
        <v>26</v>
      </c>
    </row>
    <row r="53" spans="1:16" x14ac:dyDescent="0.25">
      <c r="A53" s="31" t="s">
        <v>3734</v>
      </c>
      <c r="B53" s="31">
        <v>2</v>
      </c>
      <c r="C53" s="35">
        <f t="shared" si="2"/>
        <v>2.046314640445408</v>
      </c>
      <c r="D53" s="31">
        <v>0</v>
      </c>
      <c r="E53" s="31">
        <v>5</v>
      </c>
      <c r="F53" s="36">
        <f t="shared" si="3"/>
        <v>0</v>
      </c>
      <c r="G53" s="32">
        <v>1273292.6829268294</v>
      </c>
      <c r="H53" s="32">
        <v>622237</v>
      </c>
      <c r="I53" s="33">
        <v>651055.68292682944</v>
      </c>
      <c r="J53" s="34">
        <v>2.046314640445408</v>
      </c>
      <c r="K53" s="31">
        <v>57</v>
      </c>
      <c r="L53" s="31">
        <v>5</v>
      </c>
      <c r="M53" s="31">
        <v>72</v>
      </c>
      <c r="N53" s="31">
        <v>70</v>
      </c>
      <c r="O53" s="31">
        <v>70</v>
      </c>
      <c r="P53" s="31">
        <v>32</v>
      </c>
    </row>
    <row r="54" spans="1:16" x14ac:dyDescent="0.25">
      <c r="A54" s="31" t="s">
        <v>1374</v>
      </c>
      <c r="B54" s="31">
        <v>2</v>
      </c>
      <c r="C54" s="35">
        <f t="shared" si="2"/>
        <v>0.69335616335012296</v>
      </c>
      <c r="D54" s="31">
        <v>4</v>
      </c>
      <c r="E54" s="31">
        <v>7</v>
      </c>
      <c r="F54" s="36">
        <f t="shared" si="3"/>
        <v>0.5714285714285714</v>
      </c>
      <c r="G54" s="32">
        <v>1626306.4024390243</v>
      </c>
      <c r="H54" s="32">
        <v>2345557</v>
      </c>
      <c r="I54" s="33">
        <v>-719250.5975609757</v>
      </c>
      <c r="J54" s="34">
        <v>0.69335616335012296</v>
      </c>
      <c r="K54" s="31">
        <v>53</v>
      </c>
      <c r="L54" s="31">
        <v>63</v>
      </c>
      <c r="M54" s="31">
        <v>24</v>
      </c>
      <c r="N54" s="31">
        <v>67</v>
      </c>
      <c r="O54" s="31">
        <v>63</v>
      </c>
      <c r="P54" s="31">
        <v>39</v>
      </c>
    </row>
    <row r="55" spans="1:16" x14ac:dyDescent="0.25">
      <c r="A55" s="31" t="s">
        <v>2072</v>
      </c>
      <c r="B55" s="31">
        <v>2</v>
      </c>
      <c r="C55" s="35">
        <f t="shared" si="2"/>
        <v>0.4057521125429589</v>
      </c>
      <c r="D55" s="31">
        <v>3</v>
      </c>
      <c r="E55" s="31">
        <v>4</v>
      </c>
      <c r="F55" s="36">
        <f t="shared" si="3"/>
        <v>0.75</v>
      </c>
      <c r="G55" s="32">
        <v>589390.24390243902</v>
      </c>
      <c r="H55" s="32">
        <v>1452587</v>
      </c>
      <c r="I55" s="33">
        <v>-863196.75609756098</v>
      </c>
      <c r="J55" s="34">
        <v>0.4057521125429589</v>
      </c>
      <c r="K55" s="31">
        <v>48</v>
      </c>
      <c r="L55" s="31">
        <v>70</v>
      </c>
      <c r="M55" s="31">
        <v>7</v>
      </c>
      <c r="N55" s="31">
        <v>72</v>
      </c>
      <c r="O55" s="31">
        <v>68</v>
      </c>
      <c r="P55" s="31">
        <v>40</v>
      </c>
    </row>
    <row r="56" spans="1:16" x14ac:dyDescent="0.25">
      <c r="A56" s="31" t="s">
        <v>3685</v>
      </c>
      <c r="B56" s="31">
        <v>2</v>
      </c>
      <c r="C56" s="35">
        <f t="shared" si="2"/>
        <v>0.24178625235607271</v>
      </c>
      <c r="D56" s="31">
        <v>2</v>
      </c>
      <c r="E56" s="31">
        <v>2</v>
      </c>
      <c r="F56" s="36">
        <f t="shared" si="3"/>
        <v>1</v>
      </c>
      <c r="G56" s="32">
        <v>1575000</v>
      </c>
      <c r="H56" s="32">
        <v>6514018</v>
      </c>
      <c r="I56" s="33">
        <v>-4939018</v>
      </c>
      <c r="J56" s="34">
        <v>0.24178625235607271</v>
      </c>
      <c r="K56" s="31">
        <v>54</v>
      </c>
      <c r="L56" s="31">
        <v>71</v>
      </c>
      <c r="M56" s="31">
        <v>1</v>
      </c>
      <c r="N56" s="31">
        <v>69</v>
      </c>
      <c r="O56" s="31">
        <v>61</v>
      </c>
      <c r="P56" s="31">
        <v>47</v>
      </c>
    </row>
    <row r="57" spans="1:16" x14ac:dyDescent="0.25">
      <c r="A57" s="31" t="s">
        <v>658</v>
      </c>
      <c r="B57" s="31">
        <v>2</v>
      </c>
      <c r="C57" s="35">
        <f t="shared" si="2"/>
        <v>0.69118395968275914</v>
      </c>
      <c r="D57" s="31">
        <v>6</v>
      </c>
      <c r="E57" s="31">
        <v>10</v>
      </c>
      <c r="F57" s="36">
        <f t="shared" si="3"/>
        <v>0.6</v>
      </c>
      <c r="G57" s="32">
        <v>18700000</v>
      </c>
      <c r="H57" s="32">
        <v>27055026</v>
      </c>
      <c r="I57" s="33">
        <v>-8355026</v>
      </c>
      <c r="J57" s="34">
        <v>0.69118395968275914</v>
      </c>
      <c r="K57" s="31">
        <v>55</v>
      </c>
      <c r="L57" s="31">
        <v>64</v>
      </c>
      <c r="M57" s="31">
        <v>17</v>
      </c>
      <c r="N57" s="31">
        <v>52</v>
      </c>
      <c r="O57" s="31">
        <v>48</v>
      </c>
      <c r="P57" s="31">
        <v>50</v>
      </c>
    </row>
    <row r="58" spans="1:16" x14ac:dyDescent="0.25">
      <c r="A58" s="31" t="s">
        <v>2650</v>
      </c>
      <c r="B58" s="31">
        <v>2</v>
      </c>
      <c r="C58" s="35">
        <f t="shared" si="2"/>
        <v>0.53471679758689417</v>
      </c>
      <c r="D58" s="31">
        <v>7</v>
      </c>
      <c r="E58" s="31">
        <v>9</v>
      </c>
      <c r="F58" s="36">
        <f t="shared" si="3"/>
        <v>0.77777777777777779</v>
      </c>
      <c r="G58" s="32">
        <v>40600000</v>
      </c>
      <c r="H58" s="32">
        <v>75928043</v>
      </c>
      <c r="I58" s="33">
        <v>-35328043</v>
      </c>
      <c r="J58" s="34">
        <v>0.53471679758689417</v>
      </c>
      <c r="K58" s="31">
        <v>50</v>
      </c>
      <c r="L58" s="31">
        <v>68</v>
      </c>
      <c r="M58" s="31">
        <v>4</v>
      </c>
      <c r="N58" s="31">
        <v>42</v>
      </c>
      <c r="O58" s="31">
        <v>31</v>
      </c>
      <c r="P58" s="31">
        <v>65</v>
      </c>
    </row>
    <row r="59" spans="1:16" x14ac:dyDescent="0.25">
      <c r="A59" s="31" t="s">
        <v>3606</v>
      </c>
      <c r="B59" s="31">
        <v>1</v>
      </c>
      <c r="C59" s="35">
        <f t="shared" si="2"/>
        <v>3.0542937577608025</v>
      </c>
      <c r="D59" s="31">
        <v>0</v>
      </c>
      <c r="E59" s="31">
        <v>6</v>
      </c>
      <c r="F59" s="36">
        <f t="shared" si="3"/>
        <v>0</v>
      </c>
      <c r="G59" s="32">
        <v>43500000</v>
      </c>
      <c r="H59" s="32">
        <v>14242245</v>
      </c>
      <c r="I59" s="33">
        <v>29257755</v>
      </c>
      <c r="J59" s="34">
        <v>3.0542937577608025</v>
      </c>
      <c r="K59" s="31">
        <v>65</v>
      </c>
      <c r="L59" s="31">
        <v>3</v>
      </c>
      <c r="M59" s="31">
        <v>70</v>
      </c>
      <c r="N59" s="31">
        <v>41</v>
      </c>
      <c r="O59" s="31">
        <v>52</v>
      </c>
      <c r="P59" s="31">
        <v>6</v>
      </c>
    </row>
    <row r="60" spans="1:16" x14ac:dyDescent="0.25">
      <c r="A60" s="31" t="s">
        <v>3596</v>
      </c>
      <c r="B60" s="31">
        <v>1</v>
      </c>
      <c r="C60" s="35">
        <f t="shared" si="2"/>
        <v>1.9367711313543976</v>
      </c>
      <c r="D60" s="31">
        <v>1</v>
      </c>
      <c r="E60" s="31">
        <v>6</v>
      </c>
      <c r="F60" s="36">
        <f t="shared" si="3"/>
        <v>0.16666666666666666</v>
      </c>
      <c r="G60" s="32">
        <v>44675000</v>
      </c>
      <c r="H60" s="32">
        <v>23066742</v>
      </c>
      <c r="I60" s="33">
        <v>21608258</v>
      </c>
      <c r="J60" s="34">
        <v>1.9367711313543976</v>
      </c>
      <c r="K60" s="31">
        <v>71</v>
      </c>
      <c r="L60" s="31">
        <v>6</v>
      </c>
      <c r="M60" s="31">
        <v>66</v>
      </c>
      <c r="N60" s="31">
        <v>39</v>
      </c>
      <c r="O60" s="31">
        <v>50</v>
      </c>
      <c r="P60" s="31">
        <v>9</v>
      </c>
    </row>
    <row r="61" spans="1:16" x14ac:dyDescent="0.25">
      <c r="A61" s="31" t="s">
        <v>3709</v>
      </c>
      <c r="B61" s="31">
        <v>1</v>
      </c>
      <c r="C61" s="35">
        <f t="shared" si="2"/>
        <v>1.3079290594745823</v>
      </c>
      <c r="D61" s="31">
        <v>1</v>
      </c>
      <c r="E61" s="31">
        <v>6</v>
      </c>
      <c r="F61" s="36">
        <f t="shared" si="3"/>
        <v>0.16666666666666666</v>
      </c>
      <c r="G61" s="32">
        <v>57500000</v>
      </c>
      <c r="H61" s="32">
        <v>43962629</v>
      </c>
      <c r="I61" s="33">
        <v>13537371</v>
      </c>
      <c r="J61" s="34">
        <v>1.3079290594745823</v>
      </c>
      <c r="K61" s="31">
        <v>72</v>
      </c>
      <c r="L61" s="31">
        <v>13</v>
      </c>
      <c r="M61" s="31">
        <v>67</v>
      </c>
      <c r="N61" s="31">
        <v>34</v>
      </c>
      <c r="O61" s="31">
        <v>41</v>
      </c>
      <c r="P61" s="31">
        <v>13</v>
      </c>
    </row>
    <row r="62" spans="1:16" x14ac:dyDescent="0.25">
      <c r="A62" s="31" t="s">
        <v>2457</v>
      </c>
      <c r="B62" s="31">
        <v>1</v>
      </c>
      <c r="C62" s="35">
        <f t="shared" si="2"/>
        <v>1.78096401410176</v>
      </c>
      <c r="D62" s="31">
        <v>2</v>
      </c>
      <c r="E62" s="31">
        <v>5</v>
      </c>
      <c r="F62" s="36">
        <f t="shared" si="3"/>
        <v>0.4</v>
      </c>
      <c r="G62" s="32">
        <v>30750000</v>
      </c>
      <c r="H62" s="32">
        <v>17265930</v>
      </c>
      <c r="I62" s="33">
        <v>13484070</v>
      </c>
      <c r="J62" s="34">
        <v>1.78096401410176</v>
      </c>
      <c r="K62" s="31">
        <v>63</v>
      </c>
      <c r="L62" s="31">
        <v>7</v>
      </c>
      <c r="M62" s="31">
        <v>54</v>
      </c>
      <c r="N62" s="31">
        <v>48</v>
      </c>
      <c r="O62" s="31">
        <v>51</v>
      </c>
      <c r="P62" s="31">
        <v>15</v>
      </c>
    </row>
    <row r="63" spans="1:16" x14ac:dyDescent="0.25">
      <c r="A63" s="31" t="s">
        <v>3612</v>
      </c>
      <c r="B63" s="31">
        <v>1</v>
      </c>
      <c r="C63" s="35">
        <f t="shared" si="2"/>
        <v>1.0905820053345929</v>
      </c>
      <c r="D63" s="31">
        <v>3</v>
      </c>
      <c r="E63" s="31">
        <v>6</v>
      </c>
      <c r="F63" s="36">
        <f t="shared" si="3"/>
        <v>0.5</v>
      </c>
      <c r="G63" s="32">
        <v>49000000</v>
      </c>
      <c r="H63" s="32">
        <v>44930138</v>
      </c>
      <c r="I63" s="33">
        <v>4069862</v>
      </c>
      <c r="J63" s="34">
        <v>1.0905820053345929</v>
      </c>
      <c r="K63" s="31">
        <v>64</v>
      </c>
      <c r="L63" s="31">
        <v>25</v>
      </c>
      <c r="M63" s="31">
        <v>31</v>
      </c>
      <c r="N63" s="31">
        <v>37</v>
      </c>
      <c r="O63" s="31">
        <v>39</v>
      </c>
      <c r="P63" s="31">
        <v>19</v>
      </c>
    </row>
    <row r="64" spans="1:16" x14ac:dyDescent="0.25">
      <c r="A64" s="31" t="s">
        <v>1899</v>
      </c>
      <c r="B64" s="31">
        <v>1</v>
      </c>
      <c r="C64" s="35">
        <f t="shared" si="2"/>
        <v>-0.54190581357717693</v>
      </c>
      <c r="D64" s="31">
        <v>0</v>
      </c>
      <c r="E64" s="31">
        <v>2</v>
      </c>
      <c r="F64" s="36">
        <f t="shared" si="3"/>
        <v>0</v>
      </c>
      <c r="G64" s="32">
        <v>1229634.1463414636</v>
      </c>
      <c r="H64" s="32">
        <v>-2269092</v>
      </c>
      <c r="I64" s="33">
        <v>3498726.1463414636</v>
      </c>
      <c r="J64" s="34">
        <v>-0.54190581357717693</v>
      </c>
      <c r="K64" s="31">
        <v>61</v>
      </c>
      <c r="L64" s="31">
        <v>72</v>
      </c>
      <c r="M64" s="31">
        <v>73</v>
      </c>
      <c r="N64" s="31">
        <v>71</v>
      </c>
      <c r="O64" s="31">
        <v>73</v>
      </c>
      <c r="P64" s="31">
        <v>20</v>
      </c>
    </row>
    <row r="65" spans="1:16" x14ac:dyDescent="0.25">
      <c r="A65" s="31" t="s">
        <v>1455</v>
      </c>
      <c r="B65" s="31">
        <v>1</v>
      </c>
      <c r="C65" s="35">
        <f t="shared" si="2"/>
        <v>3.2993575345137272</v>
      </c>
      <c r="D65" s="31">
        <v>1</v>
      </c>
      <c r="E65" s="31">
        <v>6</v>
      </c>
      <c r="F65" s="36">
        <f t="shared" si="3"/>
        <v>0.16666666666666666</v>
      </c>
      <c r="G65" s="32">
        <v>3674085.3658536584</v>
      </c>
      <c r="H65" s="32">
        <v>1113576</v>
      </c>
      <c r="I65" s="33">
        <v>2560509.3658536584</v>
      </c>
      <c r="J65" s="34">
        <v>3.2993575345137272</v>
      </c>
      <c r="K65" s="31">
        <v>60</v>
      </c>
      <c r="L65" s="31">
        <v>1</v>
      </c>
      <c r="M65" s="31">
        <v>65</v>
      </c>
      <c r="N65" s="31">
        <v>62</v>
      </c>
      <c r="O65" s="31">
        <v>69</v>
      </c>
      <c r="P65" s="31">
        <v>23</v>
      </c>
    </row>
    <row r="66" spans="1:16" x14ac:dyDescent="0.25">
      <c r="A66" s="31" t="s">
        <v>1982</v>
      </c>
      <c r="B66" s="31">
        <v>1</v>
      </c>
      <c r="C66" s="35">
        <f t="shared" ref="C66:C74" si="4">G66/H66</f>
        <v>1.1839778389902809</v>
      </c>
      <c r="D66" s="31">
        <v>2</v>
      </c>
      <c r="E66" s="31">
        <v>4</v>
      </c>
      <c r="F66" s="36">
        <f t="shared" ref="F66:F74" si="5">D66/E66</f>
        <v>0.5</v>
      </c>
      <c r="G66" s="32">
        <v>12400000</v>
      </c>
      <c r="H66" s="32">
        <v>10473169</v>
      </c>
      <c r="I66" s="33">
        <v>1926831</v>
      </c>
      <c r="J66" s="34">
        <v>1.1839778389902809</v>
      </c>
      <c r="K66" s="31">
        <v>66</v>
      </c>
      <c r="L66" s="31">
        <v>19</v>
      </c>
      <c r="M66" s="31">
        <v>29</v>
      </c>
      <c r="N66" s="31">
        <v>56</v>
      </c>
      <c r="O66" s="31">
        <v>57</v>
      </c>
      <c r="P66" s="31">
        <v>27</v>
      </c>
    </row>
    <row r="67" spans="1:16" x14ac:dyDescent="0.25">
      <c r="A67" s="31" t="s">
        <v>3601</v>
      </c>
      <c r="B67" s="31">
        <v>1</v>
      </c>
      <c r="C67" s="35">
        <f t="shared" si="4"/>
        <v>1.0043838886945067</v>
      </c>
      <c r="D67" s="31">
        <v>4</v>
      </c>
      <c r="E67" s="31">
        <v>6</v>
      </c>
      <c r="F67" s="36">
        <f t="shared" si="5"/>
        <v>0.66666666666666663</v>
      </c>
      <c r="G67" s="32">
        <v>30500000</v>
      </c>
      <c r="H67" s="32">
        <v>30366875</v>
      </c>
      <c r="I67" s="33">
        <v>133125</v>
      </c>
      <c r="J67" s="34">
        <v>1.0043838886945067</v>
      </c>
      <c r="K67" s="31">
        <v>70</v>
      </c>
      <c r="L67" s="31">
        <v>34</v>
      </c>
      <c r="M67" s="31">
        <v>13</v>
      </c>
      <c r="N67" s="31">
        <v>49</v>
      </c>
      <c r="O67" s="31">
        <v>46</v>
      </c>
      <c r="P67" s="31">
        <v>34</v>
      </c>
    </row>
    <row r="68" spans="1:16" x14ac:dyDescent="0.25">
      <c r="A68" s="31" t="s">
        <v>3742</v>
      </c>
      <c r="B68" s="31">
        <v>1</v>
      </c>
      <c r="C68" s="35">
        <f t="shared" si="4"/>
        <v>1.0647111471929889</v>
      </c>
      <c r="D68" s="31">
        <v>1</v>
      </c>
      <c r="E68" s="31">
        <v>2</v>
      </c>
      <c r="F68" s="36">
        <f t="shared" si="5"/>
        <v>0.5</v>
      </c>
      <c r="G68" s="32">
        <v>1600000</v>
      </c>
      <c r="H68" s="32">
        <v>1502755</v>
      </c>
      <c r="I68" s="33">
        <v>97245</v>
      </c>
      <c r="J68" s="34">
        <v>1.0647111471929889</v>
      </c>
      <c r="K68" s="31">
        <v>73</v>
      </c>
      <c r="L68" s="31">
        <v>27</v>
      </c>
      <c r="M68" s="31">
        <v>32</v>
      </c>
      <c r="N68" s="31">
        <v>68</v>
      </c>
      <c r="O68" s="31">
        <v>67</v>
      </c>
      <c r="P68" s="31">
        <v>35</v>
      </c>
    </row>
    <row r="69" spans="1:16" x14ac:dyDescent="0.25">
      <c r="A69" s="31" t="s">
        <v>670</v>
      </c>
      <c r="B69" s="31">
        <v>1</v>
      </c>
      <c r="C69" s="35">
        <f t="shared" si="4"/>
        <v>2.9903667471217719</v>
      </c>
      <c r="D69" s="31">
        <v>0</v>
      </c>
      <c r="E69" s="31">
        <v>2</v>
      </c>
      <c r="F69" s="36">
        <f t="shared" si="5"/>
        <v>0</v>
      </c>
      <c r="G69" s="32">
        <v>140000</v>
      </c>
      <c r="H69" s="32">
        <v>46817</v>
      </c>
      <c r="I69" s="33">
        <v>93183</v>
      </c>
      <c r="J69" s="34">
        <v>2.9903667471217719</v>
      </c>
      <c r="K69" s="31">
        <v>59</v>
      </c>
      <c r="L69" s="31">
        <v>4</v>
      </c>
      <c r="M69" s="31">
        <v>71</v>
      </c>
      <c r="N69" s="31">
        <v>73</v>
      </c>
      <c r="O69" s="31">
        <v>71</v>
      </c>
      <c r="P69" s="31">
        <v>36</v>
      </c>
    </row>
    <row r="70" spans="1:16" x14ac:dyDescent="0.25">
      <c r="A70" s="31" t="s">
        <v>527</v>
      </c>
      <c r="B70" s="31">
        <v>1</v>
      </c>
      <c r="C70" s="35">
        <f t="shared" si="4"/>
        <v>0.82406921382298692</v>
      </c>
      <c r="D70" s="31">
        <v>1</v>
      </c>
      <c r="E70" s="31">
        <v>2</v>
      </c>
      <c r="F70" s="36">
        <f t="shared" si="5"/>
        <v>0.5</v>
      </c>
      <c r="G70" s="32">
        <v>1650000</v>
      </c>
      <c r="H70" s="32">
        <v>2002259</v>
      </c>
      <c r="I70" s="33">
        <v>-352259</v>
      </c>
      <c r="J70" s="34">
        <v>0.82406921382298692</v>
      </c>
      <c r="K70" s="31">
        <v>62</v>
      </c>
      <c r="L70" s="31">
        <v>49</v>
      </c>
      <c r="M70" s="31">
        <v>34</v>
      </c>
      <c r="N70" s="31">
        <v>66</v>
      </c>
      <c r="O70" s="31">
        <v>65</v>
      </c>
      <c r="P70" s="31">
        <v>37</v>
      </c>
    </row>
    <row r="71" spans="1:16" x14ac:dyDescent="0.25">
      <c r="A71" s="31" t="s">
        <v>1502</v>
      </c>
      <c r="B71" s="31">
        <v>1</v>
      </c>
      <c r="C71" s="35">
        <f t="shared" si="4"/>
        <v>0.75128149144772682</v>
      </c>
      <c r="D71" s="31">
        <v>1</v>
      </c>
      <c r="E71" s="31">
        <v>3</v>
      </c>
      <c r="F71" s="36">
        <f t="shared" si="5"/>
        <v>0.33333333333333331</v>
      </c>
      <c r="G71" s="32">
        <v>8100000</v>
      </c>
      <c r="H71" s="32">
        <v>10781578</v>
      </c>
      <c r="I71" s="33">
        <v>-2681578</v>
      </c>
      <c r="J71" s="34">
        <v>0.75128149144772682</v>
      </c>
      <c r="K71" s="31">
        <v>69</v>
      </c>
      <c r="L71" s="31">
        <v>57</v>
      </c>
      <c r="M71" s="31">
        <v>56</v>
      </c>
      <c r="N71" s="31">
        <v>58</v>
      </c>
      <c r="O71" s="31">
        <v>55</v>
      </c>
      <c r="P71" s="31">
        <v>43</v>
      </c>
    </row>
    <row r="72" spans="1:16" x14ac:dyDescent="0.25">
      <c r="A72" s="31" t="s">
        <v>3431</v>
      </c>
      <c r="B72" s="31">
        <v>1</v>
      </c>
      <c r="C72" s="35">
        <f t="shared" si="4"/>
        <v>0.59823175029288689</v>
      </c>
      <c r="D72" s="31">
        <v>3</v>
      </c>
      <c r="E72" s="31">
        <v>4</v>
      </c>
      <c r="F72" s="36">
        <f t="shared" si="5"/>
        <v>0.75</v>
      </c>
      <c r="G72" s="32">
        <v>4850000</v>
      </c>
      <c r="H72" s="32">
        <v>8107226</v>
      </c>
      <c r="I72" s="33">
        <v>-3257226</v>
      </c>
      <c r="J72" s="34">
        <v>0.59823175029288689</v>
      </c>
      <c r="K72" s="31">
        <v>58</v>
      </c>
      <c r="L72" s="31">
        <v>67</v>
      </c>
      <c r="M72" s="31">
        <v>6</v>
      </c>
      <c r="N72" s="31">
        <v>60</v>
      </c>
      <c r="O72" s="31">
        <v>59</v>
      </c>
      <c r="P72" s="31">
        <v>45</v>
      </c>
    </row>
    <row r="73" spans="1:16" x14ac:dyDescent="0.25">
      <c r="A73" s="31" t="s">
        <v>2618</v>
      </c>
      <c r="B73" s="31">
        <v>1</v>
      </c>
      <c r="C73" s="35">
        <f t="shared" si="4"/>
        <v>0.62563804512392418</v>
      </c>
      <c r="D73" s="31">
        <v>5</v>
      </c>
      <c r="E73" s="31">
        <v>6</v>
      </c>
      <c r="F73" s="36">
        <f t="shared" si="5"/>
        <v>0.83333333333333337</v>
      </c>
      <c r="G73" s="32">
        <v>18500000</v>
      </c>
      <c r="H73" s="32">
        <v>29569813</v>
      </c>
      <c r="I73" s="33">
        <v>-11069813</v>
      </c>
      <c r="J73" s="34">
        <v>0.62563804512392418</v>
      </c>
      <c r="K73" s="31">
        <v>67</v>
      </c>
      <c r="L73" s="31">
        <v>66</v>
      </c>
      <c r="M73" s="31">
        <v>3</v>
      </c>
      <c r="N73" s="31">
        <v>53</v>
      </c>
      <c r="O73" s="31">
        <v>47</v>
      </c>
      <c r="P73" s="31">
        <v>52</v>
      </c>
    </row>
    <row r="74" spans="1:16" x14ac:dyDescent="0.25">
      <c r="A74" s="31" t="s">
        <v>2732</v>
      </c>
      <c r="B74" s="31">
        <v>1</v>
      </c>
      <c r="C74" s="35">
        <f t="shared" si="4"/>
        <v>0.68884191293194652</v>
      </c>
      <c r="D74" s="31">
        <v>5</v>
      </c>
      <c r="E74" s="31">
        <v>6</v>
      </c>
      <c r="F74" s="36">
        <f t="shared" si="5"/>
        <v>0.83333333333333337</v>
      </c>
      <c r="G74" s="32">
        <v>38750000</v>
      </c>
      <c r="H74" s="32">
        <v>56253836</v>
      </c>
      <c r="I74" s="33">
        <v>-17503836</v>
      </c>
      <c r="J74" s="34">
        <v>0.68884191293194652</v>
      </c>
      <c r="K74" s="31">
        <v>68</v>
      </c>
      <c r="L74" s="31">
        <v>65</v>
      </c>
      <c r="M74" s="31">
        <v>2</v>
      </c>
      <c r="N74" s="31">
        <v>44</v>
      </c>
      <c r="O74" s="31">
        <v>38</v>
      </c>
      <c r="P74" s="31">
        <v>59</v>
      </c>
    </row>
  </sheetData>
  <sortState xmlns:xlrd2="http://schemas.microsoft.com/office/spreadsheetml/2017/richdata2" ref="A2:P74">
    <sortCondition descending="1" ref="B2:B74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7019-3C55-44D7-81AE-66C30019D284}">
  <dimension ref="A1:R89"/>
  <sheetViews>
    <sheetView workbookViewId="0">
      <pane ySplit="1" topLeftCell="A2" activePane="bottomLeft" state="frozen"/>
      <selection activeCell="E1" sqref="E1"/>
      <selection pane="bottomLeft" activeCell="D22" sqref="D22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O2K Worldwide Management Group, LLC - Sports Management and Marketing Group</v>
      </c>
      <c r="B2" s="3" t="s">
        <v>2634</v>
      </c>
      <c r="C2" s="3">
        <v>5</v>
      </c>
      <c r="D2" s="16">
        <v>1.4099136942252011</v>
      </c>
      <c r="E2" s="19">
        <v>0.2857142857142857</v>
      </c>
      <c r="F2" s="4">
        <v>74725000</v>
      </c>
      <c r="G2" s="4">
        <v>52999698</v>
      </c>
      <c r="H2" s="4">
        <v>21725302</v>
      </c>
      <c r="I2" s="17">
        <v>1.4099136942252011</v>
      </c>
      <c r="J2" s="18">
        <f t="shared" ref="J2:J33" si="0">I2-1</f>
        <v>0.40991369422520108</v>
      </c>
      <c r="K2" s="4">
        <f t="shared" ref="K2:K33" si="1">(F2/6)*0.5</f>
        <v>6227083.333333333</v>
      </c>
      <c r="L2" s="4">
        <f t="shared" ref="L2:L33" si="2">K2/C2</f>
        <v>1245416.6666666665</v>
      </c>
      <c r="M2" s="3">
        <v>53</v>
      </c>
      <c r="N2" s="3">
        <v>5</v>
      </c>
      <c r="O2" s="3">
        <v>78</v>
      </c>
      <c r="P2" s="3">
        <v>42</v>
      </c>
      <c r="Q2" s="3">
        <v>58</v>
      </c>
      <c r="R2" s="3">
        <v>8</v>
      </c>
    </row>
    <row r="3" spans="1:18" x14ac:dyDescent="0.25">
      <c r="A3" s="3" t="str">
        <f>IFERROR(INDEX(PIBA!A:A, MATCH(B3, PIBA!B:B, 0)), "Not Found")</f>
        <v>Achieve Sports Management</v>
      </c>
      <c r="B3" s="3" t="s">
        <v>2169</v>
      </c>
      <c r="C3" s="3">
        <v>5</v>
      </c>
      <c r="D3" s="16">
        <v>1.3724951332021</v>
      </c>
      <c r="E3" s="19">
        <v>0.36363636363636365</v>
      </c>
      <c r="F3" s="4">
        <v>29870000</v>
      </c>
      <c r="G3" s="4">
        <v>21763283</v>
      </c>
      <c r="H3" s="4">
        <v>8106717</v>
      </c>
      <c r="I3" s="17">
        <v>1.3724951332021</v>
      </c>
      <c r="J3" s="18">
        <f t="shared" si="0"/>
        <v>0.37249513320210004</v>
      </c>
      <c r="K3" s="4">
        <f t="shared" si="1"/>
        <v>2489166.6666666665</v>
      </c>
      <c r="L3" s="4">
        <f t="shared" si="2"/>
        <v>497833.33333333331</v>
      </c>
      <c r="M3" s="3">
        <v>57</v>
      </c>
      <c r="N3" s="3">
        <v>7</v>
      </c>
      <c r="O3" s="3">
        <v>74</v>
      </c>
      <c r="P3" s="3">
        <v>73</v>
      </c>
      <c r="Q3" s="3">
        <v>77</v>
      </c>
      <c r="R3" s="3">
        <v>23</v>
      </c>
    </row>
    <row r="4" spans="1:18" x14ac:dyDescent="0.25">
      <c r="A4" s="3" t="str">
        <f>IFERROR(INDEX(PIBA!A:A, MATCH(B4, PIBA!B:B, 0)), "Not Found")</f>
        <v>The Orr Hockey Group</v>
      </c>
      <c r="B4" s="3" t="s">
        <v>3436</v>
      </c>
      <c r="C4" s="3">
        <v>5</v>
      </c>
      <c r="D4" s="16">
        <v>1.3150213948150793</v>
      </c>
      <c r="E4" s="19">
        <v>0.2857142857142857</v>
      </c>
      <c r="F4" s="4">
        <v>126875000</v>
      </c>
      <c r="G4" s="4">
        <v>96481320</v>
      </c>
      <c r="H4" s="4">
        <v>30393680</v>
      </c>
      <c r="I4" s="17">
        <v>1.3150213948150793</v>
      </c>
      <c r="J4" s="18">
        <f t="shared" si="0"/>
        <v>0.31502139481507929</v>
      </c>
      <c r="K4" s="4">
        <f t="shared" si="1"/>
        <v>10572916.666666666</v>
      </c>
      <c r="L4" s="4">
        <f t="shared" si="2"/>
        <v>2114583.333333333</v>
      </c>
      <c r="M4" s="3">
        <v>52</v>
      </c>
      <c r="N4" s="3">
        <v>11</v>
      </c>
      <c r="O4" s="3">
        <v>79</v>
      </c>
      <c r="P4" s="3">
        <v>30</v>
      </c>
      <c r="Q4" s="3">
        <v>39</v>
      </c>
      <c r="R4" s="3">
        <v>4</v>
      </c>
    </row>
    <row r="5" spans="1:18" x14ac:dyDescent="0.25">
      <c r="A5" s="3" t="str">
        <f>IFERROR(INDEX(PIBA!A:A, MATCH(B5, PIBA!B:B, 0)), "Not Found")</f>
        <v>O2K Worldwide Management Group, LLC - Sports Management and Marketing Group</v>
      </c>
      <c r="B5" s="3" t="s">
        <v>1475</v>
      </c>
      <c r="C5" s="3">
        <v>8</v>
      </c>
      <c r="D5" s="16">
        <v>1.3049476776437969</v>
      </c>
      <c r="E5" s="19">
        <v>0.45161290322580644</v>
      </c>
      <c r="F5" s="4">
        <v>92539695.121951222</v>
      </c>
      <c r="G5" s="4">
        <v>70914487</v>
      </c>
      <c r="H5" s="4">
        <v>21625208.121951222</v>
      </c>
      <c r="I5" s="17">
        <v>1.3049476776437969</v>
      </c>
      <c r="J5" s="18">
        <f t="shared" si="0"/>
        <v>0.30494767764379693</v>
      </c>
      <c r="K5" s="4">
        <f t="shared" si="1"/>
        <v>7711641.2601626022</v>
      </c>
      <c r="L5" s="4">
        <f t="shared" si="2"/>
        <v>963955.15752032527</v>
      </c>
      <c r="M5" s="3">
        <v>42</v>
      </c>
      <c r="N5" s="3">
        <v>13</v>
      </c>
      <c r="O5" s="3">
        <v>56</v>
      </c>
      <c r="P5" s="3">
        <v>34</v>
      </c>
      <c r="Q5" s="3">
        <v>46</v>
      </c>
      <c r="R5" s="3">
        <v>9</v>
      </c>
    </row>
    <row r="6" spans="1:18" x14ac:dyDescent="0.25">
      <c r="A6" s="3" t="str">
        <f>IFERROR(INDEX(PIBA!A:A, MATCH(B6, PIBA!B:B, 0)), "Not Found")</f>
        <v>JMG Sports Agency d/b/a Puck Agency, LLC</v>
      </c>
      <c r="B6" s="3" t="s">
        <v>1906</v>
      </c>
      <c r="C6" s="3">
        <v>9</v>
      </c>
      <c r="D6" s="16">
        <v>1.2285057817643041</v>
      </c>
      <c r="E6" s="19">
        <v>0.42857142857142855</v>
      </c>
      <c r="F6" s="4">
        <v>9903353.658536585</v>
      </c>
      <c r="G6" s="4">
        <v>8061300</v>
      </c>
      <c r="H6" s="4">
        <v>1842053.6585365853</v>
      </c>
      <c r="I6" s="17">
        <v>1.2285057817643041</v>
      </c>
      <c r="J6" s="18">
        <f t="shared" si="0"/>
        <v>0.22850578176430414</v>
      </c>
      <c r="K6" s="4">
        <f t="shared" si="1"/>
        <v>825279.47154471546</v>
      </c>
      <c r="L6" s="4">
        <f t="shared" si="2"/>
        <v>91697.719060523945</v>
      </c>
      <c r="M6" s="3">
        <v>40</v>
      </c>
      <c r="N6" s="3">
        <v>15</v>
      </c>
      <c r="O6" s="3">
        <v>65</v>
      </c>
      <c r="P6" s="3">
        <v>85</v>
      </c>
      <c r="Q6" s="3">
        <v>89</v>
      </c>
      <c r="R6" s="3">
        <v>37</v>
      </c>
    </row>
    <row r="7" spans="1:18" x14ac:dyDescent="0.25">
      <c r="A7" s="3" t="str">
        <f>IFERROR(INDEX(PIBA!A:A, MATCH(B7, PIBA!B:B, 0)), "Not Found")</f>
        <v>Titan Sports Management, Inc.</v>
      </c>
      <c r="B7" s="3" t="s">
        <v>1837</v>
      </c>
      <c r="C7" s="3">
        <v>6</v>
      </c>
      <c r="D7" s="16">
        <v>1.2238175383127858</v>
      </c>
      <c r="E7" s="19">
        <v>0.22727272727272727</v>
      </c>
      <c r="F7" s="4">
        <v>66079440.548780486</v>
      </c>
      <c r="G7" s="4">
        <v>53994520</v>
      </c>
      <c r="H7" s="4">
        <v>12084920.548780488</v>
      </c>
      <c r="I7" s="17">
        <v>1.2238175383127858</v>
      </c>
      <c r="J7" s="18">
        <f t="shared" si="0"/>
        <v>0.22381753831278584</v>
      </c>
      <c r="K7" s="4">
        <f t="shared" si="1"/>
        <v>5506620.0457317075</v>
      </c>
      <c r="L7" s="4">
        <f t="shared" si="2"/>
        <v>917770.00762195128</v>
      </c>
      <c r="M7" s="3">
        <v>47</v>
      </c>
      <c r="N7" s="3">
        <v>16</v>
      </c>
      <c r="O7" s="3">
        <v>83</v>
      </c>
      <c r="P7" s="3">
        <v>47</v>
      </c>
      <c r="Q7" s="3">
        <v>57</v>
      </c>
      <c r="R7" s="3">
        <v>19</v>
      </c>
    </row>
    <row r="8" spans="1:18" x14ac:dyDescent="0.25">
      <c r="A8" s="3" t="str">
        <f>IFERROR(INDEX(PIBA!A:A, MATCH(B8, PIBA!B:B, 0)), "Not Found")</f>
        <v>The Sports Corporation</v>
      </c>
      <c r="B8" s="3" t="s">
        <v>1508</v>
      </c>
      <c r="C8" s="3">
        <v>30</v>
      </c>
      <c r="D8" s="16">
        <v>1.2111310188553925</v>
      </c>
      <c r="E8" s="19">
        <v>0.43902439024390244</v>
      </c>
      <c r="F8" s="4">
        <v>428058673.78048784</v>
      </c>
      <c r="G8" s="4">
        <v>353437132</v>
      </c>
      <c r="H8" s="4">
        <v>74621541.780487791</v>
      </c>
      <c r="I8" s="17">
        <v>1.2111310188553925</v>
      </c>
      <c r="J8" s="18">
        <f t="shared" si="0"/>
        <v>0.21113101885539254</v>
      </c>
      <c r="K8" s="4">
        <f t="shared" si="1"/>
        <v>35671556.148373984</v>
      </c>
      <c r="L8" s="4">
        <f t="shared" si="2"/>
        <v>1189051.8716124662</v>
      </c>
      <c r="M8" s="3">
        <v>9</v>
      </c>
      <c r="N8" s="3">
        <v>17</v>
      </c>
      <c r="O8" s="3">
        <v>60</v>
      </c>
      <c r="P8" s="3">
        <v>5</v>
      </c>
      <c r="Q8" s="3">
        <v>9</v>
      </c>
      <c r="R8" s="3">
        <v>1</v>
      </c>
    </row>
    <row r="9" spans="1:18" x14ac:dyDescent="0.25">
      <c r="A9" s="3" t="str">
        <f>IFERROR(INDEX(PIBA!A:A, MATCH(B9, PIBA!B:B, 0)), "Not Found")</f>
        <v>I-C-E Hockey Agency</v>
      </c>
      <c r="B9" s="3" t="s">
        <v>2769</v>
      </c>
      <c r="C9" s="3">
        <v>8</v>
      </c>
      <c r="D9" s="16">
        <v>1.2012028713421918</v>
      </c>
      <c r="E9" s="19">
        <v>0.42105263157894735</v>
      </c>
      <c r="F9" s="4">
        <v>128599268.29268292</v>
      </c>
      <c r="G9" s="4">
        <v>107058742</v>
      </c>
      <c r="H9" s="4">
        <v>21540526.292682927</v>
      </c>
      <c r="I9" s="17">
        <v>1.2012028713421918</v>
      </c>
      <c r="J9" s="18">
        <f t="shared" si="0"/>
        <v>0.20120287134219184</v>
      </c>
      <c r="K9" s="4">
        <f t="shared" si="1"/>
        <v>10716605.691056909</v>
      </c>
      <c r="L9" s="4">
        <f t="shared" si="2"/>
        <v>1339575.7113821136</v>
      </c>
      <c r="M9" s="3">
        <v>41</v>
      </c>
      <c r="N9" s="3">
        <v>18</v>
      </c>
      <c r="O9" s="3">
        <v>66</v>
      </c>
      <c r="P9" s="3">
        <v>29</v>
      </c>
      <c r="Q9" s="3">
        <v>33</v>
      </c>
      <c r="R9" s="3">
        <v>11</v>
      </c>
    </row>
    <row r="10" spans="1:18" x14ac:dyDescent="0.25">
      <c r="A10" s="3" t="str">
        <f>IFERROR(INDEX(PIBA!A:A, MATCH(B10, PIBA!B:B, 0)), "Not Found")</f>
        <v>Octagon Athlete Representation</v>
      </c>
      <c r="B10" s="3" t="s">
        <v>3567</v>
      </c>
      <c r="C10" s="3">
        <v>10</v>
      </c>
      <c r="D10" s="16">
        <v>1.1687722800323177</v>
      </c>
      <c r="E10" s="19">
        <v>0.52500000000000002</v>
      </c>
      <c r="F10" s="4">
        <v>83068597.560975611</v>
      </c>
      <c r="G10" s="4">
        <v>71073381</v>
      </c>
      <c r="H10" s="4">
        <v>11995216.560975611</v>
      </c>
      <c r="I10" s="17">
        <v>1.1687722800323177</v>
      </c>
      <c r="J10" s="18">
        <f t="shared" si="0"/>
        <v>0.1687722800323177</v>
      </c>
      <c r="K10" s="4">
        <f t="shared" si="1"/>
        <v>6922383.1300813006</v>
      </c>
      <c r="L10" s="4">
        <f t="shared" si="2"/>
        <v>692238.31300813006</v>
      </c>
      <c r="M10" s="3">
        <v>35</v>
      </c>
      <c r="N10" s="3">
        <v>20</v>
      </c>
      <c r="O10" s="3">
        <v>35</v>
      </c>
      <c r="P10" s="3">
        <v>40</v>
      </c>
      <c r="Q10" s="3">
        <v>45</v>
      </c>
      <c r="R10" s="3">
        <v>20</v>
      </c>
    </row>
    <row r="11" spans="1:18" x14ac:dyDescent="0.25">
      <c r="A11" s="3" t="str">
        <f>IFERROR(INDEX(PIBA!A:A, MATCH(B11, PIBA!B:B, 0)), "Not Found")</f>
        <v>Titan Sports Management, Inc.</v>
      </c>
      <c r="B11" s="3" t="s">
        <v>2190</v>
      </c>
      <c r="C11" s="3">
        <v>16</v>
      </c>
      <c r="D11" s="16">
        <v>1.1260378958166373</v>
      </c>
      <c r="E11" s="19">
        <v>0.323943661971831</v>
      </c>
      <c r="F11" s="4">
        <v>179148353.65853658</v>
      </c>
      <c r="G11" s="4">
        <v>159096203</v>
      </c>
      <c r="H11" s="4">
        <v>20052150.658536583</v>
      </c>
      <c r="I11" s="17">
        <v>1.1260378958166373</v>
      </c>
      <c r="J11" s="18">
        <f t="shared" si="0"/>
        <v>0.12603789581663727</v>
      </c>
      <c r="K11" s="4">
        <f t="shared" si="1"/>
        <v>14929029.471544715</v>
      </c>
      <c r="L11" s="4">
        <f t="shared" si="2"/>
        <v>933064.34197154467</v>
      </c>
      <c r="M11" s="3">
        <v>24</v>
      </c>
      <c r="N11" s="3">
        <v>24</v>
      </c>
      <c r="O11" s="3">
        <v>77</v>
      </c>
      <c r="P11" s="3">
        <v>20</v>
      </c>
      <c r="Q11" s="3">
        <v>24</v>
      </c>
      <c r="R11" s="3">
        <v>12</v>
      </c>
    </row>
    <row r="12" spans="1:18" x14ac:dyDescent="0.25">
      <c r="A12" s="3" t="str">
        <f>IFERROR(INDEX(PIBA!A:A, MATCH(B12, PIBA!B:B, 0)), "Not Found")</f>
        <v>Newport Sports Management Inc.</v>
      </c>
      <c r="B12" s="3" t="s">
        <v>2965</v>
      </c>
      <c r="C12" s="3">
        <v>36</v>
      </c>
      <c r="D12" s="16">
        <v>1.1077186349165073</v>
      </c>
      <c r="E12" s="19">
        <v>0.38414634146341464</v>
      </c>
      <c r="F12" s="4">
        <v>493472620.9512195</v>
      </c>
      <c r="G12" s="4">
        <v>445485528</v>
      </c>
      <c r="H12" s="4">
        <v>47987092.951219514</v>
      </c>
      <c r="I12" s="17">
        <v>1.1077186349165073</v>
      </c>
      <c r="J12" s="18">
        <f t="shared" si="0"/>
        <v>0.10771863491650735</v>
      </c>
      <c r="K12" s="4">
        <f t="shared" si="1"/>
        <v>41122718.412601627</v>
      </c>
      <c r="L12" s="4">
        <f t="shared" si="2"/>
        <v>1142297.7336833784</v>
      </c>
      <c r="M12" s="3">
        <v>5</v>
      </c>
      <c r="N12" s="3">
        <v>25</v>
      </c>
      <c r="O12" s="3">
        <v>73</v>
      </c>
      <c r="P12" s="3">
        <v>4</v>
      </c>
      <c r="Q12" s="3">
        <v>4</v>
      </c>
      <c r="R12" s="3">
        <v>2</v>
      </c>
    </row>
    <row r="13" spans="1:18" x14ac:dyDescent="0.25">
      <c r="A13" s="3" t="str">
        <f>IFERROR(INDEX(PIBA!A:A, MATCH(B13, PIBA!B:B, 0)), "Not Found")</f>
        <v>The Will Sports Group</v>
      </c>
      <c r="B13" s="3" t="s">
        <v>1613</v>
      </c>
      <c r="C13" s="3">
        <v>22</v>
      </c>
      <c r="D13" s="16">
        <v>1.1004107978772721</v>
      </c>
      <c r="E13" s="19">
        <v>0.43902439024390244</v>
      </c>
      <c r="F13" s="4">
        <v>191439768.29268292</v>
      </c>
      <c r="G13" s="4">
        <v>173971183</v>
      </c>
      <c r="H13" s="4">
        <v>17468585.292682931</v>
      </c>
      <c r="I13" s="17">
        <v>1.1004107978772721</v>
      </c>
      <c r="J13" s="18">
        <f t="shared" si="0"/>
        <v>0.10041079787727214</v>
      </c>
      <c r="K13" s="4">
        <f t="shared" si="1"/>
        <v>15953314.024390243</v>
      </c>
      <c r="L13" s="4">
        <f t="shared" si="2"/>
        <v>725150.63747228379</v>
      </c>
      <c r="M13" s="3">
        <v>17</v>
      </c>
      <c r="N13" s="3">
        <v>26</v>
      </c>
      <c r="O13" s="3">
        <v>61</v>
      </c>
      <c r="P13" s="3">
        <v>19</v>
      </c>
      <c r="Q13" s="3">
        <v>23</v>
      </c>
      <c r="R13" s="3">
        <v>13</v>
      </c>
    </row>
    <row r="14" spans="1:18" x14ac:dyDescent="0.25">
      <c r="A14" s="3" t="str">
        <f>IFERROR(INDEX(PIBA!A:A, MATCH(B14, PIBA!B:B, 0)), "Not Found")</f>
        <v>CAA Hockey</v>
      </c>
      <c r="B14" s="3" t="s">
        <v>1690</v>
      </c>
      <c r="C14" s="3">
        <v>46</v>
      </c>
      <c r="D14" s="16">
        <v>1.0665220390687549</v>
      </c>
      <c r="E14" s="19">
        <v>0.47540983606557374</v>
      </c>
      <c r="F14" s="4">
        <v>607266067.68292677</v>
      </c>
      <c r="G14" s="4">
        <v>569389141</v>
      </c>
      <c r="H14" s="4">
        <v>37876926.682926834</v>
      </c>
      <c r="I14" s="17">
        <v>1.0665220390687549</v>
      </c>
      <c r="J14" s="18">
        <f t="shared" si="0"/>
        <v>6.6522039068754868E-2</v>
      </c>
      <c r="K14" s="4">
        <f t="shared" si="1"/>
        <v>50605505.640243895</v>
      </c>
      <c r="L14" s="4">
        <f t="shared" si="2"/>
        <v>1100119.687831389</v>
      </c>
      <c r="M14" s="3">
        <v>4</v>
      </c>
      <c r="N14" s="3">
        <v>29</v>
      </c>
      <c r="O14" s="3">
        <v>50</v>
      </c>
      <c r="P14" s="3">
        <v>3</v>
      </c>
      <c r="Q14" s="3">
        <v>3</v>
      </c>
      <c r="R14" s="3">
        <v>3</v>
      </c>
    </row>
    <row r="15" spans="1:18" x14ac:dyDescent="0.25">
      <c r="A15" s="3" t="str">
        <f>IFERROR(INDEX(PIBA!A:A, MATCH(B15, PIBA!B:B, 0)), "Not Found")</f>
        <v>Quartexx Management</v>
      </c>
      <c r="B15" s="3" t="s">
        <v>1205</v>
      </c>
      <c r="C15" s="3">
        <v>23</v>
      </c>
      <c r="D15" s="16">
        <v>1.0550988549368943</v>
      </c>
      <c r="E15" s="19">
        <v>0.449438202247191</v>
      </c>
      <c r="F15" s="4">
        <v>249173502.43902439</v>
      </c>
      <c r="G15" s="4">
        <v>236161286</v>
      </c>
      <c r="H15" s="4">
        <v>13012216.439024389</v>
      </c>
      <c r="I15" s="17">
        <v>1.0550988549368943</v>
      </c>
      <c r="J15" s="18">
        <f t="shared" si="0"/>
        <v>5.5098854936894259E-2</v>
      </c>
      <c r="K15" s="4">
        <f t="shared" si="1"/>
        <v>20764458.536585364</v>
      </c>
      <c r="L15" s="4">
        <f t="shared" si="2"/>
        <v>902802.54506892886</v>
      </c>
      <c r="M15" s="3">
        <v>16</v>
      </c>
      <c r="N15" s="3">
        <v>31</v>
      </c>
      <c r="O15" s="3">
        <v>57</v>
      </c>
      <c r="P15" s="3">
        <v>15</v>
      </c>
      <c r="Q15" s="3">
        <v>17</v>
      </c>
      <c r="R15" s="3">
        <v>18</v>
      </c>
    </row>
    <row r="16" spans="1:18" x14ac:dyDescent="0.25">
      <c r="A16" s="3" t="str">
        <f>IFERROR(INDEX(PIBA!A:A, MATCH(B16, PIBA!B:B, 0)), "Not Found")</f>
        <v>Quartexx Management</v>
      </c>
      <c r="B16" s="3" t="s">
        <v>3098</v>
      </c>
      <c r="C16" s="3">
        <v>30</v>
      </c>
      <c r="D16" s="16">
        <v>1.0343076874872799</v>
      </c>
      <c r="E16" s="19">
        <v>0.4351145038167939</v>
      </c>
      <c r="F16" s="4">
        <v>251582737.80487803</v>
      </c>
      <c r="G16" s="4">
        <v>243237811</v>
      </c>
      <c r="H16" s="4">
        <v>8344926.8048780523</v>
      </c>
      <c r="I16" s="17">
        <v>1.0343076874872799</v>
      </c>
      <c r="J16" s="18">
        <f t="shared" si="0"/>
        <v>3.4307687487279859E-2</v>
      </c>
      <c r="K16" s="4">
        <f t="shared" si="1"/>
        <v>20965228.150406502</v>
      </c>
      <c r="L16" s="4">
        <f t="shared" si="2"/>
        <v>698840.9383468834</v>
      </c>
      <c r="M16" s="3">
        <v>10</v>
      </c>
      <c r="N16" s="3">
        <v>33</v>
      </c>
      <c r="O16" s="3">
        <v>63</v>
      </c>
      <c r="P16" s="3">
        <v>14</v>
      </c>
      <c r="Q16" s="3">
        <v>16</v>
      </c>
      <c r="R16" s="3">
        <v>22</v>
      </c>
    </row>
    <row r="17" spans="1:18" x14ac:dyDescent="0.25">
      <c r="A17" s="3" t="str">
        <f>IFERROR(INDEX(PIBA!A:A, MATCH(B17, PIBA!B:B, 0)), "Not Found")</f>
        <v>TMI, LLC</v>
      </c>
      <c r="B17" s="3" t="s">
        <v>3203</v>
      </c>
      <c r="C17" s="3">
        <v>12</v>
      </c>
      <c r="D17" s="16">
        <v>1.0337440615967459</v>
      </c>
      <c r="E17" s="19">
        <v>0.39534883720930231</v>
      </c>
      <c r="F17" s="4">
        <v>230198658.53658536</v>
      </c>
      <c r="G17" s="4">
        <v>222684383</v>
      </c>
      <c r="H17" s="4">
        <v>7514275.5365853664</v>
      </c>
      <c r="I17" s="17">
        <v>1.0337440615967459</v>
      </c>
      <c r="J17" s="18">
        <f t="shared" si="0"/>
        <v>3.3744061596745922E-2</v>
      </c>
      <c r="K17" s="4">
        <f t="shared" si="1"/>
        <v>19183221.544715445</v>
      </c>
      <c r="L17" s="4">
        <f t="shared" si="2"/>
        <v>1598601.7953929538</v>
      </c>
      <c r="M17" s="3">
        <v>28</v>
      </c>
      <c r="N17" s="3">
        <v>34</v>
      </c>
      <c r="O17" s="3">
        <v>72</v>
      </c>
      <c r="P17" s="3">
        <v>17</v>
      </c>
      <c r="Q17" s="3">
        <v>19</v>
      </c>
      <c r="R17" s="3">
        <v>24</v>
      </c>
    </row>
    <row r="18" spans="1:18" x14ac:dyDescent="0.25">
      <c r="A18" s="3" t="str">
        <f>IFERROR(INDEX(PIBA!A:A, MATCH(B18, PIBA!B:B, 0)), "Not Found")</f>
        <v>O2K Worldwide Management Group, LLC - Sports Management and Marketing Group</v>
      </c>
      <c r="B18" s="3" t="s">
        <v>1427</v>
      </c>
      <c r="C18" s="3">
        <v>5</v>
      </c>
      <c r="D18" s="16">
        <v>1.0337288273169776</v>
      </c>
      <c r="E18" s="19">
        <v>0.56521739130434778</v>
      </c>
      <c r="F18" s="4">
        <v>157945731.70731708</v>
      </c>
      <c r="G18" s="4">
        <v>152792229</v>
      </c>
      <c r="H18" s="4">
        <v>5153502.7073170729</v>
      </c>
      <c r="I18" s="17">
        <v>1.0337288273169776</v>
      </c>
      <c r="J18" s="18">
        <f t="shared" si="0"/>
        <v>3.3728827316977572E-2</v>
      </c>
      <c r="K18" s="4">
        <f t="shared" si="1"/>
        <v>13162144.308943091</v>
      </c>
      <c r="L18" s="4">
        <f t="shared" si="2"/>
        <v>2632428.8617886184</v>
      </c>
      <c r="M18" s="3">
        <v>51</v>
      </c>
      <c r="N18" s="3">
        <v>35</v>
      </c>
      <c r="O18" s="3">
        <v>29</v>
      </c>
      <c r="P18" s="3">
        <v>24</v>
      </c>
      <c r="Q18" s="3">
        <v>27</v>
      </c>
      <c r="R18" s="3">
        <v>29</v>
      </c>
    </row>
    <row r="19" spans="1:18" x14ac:dyDescent="0.25">
      <c r="A19" s="3" t="str">
        <f>IFERROR(INDEX(PIBA!A:A, MATCH(B19, PIBA!B:B, 0)), "Not Found")</f>
        <v>CAA Hockey</v>
      </c>
      <c r="B19" s="3" t="s">
        <v>2803</v>
      </c>
      <c r="C19" s="3">
        <v>55</v>
      </c>
      <c r="D19" s="16">
        <v>1.0288859052896897</v>
      </c>
      <c r="E19" s="19">
        <v>0.45217391304347826</v>
      </c>
      <c r="F19" s="4">
        <v>1002088804.4146342</v>
      </c>
      <c r="G19" s="4">
        <v>973955226</v>
      </c>
      <c r="H19" s="4">
        <v>28133578.414634153</v>
      </c>
      <c r="I19" s="17">
        <v>1.0288859052896897</v>
      </c>
      <c r="J19" s="18">
        <f t="shared" si="0"/>
        <v>2.8885905289689706E-2</v>
      </c>
      <c r="K19" s="4">
        <f t="shared" si="1"/>
        <v>83507400.367886186</v>
      </c>
      <c r="L19" s="4">
        <f t="shared" si="2"/>
        <v>1518316.3703252033</v>
      </c>
      <c r="M19" s="3">
        <v>3</v>
      </c>
      <c r="N19" s="3">
        <v>36</v>
      </c>
      <c r="O19" s="3">
        <v>55</v>
      </c>
      <c r="P19" s="3">
        <v>1</v>
      </c>
      <c r="Q19" s="3">
        <v>2</v>
      </c>
      <c r="R19" s="3">
        <v>7</v>
      </c>
    </row>
    <row r="20" spans="1:18" x14ac:dyDescent="0.25">
      <c r="A20" s="3" t="str">
        <f>IFERROR(INDEX(PIBA!A:A, MATCH(B20, PIBA!B:B, 0)), "Not Found")</f>
        <v>International Sports Advisors Co., Inc.</v>
      </c>
      <c r="B20" s="3" t="s">
        <v>2427</v>
      </c>
      <c r="C20" s="3">
        <v>6</v>
      </c>
      <c r="D20" s="16">
        <v>1.0239258400136066</v>
      </c>
      <c r="E20" s="19">
        <v>0.46666666666666667</v>
      </c>
      <c r="F20" s="4">
        <v>157450000</v>
      </c>
      <c r="G20" s="4">
        <v>153770902</v>
      </c>
      <c r="H20" s="4">
        <v>3679098</v>
      </c>
      <c r="I20" s="17">
        <v>1.0239258400136066</v>
      </c>
      <c r="J20" s="18">
        <f t="shared" si="0"/>
        <v>2.3925840013606647E-2</v>
      </c>
      <c r="K20" s="4">
        <f t="shared" si="1"/>
        <v>13120833.333333334</v>
      </c>
      <c r="L20" s="4">
        <f t="shared" si="2"/>
        <v>2186805.5555555555</v>
      </c>
      <c r="M20" s="3">
        <v>46</v>
      </c>
      <c r="N20" s="3">
        <v>37</v>
      </c>
      <c r="O20" s="3">
        <v>53</v>
      </c>
      <c r="P20" s="3">
        <v>25</v>
      </c>
      <c r="Q20" s="3">
        <v>26</v>
      </c>
      <c r="R20" s="3">
        <v>31</v>
      </c>
    </row>
    <row r="21" spans="1:18" x14ac:dyDescent="0.25">
      <c r="A21" s="3" t="str">
        <f>IFERROR(INDEX(PIBA!A:A, MATCH(B21, PIBA!B:B, 0)), "Not Found")</f>
        <v>Newport Sports Management Inc.</v>
      </c>
      <c r="B21" s="3" t="s">
        <v>3803</v>
      </c>
      <c r="C21" s="3">
        <v>18</v>
      </c>
      <c r="D21" s="16">
        <v>1.0235144191014101</v>
      </c>
      <c r="E21" s="19">
        <v>0.44086021505376344</v>
      </c>
      <c r="F21" s="4">
        <v>291357097.56097561</v>
      </c>
      <c r="G21" s="4">
        <v>284663403</v>
      </c>
      <c r="H21" s="4">
        <v>6693694.5609756093</v>
      </c>
      <c r="I21" s="17">
        <v>1.0235144191014101</v>
      </c>
      <c r="J21" s="18">
        <f t="shared" si="0"/>
        <v>2.3514419101410056E-2</v>
      </c>
      <c r="K21" s="4">
        <f t="shared" si="1"/>
        <v>24279758.1300813</v>
      </c>
      <c r="L21" s="4">
        <f t="shared" si="2"/>
        <v>1348875.4516711833</v>
      </c>
      <c r="M21" s="3">
        <v>21</v>
      </c>
      <c r="N21" s="3">
        <v>38</v>
      </c>
      <c r="O21" s="3">
        <v>59</v>
      </c>
      <c r="P21" s="3">
        <v>11</v>
      </c>
      <c r="Q21" s="3">
        <v>13</v>
      </c>
      <c r="R21" s="3">
        <v>28</v>
      </c>
    </row>
    <row r="22" spans="1:18" x14ac:dyDescent="0.25">
      <c r="A22" s="3" t="str">
        <f>IFERROR(INDEX(PIBA!A:A, MATCH(B22, PIBA!B:B, 0)), "Not Found")</f>
        <v>KO Sports, Inc.</v>
      </c>
      <c r="B22" s="3" t="s">
        <v>2252</v>
      </c>
      <c r="C22" s="3">
        <v>33</v>
      </c>
      <c r="D22" s="16">
        <v>1.0186094347870915</v>
      </c>
      <c r="E22" s="19">
        <v>0.4206896551724138</v>
      </c>
      <c r="F22" s="4">
        <v>386623963.41463417</v>
      </c>
      <c r="G22" s="4">
        <v>379560556</v>
      </c>
      <c r="H22" s="4">
        <v>7063407.4146341383</v>
      </c>
      <c r="I22" s="17">
        <v>1.0186094347870915</v>
      </c>
      <c r="J22" s="18">
        <f t="shared" si="0"/>
        <v>1.8609434787091539E-2</v>
      </c>
      <c r="K22" s="4">
        <f t="shared" si="1"/>
        <v>32218663.617886182</v>
      </c>
      <c r="L22" s="4">
        <f t="shared" si="2"/>
        <v>976323.13993594493</v>
      </c>
      <c r="M22" s="3">
        <v>8</v>
      </c>
      <c r="N22" s="3">
        <v>39</v>
      </c>
      <c r="O22" s="3">
        <v>67</v>
      </c>
      <c r="P22" s="3">
        <v>6</v>
      </c>
      <c r="Q22" s="3">
        <v>6</v>
      </c>
      <c r="R22" s="3">
        <v>27</v>
      </c>
    </row>
    <row r="23" spans="1:18" x14ac:dyDescent="0.25">
      <c r="A23" s="3" t="str">
        <f>IFERROR(INDEX(PIBA!A:A, MATCH(B23, PIBA!B:B, 0)), "Not Found")</f>
        <v>Thunder Creek Professional Player Management</v>
      </c>
      <c r="B23" s="3" t="s">
        <v>1935</v>
      </c>
      <c r="C23" s="3">
        <v>5</v>
      </c>
      <c r="D23" s="16">
        <v>1.0043532081988817</v>
      </c>
      <c r="E23" s="19">
        <v>0.35294117647058826</v>
      </c>
      <c r="F23" s="4">
        <v>12915000</v>
      </c>
      <c r="G23" s="4">
        <v>12859022</v>
      </c>
      <c r="H23" s="4">
        <v>55978</v>
      </c>
      <c r="I23" s="17">
        <v>1.0043532081988817</v>
      </c>
      <c r="J23" s="18">
        <f t="shared" si="0"/>
        <v>4.3532081988817417E-3</v>
      </c>
      <c r="K23" s="4">
        <f t="shared" si="1"/>
        <v>1076250</v>
      </c>
      <c r="L23" s="4">
        <f t="shared" si="2"/>
        <v>215250</v>
      </c>
      <c r="M23" s="3">
        <v>58</v>
      </c>
      <c r="N23" s="3">
        <v>41</v>
      </c>
      <c r="O23" s="3">
        <v>75</v>
      </c>
      <c r="P23" s="3">
        <v>81</v>
      </c>
      <c r="Q23" s="3">
        <v>81</v>
      </c>
      <c r="R23" s="3">
        <v>43</v>
      </c>
    </row>
    <row r="24" spans="1:18" x14ac:dyDescent="0.25">
      <c r="A24" s="3" t="str">
        <f>IFERROR(INDEX(PIBA!A:A, MATCH(B24, PIBA!B:B, 0)), "Not Found")</f>
        <v>The Orr Hockey Group</v>
      </c>
      <c r="B24" s="3" t="s">
        <v>2660</v>
      </c>
      <c r="C24" s="3">
        <v>6</v>
      </c>
      <c r="D24" s="16">
        <v>1.0037456355566694</v>
      </c>
      <c r="E24" s="19">
        <v>0.7142857142857143</v>
      </c>
      <c r="F24" s="4">
        <v>60490000</v>
      </c>
      <c r="G24" s="4">
        <v>60264272</v>
      </c>
      <c r="H24" s="4">
        <v>225728</v>
      </c>
      <c r="I24" s="17">
        <v>1.0037456355566694</v>
      </c>
      <c r="J24" s="18">
        <f t="shared" si="0"/>
        <v>3.7456355566694022E-3</v>
      </c>
      <c r="K24" s="4">
        <f t="shared" si="1"/>
        <v>5040833.333333333</v>
      </c>
      <c r="L24" s="4">
        <f t="shared" si="2"/>
        <v>840138.88888888888</v>
      </c>
      <c r="M24" s="3">
        <v>48</v>
      </c>
      <c r="N24" s="3">
        <v>42</v>
      </c>
      <c r="O24" s="3">
        <v>6</v>
      </c>
      <c r="P24" s="3">
        <v>50</v>
      </c>
      <c r="Q24" s="3">
        <v>54</v>
      </c>
      <c r="R24" s="3">
        <v>40</v>
      </c>
    </row>
    <row r="25" spans="1:18" x14ac:dyDescent="0.25">
      <c r="A25" s="3" t="str">
        <f>IFERROR(INDEX(PIBA!A:A, MATCH(B25, PIBA!B:B, 0)), "Not Found")</f>
        <v>4sports Hockey AG</v>
      </c>
      <c r="B25" s="3" t="s">
        <v>695</v>
      </c>
      <c r="C25" s="3">
        <v>29</v>
      </c>
      <c r="D25" s="16">
        <v>0.99305634500332907</v>
      </c>
      <c r="E25" s="19">
        <v>0.5</v>
      </c>
      <c r="F25" s="4">
        <v>287575792.68292683</v>
      </c>
      <c r="G25" s="4">
        <v>289586582</v>
      </c>
      <c r="H25" s="4">
        <v>-2010789.3170731701</v>
      </c>
      <c r="I25" s="17">
        <v>0.99305634500332907</v>
      </c>
      <c r="J25" s="18">
        <f t="shared" si="0"/>
        <v>-6.9436549966709338E-3</v>
      </c>
      <c r="K25" s="4">
        <f t="shared" si="1"/>
        <v>23964649.390243903</v>
      </c>
      <c r="L25" s="4">
        <f t="shared" si="2"/>
        <v>826367.22035323805</v>
      </c>
      <c r="M25" s="3">
        <v>11</v>
      </c>
      <c r="N25" s="3">
        <v>44</v>
      </c>
      <c r="O25" s="3">
        <v>42</v>
      </c>
      <c r="P25" s="3">
        <v>12</v>
      </c>
      <c r="Q25" s="3">
        <v>12</v>
      </c>
      <c r="R25" s="3">
        <v>45</v>
      </c>
    </row>
    <row r="26" spans="1:18" x14ac:dyDescent="0.25">
      <c r="A26" s="3" t="str">
        <f>IFERROR(INDEX(PIBA!A:A, MATCH(B26, PIBA!B:B, 0)), "Not Found")</f>
        <v>Quartexx Management</v>
      </c>
      <c r="B26" s="3" t="s">
        <v>3341</v>
      </c>
      <c r="C26" s="3">
        <v>21</v>
      </c>
      <c r="D26" s="16">
        <v>0.99203217177936498</v>
      </c>
      <c r="E26" s="19">
        <v>0.53424657534246578</v>
      </c>
      <c r="F26" s="4">
        <v>153004925.30487806</v>
      </c>
      <c r="G26" s="4">
        <v>154233834</v>
      </c>
      <c r="H26" s="4">
        <v>-1228908.69512195</v>
      </c>
      <c r="I26" s="17">
        <v>0.99203217177936498</v>
      </c>
      <c r="J26" s="18">
        <f t="shared" si="0"/>
        <v>-7.9678282206350204E-3</v>
      </c>
      <c r="K26" s="4">
        <f t="shared" si="1"/>
        <v>12750410.442073172</v>
      </c>
      <c r="L26" s="4">
        <f t="shared" si="2"/>
        <v>607162.40200348443</v>
      </c>
      <c r="M26" s="3">
        <v>18</v>
      </c>
      <c r="N26" s="3">
        <v>45</v>
      </c>
      <c r="O26" s="3">
        <v>34</v>
      </c>
      <c r="P26" s="3">
        <v>26</v>
      </c>
      <c r="Q26" s="3">
        <v>25</v>
      </c>
      <c r="R26" s="3">
        <v>44</v>
      </c>
    </row>
    <row r="27" spans="1:18" x14ac:dyDescent="0.25">
      <c r="A27" s="3" t="str">
        <f>IFERROR(INDEX(PIBA!A:A, MATCH(B27, PIBA!B:B, 0)), "Not Found")</f>
        <v>Newport Sports Management Inc.</v>
      </c>
      <c r="B27" s="3" t="s">
        <v>798</v>
      </c>
      <c r="C27" s="3">
        <v>72</v>
      </c>
      <c r="D27" s="16">
        <v>0.9897250076852051</v>
      </c>
      <c r="E27" s="19">
        <v>0.51428571428571423</v>
      </c>
      <c r="F27" s="4">
        <v>974735324.53658533</v>
      </c>
      <c r="G27" s="4">
        <v>984854699</v>
      </c>
      <c r="H27" s="4">
        <v>-10119374.463414639</v>
      </c>
      <c r="I27" s="17">
        <v>0.9897250076852051</v>
      </c>
      <c r="J27" s="18">
        <f t="shared" si="0"/>
        <v>-1.0274992314794895E-2</v>
      </c>
      <c r="K27" s="4">
        <f t="shared" si="1"/>
        <v>81227943.711382106</v>
      </c>
      <c r="L27" s="4">
        <f t="shared" si="2"/>
        <v>1128165.8848803071</v>
      </c>
      <c r="M27" s="3">
        <v>1</v>
      </c>
      <c r="N27" s="3">
        <v>46</v>
      </c>
      <c r="O27" s="3">
        <v>36</v>
      </c>
      <c r="P27" s="3">
        <v>2</v>
      </c>
      <c r="Q27" s="3">
        <v>1</v>
      </c>
      <c r="R27" s="3">
        <v>61</v>
      </c>
    </row>
    <row r="28" spans="1:18" x14ac:dyDescent="0.25">
      <c r="A28" s="3" t="str">
        <f>IFERROR(INDEX(PIBA!A:A, MATCH(B28, PIBA!B:B, 0)), "Not Found")</f>
        <v>R.W.G. Sport Management</v>
      </c>
      <c r="B28" s="3" t="s">
        <v>3618</v>
      </c>
      <c r="C28" s="3">
        <v>5</v>
      </c>
      <c r="D28" s="16">
        <v>0.9658546239219773</v>
      </c>
      <c r="E28" s="19">
        <v>0.27272727272727271</v>
      </c>
      <c r="F28" s="4">
        <v>62127743.902439021</v>
      </c>
      <c r="G28" s="4">
        <v>64324115</v>
      </c>
      <c r="H28" s="4">
        <v>-2196371.0975609757</v>
      </c>
      <c r="I28" s="17">
        <v>0.9658546239219773</v>
      </c>
      <c r="J28" s="18">
        <f t="shared" si="0"/>
        <v>-3.4145376078022704E-2</v>
      </c>
      <c r="K28" s="4">
        <f t="shared" si="1"/>
        <v>5177311.9918699181</v>
      </c>
      <c r="L28" s="4">
        <f t="shared" si="2"/>
        <v>1035462.3983739836</v>
      </c>
      <c r="M28" s="3">
        <v>54</v>
      </c>
      <c r="N28" s="3">
        <v>47</v>
      </c>
      <c r="O28" s="3">
        <v>81</v>
      </c>
      <c r="P28" s="3">
        <v>49</v>
      </c>
      <c r="Q28" s="3">
        <v>49</v>
      </c>
      <c r="R28" s="3">
        <v>46</v>
      </c>
    </row>
    <row r="29" spans="1:18" x14ac:dyDescent="0.25">
      <c r="A29" s="3" t="str">
        <f>IFERROR(INDEX(PIBA!A:A, MATCH(B29, PIBA!B:B, 0)), "Not Found")</f>
        <v>Edge Sports Management, LLC</v>
      </c>
      <c r="B29" s="3" t="s">
        <v>2028</v>
      </c>
      <c r="C29" s="3">
        <v>13</v>
      </c>
      <c r="D29" s="16">
        <v>0.96583107490962528</v>
      </c>
      <c r="E29" s="19">
        <v>0.47272727272727272</v>
      </c>
      <c r="F29" s="4">
        <v>122587378.04878049</v>
      </c>
      <c r="G29" s="4">
        <v>126924243</v>
      </c>
      <c r="H29" s="4">
        <v>-4336864.9512195131</v>
      </c>
      <c r="I29" s="17">
        <v>0.96583107490962528</v>
      </c>
      <c r="J29" s="18">
        <f t="shared" si="0"/>
        <v>-3.4168925090374724E-2</v>
      </c>
      <c r="K29" s="4">
        <f t="shared" si="1"/>
        <v>10215614.837398374</v>
      </c>
      <c r="L29" s="4">
        <f t="shared" si="2"/>
        <v>785816.52595372114</v>
      </c>
      <c r="M29" s="3">
        <v>26</v>
      </c>
      <c r="N29" s="3">
        <v>48</v>
      </c>
      <c r="O29" s="3">
        <v>51</v>
      </c>
      <c r="P29" s="3">
        <v>31</v>
      </c>
      <c r="Q29" s="3">
        <v>31</v>
      </c>
      <c r="R29" s="3">
        <v>51</v>
      </c>
    </row>
    <row r="30" spans="1:18" x14ac:dyDescent="0.25">
      <c r="A30" s="3" t="str">
        <f>IFERROR(INDEX(PIBA!A:A, MATCH(B30, PIBA!B:B, 0)), "Not Found")</f>
        <v>Top Shelf Sports Management Inc.</v>
      </c>
      <c r="B30" s="3" t="s">
        <v>2083</v>
      </c>
      <c r="C30" s="3">
        <v>11</v>
      </c>
      <c r="D30" s="16">
        <v>0.93485199799442076</v>
      </c>
      <c r="E30" s="19">
        <v>0.56000000000000005</v>
      </c>
      <c r="F30" s="4">
        <v>135007268.29268295</v>
      </c>
      <c r="G30" s="4">
        <v>144415660</v>
      </c>
      <c r="H30" s="4">
        <v>-9408391.7073170692</v>
      </c>
      <c r="I30" s="17">
        <v>0.93485199799442076</v>
      </c>
      <c r="J30" s="18">
        <f t="shared" si="0"/>
        <v>-6.5148002005579242E-2</v>
      </c>
      <c r="K30" s="4">
        <f t="shared" si="1"/>
        <v>11250605.691056913</v>
      </c>
      <c r="L30" s="4">
        <f t="shared" si="2"/>
        <v>1022782.3355506285</v>
      </c>
      <c r="M30" s="3">
        <v>32</v>
      </c>
      <c r="N30" s="3">
        <v>49</v>
      </c>
      <c r="O30" s="3">
        <v>30</v>
      </c>
      <c r="P30" s="3">
        <v>28</v>
      </c>
      <c r="Q30" s="3">
        <v>29</v>
      </c>
      <c r="R30" s="3">
        <v>59</v>
      </c>
    </row>
    <row r="31" spans="1:18" x14ac:dyDescent="0.25">
      <c r="A31" s="3" t="str">
        <f>IFERROR(INDEX(PIBA!A:A, MATCH(B31, PIBA!B:B, 0)), "Not Found")</f>
        <v>Sports Consulting Group Inc.</v>
      </c>
      <c r="B31" s="3" t="s">
        <v>533</v>
      </c>
      <c r="C31" s="3">
        <v>35</v>
      </c>
      <c r="D31" s="16">
        <v>0.92799104766372409</v>
      </c>
      <c r="E31" s="19">
        <v>0.46762589928057552</v>
      </c>
      <c r="F31" s="4">
        <v>242944336.89024392</v>
      </c>
      <c r="G31" s="4">
        <v>261795992</v>
      </c>
      <c r="H31" s="4">
        <v>-18851655.109756097</v>
      </c>
      <c r="I31" s="17">
        <v>0.92799104766372409</v>
      </c>
      <c r="J31" s="18">
        <f t="shared" si="0"/>
        <v>-7.2008952336275911E-2</v>
      </c>
      <c r="K31" s="4">
        <f t="shared" si="1"/>
        <v>20245361.407520328</v>
      </c>
      <c r="L31" s="4">
        <f t="shared" si="2"/>
        <v>578438.89735772368</v>
      </c>
      <c r="M31" s="3">
        <v>7</v>
      </c>
      <c r="N31" s="3">
        <v>50</v>
      </c>
      <c r="O31" s="3">
        <v>52</v>
      </c>
      <c r="P31" s="3">
        <v>16</v>
      </c>
      <c r="Q31" s="3">
        <v>14</v>
      </c>
      <c r="R31" s="3">
        <v>72</v>
      </c>
    </row>
    <row r="32" spans="1:18" x14ac:dyDescent="0.25">
      <c r="A32" s="3" t="str">
        <f>IFERROR(INDEX(PIBA!A:A, MATCH(B32, PIBA!B:B, 0)), "Not Found")</f>
        <v>Octagon Athlete Representation</v>
      </c>
      <c r="B32" s="3" t="s">
        <v>369</v>
      </c>
      <c r="C32" s="3">
        <v>16</v>
      </c>
      <c r="D32" s="16">
        <v>0.92607578592530371</v>
      </c>
      <c r="E32" s="19">
        <v>0.48333333333333334</v>
      </c>
      <c r="F32" s="4">
        <v>226832439.02439025</v>
      </c>
      <c r="G32" s="4">
        <v>244939391</v>
      </c>
      <c r="H32" s="4">
        <v>-18106951.975609757</v>
      </c>
      <c r="I32" s="17">
        <v>0.92607578592530371</v>
      </c>
      <c r="J32" s="18">
        <f t="shared" si="0"/>
        <v>-7.3924214074696293E-2</v>
      </c>
      <c r="K32" s="4">
        <f t="shared" si="1"/>
        <v>18902703.252032522</v>
      </c>
      <c r="L32" s="4">
        <f t="shared" si="2"/>
        <v>1181418.9532520326</v>
      </c>
      <c r="M32" s="3">
        <v>23</v>
      </c>
      <c r="N32" s="3">
        <v>51</v>
      </c>
      <c r="O32" s="3">
        <v>47</v>
      </c>
      <c r="P32" s="3">
        <v>18</v>
      </c>
      <c r="Q32" s="3">
        <v>15</v>
      </c>
      <c r="R32" s="3">
        <v>70</v>
      </c>
    </row>
    <row r="33" spans="1:18" x14ac:dyDescent="0.25">
      <c r="A33" s="3" t="str">
        <f>IFERROR(INDEX(PIBA!A:A, MATCH(B33, PIBA!B:B, 0)), "Not Found")</f>
        <v>Wasserman Media Group, LLC</v>
      </c>
      <c r="B33" s="3" t="s">
        <v>2113</v>
      </c>
      <c r="C33" s="3">
        <v>17</v>
      </c>
      <c r="D33" s="16">
        <v>0.91945855417272238</v>
      </c>
      <c r="E33" s="19">
        <v>0.55000000000000004</v>
      </c>
      <c r="F33" s="4">
        <v>359941435.97560978</v>
      </c>
      <c r="G33" s="4">
        <v>391471083</v>
      </c>
      <c r="H33" s="4">
        <v>-31529647.024390243</v>
      </c>
      <c r="I33" s="17">
        <v>0.91945855417272238</v>
      </c>
      <c r="J33" s="18">
        <f t="shared" si="0"/>
        <v>-8.0541445827277625E-2</v>
      </c>
      <c r="K33" s="4">
        <f t="shared" si="1"/>
        <v>29995119.66463415</v>
      </c>
      <c r="L33" s="4">
        <f t="shared" si="2"/>
        <v>1764418.8038020087</v>
      </c>
      <c r="M33" s="3">
        <v>22</v>
      </c>
      <c r="N33" s="3">
        <v>52</v>
      </c>
      <c r="O33" s="3">
        <v>31</v>
      </c>
      <c r="P33" s="3">
        <v>7</v>
      </c>
      <c r="Q33" s="3">
        <v>5</v>
      </c>
      <c r="R33" s="3">
        <v>80</v>
      </c>
    </row>
    <row r="34" spans="1:18" x14ac:dyDescent="0.25">
      <c r="A34" s="3" t="str">
        <f>IFERROR(INDEX(PIBA!A:A, MATCH(B34, PIBA!B:B, 0)), "Not Found")</f>
        <v>International Sports Advisors Co., Inc.</v>
      </c>
      <c r="B34" s="3" t="s">
        <v>2446</v>
      </c>
      <c r="C34" s="3">
        <v>11</v>
      </c>
      <c r="D34" s="16">
        <v>0.89776527473917</v>
      </c>
      <c r="E34" s="19">
        <v>0.56666666666666665</v>
      </c>
      <c r="F34" s="4">
        <v>90025609.756097555</v>
      </c>
      <c r="G34" s="4">
        <v>100277447</v>
      </c>
      <c r="H34" s="4">
        <v>-10251837.243902441</v>
      </c>
      <c r="I34" s="17">
        <v>0.89776527473917</v>
      </c>
      <c r="J34" s="18">
        <f t="shared" ref="J34:J59" si="3">I34-1</f>
        <v>-0.10223472526083</v>
      </c>
      <c r="K34" s="4">
        <f t="shared" ref="K34:K59" si="4">(F34/6)*0.5</f>
        <v>7502134.1463414626</v>
      </c>
      <c r="L34" s="4">
        <f t="shared" ref="L34:L59" si="5">K34/C34</f>
        <v>682012.19512195117</v>
      </c>
      <c r="M34" s="3">
        <v>33</v>
      </c>
      <c r="N34" s="3">
        <v>53</v>
      </c>
      <c r="O34" s="3">
        <v>28</v>
      </c>
      <c r="P34" s="3">
        <v>36</v>
      </c>
      <c r="Q34" s="3">
        <v>37</v>
      </c>
      <c r="R34" s="3">
        <v>62</v>
      </c>
    </row>
    <row r="35" spans="1:18" x14ac:dyDescent="0.25">
      <c r="A35" s="3" t="str">
        <f>IFERROR(INDEX(PIBA!A:A, MATCH(B35, PIBA!B:B, 0)), "Not Found")</f>
        <v>Octagon Athlete Representation</v>
      </c>
      <c r="B35" s="3" t="s">
        <v>257</v>
      </c>
      <c r="C35" s="3">
        <v>23</v>
      </c>
      <c r="D35" s="16">
        <v>0.88758705330546273</v>
      </c>
      <c r="E35" s="19">
        <v>0.50961538461538458</v>
      </c>
      <c r="F35" s="4">
        <v>263936524.39024389</v>
      </c>
      <c r="G35" s="4">
        <v>297364099</v>
      </c>
      <c r="H35" s="4">
        <v>-33427574.609756097</v>
      </c>
      <c r="I35" s="17">
        <v>0.88758705330546273</v>
      </c>
      <c r="J35" s="18">
        <f t="shared" si="3"/>
        <v>-0.11241294669453727</v>
      </c>
      <c r="K35" s="4">
        <f t="shared" si="4"/>
        <v>21994710.365853656</v>
      </c>
      <c r="L35" s="4">
        <f t="shared" si="5"/>
        <v>956291.75503711554</v>
      </c>
      <c r="M35" s="3">
        <v>15</v>
      </c>
      <c r="N35" s="3">
        <v>54</v>
      </c>
      <c r="O35" s="3">
        <v>38</v>
      </c>
      <c r="P35" s="3">
        <v>13</v>
      </c>
      <c r="Q35" s="3">
        <v>11</v>
      </c>
      <c r="R35" s="3">
        <v>81</v>
      </c>
    </row>
    <row r="36" spans="1:18" x14ac:dyDescent="0.25">
      <c r="A36" s="3" t="str">
        <f>IFERROR(INDEX(PIBA!A:A, MATCH(B36, PIBA!B:B, 0)), "Not Found")</f>
        <v>Alterno Global Management LLC</v>
      </c>
      <c r="B36" s="3" t="s">
        <v>3306</v>
      </c>
      <c r="C36" s="3">
        <v>12</v>
      </c>
      <c r="D36" s="16">
        <v>0.88457077332663681</v>
      </c>
      <c r="E36" s="19">
        <v>0.59090909090909094</v>
      </c>
      <c r="F36" s="4">
        <v>168401820.42682925</v>
      </c>
      <c r="G36" s="4">
        <v>190376876</v>
      </c>
      <c r="H36" s="4">
        <v>-21975055.573170733</v>
      </c>
      <c r="I36" s="17">
        <v>0.88457077332663681</v>
      </c>
      <c r="J36" s="18">
        <f t="shared" si="3"/>
        <v>-0.11542922667336319</v>
      </c>
      <c r="K36" s="4">
        <f t="shared" si="4"/>
        <v>14033485.035569103</v>
      </c>
      <c r="L36" s="4">
        <f t="shared" si="5"/>
        <v>1169457.0862974252</v>
      </c>
      <c r="M36" s="3">
        <v>29</v>
      </c>
      <c r="N36" s="3">
        <v>55</v>
      </c>
      <c r="O36" s="3">
        <v>21</v>
      </c>
      <c r="P36" s="3">
        <v>22</v>
      </c>
      <c r="Q36" s="3">
        <v>22</v>
      </c>
      <c r="R36" s="3">
        <v>73</v>
      </c>
    </row>
    <row r="37" spans="1:18" x14ac:dyDescent="0.25">
      <c r="A37" s="3" t="str">
        <f>IFERROR(INDEX(PIBA!A:A, MATCH(B37, PIBA!B:B, 0)), "Not Found")</f>
        <v>Paraphe Sports-Management</v>
      </c>
      <c r="B37" s="3" t="s">
        <v>3183</v>
      </c>
      <c r="C37" s="3">
        <v>6</v>
      </c>
      <c r="D37" s="16">
        <v>0.86087599836835249</v>
      </c>
      <c r="E37" s="19">
        <v>0.7142857142857143</v>
      </c>
      <c r="F37" s="4">
        <v>32481875</v>
      </c>
      <c r="G37" s="4">
        <v>37731189</v>
      </c>
      <c r="H37" s="4">
        <v>-5249314</v>
      </c>
      <c r="I37" s="17">
        <v>0.86087599836835249</v>
      </c>
      <c r="J37" s="18">
        <f t="shared" si="3"/>
        <v>-0.13912400163164751</v>
      </c>
      <c r="K37" s="4">
        <f t="shared" si="4"/>
        <v>2706822.9166666665</v>
      </c>
      <c r="L37" s="4">
        <f t="shared" si="5"/>
        <v>451137.15277777775</v>
      </c>
      <c r="M37" s="3">
        <v>49</v>
      </c>
      <c r="N37" s="3">
        <v>56</v>
      </c>
      <c r="O37" s="3">
        <v>7</v>
      </c>
      <c r="P37" s="3">
        <v>70</v>
      </c>
      <c r="Q37" s="3">
        <v>66</v>
      </c>
      <c r="R37" s="3">
        <v>54</v>
      </c>
    </row>
    <row r="38" spans="1:18" x14ac:dyDescent="0.25">
      <c r="A38" s="3" t="str">
        <f>IFERROR(INDEX(PIBA!A:A, MATCH(B38, PIBA!B:B, 0)), "Not Found")</f>
        <v>RSG Hockey, LLC</v>
      </c>
      <c r="B38" s="3" t="s">
        <v>24</v>
      </c>
      <c r="C38" s="3">
        <v>60</v>
      </c>
      <c r="D38" s="16">
        <v>0.85552330993027614</v>
      </c>
      <c r="E38" s="19">
        <v>0.48514851485148514</v>
      </c>
      <c r="F38" s="4">
        <v>292288057.92682934</v>
      </c>
      <c r="G38" s="4">
        <v>341648269</v>
      </c>
      <c r="H38" s="4">
        <v>-49360211.073170736</v>
      </c>
      <c r="I38" s="17">
        <v>0.85552330993027614</v>
      </c>
      <c r="J38" s="18">
        <f t="shared" si="3"/>
        <v>-0.14447669006972386</v>
      </c>
      <c r="K38" s="4">
        <f t="shared" si="4"/>
        <v>24357338.160569113</v>
      </c>
      <c r="L38" s="4">
        <f t="shared" si="5"/>
        <v>405955.63600948523</v>
      </c>
      <c r="M38" s="3">
        <v>2</v>
      </c>
      <c r="N38" s="3">
        <v>57</v>
      </c>
      <c r="O38" s="3">
        <v>46</v>
      </c>
      <c r="P38" s="3">
        <v>10</v>
      </c>
      <c r="Q38" s="3">
        <v>10</v>
      </c>
      <c r="R38" s="3">
        <v>85</v>
      </c>
    </row>
    <row r="39" spans="1:18" x14ac:dyDescent="0.25">
      <c r="A39" s="3" t="str">
        <f>IFERROR(INDEX(PIBA!A:A, MATCH(B39, PIBA!B:B, 0)), "Not Found")</f>
        <v>Wasserman Media Group, LLC</v>
      </c>
      <c r="B39" s="3" t="s">
        <v>3245</v>
      </c>
      <c r="C39" s="3">
        <v>5</v>
      </c>
      <c r="D39" s="16">
        <v>0.84854854194809204</v>
      </c>
      <c r="E39" s="19">
        <v>0.59090909090909094</v>
      </c>
      <c r="F39" s="4">
        <v>38834512.195121951</v>
      </c>
      <c r="G39" s="4">
        <v>45765811</v>
      </c>
      <c r="H39" s="4">
        <v>-6931298.8048780486</v>
      </c>
      <c r="I39" s="17">
        <v>0.84854854194809204</v>
      </c>
      <c r="J39" s="18">
        <f t="shared" si="3"/>
        <v>-0.15145145805190796</v>
      </c>
      <c r="K39" s="4">
        <f t="shared" si="4"/>
        <v>3236209.349593496</v>
      </c>
      <c r="L39" s="4">
        <f t="shared" si="5"/>
        <v>647241.86991869914</v>
      </c>
      <c r="M39" s="3">
        <v>56</v>
      </c>
      <c r="N39" s="3">
        <v>59</v>
      </c>
      <c r="O39" s="3">
        <v>22</v>
      </c>
      <c r="P39" s="3">
        <v>65</v>
      </c>
      <c r="Q39" s="3">
        <v>60</v>
      </c>
      <c r="R39" s="3">
        <v>56</v>
      </c>
    </row>
    <row r="40" spans="1:18" x14ac:dyDescent="0.25">
      <c r="A40" s="3" t="str">
        <f>IFERROR(INDEX(PIBA!A:A, MATCH(B40, PIBA!B:B, 0)), "Not Found")</f>
        <v>Global Hockey Consultants</v>
      </c>
      <c r="B40" s="3" t="s">
        <v>3263</v>
      </c>
      <c r="C40" s="3">
        <v>12</v>
      </c>
      <c r="D40" s="16">
        <v>0.84702672813892732</v>
      </c>
      <c r="E40" s="19">
        <v>0.59677419354838712</v>
      </c>
      <c r="F40" s="4">
        <v>122051341.46341464</v>
      </c>
      <c r="G40" s="4">
        <v>144093849</v>
      </c>
      <c r="H40" s="4">
        <v>-22042507.536585368</v>
      </c>
      <c r="I40" s="17">
        <v>0.84702672813892732</v>
      </c>
      <c r="J40" s="18">
        <f t="shared" si="3"/>
        <v>-0.15297327186107268</v>
      </c>
      <c r="K40" s="4">
        <f t="shared" si="4"/>
        <v>10170945.121951221</v>
      </c>
      <c r="L40" s="4">
        <f t="shared" si="5"/>
        <v>847578.76016260171</v>
      </c>
      <c r="M40" s="3">
        <v>30</v>
      </c>
      <c r="N40" s="3">
        <v>60</v>
      </c>
      <c r="O40" s="3">
        <v>20</v>
      </c>
      <c r="P40" s="3">
        <v>32</v>
      </c>
      <c r="Q40" s="3">
        <v>30</v>
      </c>
      <c r="R40" s="3">
        <v>74</v>
      </c>
    </row>
    <row r="41" spans="1:18" x14ac:dyDescent="0.25">
      <c r="A41" s="3" t="str">
        <f>IFERROR(INDEX(PIBA!A:A, MATCH(B41, PIBA!B:B, 0)), "Not Found")</f>
        <v>Octagon Athlete Representation</v>
      </c>
      <c r="B41" s="3" t="s">
        <v>438</v>
      </c>
      <c r="C41" s="3">
        <v>26</v>
      </c>
      <c r="D41" s="16">
        <v>0.84629451135261335</v>
      </c>
      <c r="E41" s="19">
        <v>0.54166666666666663</v>
      </c>
      <c r="F41" s="4">
        <v>319670914.63414633</v>
      </c>
      <c r="G41" s="4">
        <v>377730105</v>
      </c>
      <c r="H41" s="4">
        <v>-58059190.36585366</v>
      </c>
      <c r="I41" s="17">
        <v>0.84629451135261335</v>
      </c>
      <c r="J41" s="18">
        <f t="shared" si="3"/>
        <v>-0.15370548864738665</v>
      </c>
      <c r="K41" s="4">
        <f t="shared" si="4"/>
        <v>26639242.886178862</v>
      </c>
      <c r="L41" s="4">
        <f t="shared" si="5"/>
        <v>1024586.2648530331</v>
      </c>
      <c r="M41" s="3">
        <v>12</v>
      </c>
      <c r="N41" s="3">
        <v>61</v>
      </c>
      <c r="O41" s="3">
        <v>33</v>
      </c>
      <c r="P41" s="3">
        <v>8</v>
      </c>
      <c r="Q41" s="3">
        <v>7</v>
      </c>
      <c r="R41" s="3">
        <v>89</v>
      </c>
    </row>
    <row r="42" spans="1:18" x14ac:dyDescent="0.25">
      <c r="A42" s="3" t="str">
        <f>IFERROR(INDEX(PIBA!A:A, MATCH(B42, PIBA!B:B, 0)), "Not Found")</f>
        <v>Gold Star Hockey</v>
      </c>
      <c r="B42" s="3" t="s">
        <v>1042</v>
      </c>
      <c r="C42" s="3">
        <v>35</v>
      </c>
      <c r="D42" s="16">
        <v>0.84273332966938008</v>
      </c>
      <c r="E42" s="19">
        <v>0.58415841584158412</v>
      </c>
      <c r="F42" s="4">
        <v>310670812.92682928</v>
      </c>
      <c r="G42" s="4">
        <v>368646643</v>
      </c>
      <c r="H42" s="4">
        <v>-57975830.073170722</v>
      </c>
      <c r="I42" s="17">
        <v>0.84273332966938008</v>
      </c>
      <c r="J42" s="18">
        <f t="shared" si="3"/>
        <v>-0.15726667033061992</v>
      </c>
      <c r="K42" s="4">
        <f t="shared" si="4"/>
        <v>25889234.410569105</v>
      </c>
      <c r="L42" s="4">
        <f t="shared" si="5"/>
        <v>739692.41173054592</v>
      </c>
      <c r="M42" s="3">
        <v>6</v>
      </c>
      <c r="N42" s="3">
        <v>62</v>
      </c>
      <c r="O42" s="3">
        <v>23</v>
      </c>
      <c r="P42" s="3">
        <v>9</v>
      </c>
      <c r="Q42" s="3">
        <v>8</v>
      </c>
      <c r="R42" s="3">
        <v>88</v>
      </c>
    </row>
    <row r="43" spans="1:18" x14ac:dyDescent="0.25">
      <c r="A43" s="3" t="str">
        <f>IFERROR(INDEX(PIBA!A:A, MATCH(B43, PIBA!B:B, 0)), "Not Found")</f>
        <v>KO Sports, Inc.</v>
      </c>
      <c r="B43" s="3" t="s">
        <v>3666</v>
      </c>
      <c r="C43" s="3">
        <v>7</v>
      </c>
      <c r="D43" s="16">
        <v>0.83894611334812208</v>
      </c>
      <c r="E43" s="19">
        <v>0.625</v>
      </c>
      <c r="F43" s="4">
        <v>53481707.317073166</v>
      </c>
      <c r="G43" s="4">
        <v>63748680</v>
      </c>
      <c r="H43" s="4">
        <v>-10266972.68292683</v>
      </c>
      <c r="I43" s="17">
        <v>0.83894611334812208</v>
      </c>
      <c r="J43" s="18">
        <f t="shared" si="3"/>
        <v>-0.16105388665187792</v>
      </c>
      <c r="K43" s="4">
        <f t="shared" si="4"/>
        <v>4456808.9430894302</v>
      </c>
      <c r="L43" s="4">
        <f t="shared" si="5"/>
        <v>636686.99186991865</v>
      </c>
      <c r="M43" s="3">
        <v>44</v>
      </c>
      <c r="N43" s="3">
        <v>63</v>
      </c>
      <c r="O43" s="3">
        <v>17</v>
      </c>
      <c r="P43" s="3">
        <v>56</v>
      </c>
      <c r="Q43" s="3">
        <v>50</v>
      </c>
      <c r="R43" s="3">
        <v>63</v>
      </c>
    </row>
    <row r="44" spans="1:18" x14ac:dyDescent="0.25">
      <c r="A44" s="3" t="str">
        <f>IFERROR(INDEX(PIBA!A:A, MATCH(B44, PIBA!B:B, 0)), "Not Found")</f>
        <v>Wintersports Ltd. Operating as Raze Sports</v>
      </c>
      <c r="B44" s="3" t="s">
        <v>3522</v>
      </c>
      <c r="C44" s="3">
        <v>15</v>
      </c>
      <c r="D44" s="16">
        <v>0.83166755961345618</v>
      </c>
      <c r="E44" s="19">
        <v>0.44117647058823528</v>
      </c>
      <c r="F44" s="4">
        <v>84168812.243902445</v>
      </c>
      <c r="G44" s="4">
        <v>101204876</v>
      </c>
      <c r="H44" s="4">
        <v>-17036063.756097563</v>
      </c>
      <c r="I44" s="17">
        <v>0.83166755961345618</v>
      </c>
      <c r="J44" s="18">
        <f t="shared" si="3"/>
        <v>-0.16833244038654382</v>
      </c>
      <c r="K44" s="4">
        <f t="shared" si="4"/>
        <v>7014067.6869918704</v>
      </c>
      <c r="L44" s="4">
        <f t="shared" si="5"/>
        <v>467604.51246612467</v>
      </c>
      <c r="M44" s="3">
        <v>25</v>
      </c>
      <c r="N44" s="3">
        <v>64</v>
      </c>
      <c r="O44" s="3">
        <v>58</v>
      </c>
      <c r="P44" s="3">
        <v>39</v>
      </c>
      <c r="Q44" s="3">
        <v>36</v>
      </c>
      <c r="R44" s="3">
        <v>68</v>
      </c>
    </row>
    <row r="45" spans="1:18" x14ac:dyDescent="0.25">
      <c r="A45" s="3" t="str">
        <f>IFERROR(INDEX(PIBA!A:A, MATCH(B45, PIBA!B:B, 0)), "Not Found")</f>
        <v>MPR-Hockey Oy</v>
      </c>
      <c r="B45" s="3" t="s">
        <v>2707</v>
      </c>
      <c r="C45" s="3">
        <v>7</v>
      </c>
      <c r="D45" s="16">
        <v>0.81797432262338687</v>
      </c>
      <c r="E45" s="19">
        <v>0.5714285714285714</v>
      </c>
      <c r="F45" s="4">
        <v>53203536.585365854</v>
      </c>
      <c r="G45" s="4">
        <v>65043040</v>
      </c>
      <c r="H45" s="4">
        <v>-11839503.414634146</v>
      </c>
      <c r="I45" s="17">
        <v>0.81797432262338687</v>
      </c>
      <c r="J45" s="18">
        <f t="shared" si="3"/>
        <v>-0.18202567737661313</v>
      </c>
      <c r="K45" s="4">
        <f t="shared" si="4"/>
        <v>4433628.0487804879</v>
      </c>
      <c r="L45" s="4">
        <f t="shared" si="5"/>
        <v>633375.43554006971</v>
      </c>
      <c r="M45" s="3">
        <v>45</v>
      </c>
      <c r="N45" s="3">
        <v>66</v>
      </c>
      <c r="O45" s="3">
        <v>25</v>
      </c>
      <c r="P45" s="3">
        <v>57</v>
      </c>
      <c r="Q45" s="3">
        <v>48</v>
      </c>
      <c r="R45" s="3">
        <v>65</v>
      </c>
    </row>
    <row r="46" spans="1:18" x14ac:dyDescent="0.25">
      <c r="A46" s="3" t="str">
        <f>IFERROR(INDEX(PIBA!A:A, MATCH(B46, PIBA!B:B, 0)), "Not Found")</f>
        <v>Sports Professional Management Inc.</v>
      </c>
      <c r="B46" s="3" t="s">
        <v>2355</v>
      </c>
      <c r="C46" s="3">
        <v>19</v>
      </c>
      <c r="D46" s="16">
        <v>0.81706559128978307</v>
      </c>
      <c r="E46" s="19">
        <v>0.57352941176470584</v>
      </c>
      <c r="F46" s="4">
        <v>159543027.43902439</v>
      </c>
      <c r="G46" s="4">
        <v>195263427</v>
      </c>
      <c r="H46" s="4">
        <v>-35720399.560975611</v>
      </c>
      <c r="I46" s="17">
        <v>0.81706559128978307</v>
      </c>
      <c r="J46" s="18">
        <f t="shared" si="3"/>
        <v>-0.18293440871021693</v>
      </c>
      <c r="K46" s="4">
        <f t="shared" si="4"/>
        <v>13295252.286585366</v>
      </c>
      <c r="L46" s="4">
        <f t="shared" si="5"/>
        <v>699750.12034659821</v>
      </c>
      <c r="M46" s="3">
        <v>20</v>
      </c>
      <c r="N46" s="3">
        <v>67</v>
      </c>
      <c r="O46" s="3">
        <v>24</v>
      </c>
      <c r="P46" s="3">
        <v>23</v>
      </c>
      <c r="Q46" s="3">
        <v>21</v>
      </c>
      <c r="R46" s="3">
        <v>83</v>
      </c>
    </row>
    <row r="47" spans="1:18" x14ac:dyDescent="0.25">
      <c r="A47" s="3" t="str">
        <f>IFERROR(INDEX(PIBA!A:A, MATCH(B47, PIBA!B:B, 0)), "Not Found")</f>
        <v>WD Sports &amp; Entertainment</v>
      </c>
      <c r="B47" s="3" t="s">
        <v>2738</v>
      </c>
      <c r="C47" s="3">
        <v>10</v>
      </c>
      <c r="D47" s="16">
        <v>0.78962599948725221</v>
      </c>
      <c r="E47" s="19">
        <v>0.4375</v>
      </c>
      <c r="F47" s="4">
        <v>47842945.792682931</v>
      </c>
      <c r="G47" s="4">
        <v>60589375</v>
      </c>
      <c r="H47" s="4">
        <v>-12746429.207317073</v>
      </c>
      <c r="I47" s="17">
        <v>0.78962599948725221</v>
      </c>
      <c r="J47" s="18">
        <f t="shared" si="3"/>
        <v>-0.21037400051274779</v>
      </c>
      <c r="K47" s="4">
        <f t="shared" si="4"/>
        <v>3986912.1493902444</v>
      </c>
      <c r="L47" s="4">
        <f t="shared" si="5"/>
        <v>398691.21493902442</v>
      </c>
      <c r="M47" s="3">
        <v>36</v>
      </c>
      <c r="N47" s="3">
        <v>69</v>
      </c>
      <c r="O47" s="3">
        <v>62</v>
      </c>
      <c r="P47" s="3">
        <v>60</v>
      </c>
      <c r="Q47" s="3">
        <v>53</v>
      </c>
      <c r="R47" s="3">
        <v>66</v>
      </c>
    </row>
    <row r="48" spans="1:18" x14ac:dyDescent="0.25">
      <c r="A48" s="3" t="str">
        <f>IFERROR(INDEX(PIBA!A:A, MATCH(B48, PIBA!B:B, 0)), "Not Found")</f>
        <v>Thunder Creek Professional Player Management</v>
      </c>
      <c r="B48" s="3" t="s">
        <v>1859</v>
      </c>
      <c r="C48" s="3">
        <v>12</v>
      </c>
      <c r="D48" s="16">
        <v>0.76820733510472183</v>
      </c>
      <c r="E48" s="19">
        <v>0.49056603773584906</v>
      </c>
      <c r="F48" s="4">
        <v>92056829.26829268</v>
      </c>
      <c r="G48" s="4">
        <v>119833312</v>
      </c>
      <c r="H48" s="4">
        <v>-27776482.731707316</v>
      </c>
      <c r="I48" s="17">
        <v>0.76820733510472183</v>
      </c>
      <c r="J48" s="18">
        <f t="shared" si="3"/>
        <v>-0.23179266489527817</v>
      </c>
      <c r="K48" s="4">
        <f t="shared" si="4"/>
        <v>7671402.4390243897</v>
      </c>
      <c r="L48" s="4">
        <f t="shared" si="5"/>
        <v>639283.53658536577</v>
      </c>
      <c r="M48" s="3">
        <v>31</v>
      </c>
      <c r="N48" s="3">
        <v>71</v>
      </c>
      <c r="O48" s="3">
        <v>45</v>
      </c>
      <c r="P48" s="3">
        <v>35</v>
      </c>
      <c r="Q48" s="3">
        <v>32</v>
      </c>
      <c r="R48" s="3">
        <v>78</v>
      </c>
    </row>
    <row r="49" spans="1:18" x14ac:dyDescent="0.25">
      <c r="A49" s="3" t="str">
        <f>IFERROR(INDEX(PIBA!A:A, MATCH(B49, PIBA!B:B, 0)), "Not Found")</f>
        <v>Raze Sports</v>
      </c>
      <c r="B49" s="3" t="s">
        <v>3774</v>
      </c>
      <c r="C49" s="3">
        <v>9</v>
      </c>
      <c r="D49" s="16">
        <v>0.76393807723226137</v>
      </c>
      <c r="E49" s="19">
        <v>0.47727272727272729</v>
      </c>
      <c r="F49" s="4">
        <v>72338949.695121959</v>
      </c>
      <c r="G49" s="4">
        <v>94692164</v>
      </c>
      <c r="H49" s="4">
        <v>-22353214.304878049</v>
      </c>
      <c r="I49" s="17">
        <v>0.76393807723226137</v>
      </c>
      <c r="J49" s="18">
        <f t="shared" si="3"/>
        <v>-0.23606192276773863</v>
      </c>
      <c r="K49" s="4">
        <f t="shared" si="4"/>
        <v>6028245.8079268299</v>
      </c>
      <c r="L49" s="4">
        <f t="shared" si="5"/>
        <v>669805.08976964781</v>
      </c>
      <c r="M49" s="3">
        <v>39</v>
      </c>
      <c r="N49" s="3">
        <v>72</v>
      </c>
      <c r="O49" s="3">
        <v>49</v>
      </c>
      <c r="P49" s="3">
        <v>44</v>
      </c>
      <c r="Q49" s="3">
        <v>40</v>
      </c>
      <c r="R49" s="3">
        <v>75</v>
      </c>
    </row>
    <row r="50" spans="1:18" x14ac:dyDescent="0.25">
      <c r="A50" s="3" t="str">
        <f>IFERROR(INDEX(PIBA!A:A, MATCH(B50, PIBA!B:B, 0)), "Not Found")</f>
        <v>O2K Worldwide Management Group, LLC - Sports Management and Marketing Group</v>
      </c>
      <c r="B50" s="3" t="s">
        <v>1312</v>
      </c>
      <c r="C50" s="3">
        <v>13</v>
      </c>
      <c r="D50" s="16">
        <v>0.76326615350121041</v>
      </c>
      <c r="E50" s="19">
        <v>0.40540540540540543</v>
      </c>
      <c r="F50" s="4">
        <v>74871807.926829278</v>
      </c>
      <c r="G50" s="4">
        <v>98093971</v>
      </c>
      <c r="H50" s="4">
        <v>-23222163.073170729</v>
      </c>
      <c r="I50" s="17">
        <v>0.76326615350121041</v>
      </c>
      <c r="J50" s="18">
        <f t="shared" si="3"/>
        <v>-0.23673384649878959</v>
      </c>
      <c r="K50" s="4">
        <f t="shared" si="4"/>
        <v>6239317.3272357732</v>
      </c>
      <c r="L50" s="4">
        <f t="shared" si="5"/>
        <v>479947.48671044409</v>
      </c>
      <c r="M50" s="3">
        <v>27</v>
      </c>
      <c r="N50" s="3">
        <v>73</v>
      </c>
      <c r="O50" s="3">
        <v>69</v>
      </c>
      <c r="P50" s="3">
        <v>41</v>
      </c>
      <c r="Q50" s="3">
        <v>38</v>
      </c>
      <c r="R50" s="3">
        <v>76</v>
      </c>
    </row>
    <row r="51" spans="1:18" x14ac:dyDescent="0.25">
      <c r="A51" s="3" t="str">
        <f>IFERROR(INDEX(PIBA!A:A, MATCH(B51, PIBA!B:B, 0)), "Not Found")</f>
        <v>Wasserman Media Group, LLC</v>
      </c>
      <c r="B51" s="3" t="s">
        <v>2462</v>
      </c>
      <c r="C51" s="3">
        <v>24</v>
      </c>
      <c r="D51" s="16">
        <v>0.75307638801447618</v>
      </c>
      <c r="E51" s="19">
        <v>0.51351351351351349</v>
      </c>
      <c r="F51" s="4">
        <v>152805766.70731708</v>
      </c>
      <c r="G51" s="4">
        <v>202908721</v>
      </c>
      <c r="H51" s="4">
        <v>-50102954.292682931</v>
      </c>
      <c r="I51" s="17">
        <v>0.75307638801447618</v>
      </c>
      <c r="J51" s="18">
        <f t="shared" si="3"/>
        <v>-0.24692361198552382</v>
      </c>
      <c r="K51" s="4">
        <f t="shared" si="4"/>
        <v>12733813.892276423</v>
      </c>
      <c r="L51" s="4">
        <f t="shared" si="5"/>
        <v>530575.578844851</v>
      </c>
      <c r="M51" s="3">
        <v>14</v>
      </c>
      <c r="N51" s="3">
        <v>74</v>
      </c>
      <c r="O51" s="3">
        <v>37</v>
      </c>
      <c r="P51" s="3">
        <v>27</v>
      </c>
      <c r="Q51" s="3">
        <v>20</v>
      </c>
      <c r="R51" s="3">
        <v>86</v>
      </c>
    </row>
    <row r="52" spans="1:18" x14ac:dyDescent="0.25">
      <c r="A52" s="3" t="str">
        <f>IFERROR(INDEX(PIBA!A:A, MATCH(B52, PIBA!B:B, 0)), "Not Found")</f>
        <v>WIN Hockey Agency</v>
      </c>
      <c r="B52" s="3" t="s">
        <v>2543</v>
      </c>
      <c r="C52" s="3">
        <v>25</v>
      </c>
      <c r="D52" s="16">
        <v>0.7522075139245239</v>
      </c>
      <c r="E52" s="19">
        <v>0.65934065934065933</v>
      </c>
      <c r="F52" s="4">
        <v>176397803.35365853</v>
      </c>
      <c r="G52" s="4">
        <v>234506835</v>
      </c>
      <c r="H52" s="4">
        <v>-58109031.646341458</v>
      </c>
      <c r="I52" s="17">
        <v>0.7522075139245239</v>
      </c>
      <c r="J52" s="18">
        <f t="shared" si="3"/>
        <v>-0.2477924860754761</v>
      </c>
      <c r="K52" s="4">
        <f t="shared" si="4"/>
        <v>14699816.946138211</v>
      </c>
      <c r="L52" s="4">
        <f t="shared" si="5"/>
        <v>587992.67784552847</v>
      </c>
      <c r="M52" s="3">
        <v>13</v>
      </c>
      <c r="N52" s="3">
        <v>75</v>
      </c>
      <c r="O52" s="3">
        <v>13</v>
      </c>
      <c r="P52" s="3">
        <v>21</v>
      </c>
      <c r="Q52" s="3">
        <v>18</v>
      </c>
      <c r="R52" s="3">
        <v>90</v>
      </c>
    </row>
    <row r="53" spans="1:18" x14ac:dyDescent="0.25">
      <c r="A53" s="3" t="str">
        <f>IFERROR(INDEX(PIBA!A:A, MATCH(B53, PIBA!B:B, 0)), "Not Found")</f>
        <v>Buckley Sports Management</v>
      </c>
      <c r="B53" s="3" t="s">
        <v>1962</v>
      </c>
      <c r="C53" s="3">
        <v>6</v>
      </c>
      <c r="D53" s="16">
        <v>0.72168728689821671</v>
      </c>
      <c r="E53" s="19">
        <v>0.27777777777777779</v>
      </c>
      <c r="F53" s="4">
        <v>23137370.195121951</v>
      </c>
      <c r="G53" s="4">
        <v>32060105</v>
      </c>
      <c r="H53" s="4">
        <v>-8922734.8048780486</v>
      </c>
      <c r="I53" s="17">
        <v>0.72168728689821671</v>
      </c>
      <c r="J53" s="18">
        <f t="shared" si="3"/>
        <v>-0.27831271310178329</v>
      </c>
      <c r="K53" s="4">
        <f t="shared" si="4"/>
        <v>1928114.1829268292</v>
      </c>
      <c r="L53" s="4">
        <f t="shared" si="5"/>
        <v>321352.36382113822</v>
      </c>
      <c r="M53" s="3">
        <v>50</v>
      </c>
      <c r="N53" s="3">
        <v>77</v>
      </c>
      <c r="O53" s="3">
        <v>80</v>
      </c>
      <c r="P53" s="3">
        <v>74</v>
      </c>
      <c r="Q53" s="3">
        <v>69</v>
      </c>
      <c r="R53" s="3">
        <v>58</v>
      </c>
    </row>
    <row r="54" spans="1:18" x14ac:dyDescent="0.25">
      <c r="A54" s="3" t="str">
        <f>IFERROR(INDEX(PIBA!A:A, MATCH(B54, PIBA!B:B, 0)), "Not Found")</f>
        <v>Wasserman Media Group, LLC</v>
      </c>
      <c r="B54" s="3" t="s">
        <v>3451</v>
      </c>
      <c r="C54" s="3">
        <v>20</v>
      </c>
      <c r="D54" s="16">
        <v>0.71379823854343449</v>
      </c>
      <c r="E54" s="19">
        <v>0.6428571428571429</v>
      </c>
      <c r="F54" s="4">
        <v>73148515.243902445</v>
      </c>
      <c r="G54" s="4">
        <v>102477859</v>
      </c>
      <c r="H54" s="4">
        <v>-29329343.756097559</v>
      </c>
      <c r="I54" s="17">
        <v>0.71379823854343449</v>
      </c>
      <c r="J54" s="18">
        <f t="shared" si="3"/>
        <v>-0.28620176145656551</v>
      </c>
      <c r="K54" s="4">
        <f t="shared" si="4"/>
        <v>6095709.6036585374</v>
      </c>
      <c r="L54" s="4">
        <f t="shared" si="5"/>
        <v>304785.48018292687</v>
      </c>
      <c r="M54" s="3">
        <v>19</v>
      </c>
      <c r="N54" s="3">
        <v>78</v>
      </c>
      <c r="O54" s="3">
        <v>15</v>
      </c>
      <c r="P54" s="3">
        <v>43</v>
      </c>
      <c r="Q54" s="3">
        <v>35</v>
      </c>
      <c r="R54" s="3">
        <v>79</v>
      </c>
    </row>
    <row r="55" spans="1:18" x14ac:dyDescent="0.25">
      <c r="A55" s="3" t="str">
        <f>IFERROR(INDEX(PIBA!A:A, MATCH(B55, PIBA!B:B, 0)), "Not Found")</f>
        <v>Alpha Hockey Inc.</v>
      </c>
      <c r="B55" s="3" t="s">
        <v>3401</v>
      </c>
      <c r="C55" s="3">
        <v>9</v>
      </c>
      <c r="D55" s="16">
        <v>0.7073361390984142</v>
      </c>
      <c r="E55" s="19">
        <v>0.54761904761904767</v>
      </c>
      <c r="F55" s="4">
        <v>102158414.63414635</v>
      </c>
      <c r="G55" s="4">
        <v>144426969</v>
      </c>
      <c r="H55" s="4">
        <v>-42268554.36585366</v>
      </c>
      <c r="I55" s="17">
        <v>0.7073361390984142</v>
      </c>
      <c r="J55" s="18">
        <f t="shared" si="3"/>
        <v>-0.2926638609015858</v>
      </c>
      <c r="K55" s="4">
        <f t="shared" si="4"/>
        <v>8513201.2195121963</v>
      </c>
      <c r="L55" s="4">
        <f t="shared" si="5"/>
        <v>945911.24661246629</v>
      </c>
      <c r="M55" s="3">
        <v>38</v>
      </c>
      <c r="N55" s="3">
        <v>79</v>
      </c>
      <c r="O55" s="3">
        <v>32</v>
      </c>
      <c r="P55" s="3">
        <v>33</v>
      </c>
      <c r="Q55" s="3">
        <v>28</v>
      </c>
      <c r="R55" s="3">
        <v>84</v>
      </c>
    </row>
    <row r="56" spans="1:18" x14ac:dyDescent="0.25">
      <c r="A56" s="3" t="str">
        <f>IFERROR(INDEX(PIBA!A:A, MATCH(B56, PIBA!B:B, 0)), "Not Found")</f>
        <v>Eclipse Sports Management</v>
      </c>
      <c r="B56" s="3" t="s">
        <v>2682</v>
      </c>
      <c r="C56" s="3">
        <v>5</v>
      </c>
      <c r="D56" s="16">
        <v>0.70429241861857561</v>
      </c>
      <c r="E56" s="19">
        <v>0.75</v>
      </c>
      <c r="F56" s="4">
        <v>44091463.414634146</v>
      </c>
      <c r="G56" s="4">
        <v>62603916</v>
      </c>
      <c r="H56" s="4">
        <v>-18512452.585365854</v>
      </c>
      <c r="I56" s="17">
        <v>0.70429241861857561</v>
      </c>
      <c r="J56" s="18">
        <f t="shared" si="3"/>
        <v>-0.29570758138142439</v>
      </c>
      <c r="K56" s="4">
        <f t="shared" si="4"/>
        <v>3674288.6178861787</v>
      </c>
      <c r="L56" s="4">
        <f t="shared" si="5"/>
        <v>734857.72357723571</v>
      </c>
      <c r="M56" s="3">
        <v>55</v>
      </c>
      <c r="N56" s="3">
        <v>82</v>
      </c>
      <c r="O56" s="3">
        <v>5</v>
      </c>
      <c r="P56" s="3">
        <v>62</v>
      </c>
      <c r="Q56" s="3">
        <v>52</v>
      </c>
      <c r="R56" s="3">
        <v>71</v>
      </c>
    </row>
    <row r="57" spans="1:18" x14ac:dyDescent="0.25">
      <c r="A57" s="3" t="str">
        <f>IFERROR(INDEX(PIBA!A:A, MATCH(B57, PIBA!B:B, 0)), "Not Found")</f>
        <v>Forward Hockey</v>
      </c>
      <c r="B57" s="3" t="s">
        <v>1161</v>
      </c>
      <c r="C57" s="3">
        <v>10</v>
      </c>
      <c r="D57" s="16">
        <v>0.7026379310363049</v>
      </c>
      <c r="E57" s="19">
        <v>0.69444444444444442</v>
      </c>
      <c r="F57" s="4">
        <v>22701402.439024389</v>
      </c>
      <c r="G57" s="4">
        <v>32308820</v>
      </c>
      <c r="H57" s="4">
        <v>-9607417.5609756112</v>
      </c>
      <c r="I57" s="17">
        <v>0.7026379310363049</v>
      </c>
      <c r="J57" s="18">
        <f t="shared" si="3"/>
        <v>-0.2973620689636951</v>
      </c>
      <c r="K57" s="4">
        <f t="shared" si="4"/>
        <v>1891783.5365853657</v>
      </c>
      <c r="L57" s="4">
        <f t="shared" si="5"/>
        <v>189178.35365853657</v>
      </c>
      <c r="M57" s="3">
        <v>37</v>
      </c>
      <c r="N57" s="3">
        <v>83</v>
      </c>
      <c r="O57" s="3">
        <v>9</v>
      </c>
      <c r="P57" s="3">
        <v>75</v>
      </c>
      <c r="Q57" s="3">
        <v>68</v>
      </c>
      <c r="R57" s="3">
        <v>60</v>
      </c>
    </row>
    <row r="58" spans="1:18" x14ac:dyDescent="0.25">
      <c r="A58" s="3" t="str">
        <f>IFERROR(INDEX(PIBA!A:A, MATCH(B58, PIBA!B:B, 0)), "Not Found")</f>
        <v>O2K Worldwide Management Group, LLC - Sports Management and Marketing Group</v>
      </c>
      <c r="B58" s="3" t="s">
        <v>1383</v>
      </c>
      <c r="C58" s="3">
        <v>11</v>
      </c>
      <c r="D58" s="16">
        <v>0.67888358256011538</v>
      </c>
      <c r="E58" s="19">
        <v>0.56818181818181823</v>
      </c>
      <c r="F58" s="4">
        <v>51937987.804878049</v>
      </c>
      <c r="G58" s="4">
        <v>76504999</v>
      </c>
      <c r="H58" s="4">
        <v>-24567011.195121951</v>
      </c>
      <c r="I58" s="17">
        <v>0.67888358256011538</v>
      </c>
      <c r="J58" s="18">
        <f t="shared" si="3"/>
        <v>-0.32111641743988462</v>
      </c>
      <c r="K58" s="4">
        <f t="shared" si="4"/>
        <v>4328165.650406504</v>
      </c>
      <c r="L58" s="4">
        <f t="shared" si="5"/>
        <v>393469.60458240943</v>
      </c>
      <c r="M58" s="3">
        <v>34</v>
      </c>
      <c r="N58" s="3">
        <v>86</v>
      </c>
      <c r="O58" s="3">
        <v>27</v>
      </c>
      <c r="P58" s="3">
        <v>58</v>
      </c>
      <c r="Q58" s="3">
        <v>43</v>
      </c>
      <c r="R58" s="3">
        <v>77</v>
      </c>
    </row>
    <row r="59" spans="1:18" x14ac:dyDescent="0.25">
      <c r="A59" s="3" t="str">
        <f>IFERROR(INDEX(PIBA!A:A, MATCH(B59, PIBA!B:B, 0)), "Not Found")</f>
        <v>KMJ Sports &amp; Entertainment AB</v>
      </c>
      <c r="B59" s="3" t="s">
        <v>1987</v>
      </c>
      <c r="C59" s="3">
        <v>8</v>
      </c>
      <c r="D59" s="16">
        <v>0.51643301449145995</v>
      </c>
      <c r="E59" s="19">
        <v>0.68181818181818177</v>
      </c>
      <c r="F59" s="4">
        <v>54353242.378048778</v>
      </c>
      <c r="G59" s="4">
        <v>105247420</v>
      </c>
      <c r="H59" s="4">
        <v>-50894177.621951222</v>
      </c>
      <c r="I59" s="17">
        <v>0.51643301449145995</v>
      </c>
      <c r="J59" s="18">
        <f t="shared" si="3"/>
        <v>-0.48356698550854005</v>
      </c>
      <c r="K59" s="4">
        <f t="shared" si="4"/>
        <v>4529436.8648373978</v>
      </c>
      <c r="L59" s="4">
        <f t="shared" si="5"/>
        <v>566179.60810467473</v>
      </c>
      <c r="M59" s="3">
        <v>43</v>
      </c>
      <c r="N59" s="3">
        <v>90</v>
      </c>
      <c r="O59" s="3">
        <v>10</v>
      </c>
      <c r="P59" s="3">
        <v>54</v>
      </c>
      <c r="Q59" s="3">
        <v>34</v>
      </c>
      <c r="R59" s="3">
        <v>87</v>
      </c>
    </row>
    <row r="60" spans="1:18" hidden="1" x14ac:dyDescent="0.25">
      <c r="J60" s="18"/>
    </row>
    <row r="61" spans="1:18" hidden="1" x14ac:dyDescent="0.25">
      <c r="J61" s="18"/>
    </row>
    <row r="62" spans="1:18" hidden="1" x14ac:dyDescent="0.25">
      <c r="J62" s="18"/>
    </row>
    <row r="63" spans="1:18" hidden="1" x14ac:dyDescent="0.25">
      <c r="J63" s="18"/>
    </row>
    <row r="64" spans="1:18" hidden="1" x14ac:dyDescent="0.25">
      <c r="J64" s="18"/>
    </row>
    <row r="65" spans="1:18" s="4" customFormat="1" hidden="1" x14ac:dyDescent="0.25">
      <c r="A65" s="3"/>
      <c r="B65" s="3"/>
      <c r="C65" s="3"/>
      <c r="D65" s="16"/>
      <c r="E65" s="19"/>
      <c r="I65" s="17"/>
      <c r="J65" s="18"/>
      <c r="M65" s="3"/>
      <c r="N65" s="3"/>
      <c r="O65" s="3"/>
      <c r="P65" s="3"/>
      <c r="Q65" s="3"/>
      <c r="R65" s="3"/>
    </row>
    <row r="66" spans="1:18" s="4" customFormat="1" hidden="1" x14ac:dyDescent="0.25">
      <c r="A66" s="3"/>
      <c r="B66" s="3"/>
      <c r="C66" s="3"/>
      <c r="D66" s="16"/>
      <c r="E66" s="19"/>
      <c r="I66" s="17"/>
      <c r="J66" s="18"/>
      <c r="M66" s="3"/>
      <c r="N66" s="3"/>
      <c r="O66" s="3"/>
      <c r="P66" s="3"/>
      <c r="Q66" s="3"/>
      <c r="R66" s="3"/>
    </row>
    <row r="67" spans="1:18" s="4" customFormat="1" hidden="1" x14ac:dyDescent="0.25">
      <c r="A67" s="3"/>
      <c r="B67" s="3"/>
      <c r="C67" s="3"/>
      <c r="D67" s="16"/>
      <c r="E67" s="19"/>
      <c r="I67" s="17"/>
      <c r="J67" s="18"/>
      <c r="M67" s="3"/>
      <c r="N67" s="3"/>
      <c r="O67" s="3"/>
      <c r="P67" s="3"/>
      <c r="Q67" s="3"/>
      <c r="R67" s="3"/>
    </row>
    <row r="68" spans="1:18" s="4" customFormat="1" hidden="1" x14ac:dyDescent="0.25">
      <c r="A68" s="3"/>
      <c r="B68" s="3"/>
      <c r="C68" s="3"/>
      <c r="D68" s="16"/>
      <c r="E68" s="19"/>
      <c r="I68" s="17"/>
      <c r="J68" s="18"/>
      <c r="M68" s="3"/>
      <c r="N68" s="3"/>
      <c r="O68" s="3"/>
      <c r="P68" s="3"/>
      <c r="Q68" s="3"/>
      <c r="R68" s="3"/>
    </row>
    <row r="69" spans="1:18" s="4" customFormat="1" hidden="1" x14ac:dyDescent="0.25">
      <c r="A69" s="3"/>
      <c r="B69" s="3"/>
      <c r="C69" s="3"/>
      <c r="D69" s="16"/>
      <c r="E69" s="19"/>
      <c r="I69" s="17"/>
      <c r="J69" s="18"/>
      <c r="M69" s="3"/>
      <c r="N69" s="3"/>
      <c r="O69" s="3"/>
      <c r="P69" s="3"/>
      <c r="Q69" s="3"/>
      <c r="R69" s="3"/>
    </row>
    <row r="70" spans="1:18" s="4" customFormat="1" hidden="1" x14ac:dyDescent="0.25">
      <c r="A70" s="3"/>
      <c r="B70" s="3"/>
      <c r="C70" s="3"/>
      <c r="D70" s="16"/>
      <c r="E70" s="19"/>
      <c r="I70" s="17"/>
      <c r="J70" s="18"/>
      <c r="M70" s="3"/>
      <c r="N70" s="3"/>
      <c r="O70" s="3"/>
      <c r="P70" s="3"/>
      <c r="Q70" s="3"/>
      <c r="R70" s="3"/>
    </row>
    <row r="71" spans="1:18" s="4" customFormat="1" hidden="1" x14ac:dyDescent="0.25">
      <c r="A71" s="3"/>
      <c r="B71" s="3"/>
      <c r="C71" s="3"/>
      <c r="D71" s="16"/>
      <c r="E71" s="19"/>
      <c r="I71" s="17"/>
      <c r="J71" s="18"/>
      <c r="M71" s="3"/>
      <c r="N71" s="3"/>
      <c r="O71" s="3"/>
      <c r="P71" s="3"/>
      <c r="Q71" s="3"/>
      <c r="R71" s="3"/>
    </row>
    <row r="72" spans="1:18" s="4" customFormat="1" hidden="1" x14ac:dyDescent="0.25">
      <c r="A72" s="3"/>
      <c r="B72" s="3"/>
      <c r="C72" s="3"/>
      <c r="D72" s="16"/>
      <c r="E72" s="19"/>
      <c r="I72" s="17"/>
      <c r="J72" s="18"/>
      <c r="M72" s="3"/>
      <c r="N72" s="3"/>
      <c r="O72" s="3"/>
      <c r="P72" s="3"/>
      <c r="Q72" s="3"/>
      <c r="R72" s="3"/>
    </row>
    <row r="73" spans="1:18" s="4" customFormat="1" hidden="1" x14ac:dyDescent="0.25">
      <c r="A73" s="3"/>
      <c r="B73" s="3"/>
      <c r="C73" s="3"/>
      <c r="D73" s="16"/>
      <c r="E73" s="19"/>
      <c r="I73" s="17"/>
      <c r="J73" s="18"/>
      <c r="M73" s="3"/>
      <c r="N73" s="3"/>
      <c r="O73" s="3"/>
      <c r="P73" s="3"/>
      <c r="Q73" s="3"/>
      <c r="R73" s="3"/>
    </row>
    <row r="74" spans="1:18" s="4" customFormat="1" hidden="1" x14ac:dyDescent="0.25">
      <c r="A74" s="3"/>
      <c r="B74" s="3"/>
      <c r="C74" s="3"/>
      <c r="D74" s="16"/>
      <c r="E74" s="19"/>
      <c r="I74" s="17"/>
      <c r="J74" s="18"/>
      <c r="M74" s="3"/>
      <c r="N74" s="3"/>
      <c r="O74" s="3"/>
      <c r="P74" s="3"/>
      <c r="Q74" s="3"/>
      <c r="R74" s="3"/>
    </row>
    <row r="75" spans="1:18" s="4" customFormat="1" hidden="1" x14ac:dyDescent="0.25">
      <c r="A75" s="3"/>
      <c r="B75" s="3"/>
      <c r="C75" s="3"/>
      <c r="D75" s="16"/>
      <c r="E75" s="19"/>
      <c r="I75" s="17"/>
      <c r="J75" s="18"/>
      <c r="M75" s="3"/>
      <c r="N75" s="3"/>
      <c r="O75" s="3"/>
      <c r="P75" s="3"/>
      <c r="Q75" s="3"/>
      <c r="R75" s="3"/>
    </row>
    <row r="76" spans="1:18" s="4" customFormat="1" hidden="1" x14ac:dyDescent="0.25">
      <c r="A76" s="3"/>
      <c r="B76" s="3"/>
      <c r="C76" s="3"/>
      <c r="D76" s="16"/>
      <c r="E76" s="19"/>
      <c r="I76" s="17"/>
      <c r="J76" s="18"/>
      <c r="M76" s="3"/>
      <c r="N76" s="3"/>
      <c r="O76" s="3"/>
      <c r="P76" s="3"/>
      <c r="Q76" s="3"/>
      <c r="R76" s="3"/>
    </row>
    <row r="77" spans="1:18" s="4" customFormat="1" hidden="1" x14ac:dyDescent="0.25">
      <c r="A77" s="3"/>
      <c r="B77" s="3"/>
      <c r="C77" s="3"/>
      <c r="D77" s="16"/>
      <c r="E77" s="19"/>
      <c r="I77" s="17"/>
      <c r="J77" s="18"/>
      <c r="M77" s="3"/>
      <c r="N77" s="3"/>
      <c r="O77" s="3"/>
      <c r="P77" s="3"/>
      <c r="Q77" s="3"/>
      <c r="R77" s="3"/>
    </row>
    <row r="78" spans="1:18" s="4" customFormat="1" hidden="1" x14ac:dyDescent="0.25">
      <c r="A78" s="3"/>
      <c r="B78" s="3"/>
      <c r="C78" s="3"/>
      <c r="D78" s="16"/>
      <c r="E78" s="19"/>
      <c r="I78" s="17"/>
      <c r="J78" s="18"/>
      <c r="M78" s="3"/>
      <c r="N78" s="3"/>
      <c r="O78" s="3"/>
      <c r="P78" s="3"/>
      <c r="Q78" s="3"/>
      <c r="R78" s="3"/>
    </row>
    <row r="79" spans="1:18" s="4" customFormat="1" hidden="1" x14ac:dyDescent="0.25">
      <c r="A79" s="3"/>
      <c r="B79" s="3"/>
      <c r="C79" s="3"/>
      <c r="D79" s="16"/>
      <c r="E79" s="19"/>
      <c r="I79" s="17"/>
      <c r="J79" s="18"/>
      <c r="M79" s="3"/>
      <c r="N79" s="3"/>
      <c r="O79" s="3"/>
      <c r="P79" s="3"/>
      <c r="Q79" s="3"/>
      <c r="R79" s="3"/>
    </row>
    <row r="80" spans="1:18" s="4" customFormat="1" hidden="1" x14ac:dyDescent="0.25">
      <c r="A80" s="3"/>
      <c r="B80" s="3"/>
      <c r="C80" s="3"/>
      <c r="D80" s="16"/>
      <c r="E80" s="19"/>
      <c r="I80" s="17"/>
      <c r="J80" s="18"/>
      <c r="M80" s="3"/>
      <c r="N80" s="3"/>
      <c r="O80" s="3"/>
      <c r="P80" s="3"/>
      <c r="Q80" s="3"/>
      <c r="R80" s="3"/>
    </row>
    <row r="81" spans="1:18" s="4" customFormat="1" hidden="1" x14ac:dyDescent="0.25">
      <c r="A81" s="3"/>
      <c r="B81" s="3"/>
      <c r="C81" s="3"/>
      <c r="D81" s="16"/>
      <c r="E81" s="19"/>
      <c r="I81" s="17"/>
      <c r="J81" s="18"/>
      <c r="M81" s="3"/>
      <c r="N81" s="3"/>
      <c r="O81" s="3"/>
      <c r="P81" s="3"/>
      <c r="Q81" s="3"/>
      <c r="R81" s="3"/>
    </row>
    <row r="82" spans="1:18" s="4" customFormat="1" hidden="1" x14ac:dyDescent="0.25">
      <c r="A82" s="3"/>
      <c r="B82" s="3"/>
      <c r="C82" s="3"/>
      <c r="D82" s="16"/>
      <c r="E82" s="19"/>
      <c r="I82" s="17"/>
      <c r="J82" s="18"/>
      <c r="M82" s="3"/>
      <c r="N82" s="3"/>
      <c r="O82" s="3"/>
      <c r="P82" s="3"/>
      <c r="Q82" s="3"/>
      <c r="R82" s="3"/>
    </row>
    <row r="83" spans="1:18" s="4" customFormat="1" hidden="1" x14ac:dyDescent="0.25">
      <c r="A83" s="3"/>
      <c r="B83" s="3"/>
      <c r="C83" s="3"/>
      <c r="D83" s="16"/>
      <c r="E83" s="19"/>
      <c r="I83" s="17"/>
      <c r="J83" s="18"/>
      <c r="M83" s="3"/>
      <c r="N83" s="3"/>
      <c r="O83" s="3"/>
      <c r="P83" s="3"/>
      <c r="Q83" s="3"/>
      <c r="R83" s="3"/>
    </row>
    <row r="84" spans="1:18" s="4" customFormat="1" hidden="1" x14ac:dyDescent="0.25">
      <c r="A84" s="3"/>
      <c r="B84" s="3"/>
      <c r="C84" s="3"/>
      <c r="D84" s="16"/>
      <c r="E84" s="19"/>
      <c r="I84" s="17"/>
      <c r="J84" s="18"/>
      <c r="M84" s="3"/>
      <c r="N84" s="3"/>
      <c r="O84" s="3"/>
      <c r="P84" s="3"/>
      <c r="Q84" s="3"/>
      <c r="R84" s="3"/>
    </row>
    <row r="85" spans="1:18" s="4" customFormat="1" hidden="1" x14ac:dyDescent="0.25">
      <c r="A85" s="3"/>
      <c r="B85" s="3"/>
      <c r="C85" s="3"/>
      <c r="D85" s="16"/>
      <c r="E85" s="19"/>
      <c r="I85" s="17"/>
      <c r="J85" s="18"/>
      <c r="M85" s="3"/>
      <c r="N85" s="3"/>
      <c r="O85" s="3"/>
      <c r="P85" s="3"/>
      <c r="Q85" s="3"/>
      <c r="R85" s="3"/>
    </row>
    <row r="86" spans="1:18" s="4" customFormat="1" hidden="1" x14ac:dyDescent="0.25">
      <c r="A86" s="3"/>
      <c r="B86" s="3"/>
      <c r="C86" s="3"/>
      <c r="D86" s="16"/>
      <c r="E86" s="19"/>
      <c r="I86" s="17"/>
      <c r="J86" s="18"/>
      <c r="M86" s="3"/>
      <c r="N86" s="3"/>
      <c r="O86" s="3"/>
      <c r="P86" s="3"/>
      <c r="Q86" s="3"/>
      <c r="R86" s="3"/>
    </row>
    <row r="87" spans="1:18" s="4" customFormat="1" hidden="1" x14ac:dyDescent="0.25">
      <c r="A87" s="3"/>
      <c r="B87" s="3"/>
      <c r="C87" s="3"/>
      <c r="D87" s="16"/>
      <c r="E87" s="19"/>
      <c r="I87" s="17"/>
      <c r="J87" s="18"/>
      <c r="M87" s="3"/>
      <c r="N87" s="3"/>
      <c r="O87" s="3"/>
      <c r="P87" s="3"/>
      <c r="Q87" s="3"/>
      <c r="R87" s="3"/>
    </row>
    <row r="88" spans="1:18" s="4" customFormat="1" hidden="1" x14ac:dyDescent="0.25">
      <c r="A88" s="3"/>
      <c r="B88" s="3" t="s">
        <v>3863</v>
      </c>
      <c r="C88" s="3"/>
      <c r="D88" s="16"/>
      <c r="E88" s="19"/>
      <c r="I88" s="17"/>
      <c r="J88" s="3"/>
      <c r="M88" s="3"/>
      <c r="N88" s="3"/>
      <c r="O88" s="3"/>
      <c r="P88" s="3"/>
      <c r="Q88" s="3"/>
      <c r="R88" s="3"/>
    </row>
    <row r="89" spans="1:18" s="4" customFormat="1" hidden="1" x14ac:dyDescent="0.25">
      <c r="A89" s="3"/>
      <c r="B89" s="3" t="s">
        <v>3864</v>
      </c>
      <c r="C89" s="3"/>
      <c r="D89" s="16"/>
      <c r="E89" s="19"/>
      <c r="I89" s="17"/>
      <c r="J89" s="3"/>
      <c r="M89" s="3"/>
      <c r="N89" s="3"/>
      <c r="O89" s="3"/>
      <c r="P89" s="3"/>
      <c r="Q89" s="3"/>
      <c r="R89" s="3"/>
    </row>
  </sheetData>
  <autoFilter ref="A1:R89" xr:uid="{1A120E8E-AB0F-4911-8EFD-118D8A52D45C}">
    <sortState xmlns:xlrd2="http://schemas.microsoft.com/office/spreadsheetml/2017/richdata2" ref="A2:R59">
      <sortCondition descending="1" ref="D1:D8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EE7-4793-417B-816E-5068749E5032}">
  <dimension ref="A1:P38"/>
  <sheetViews>
    <sheetView workbookViewId="0">
      <pane ySplit="1" topLeftCell="A2" activePane="bottomLeft" state="frozen"/>
      <selection activeCell="B1" sqref="B1"/>
      <selection pane="bottomLeft" activeCell="A14" sqref="A14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5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1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5">
        <f t="shared" ref="C2:C38" si="0">G2/H2</f>
        <v>1.0258792944584183</v>
      </c>
      <c r="D2" s="31">
        <v>249</v>
      </c>
      <c r="E2" s="31">
        <v>538</v>
      </c>
      <c r="F2" s="36">
        <f t="shared" ref="F2:F38" si="1"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10</v>
      </c>
      <c r="M2" s="31">
        <v>23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5">
        <f t="shared" si="0"/>
        <v>1.0427710798114838</v>
      </c>
      <c r="D3" s="31">
        <v>191</v>
      </c>
      <c r="E3" s="31">
        <v>413</v>
      </c>
      <c r="F3" s="36">
        <f t="shared" si="1"/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8</v>
      </c>
      <c r="M3" s="31">
        <v>24</v>
      </c>
      <c r="N3" s="31">
        <v>2</v>
      </c>
      <c r="O3" s="31">
        <v>2</v>
      </c>
      <c r="P3" s="31">
        <v>2</v>
      </c>
    </row>
    <row r="4" spans="1:16" x14ac:dyDescent="0.25">
      <c r="A4" s="31" t="s">
        <v>256</v>
      </c>
      <c r="B4" s="31">
        <v>79</v>
      </c>
      <c r="C4" s="35">
        <f t="shared" si="0"/>
        <v>0.89405068303605151</v>
      </c>
      <c r="D4" s="31">
        <v>173</v>
      </c>
      <c r="E4" s="31">
        <v>336</v>
      </c>
      <c r="F4" s="36">
        <f t="shared" si="1"/>
        <v>0.51488095238095233</v>
      </c>
      <c r="G4" s="32">
        <v>895918475.60975599</v>
      </c>
      <c r="H4" s="32">
        <v>1002089135</v>
      </c>
      <c r="I4" s="33">
        <v>-106170659.39024401</v>
      </c>
      <c r="J4" s="34">
        <v>0.89405068303605151</v>
      </c>
      <c r="K4" s="31">
        <v>4</v>
      </c>
      <c r="L4" s="31">
        <v>19</v>
      </c>
      <c r="M4" s="31">
        <v>14</v>
      </c>
      <c r="N4" s="31">
        <v>3</v>
      </c>
      <c r="O4" s="31">
        <v>3</v>
      </c>
      <c r="P4" s="31">
        <v>72</v>
      </c>
    </row>
    <row r="5" spans="1:16" x14ac:dyDescent="0.25">
      <c r="A5" s="31" t="s">
        <v>1204</v>
      </c>
      <c r="B5" s="31">
        <v>82</v>
      </c>
      <c r="C5" s="35">
        <f t="shared" si="0"/>
        <v>1.0197415275887398</v>
      </c>
      <c r="D5" s="31">
        <v>149</v>
      </c>
      <c r="E5" s="31">
        <v>318</v>
      </c>
      <c r="F5" s="36">
        <f t="shared" si="1"/>
        <v>0.46855345911949686</v>
      </c>
      <c r="G5" s="32">
        <v>697505677.74390244</v>
      </c>
      <c r="H5" s="32">
        <v>684002425</v>
      </c>
      <c r="I5" s="33">
        <v>13503252.743902445</v>
      </c>
      <c r="J5" s="34">
        <v>1.0197415275887398</v>
      </c>
      <c r="K5" s="31">
        <v>3</v>
      </c>
      <c r="L5" s="31">
        <v>11</v>
      </c>
      <c r="M5" s="31">
        <v>22</v>
      </c>
      <c r="N5" s="31">
        <v>4</v>
      </c>
      <c r="O5" s="31">
        <v>5</v>
      </c>
      <c r="P5" s="31">
        <v>14</v>
      </c>
    </row>
    <row r="6" spans="1:16" x14ac:dyDescent="0.25">
      <c r="A6" s="31" t="s">
        <v>1196</v>
      </c>
      <c r="B6" s="31">
        <v>70</v>
      </c>
      <c r="C6" s="35">
        <f t="shared" si="0"/>
        <v>0.8309818216608017</v>
      </c>
      <c r="D6" s="31">
        <v>136</v>
      </c>
      <c r="E6" s="31">
        <v>237</v>
      </c>
      <c r="F6" s="36">
        <f t="shared" si="1"/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26</v>
      </c>
      <c r="M6" s="31">
        <v>9</v>
      </c>
      <c r="N6" s="31">
        <v>5</v>
      </c>
      <c r="O6" s="31">
        <v>4</v>
      </c>
      <c r="P6" s="31">
        <v>73</v>
      </c>
    </row>
    <row r="7" spans="1:16" x14ac:dyDescent="0.25">
      <c r="A7" s="31" t="s">
        <v>666</v>
      </c>
      <c r="B7" s="31">
        <v>45</v>
      </c>
      <c r="C7" s="35">
        <f t="shared" si="0"/>
        <v>0.99868740469241024</v>
      </c>
      <c r="D7" s="31">
        <v>92</v>
      </c>
      <c r="E7" s="31">
        <v>196</v>
      </c>
      <c r="F7" s="36">
        <f t="shared" si="1"/>
        <v>0.46938775510204084</v>
      </c>
      <c r="G7" s="32">
        <v>520680670.73170733</v>
      </c>
      <c r="H7" s="32">
        <v>521365012</v>
      </c>
      <c r="I7" s="33">
        <v>-684341.26829266548</v>
      </c>
      <c r="J7" s="34">
        <v>0.99868740469241024</v>
      </c>
      <c r="K7" s="31">
        <v>8</v>
      </c>
      <c r="L7" s="31">
        <v>13</v>
      </c>
      <c r="M7" s="31">
        <v>21</v>
      </c>
      <c r="N7" s="31">
        <v>6</v>
      </c>
      <c r="O7" s="31">
        <v>6</v>
      </c>
      <c r="P7" s="31">
        <v>38</v>
      </c>
    </row>
    <row r="8" spans="1:16" x14ac:dyDescent="0.25">
      <c r="A8" s="31" t="s">
        <v>1302</v>
      </c>
      <c r="B8" s="31">
        <v>51</v>
      </c>
      <c r="C8" s="35">
        <f t="shared" si="0"/>
        <v>0.97620516348309216</v>
      </c>
      <c r="D8" s="31">
        <v>97</v>
      </c>
      <c r="E8" s="31">
        <v>199</v>
      </c>
      <c r="F8" s="36">
        <f t="shared" si="1"/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15</v>
      </c>
      <c r="M8" s="31">
        <v>17</v>
      </c>
      <c r="N8" s="31">
        <v>7</v>
      </c>
      <c r="O8" s="31">
        <v>7</v>
      </c>
      <c r="P8" s="31">
        <v>54</v>
      </c>
    </row>
    <row r="9" spans="1:16" x14ac:dyDescent="0.25">
      <c r="A9" s="31" t="s">
        <v>1354</v>
      </c>
      <c r="B9" s="31">
        <v>36</v>
      </c>
      <c r="C9" s="35">
        <f t="shared" si="0"/>
        <v>1.2164274537908544</v>
      </c>
      <c r="D9" s="31">
        <v>59</v>
      </c>
      <c r="E9" s="31">
        <v>136</v>
      </c>
      <c r="F9" s="36">
        <f t="shared" si="1"/>
        <v>0.43382352941176472</v>
      </c>
      <c r="G9" s="32">
        <v>436097942.07317078</v>
      </c>
      <c r="H9" s="32">
        <v>358507152</v>
      </c>
      <c r="I9" s="33">
        <v>77590790.073170781</v>
      </c>
      <c r="J9" s="34">
        <v>1.2164274537908544</v>
      </c>
      <c r="K9" s="31">
        <v>10</v>
      </c>
      <c r="L9" s="31">
        <v>3</v>
      </c>
      <c r="M9" s="31">
        <v>30</v>
      </c>
      <c r="N9" s="31">
        <v>8</v>
      </c>
      <c r="O9" s="31">
        <v>9</v>
      </c>
      <c r="P9" s="31">
        <v>1</v>
      </c>
    </row>
    <row r="10" spans="1:16" x14ac:dyDescent="0.25">
      <c r="A10" s="31" t="s">
        <v>532</v>
      </c>
      <c r="B10" s="31">
        <v>40</v>
      </c>
      <c r="C10" s="35">
        <f t="shared" si="0"/>
        <v>1.0081867751459832</v>
      </c>
      <c r="D10" s="31">
        <v>72</v>
      </c>
      <c r="E10" s="31">
        <v>162</v>
      </c>
      <c r="F10" s="36">
        <f t="shared" si="1"/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12</v>
      </c>
      <c r="M10" s="31">
        <v>26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1041</v>
      </c>
      <c r="B11" s="31">
        <v>36</v>
      </c>
      <c r="C11" s="35">
        <f t="shared" si="0"/>
        <v>0.84191635998835712</v>
      </c>
      <c r="D11" s="31">
        <v>60</v>
      </c>
      <c r="E11" s="31">
        <v>102</v>
      </c>
      <c r="F11" s="36">
        <f t="shared" si="1"/>
        <v>0.58823529411764708</v>
      </c>
      <c r="G11" s="32">
        <v>311398251.9512195</v>
      </c>
      <c r="H11" s="32">
        <v>369868394</v>
      </c>
      <c r="I11" s="33">
        <v>-58470142.048780501</v>
      </c>
      <c r="J11" s="34">
        <v>0.84191635998835712</v>
      </c>
      <c r="K11" s="31">
        <v>11</v>
      </c>
      <c r="L11" s="31">
        <v>24</v>
      </c>
      <c r="M11" s="31">
        <v>8</v>
      </c>
      <c r="N11" s="31">
        <v>10</v>
      </c>
      <c r="O11" s="31">
        <v>8</v>
      </c>
      <c r="P11" s="31">
        <v>71</v>
      </c>
    </row>
    <row r="12" spans="1:16" x14ac:dyDescent="0.25">
      <c r="A12" s="31" t="s">
        <v>23</v>
      </c>
      <c r="B12" s="31">
        <v>60</v>
      </c>
      <c r="C12" s="35">
        <f t="shared" si="0"/>
        <v>0.85552330993027614</v>
      </c>
      <c r="D12" s="31">
        <v>98</v>
      </c>
      <c r="E12" s="31">
        <v>202</v>
      </c>
      <c r="F12" s="36">
        <f t="shared" si="1"/>
        <v>0.48514851485148514</v>
      </c>
      <c r="G12" s="32">
        <v>292288057.92682934</v>
      </c>
      <c r="H12" s="32">
        <v>341648269</v>
      </c>
      <c r="I12" s="33">
        <v>-49360211.073170662</v>
      </c>
      <c r="J12" s="34">
        <v>0.85552330993027614</v>
      </c>
      <c r="K12" s="31">
        <v>6</v>
      </c>
      <c r="L12" s="31">
        <v>22</v>
      </c>
      <c r="M12" s="31">
        <v>18</v>
      </c>
      <c r="N12" s="31">
        <v>11</v>
      </c>
      <c r="O12" s="31">
        <v>11</v>
      </c>
      <c r="P12" s="31">
        <v>68</v>
      </c>
    </row>
    <row r="13" spans="1:16" x14ac:dyDescent="0.25">
      <c r="A13" s="31" t="s">
        <v>694</v>
      </c>
      <c r="B13" s="31">
        <v>29</v>
      </c>
      <c r="C13" s="35">
        <f t="shared" si="0"/>
        <v>0.99305634500332907</v>
      </c>
      <c r="D13" s="31">
        <v>51</v>
      </c>
      <c r="E13" s="31">
        <v>102</v>
      </c>
      <c r="F13" s="36">
        <f t="shared" si="1"/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14</v>
      </c>
      <c r="M13" s="31">
        <v>16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2426</v>
      </c>
      <c r="B14" s="31">
        <v>17</v>
      </c>
      <c r="C14" s="35">
        <f t="shared" si="0"/>
        <v>0.97412799858855825</v>
      </c>
      <c r="D14" s="31">
        <v>31</v>
      </c>
      <c r="E14" s="31">
        <v>60</v>
      </c>
      <c r="F14" s="36">
        <f t="shared" si="1"/>
        <v>0.51666666666666672</v>
      </c>
      <c r="G14" s="32">
        <v>247475609.75609756</v>
      </c>
      <c r="H14" s="32">
        <v>254048349</v>
      </c>
      <c r="I14" s="33">
        <v>-6572739.2439024448</v>
      </c>
      <c r="J14" s="34">
        <v>0.97412799858855825</v>
      </c>
      <c r="K14" s="31">
        <v>17</v>
      </c>
      <c r="L14" s="31">
        <v>16</v>
      </c>
      <c r="M14" s="31">
        <v>13</v>
      </c>
      <c r="N14" s="31">
        <v>13</v>
      </c>
      <c r="O14" s="31">
        <v>13</v>
      </c>
      <c r="P14" s="31">
        <v>49</v>
      </c>
    </row>
    <row r="15" spans="1:16" x14ac:dyDescent="0.25">
      <c r="A15" s="31" t="s">
        <v>1836</v>
      </c>
      <c r="B15" s="31">
        <v>22</v>
      </c>
      <c r="C15" s="35">
        <f t="shared" si="0"/>
        <v>1.1508140324218481</v>
      </c>
      <c r="D15" s="31">
        <v>28</v>
      </c>
      <c r="E15" s="31">
        <v>93</v>
      </c>
      <c r="F15" s="36">
        <f t="shared" si="1"/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14</v>
      </c>
      <c r="L15" s="31">
        <v>6</v>
      </c>
      <c r="M15" s="31">
        <v>34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3202</v>
      </c>
      <c r="B16" s="31">
        <v>12</v>
      </c>
      <c r="C16" s="35">
        <f t="shared" si="0"/>
        <v>1.0337440615967459</v>
      </c>
      <c r="D16" s="31">
        <v>17</v>
      </c>
      <c r="E16" s="31">
        <v>43</v>
      </c>
      <c r="F16" s="36">
        <f t="shared" si="1"/>
        <v>0.39534883720930231</v>
      </c>
      <c r="G16" s="32">
        <v>230198658.53658536</v>
      </c>
      <c r="H16" s="32">
        <v>222684383</v>
      </c>
      <c r="I16" s="33">
        <v>7514275.5365853608</v>
      </c>
      <c r="J16" s="34">
        <v>1.0337440615967459</v>
      </c>
      <c r="K16" s="31">
        <v>21</v>
      </c>
      <c r="L16" s="31">
        <v>9</v>
      </c>
      <c r="M16" s="31">
        <v>33</v>
      </c>
      <c r="N16" s="31">
        <v>15</v>
      </c>
      <c r="O16" s="31">
        <v>15</v>
      </c>
      <c r="P16" s="31">
        <v>17</v>
      </c>
    </row>
    <row r="17" spans="1:16" x14ac:dyDescent="0.25">
      <c r="A17" s="31" t="s">
        <v>1612</v>
      </c>
      <c r="B17" s="31">
        <v>22</v>
      </c>
      <c r="C17" s="35">
        <f t="shared" si="0"/>
        <v>1.1004107978772721</v>
      </c>
      <c r="D17" s="31">
        <v>36</v>
      </c>
      <c r="E17" s="31">
        <v>82</v>
      </c>
      <c r="F17" s="36">
        <f t="shared" si="1"/>
        <v>0.43902439024390244</v>
      </c>
      <c r="G17" s="32">
        <v>191439768.29268292</v>
      </c>
      <c r="H17" s="32">
        <v>173971183</v>
      </c>
      <c r="I17" s="33">
        <v>17468585.292682916</v>
      </c>
      <c r="J17" s="34">
        <v>1.1004107978772721</v>
      </c>
      <c r="K17" s="31">
        <v>15</v>
      </c>
      <c r="L17" s="31">
        <v>7</v>
      </c>
      <c r="M17" s="31">
        <v>28</v>
      </c>
      <c r="N17" s="31">
        <v>16</v>
      </c>
      <c r="O17" s="31">
        <v>19</v>
      </c>
      <c r="P17" s="31">
        <v>11</v>
      </c>
    </row>
    <row r="18" spans="1:16" x14ac:dyDescent="0.25">
      <c r="A18" s="31" t="s">
        <v>2659</v>
      </c>
      <c r="B18" s="31">
        <v>11</v>
      </c>
      <c r="C18" s="35">
        <f t="shared" si="0"/>
        <v>1.1953446193242869</v>
      </c>
      <c r="D18" s="31">
        <v>21</v>
      </c>
      <c r="E18" s="31">
        <v>42</v>
      </c>
      <c r="F18" s="36">
        <f t="shared" si="1"/>
        <v>0.5</v>
      </c>
      <c r="G18" s="32">
        <v>187365000</v>
      </c>
      <c r="H18" s="32">
        <v>156745592</v>
      </c>
      <c r="I18" s="33">
        <v>30619408</v>
      </c>
      <c r="J18" s="34">
        <v>1.1953446193242869</v>
      </c>
      <c r="K18" s="31">
        <v>25</v>
      </c>
      <c r="L18" s="31">
        <v>5</v>
      </c>
      <c r="M18" s="31">
        <v>15</v>
      </c>
      <c r="N18" s="31">
        <v>17</v>
      </c>
      <c r="O18" s="31">
        <v>20</v>
      </c>
      <c r="P18" s="31">
        <v>5</v>
      </c>
    </row>
    <row r="19" spans="1:16" x14ac:dyDescent="0.25">
      <c r="A19" s="31" t="s">
        <v>2542</v>
      </c>
      <c r="B19" s="31">
        <v>25</v>
      </c>
      <c r="C19" s="35">
        <f t="shared" si="0"/>
        <v>0.7522075139245239</v>
      </c>
      <c r="D19" s="31">
        <v>60</v>
      </c>
      <c r="E19" s="31">
        <v>91</v>
      </c>
      <c r="F19" s="36">
        <f t="shared" si="1"/>
        <v>0.65934065934065933</v>
      </c>
      <c r="G19" s="32">
        <v>176397803.35365853</v>
      </c>
      <c r="H19" s="32">
        <v>234506835</v>
      </c>
      <c r="I19" s="33">
        <v>-58109031.646341473</v>
      </c>
      <c r="J19" s="34">
        <v>0.7522075139245239</v>
      </c>
      <c r="K19" s="31">
        <v>13</v>
      </c>
      <c r="L19" s="31">
        <v>32</v>
      </c>
      <c r="M19" s="31">
        <v>5</v>
      </c>
      <c r="N19" s="31">
        <v>18</v>
      </c>
      <c r="O19" s="31">
        <v>14</v>
      </c>
      <c r="P19" s="31">
        <v>70</v>
      </c>
    </row>
    <row r="20" spans="1:16" x14ac:dyDescent="0.25">
      <c r="A20" s="31" t="s">
        <v>3305</v>
      </c>
      <c r="B20" s="31">
        <v>12</v>
      </c>
      <c r="C20" s="35">
        <f t="shared" si="0"/>
        <v>0.88457077332663681</v>
      </c>
      <c r="D20" s="31">
        <v>26</v>
      </c>
      <c r="E20" s="31">
        <v>44</v>
      </c>
      <c r="F20" s="36">
        <f t="shared" si="1"/>
        <v>0.59090909090909094</v>
      </c>
      <c r="G20" s="32">
        <v>168401820.42682925</v>
      </c>
      <c r="H20" s="32">
        <v>190376876</v>
      </c>
      <c r="I20" s="33">
        <v>-21975055.573170751</v>
      </c>
      <c r="J20" s="34">
        <v>0.88457077332663681</v>
      </c>
      <c r="K20" s="31">
        <v>23</v>
      </c>
      <c r="L20" s="31">
        <v>20</v>
      </c>
      <c r="M20" s="31">
        <v>7</v>
      </c>
      <c r="N20" s="31">
        <v>19</v>
      </c>
      <c r="O20" s="31">
        <v>18</v>
      </c>
      <c r="P20" s="31">
        <v>61</v>
      </c>
    </row>
    <row r="21" spans="1:16" x14ac:dyDescent="0.25">
      <c r="A21" s="31" t="s">
        <v>2354</v>
      </c>
      <c r="B21" s="31">
        <v>19</v>
      </c>
      <c r="C21" s="35">
        <f t="shared" si="0"/>
        <v>0.81706559128978307</v>
      </c>
      <c r="D21" s="31">
        <v>39</v>
      </c>
      <c r="E21" s="31">
        <v>68</v>
      </c>
      <c r="F21" s="36">
        <f t="shared" si="1"/>
        <v>0.57352941176470584</v>
      </c>
      <c r="G21" s="32">
        <v>159543027.43902439</v>
      </c>
      <c r="H21" s="32">
        <v>195263427</v>
      </c>
      <c r="I21" s="33">
        <v>-35720399.560975611</v>
      </c>
      <c r="J21" s="34">
        <v>0.81706559128978307</v>
      </c>
      <c r="K21" s="31">
        <v>16</v>
      </c>
      <c r="L21" s="31">
        <v>28</v>
      </c>
      <c r="M21" s="31">
        <v>10</v>
      </c>
      <c r="N21" s="31">
        <v>20</v>
      </c>
      <c r="O21" s="31">
        <v>17</v>
      </c>
      <c r="P21" s="31">
        <v>66</v>
      </c>
    </row>
    <row r="22" spans="1:16" x14ac:dyDescent="0.25">
      <c r="A22" s="31" t="s">
        <v>2768</v>
      </c>
      <c r="B22" s="31">
        <v>8</v>
      </c>
      <c r="C22" s="35">
        <f t="shared" si="0"/>
        <v>1.2012028713421918</v>
      </c>
      <c r="D22" s="31">
        <v>16</v>
      </c>
      <c r="E22" s="31">
        <v>38</v>
      </c>
      <c r="F22" s="36">
        <f t="shared" si="1"/>
        <v>0.42105263157894735</v>
      </c>
      <c r="G22" s="32">
        <v>128599268.29268292</v>
      </c>
      <c r="H22" s="32">
        <v>107058742</v>
      </c>
      <c r="I22" s="33">
        <v>21540526.292682916</v>
      </c>
      <c r="J22" s="34">
        <v>1.2012028713421918</v>
      </c>
      <c r="K22" s="31">
        <v>30</v>
      </c>
      <c r="L22" s="31">
        <v>4</v>
      </c>
      <c r="M22" s="31">
        <v>32</v>
      </c>
      <c r="N22" s="31">
        <v>21</v>
      </c>
      <c r="O22" s="31">
        <v>25</v>
      </c>
      <c r="P22" s="31">
        <v>10</v>
      </c>
    </row>
    <row r="23" spans="1:16" x14ac:dyDescent="0.25">
      <c r="A23" s="31" t="s">
        <v>2027</v>
      </c>
      <c r="B23" s="31">
        <v>13</v>
      </c>
      <c r="C23" s="35">
        <f t="shared" si="0"/>
        <v>0.96583107490962528</v>
      </c>
      <c r="D23" s="31">
        <v>26</v>
      </c>
      <c r="E23" s="31">
        <v>55</v>
      </c>
      <c r="F23" s="36">
        <f t="shared" si="1"/>
        <v>0.47272727272727272</v>
      </c>
      <c r="G23" s="32">
        <v>122587378.04878049</v>
      </c>
      <c r="H23" s="32">
        <v>126924243</v>
      </c>
      <c r="I23" s="33">
        <v>-4336864.951219514</v>
      </c>
      <c r="J23" s="34">
        <v>0.96583107490962528</v>
      </c>
      <c r="K23" s="31">
        <v>20</v>
      </c>
      <c r="L23" s="31">
        <v>18</v>
      </c>
      <c r="M23" s="31">
        <v>20</v>
      </c>
      <c r="N23" s="31">
        <v>22</v>
      </c>
      <c r="O23" s="31">
        <v>24</v>
      </c>
      <c r="P23" s="31">
        <v>46</v>
      </c>
    </row>
    <row r="24" spans="1:16" x14ac:dyDescent="0.25">
      <c r="A24" s="31" t="s">
        <v>3262</v>
      </c>
      <c r="B24" s="31">
        <v>12</v>
      </c>
      <c r="C24" s="35">
        <f t="shared" si="0"/>
        <v>0.84702672813892732</v>
      </c>
      <c r="D24" s="31">
        <v>37</v>
      </c>
      <c r="E24" s="31">
        <v>62</v>
      </c>
      <c r="F24" s="36">
        <f t="shared" si="1"/>
        <v>0.59677419354838712</v>
      </c>
      <c r="G24" s="32">
        <v>122051341.46341464</v>
      </c>
      <c r="H24" s="32">
        <v>144093849</v>
      </c>
      <c r="I24" s="33">
        <v>-22042507.536585361</v>
      </c>
      <c r="J24" s="34">
        <v>0.84702672813892732</v>
      </c>
      <c r="K24" s="31">
        <v>24</v>
      </c>
      <c r="L24" s="31">
        <v>23</v>
      </c>
      <c r="M24" s="31">
        <v>6</v>
      </c>
      <c r="N24" s="31">
        <v>23</v>
      </c>
      <c r="O24" s="31">
        <v>22</v>
      </c>
      <c r="P24" s="31">
        <v>62</v>
      </c>
    </row>
    <row r="25" spans="1:16" x14ac:dyDescent="0.25">
      <c r="A25" s="31" t="s">
        <v>1858</v>
      </c>
      <c r="B25" s="31">
        <v>17</v>
      </c>
      <c r="C25" s="35">
        <f t="shared" si="0"/>
        <v>0.79109188981703105</v>
      </c>
      <c r="D25" s="31">
        <v>32</v>
      </c>
      <c r="E25" s="31">
        <v>70</v>
      </c>
      <c r="F25" s="36">
        <f t="shared" si="1"/>
        <v>0.45714285714285713</v>
      </c>
      <c r="G25" s="32">
        <v>104971829.26829268</v>
      </c>
      <c r="H25" s="32">
        <v>132692334</v>
      </c>
      <c r="I25" s="33">
        <v>-27720504.73170732</v>
      </c>
      <c r="J25" s="34">
        <v>0.79109188981703105</v>
      </c>
      <c r="K25" s="31">
        <v>18</v>
      </c>
      <c r="L25" s="31">
        <v>29</v>
      </c>
      <c r="M25" s="31">
        <v>25</v>
      </c>
      <c r="N25" s="31">
        <v>24</v>
      </c>
      <c r="O25" s="31">
        <v>23</v>
      </c>
      <c r="P25" s="31">
        <v>64</v>
      </c>
    </row>
    <row r="26" spans="1:16" x14ac:dyDescent="0.25">
      <c r="A26" s="31" t="s">
        <v>3400</v>
      </c>
      <c r="B26" s="31">
        <v>9</v>
      </c>
      <c r="C26" s="35">
        <f t="shared" si="0"/>
        <v>0.7073361390984142</v>
      </c>
      <c r="D26" s="31">
        <v>23</v>
      </c>
      <c r="E26" s="31">
        <v>42</v>
      </c>
      <c r="F26" s="36">
        <f t="shared" si="1"/>
        <v>0.54761904761904767</v>
      </c>
      <c r="G26" s="32">
        <v>102158414.63414635</v>
      </c>
      <c r="H26" s="32">
        <v>144426969</v>
      </c>
      <c r="I26" s="33">
        <v>-42268554.365853652</v>
      </c>
      <c r="J26" s="34">
        <v>0.7073361390984142</v>
      </c>
      <c r="K26" s="31">
        <v>29</v>
      </c>
      <c r="L26" s="31">
        <v>34</v>
      </c>
      <c r="M26" s="31">
        <v>12</v>
      </c>
      <c r="N26" s="31">
        <v>25</v>
      </c>
      <c r="O26" s="31">
        <v>21</v>
      </c>
      <c r="P26" s="31">
        <v>67</v>
      </c>
    </row>
    <row r="27" spans="1:16" x14ac:dyDescent="0.25">
      <c r="A27" s="31" t="s">
        <v>3521</v>
      </c>
      <c r="B27" s="31">
        <v>15</v>
      </c>
      <c r="C27" s="35">
        <f t="shared" si="0"/>
        <v>0.83166755961345618</v>
      </c>
      <c r="D27" s="31">
        <v>30</v>
      </c>
      <c r="E27" s="31">
        <v>68</v>
      </c>
      <c r="F27" s="36">
        <f t="shared" si="1"/>
        <v>0.44117647058823528</v>
      </c>
      <c r="G27" s="32">
        <v>84168812.243902445</v>
      </c>
      <c r="H27" s="32">
        <v>101204876</v>
      </c>
      <c r="I27" s="33">
        <v>-17036063.756097555</v>
      </c>
      <c r="J27" s="34">
        <v>0.83166755961345618</v>
      </c>
      <c r="K27" s="31">
        <v>19</v>
      </c>
      <c r="L27" s="31">
        <v>25</v>
      </c>
      <c r="M27" s="31">
        <v>27</v>
      </c>
      <c r="N27" s="31">
        <v>26</v>
      </c>
      <c r="O27" s="31">
        <v>27</v>
      </c>
      <c r="P27" s="31">
        <v>58</v>
      </c>
    </row>
    <row r="28" spans="1:16" x14ac:dyDescent="0.25">
      <c r="A28" s="31" t="s">
        <v>3773</v>
      </c>
      <c r="B28" s="31">
        <v>9</v>
      </c>
      <c r="C28" s="35">
        <f t="shared" si="0"/>
        <v>0.76393807723226137</v>
      </c>
      <c r="D28" s="31">
        <v>21</v>
      </c>
      <c r="E28" s="31">
        <v>44</v>
      </c>
      <c r="F28" s="36">
        <f t="shared" si="1"/>
        <v>0.47727272727272729</v>
      </c>
      <c r="G28" s="32">
        <v>72338949.695121959</v>
      </c>
      <c r="H28" s="32">
        <v>94692164</v>
      </c>
      <c r="I28" s="33">
        <v>-22353214.304878041</v>
      </c>
      <c r="J28" s="34">
        <v>0.76393807723226137</v>
      </c>
      <c r="K28" s="31">
        <v>28</v>
      </c>
      <c r="L28" s="31">
        <v>31</v>
      </c>
      <c r="M28" s="31">
        <v>19</v>
      </c>
      <c r="N28" s="31">
        <v>27</v>
      </c>
      <c r="O28" s="31">
        <v>28</v>
      </c>
      <c r="P28" s="31">
        <v>63</v>
      </c>
    </row>
    <row r="29" spans="1:16" x14ac:dyDescent="0.25">
      <c r="A29" s="31" t="s">
        <v>3617</v>
      </c>
      <c r="B29" s="31">
        <v>5</v>
      </c>
      <c r="C29" s="35">
        <f t="shared" si="0"/>
        <v>0.9658546239219773</v>
      </c>
      <c r="D29" s="31">
        <v>6</v>
      </c>
      <c r="E29" s="31">
        <v>22</v>
      </c>
      <c r="F29" s="36">
        <f t="shared" si="1"/>
        <v>0.27272727272727271</v>
      </c>
      <c r="G29" s="32">
        <v>62127743.902439021</v>
      </c>
      <c r="H29" s="32">
        <v>64324115</v>
      </c>
      <c r="I29" s="33">
        <v>-2196371.0975609794</v>
      </c>
      <c r="J29" s="34">
        <v>0.9658546239219773</v>
      </c>
      <c r="K29" s="31">
        <v>36</v>
      </c>
      <c r="L29" s="31">
        <v>17</v>
      </c>
      <c r="M29" s="31">
        <v>36</v>
      </c>
      <c r="N29" s="31">
        <v>28</v>
      </c>
      <c r="O29" s="31">
        <v>33</v>
      </c>
      <c r="P29" s="31">
        <v>42</v>
      </c>
    </row>
    <row r="30" spans="1:16" x14ac:dyDescent="0.25">
      <c r="A30" s="31" t="s">
        <v>1986</v>
      </c>
      <c r="B30" s="31">
        <v>8</v>
      </c>
      <c r="C30" s="35">
        <f t="shared" si="0"/>
        <v>0.51643301449145995</v>
      </c>
      <c r="D30" s="31">
        <v>15</v>
      </c>
      <c r="E30" s="31">
        <v>22</v>
      </c>
      <c r="F30" s="36">
        <f t="shared" si="1"/>
        <v>0.68181818181818177</v>
      </c>
      <c r="G30" s="32">
        <v>54353242.378048778</v>
      </c>
      <c r="H30" s="32">
        <v>105247420</v>
      </c>
      <c r="I30" s="33">
        <v>-50894177.621951222</v>
      </c>
      <c r="J30" s="34">
        <v>0.51643301449145995</v>
      </c>
      <c r="K30" s="31">
        <v>32</v>
      </c>
      <c r="L30" s="31">
        <v>37</v>
      </c>
      <c r="M30" s="31">
        <v>4</v>
      </c>
      <c r="N30" s="31">
        <v>29</v>
      </c>
      <c r="O30" s="31">
        <v>26</v>
      </c>
      <c r="P30" s="31">
        <v>69</v>
      </c>
    </row>
    <row r="31" spans="1:16" x14ac:dyDescent="0.25">
      <c r="A31" s="31" t="s">
        <v>2706</v>
      </c>
      <c r="B31" s="31">
        <v>7</v>
      </c>
      <c r="C31" s="35">
        <f t="shared" si="0"/>
        <v>0.81797432262338687</v>
      </c>
      <c r="D31" s="31">
        <v>16</v>
      </c>
      <c r="E31" s="31">
        <v>28</v>
      </c>
      <c r="F31" s="36">
        <f t="shared" si="1"/>
        <v>0.5714285714285714</v>
      </c>
      <c r="G31" s="32">
        <v>53203536.585365854</v>
      </c>
      <c r="H31" s="32">
        <v>65043040</v>
      </c>
      <c r="I31" s="33">
        <v>-11839503.414634146</v>
      </c>
      <c r="J31" s="34">
        <v>0.81797432262338687</v>
      </c>
      <c r="K31" s="31">
        <v>34</v>
      </c>
      <c r="L31" s="31">
        <v>27</v>
      </c>
      <c r="M31" s="31">
        <v>11</v>
      </c>
      <c r="N31" s="31">
        <v>30</v>
      </c>
      <c r="O31" s="31">
        <v>32</v>
      </c>
      <c r="P31" s="31">
        <v>53</v>
      </c>
    </row>
    <row r="32" spans="1:16" x14ac:dyDescent="0.25">
      <c r="A32" s="31" t="s">
        <v>2737</v>
      </c>
      <c r="B32" s="31">
        <v>10</v>
      </c>
      <c r="C32" s="35">
        <f t="shared" si="0"/>
        <v>0.78962599948725221</v>
      </c>
      <c r="D32" s="31">
        <v>14</v>
      </c>
      <c r="E32" s="31">
        <v>32</v>
      </c>
      <c r="F32" s="36">
        <f t="shared" si="1"/>
        <v>0.4375</v>
      </c>
      <c r="G32" s="32">
        <v>47842945.792682931</v>
      </c>
      <c r="H32" s="32">
        <v>60589375</v>
      </c>
      <c r="I32" s="33">
        <v>-12746429.207317069</v>
      </c>
      <c r="J32" s="34">
        <v>0.78962599948725221</v>
      </c>
      <c r="K32" s="31">
        <v>26</v>
      </c>
      <c r="L32" s="31">
        <v>30</v>
      </c>
      <c r="M32" s="31">
        <v>29</v>
      </c>
      <c r="N32" s="31">
        <v>31</v>
      </c>
      <c r="O32" s="31">
        <v>36</v>
      </c>
      <c r="P32" s="31">
        <v>55</v>
      </c>
    </row>
    <row r="33" spans="1:16" x14ac:dyDescent="0.25">
      <c r="A33" s="31" t="s">
        <v>2681</v>
      </c>
      <c r="B33" s="31">
        <v>5</v>
      </c>
      <c r="C33" s="35">
        <f t="shared" si="0"/>
        <v>0.70429241861857561</v>
      </c>
      <c r="D33" s="31">
        <v>9</v>
      </c>
      <c r="E33" s="31">
        <v>12</v>
      </c>
      <c r="F33" s="36">
        <f t="shared" si="1"/>
        <v>0.75</v>
      </c>
      <c r="G33" s="32">
        <v>44091463.414634146</v>
      </c>
      <c r="H33" s="32">
        <v>62603916</v>
      </c>
      <c r="I33" s="33">
        <v>-18512452.585365854</v>
      </c>
      <c r="J33" s="34">
        <v>0.70429241861857561</v>
      </c>
      <c r="K33" s="31">
        <v>37</v>
      </c>
      <c r="L33" s="31">
        <v>35</v>
      </c>
      <c r="M33" s="31">
        <v>1</v>
      </c>
      <c r="N33" s="31">
        <v>32</v>
      </c>
      <c r="O33" s="31">
        <v>35</v>
      </c>
      <c r="P33" s="31">
        <v>60</v>
      </c>
    </row>
    <row r="34" spans="1:16" x14ac:dyDescent="0.25">
      <c r="A34" s="31" t="s">
        <v>1445</v>
      </c>
      <c r="B34" s="31">
        <v>7</v>
      </c>
      <c r="C34" s="35">
        <f t="shared" si="0"/>
        <v>3.2629751893862422</v>
      </c>
      <c r="D34" s="31">
        <v>8</v>
      </c>
      <c r="E34" s="31">
        <v>32</v>
      </c>
      <c r="F34" s="36">
        <f t="shared" si="1"/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1</v>
      </c>
      <c r="M34" s="31">
        <v>37</v>
      </c>
      <c r="N34" s="31">
        <v>33</v>
      </c>
      <c r="O34" s="31">
        <v>54</v>
      </c>
      <c r="P34" s="31">
        <v>8</v>
      </c>
    </row>
    <row r="35" spans="1:16" x14ac:dyDescent="0.25">
      <c r="A35" s="31" t="s">
        <v>3182</v>
      </c>
      <c r="B35" s="31">
        <v>6</v>
      </c>
      <c r="C35" s="35">
        <f t="shared" si="0"/>
        <v>0.86087599836835249</v>
      </c>
      <c r="D35" s="31">
        <v>15</v>
      </c>
      <c r="E35" s="31">
        <v>21</v>
      </c>
      <c r="F35" s="36">
        <f t="shared" si="1"/>
        <v>0.7142857142857143</v>
      </c>
      <c r="G35" s="32">
        <v>32481875</v>
      </c>
      <c r="H35" s="32">
        <v>37731189</v>
      </c>
      <c r="I35" s="33">
        <v>-5249314</v>
      </c>
      <c r="J35" s="34">
        <v>0.86087599836835249</v>
      </c>
      <c r="K35" s="31">
        <v>35</v>
      </c>
      <c r="L35" s="31">
        <v>21</v>
      </c>
      <c r="M35" s="31">
        <v>2</v>
      </c>
      <c r="N35" s="31">
        <v>34</v>
      </c>
      <c r="O35" s="31">
        <v>43</v>
      </c>
      <c r="P35" s="31">
        <v>48</v>
      </c>
    </row>
    <row r="36" spans="1:16" x14ac:dyDescent="0.25">
      <c r="A36" s="31" t="s">
        <v>1160</v>
      </c>
      <c r="B36" s="31">
        <v>12</v>
      </c>
      <c r="C36" s="35">
        <f t="shared" si="0"/>
        <v>0.70315099949094495</v>
      </c>
      <c r="D36" s="31">
        <v>29</v>
      </c>
      <c r="E36" s="31">
        <v>41</v>
      </c>
      <c r="F36" s="36">
        <f t="shared" si="1"/>
        <v>0.70731707317073167</v>
      </c>
      <c r="G36" s="32">
        <v>30434736.439024389</v>
      </c>
      <c r="H36" s="32">
        <v>43283358</v>
      </c>
      <c r="I36" s="33">
        <v>-12848621.560975611</v>
      </c>
      <c r="J36" s="34">
        <v>0.70315099949094495</v>
      </c>
      <c r="K36" s="31">
        <v>22</v>
      </c>
      <c r="L36" s="31">
        <v>36</v>
      </c>
      <c r="M36" s="31">
        <v>3</v>
      </c>
      <c r="N36" s="31">
        <v>35</v>
      </c>
      <c r="O36" s="31">
        <v>42</v>
      </c>
      <c r="P36" s="31">
        <v>56</v>
      </c>
    </row>
    <row r="37" spans="1:16" x14ac:dyDescent="0.25">
      <c r="A37" s="31" t="s">
        <v>1953</v>
      </c>
      <c r="B37" s="31">
        <v>8</v>
      </c>
      <c r="C37" s="35">
        <f t="shared" si="0"/>
        <v>0.74915376482614748</v>
      </c>
      <c r="D37" s="31">
        <v>7</v>
      </c>
      <c r="E37" s="31">
        <v>25</v>
      </c>
      <c r="F37" s="36">
        <f t="shared" si="1"/>
        <v>0.28000000000000003</v>
      </c>
      <c r="G37" s="32">
        <v>25912370.195121951</v>
      </c>
      <c r="H37" s="32">
        <v>34588854</v>
      </c>
      <c r="I37" s="33">
        <v>-8676483.8048780486</v>
      </c>
      <c r="J37" s="34">
        <v>0.74915376482614748</v>
      </c>
      <c r="K37" s="31">
        <v>31</v>
      </c>
      <c r="L37" s="31">
        <v>33</v>
      </c>
      <c r="M37" s="31">
        <v>35</v>
      </c>
      <c r="N37" s="31">
        <v>36</v>
      </c>
      <c r="O37" s="31">
        <v>45</v>
      </c>
      <c r="P37" s="31">
        <v>51</v>
      </c>
    </row>
    <row r="38" spans="1:16" x14ac:dyDescent="0.25">
      <c r="A38" s="31" t="s">
        <v>1905</v>
      </c>
      <c r="B38" s="31">
        <v>9</v>
      </c>
      <c r="C38" s="35">
        <f t="shared" si="0"/>
        <v>1.2285057817643041</v>
      </c>
      <c r="D38" s="31">
        <v>9</v>
      </c>
      <c r="E38" s="31">
        <v>21</v>
      </c>
      <c r="F38" s="36">
        <f t="shared" si="1"/>
        <v>0.42857142857142855</v>
      </c>
      <c r="G38" s="32">
        <v>9903353.658536585</v>
      </c>
      <c r="H38" s="32">
        <v>8061300</v>
      </c>
      <c r="I38" s="33">
        <v>1842053.658536585</v>
      </c>
      <c r="J38" s="34">
        <v>1.2285057817643041</v>
      </c>
      <c r="K38" s="31">
        <v>27</v>
      </c>
      <c r="L38" s="31">
        <v>2</v>
      </c>
      <c r="M38" s="31">
        <v>31</v>
      </c>
      <c r="N38" s="31">
        <v>37</v>
      </c>
      <c r="O38" s="31">
        <v>60</v>
      </c>
      <c r="P38" s="31">
        <v>28</v>
      </c>
    </row>
  </sheetData>
  <sortState xmlns:xlrd2="http://schemas.microsoft.com/office/spreadsheetml/2017/richdata2" ref="A2:P38">
    <sortCondition descending="1" ref="G2:G38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5858-A89F-4743-87A6-07D3FA08C2DA}">
  <dimension ref="A1:K89"/>
  <sheetViews>
    <sheetView workbookViewId="0">
      <pane ySplit="1" topLeftCell="A2" activePane="bottomLeft" state="frozen"/>
      <selection pane="bottomLeft" activeCell="L18" sqref="L18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16384" width="9.140625" style="3"/>
  </cols>
  <sheetData>
    <row r="1" spans="1:11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5" t="s">
        <v>3871</v>
      </c>
      <c r="G1" s="12" t="s">
        <v>3866</v>
      </c>
      <c r="H1" s="1" t="s">
        <v>3875</v>
      </c>
      <c r="I1" s="1" t="s">
        <v>3876</v>
      </c>
      <c r="J1" s="1" t="s">
        <v>3877</v>
      </c>
      <c r="K1" s="1" t="s">
        <v>3881</v>
      </c>
    </row>
    <row r="2" spans="1:11" s="20" customFormat="1" x14ac:dyDescent="0.25">
      <c r="A2" s="26" t="str">
        <f>IFERROR(INDEX(PIBA!A:A, MATCH(B2, PIBA!B:B, 0)), "Not Found")</f>
        <v>Buckley Sports Management</v>
      </c>
      <c r="B2" s="26" t="s">
        <v>1962</v>
      </c>
      <c r="C2" s="26">
        <v>6</v>
      </c>
      <c r="D2" s="27">
        <v>0.72168728689821671</v>
      </c>
      <c r="E2" s="28">
        <v>0.27777777777777779</v>
      </c>
      <c r="F2" s="26">
        <v>77</v>
      </c>
      <c r="G2" s="26">
        <v>80</v>
      </c>
      <c r="H2" s="26">
        <f t="shared" ref="H2:H33" si="0">(F2*0.75)+(G2*0.25)</f>
        <v>77.75</v>
      </c>
      <c r="I2" s="26" t="s">
        <v>3880</v>
      </c>
      <c r="J2" s="26" t="s">
        <v>3880</v>
      </c>
      <c r="K2" s="3" t="s">
        <v>3882</v>
      </c>
    </row>
    <row r="3" spans="1:11" s="20" customFormat="1" x14ac:dyDescent="0.25">
      <c r="A3" s="26" t="str">
        <f>IFERROR(INDEX(PIBA!A:A, MATCH(B3, PIBA!B:B, 0)), "Not Found")</f>
        <v>O2K Worldwide Management Group, LLC - Sports Management and Marketing Group</v>
      </c>
      <c r="B3" s="26" t="s">
        <v>1312</v>
      </c>
      <c r="C3" s="26">
        <v>13</v>
      </c>
      <c r="D3" s="27">
        <v>0.76326615350121041</v>
      </c>
      <c r="E3" s="28">
        <v>0.40540540540540543</v>
      </c>
      <c r="F3" s="26">
        <v>73</v>
      </c>
      <c r="G3" s="26">
        <v>69</v>
      </c>
      <c r="H3" s="26">
        <f t="shared" si="0"/>
        <v>72</v>
      </c>
      <c r="I3" s="26" t="s">
        <v>3880</v>
      </c>
      <c r="J3" s="26" t="s">
        <v>3880</v>
      </c>
      <c r="K3" s="3" t="s">
        <v>3882</v>
      </c>
    </row>
    <row r="4" spans="1:11" s="20" customFormat="1" x14ac:dyDescent="0.25">
      <c r="A4" s="26" t="str">
        <f>IFERROR(INDEX(PIBA!A:A, MATCH(B4, PIBA!B:B, 0)), "Not Found")</f>
        <v>O2K Worldwide Management Group, LLC - Sports Management and Marketing Group</v>
      </c>
      <c r="B4" s="26" t="s">
        <v>1383</v>
      </c>
      <c r="C4" s="26">
        <v>11</v>
      </c>
      <c r="D4" s="27">
        <v>0.67888358256011538</v>
      </c>
      <c r="E4" s="28">
        <v>0.56818181818181823</v>
      </c>
      <c r="F4" s="26">
        <v>86</v>
      </c>
      <c r="G4" s="26">
        <v>27</v>
      </c>
      <c r="H4" s="26">
        <f t="shared" si="0"/>
        <v>71.25</v>
      </c>
      <c r="I4" s="26" t="s">
        <v>3880</v>
      </c>
      <c r="J4" s="26" t="s">
        <v>3880</v>
      </c>
      <c r="K4" s="3" t="s">
        <v>3882</v>
      </c>
    </row>
    <row r="5" spans="1:11" s="20" customFormat="1" x14ac:dyDescent="0.25">
      <c r="A5" s="26" t="str">
        <f>IFERROR(INDEX(PIBA!A:A, MATCH(B5, PIBA!B:B, 0)), "Not Found")</f>
        <v>KMJ Sports &amp; Entertainment AB</v>
      </c>
      <c r="B5" s="26" t="s">
        <v>1987</v>
      </c>
      <c r="C5" s="26">
        <v>8</v>
      </c>
      <c r="D5" s="27">
        <v>0.51643301449145995</v>
      </c>
      <c r="E5" s="28">
        <v>0.68181818181818177</v>
      </c>
      <c r="F5" s="26">
        <v>90</v>
      </c>
      <c r="G5" s="26">
        <v>10</v>
      </c>
      <c r="H5" s="26">
        <f t="shared" si="0"/>
        <v>70</v>
      </c>
      <c r="I5" s="26" t="s">
        <v>3880</v>
      </c>
      <c r="J5" s="26" t="s">
        <v>3880</v>
      </c>
      <c r="K5" s="3" t="s">
        <v>3882</v>
      </c>
    </row>
    <row r="6" spans="1:11" s="20" customFormat="1" x14ac:dyDescent="0.25">
      <c r="A6" s="26" t="str">
        <f>IFERROR(INDEX(PIBA!A:A, MATCH(B6, PIBA!B:B, 0)), "Not Found")</f>
        <v>WD Sports &amp; Entertainment</v>
      </c>
      <c r="B6" s="26" t="s">
        <v>2738</v>
      </c>
      <c r="C6" s="26">
        <v>10</v>
      </c>
      <c r="D6" s="27">
        <v>0.78962599948725221</v>
      </c>
      <c r="E6" s="28">
        <v>0.4375</v>
      </c>
      <c r="F6" s="26">
        <v>69</v>
      </c>
      <c r="G6" s="26">
        <v>62</v>
      </c>
      <c r="H6" s="26">
        <f t="shared" si="0"/>
        <v>67.25</v>
      </c>
      <c r="I6" s="26" t="s">
        <v>3880</v>
      </c>
      <c r="J6" s="26" t="s">
        <v>3880</v>
      </c>
      <c r="K6" s="3" t="s">
        <v>3882</v>
      </c>
    </row>
    <row r="7" spans="1:11" s="20" customFormat="1" x14ac:dyDescent="0.25">
      <c r="A7" s="26" t="str">
        <f>IFERROR(INDEX(PIBA!A:A, MATCH(B7, PIBA!B:B, 0)), "Not Found")</f>
        <v>Alpha Hockey Inc.</v>
      </c>
      <c r="B7" s="26" t="s">
        <v>3401</v>
      </c>
      <c r="C7" s="26">
        <v>9</v>
      </c>
      <c r="D7" s="27">
        <v>0.7073361390984142</v>
      </c>
      <c r="E7" s="28">
        <v>0.54761904761904767</v>
      </c>
      <c r="F7" s="26">
        <v>79</v>
      </c>
      <c r="G7" s="26">
        <v>32</v>
      </c>
      <c r="H7" s="26">
        <f t="shared" si="0"/>
        <v>67.25</v>
      </c>
      <c r="I7" s="26" t="s">
        <v>3880</v>
      </c>
      <c r="J7" s="26" t="s">
        <v>3880</v>
      </c>
      <c r="K7" s="3" t="s">
        <v>3882</v>
      </c>
    </row>
    <row r="8" spans="1:11" s="20" customFormat="1" x14ac:dyDescent="0.25">
      <c r="A8" s="26" t="str">
        <f>IFERROR(INDEX(PIBA!A:A, MATCH(B8, PIBA!B:B, 0)), "Not Found")</f>
        <v>Raze Sports</v>
      </c>
      <c r="B8" s="26" t="s">
        <v>3774</v>
      </c>
      <c r="C8" s="26">
        <v>9</v>
      </c>
      <c r="D8" s="27">
        <v>0.76393807723226137</v>
      </c>
      <c r="E8" s="28">
        <v>0.47727272727272729</v>
      </c>
      <c r="F8" s="26">
        <v>72</v>
      </c>
      <c r="G8" s="26">
        <v>49</v>
      </c>
      <c r="H8" s="26">
        <f t="shared" si="0"/>
        <v>66.25</v>
      </c>
      <c r="I8" s="26" t="s">
        <v>3880</v>
      </c>
      <c r="J8" s="26" t="s">
        <v>3880</v>
      </c>
      <c r="K8" s="3" t="s">
        <v>3882</v>
      </c>
    </row>
    <row r="9" spans="1:11" s="20" customFormat="1" x14ac:dyDescent="0.25">
      <c r="A9" s="26" t="str">
        <f>IFERROR(INDEX(PIBA!A:A, MATCH(B9, PIBA!B:B, 0)), "Not Found")</f>
        <v>Wasserman Media Group, LLC</v>
      </c>
      <c r="B9" s="26" t="s">
        <v>2462</v>
      </c>
      <c r="C9" s="26">
        <v>24</v>
      </c>
      <c r="D9" s="27">
        <v>0.75307638801447618</v>
      </c>
      <c r="E9" s="28">
        <v>0.51351351351351349</v>
      </c>
      <c r="F9" s="26">
        <v>74</v>
      </c>
      <c r="G9" s="26">
        <v>37</v>
      </c>
      <c r="H9" s="26">
        <f t="shared" si="0"/>
        <v>64.75</v>
      </c>
      <c r="I9" s="26" t="s">
        <v>3880</v>
      </c>
      <c r="J9" s="26" t="s">
        <v>3880</v>
      </c>
      <c r="K9" s="3" t="s">
        <v>3882</v>
      </c>
    </row>
    <row r="10" spans="1:11" s="20" customFormat="1" x14ac:dyDescent="0.25">
      <c r="A10" s="26" t="str">
        <f>IFERROR(INDEX(PIBA!A:A, MATCH(B10, PIBA!B:B, 0)), "Not Found")</f>
        <v>Thunder Creek Professional Player Management</v>
      </c>
      <c r="B10" s="26" t="s">
        <v>1859</v>
      </c>
      <c r="C10" s="26">
        <v>12</v>
      </c>
      <c r="D10" s="27">
        <v>0.76820733510472183</v>
      </c>
      <c r="E10" s="28">
        <v>0.49056603773584906</v>
      </c>
      <c r="F10" s="26">
        <v>71</v>
      </c>
      <c r="G10" s="26">
        <v>45</v>
      </c>
      <c r="H10" s="26">
        <f t="shared" si="0"/>
        <v>64.5</v>
      </c>
      <c r="I10" s="26" t="s">
        <v>3880</v>
      </c>
      <c r="J10" s="26" t="s">
        <v>3880</v>
      </c>
      <c r="K10" s="3" t="s">
        <v>3882</v>
      </c>
    </row>
    <row r="11" spans="1:11" s="20" customFormat="1" x14ac:dyDescent="0.25">
      <c r="A11" s="26" t="str">
        <f>IFERROR(INDEX(PIBA!A:A, MATCH(B11, PIBA!B:B, 0)), "Not Found")</f>
        <v>Forward Hockey</v>
      </c>
      <c r="B11" s="26" t="s">
        <v>1161</v>
      </c>
      <c r="C11" s="26">
        <v>10</v>
      </c>
      <c r="D11" s="27">
        <v>0.7026379310363049</v>
      </c>
      <c r="E11" s="28">
        <v>0.69444444444444442</v>
      </c>
      <c r="F11" s="26">
        <v>83</v>
      </c>
      <c r="G11" s="26">
        <v>9</v>
      </c>
      <c r="H11" s="26">
        <f t="shared" si="0"/>
        <v>64.5</v>
      </c>
      <c r="I11" s="26" t="s">
        <v>3880</v>
      </c>
      <c r="J11" s="26" t="s">
        <v>3880</v>
      </c>
      <c r="K11" s="3" t="s">
        <v>3882</v>
      </c>
    </row>
    <row r="12" spans="1:11" s="20" customFormat="1" x14ac:dyDescent="0.25">
      <c r="A12" s="26" t="str">
        <f>IFERROR(INDEX(PIBA!A:A, MATCH(B12, PIBA!B:B, 0)), "Not Found")</f>
        <v>Eclipse Sports Management</v>
      </c>
      <c r="B12" s="26" t="s">
        <v>2682</v>
      </c>
      <c r="C12" s="26">
        <v>5</v>
      </c>
      <c r="D12" s="27">
        <v>0.70429241861857561</v>
      </c>
      <c r="E12" s="28">
        <v>0.75</v>
      </c>
      <c r="F12" s="26">
        <v>82</v>
      </c>
      <c r="G12" s="26">
        <v>5</v>
      </c>
      <c r="H12" s="26">
        <f t="shared" si="0"/>
        <v>62.75</v>
      </c>
      <c r="I12" s="26" t="s">
        <v>3880</v>
      </c>
      <c r="J12" s="26" t="s">
        <v>3880</v>
      </c>
      <c r="K12" s="3" t="s">
        <v>3882</v>
      </c>
    </row>
    <row r="13" spans="1:11" s="20" customFormat="1" x14ac:dyDescent="0.25">
      <c r="A13" s="26" t="str">
        <f>IFERROR(INDEX(PIBA!A:A, MATCH(B13, PIBA!B:B, 0)), "Not Found")</f>
        <v>Wintersports Ltd. Operating as Raze Sports</v>
      </c>
      <c r="B13" s="26" t="s">
        <v>3522</v>
      </c>
      <c r="C13" s="26">
        <v>15</v>
      </c>
      <c r="D13" s="27">
        <v>0.83166755961345618</v>
      </c>
      <c r="E13" s="28">
        <v>0.44117647058823528</v>
      </c>
      <c r="F13" s="26">
        <v>64</v>
      </c>
      <c r="G13" s="26">
        <v>58</v>
      </c>
      <c r="H13" s="26">
        <f t="shared" si="0"/>
        <v>62.5</v>
      </c>
      <c r="I13" s="26" t="s">
        <v>3880</v>
      </c>
      <c r="J13" s="26" t="s">
        <v>3880</v>
      </c>
      <c r="K13" s="3" t="s">
        <v>3882</v>
      </c>
    </row>
    <row r="14" spans="1:11" s="20" customFormat="1" x14ac:dyDescent="0.25">
      <c r="A14" s="26" t="str">
        <f>IFERROR(INDEX(PIBA!A:A, MATCH(B14, PIBA!B:B, 0)), "Not Found")</f>
        <v>Wasserman Media Group, LLC</v>
      </c>
      <c r="B14" s="26" t="s">
        <v>3451</v>
      </c>
      <c r="C14" s="26">
        <v>20</v>
      </c>
      <c r="D14" s="27">
        <v>0.71379823854343449</v>
      </c>
      <c r="E14" s="28">
        <v>0.6428571428571429</v>
      </c>
      <c r="F14" s="26">
        <v>78</v>
      </c>
      <c r="G14" s="26">
        <v>15</v>
      </c>
      <c r="H14" s="26">
        <f t="shared" si="0"/>
        <v>62.25</v>
      </c>
      <c r="I14" s="26" t="s">
        <v>3880</v>
      </c>
      <c r="J14" s="26" t="s">
        <v>3880</v>
      </c>
      <c r="K14" s="3" t="s">
        <v>3882</v>
      </c>
    </row>
    <row r="15" spans="1:11" s="20" customFormat="1" x14ac:dyDescent="0.25">
      <c r="A15" s="26" t="str">
        <f>IFERROR(INDEX(PIBA!A:A, MATCH(B15, PIBA!B:B, 0)), "Not Found")</f>
        <v>WIN Hockey Agency</v>
      </c>
      <c r="B15" s="26" t="s">
        <v>2543</v>
      </c>
      <c r="C15" s="26">
        <v>25</v>
      </c>
      <c r="D15" s="27">
        <v>0.7522075139245239</v>
      </c>
      <c r="E15" s="28">
        <v>0.65934065934065933</v>
      </c>
      <c r="F15" s="26">
        <v>75</v>
      </c>
      <c r="G15" s="26">
        <v>13</v>
      </c>
      <c r="H15" s="26">
        <f t="shared" si="0"/>
        <v>59.5</v>
      </c>
      <c r="I15" s="26" t="s">
        <v>3880</v>
      </c>
      <c r="J15" s="26" t="s">
        <v>3880</v>
      </c>
      <c r="K15" s="3" t="s">
        <v>3882</v>
      </c>
    </row>
    <row r="16" spans="1:11" s="20" customFormat="1" x14ac:dyDescent="0.25">
      <c r="A16" s="26" t="str">
        <f>IFERROR(INDEX(PIBA!A:A, MATCH(B16, PIBA!B:B, 0)), "Not Found")</f>
        <v>Sports Professional Management Inc.</v>
      </c>
      <c r="B16" s="26" t="s">
        <v>2355</v>
      </c>
      <c r="C16" s="26">
        <v>19</v>
      </c>
      <c r="D16" s="27">
        <v>0.81706559128978307</v>
      </c>
      <c r="E16" s="28">
        <v>0.57352941176470584</v>
      </c>
      <c r="F16" s="26">
        <v>67</v>
      </c>
      <c r="G16" s="26">
        <v>24</v>
      </c>
      <c r="H16" s="26">
        <f t="shared" si="0"/>
        <v>56.25</v>
      </c>
      <c r="I16" s="26" t="s">
        <v>3880</v>
      </c>
      <c r="J16" s="26" t="s">
        <v>3880</v>
      </c>
      <c r="K16" s="3" t="s">
        <v>3882</v>
      </c>
    </row>
    <row r="17" spans="1:11" s="20" customFormat="1" x14ac:dyDescent="0.25">
      <c r="A17" s="26" t="str">
        <f>IFERROR(INDEX(PIBA!A:A, MATCH(B17, PIBA!B:B, 0)), "Not Found")</f>
        <v>MPR-Hockey Oy</v>
      </c>
      <c r="B17" s="26" t="s">
        <v>2707</v>
      </c>
      <c r="C17" s="26">
        <v>7</v>
      </c>
      <c r="D17" s="27">
        <v>0.81797432262338687</v>
      </c>
      <c r="E17" s="28">
        <v>0.5714285714285714</v>
      </c>
      <c r="F17" s="26">
        <v>66</v>
      </c>
      <c r="G17" s="26">
        <v>25</v>
      </c>
      <c r="H17" s="26">
        <f t="shared" si="0"/>
        <v>55.75</v>
      </c>
      <c r="I17" s="26" t="s">
        <v>3880</v>
      </c>
      <c r="J17" s="26" t="s">
        <v>3880</v>
      </c>
      <c r="K17" s="3" t="s">
        <v>3882</v>
      </c>
    </row>
    <row r="18" spans="1:11" s="20" customFormat="1" x14ac:dyDescent="0.25">
      <c r="A18" s="26" t="str">
        <f>IFERROR(INDEX(PIBA!A:A, MATCH(B18, PIBA!B:B, 0)), "Not Found")</f>
        <v>R.W.G. Sport Management</v>
      </c>
      <c r="B18" s="26" t="s">
        <v>3618</v>
      </c>
      <c r="C18" s="26">
        <v>5</v>
      </c>
      <c r="D18" s="27">
        <v>0.9658546239219773</v>
      </c>
      <c r="E18" s="28">
        <v>0.27272727272727271</v>
      </c>
      <c r="F18" s="26">
        <v>47</v>
      </c>
      <c r="G18" s="26">
        <v>81</v>
      </c>
      <c r="H18" s="26">
        <f t="shared" si="0"/>
        <v>55.5</v>
      </c>
      <c r="I18" s="26" t="s">
        <v>3880</v>
      </c>
      <c r="J18" s="29" t="s">
        <v>3879</v>
      </c>
      <c r="K18" s="20" t="s">
        <v>3883</v>
      </c>
    </row>
    <row r="19" spans="1:11" s="20" customFormat="1" x14ac:dyDescent="0.25">
      <c r="A19" s="26" t="str">
        <f>IFERROR(INDEX(PIBA!A:A, MATCH(B19, PIBA!B:B, 0)), "Not Found")</f>
        <v>RSG Hockey, LLC</v>
      </c>
      <c r="B19" s="26" t="s">
        <v>24</v>
      </c>
      <c r="C19" s="26">
        <v>60</v>
      </c>
      <c r="D19" s="27">
        <v>0.85552330993027614</v>
      </c>
      <c r="E19" s="28">
        <v>0.48514851485148514</v>
      </c>
      <c r="F19" s="26">
        <v>57</v>
      </c>
      <c r="G19" s="26">
        <v>46</v>
      </c>
      <c r="H19" s="26">
        <f t="shared" si="0"/>
        <v>54.25</v>
      </c>
      <c r="I19" s="26" t="s">
        <v>3880</v>
      </c>
      <c r="J19" s="26" t="s">
        <v>3880</v>
      </c>
      <c r="K19" s="3" t="s">
        <v>3882</v>
      </c>
    </row>
    <row r="20" spans="1:11" s="20" customFormat="1" x14ac:dyDescent="0.25">
      <c r="A20" s="26" t="str">
        <f>IFERROR(INDEX(PIBA!A:A, MATCH(B20, PIBA!B:B, 0)), "Not Found")</f>
        <v>Octagon Athlete Representation</v>
      </c>
      <c r="B20" s="26" t="s">
        <v>438</v>
      </c>
      <c r="C20" s="26">
        <v>26</v>
      </c>
      <c r="D20" s="27">
        <v>0.84629451135261335</v>
      </c>
      <c r="E20" s="28">
        <v>0.54166666666666663</v>
      </c>
      <c r="F20" s="26">
        <v>61</v>
      </c>
      <c r="G20" s="26">
        <v>33</v>
      </c>
      <c r="H20" s="26">
        <f t="shared" si="0"/>
        <v>54</v>
      </c>
      <c r="I20" s="26" t="s">
        <v>3880</v>
      </c>
      <c r="J20" s="26" t="s">
        <v>3880</v>
      </c>
      <c r="K20" s="3" t="s">
        <v>3882</v>
      </c>
    </row>
    <row r="21" spans="1:11" s="23" customFormat="1" x14ac:dyDescent="0.25">
      <c r="A21" s="23" t="str">
        <f>IFERROR(INDEX(PIBA!A:A, MATCH(B21, PIBA!B:B, 0)), "Not Found")</f>
        <v>Gold Star Hockey</v>
      </c>
      <c r="B21" s="23" t="s">
        <v>1042</v>
      </c>
      <c r="C21" s="23">
        <v>35</v>
      </c>
      <c r="D21" s="24">
        <v>0.84273332966938008</v>
      </c>
      <c r="E21" s="25">
        <v>0.58415841584158412</v>
      </c>
      <c r="F21" s="23">
        <v>62</v>
      </c>
      <c r="G21" s="23">
        <v>23</v>
      </c>
      <c r="H21" s="23">
        <f t="shared" si="0"/>
        <v>52.25</v>
      </c>
      <c r="I21" s="23" t="s">
        <v>3879</v>
      </c>
      <c r="J21" s="26" t="s">
        <v>3880</v>
      </c>
      <c r="K21" s="26" t="s">
        <v>3884</v>
      </c>
    </row>
    <row r="22" spans="1:11" s="23" customFormat="1" x14ac:dyDescent="0.25">
      <c r="A22" s="23" t="str">
        <f>IFERROR(INDEX(PIBA!A:A, MATCH(B22, PIBA!B:B, 0)), "Not Found")</f>
        <v>KO Sports, Inc.</v>
      </c>
      <c r="B22" s="23" t="s">
        <v>3666</v>
      </c>
      <c r="C22" s="23">
        <v>7</v>
      </c>
      <c r="D22" s="24">
        <v>0.83894611334812208</v>
      </c>
      <c r="E22" s="25">
        <v>0.625</v>
      </c>
      <c r="F22" s="23">
        <v>63</v>
      </c>
      <c r="G22" s="23">
        <v>17</v>
      </c>
      <c r="H22" s="23">
        <f t="shared" si="0"/>
        <v>51.5</v>
      </c>
      <c r="I22" s="23" t="s">
        <v>3879</v>
      </c>
      <c r="J22" s="26" t="s">
        <v>3880</v>
      </c>
      <c r="K22" s="26" t="s">
        <v>3884</v>
      </c>
    </row>
    <row r="23" spans="1:11" s="23" customFormat="1" x14ac:dyDescent="0.25">
      <c r="A23" s="23" t="str">
        <f>IFERROR(INDEX(PIBA!A:A, MATCH(B23, PIBA!B:B, 0)), "Not Found")</f>
        <v>Sports Consulting Group Inc.</v>
      </c>
      <c r="B23" s="23" t="s">
        <v>533</v>
      </c>
      <c r="C23" s="23">
        <v>35</v>
      </c>
      <c r="D23" s="24">
        <v>0.92799104766372409</v>
      </c>
      <c r="E23" s="25">
        <v>0.46762589928057552</v>
      </c>
      <c r="F23" s="23">
        <v>50</v>
      </c>
      <c r="G23" s="23">
        <v>52</v>
      </c>
      <c r="H23" s="23">
        <f t="shared" si="0"/>
        <v>50.5</v>
      </c>
      <c r="I23" s="23" t="s">
        <v>3879</v>
      </c>
      <c r="J23" s="26" t="s">
        <v>3880</v>
      </c>
      <c r="K23" s="26" t="s">
        <v>3884</v>
      </c>
    </row>
    <row r="24" spans="1:11" s="23" customFormat="1" x14ac:dyDescent="0.25">
      <c r="A24" s="23" t="str">
        <f>IFERROR(INDEX(PIBA!A:A, MATCH(B24, PIBA!B:B, 0)), "Not Found")</f>
        <v>Octagon Athlete Representation</v>
      </c>
      <c r="B24" s="23" t="s">
        <v>369</v>
      </c>
      <c r="C24" s="23">
        <v>16</v>
      </c>
      <c r="D24" s="24">
        <v>0.92607578592530371</v>
      </c>
      <c r="E24" s="25">
        <v>0.48333333333333334</v>
      </c>
      <c r="F24" s="23">
        <v>51</v>
      </c>
      <c r="G24" s="23">
        <v>47</v>
      </c>
      <c r="H24" s="23">
        <f t="shared" si="0"/>
        <v>50</v>
      </c>
      <c r="I24" s="23" t="s">
        <v>3879</v>
      </c>
      <c r="J24" s="26" t="s">
        <v>3880</v>
      </c>
      <c r="K24" s="26" t="s">
        <v>3884</v>
      </c>
    </row>
    <row r="25" spans="1:11" s="23" customFormat="1" x14ac:dyDescent="0.25">
      <c r="A25" s="23" t="str">
        <f>IFERROR(INDEX(PIBA!A:A, MATCH(B25, PIBA!B:B, 0)), "Not Found")</f>
        <v>Octagon Athlete Representation</v>
      </c>
      <c r="B25" s="23" t="s">
        <v>257</v>
      </c>
      <c r="C25" s="23">
        <v>23</v>
      </c>
      <c r="D25" s="24">
        <v>0.88758705330546273</v>
      </c>
      <c r="E25" s="25">
        <v>0.50961538461538458</v>
      </c>
      <c r="F25" s="23">
        <v>54</v>
      </c>
      <c r="G25" s="23">
        <v>38</v>
      </c>
      <c r="H25" s="23">
        <f t="shared" si="0"/>
        <v>50</v>
      </c>
      <c r="I25" s="23" t="s">
        <v>3879</v>
      </c>
      <c r="J25" s="26" t="s">
        <v>3880</v>
      </c>
      <c r="K25" s="26" t="s">
        <v>3884</v>
      </c>
    </row>
    <row r="26" spans="1:11" s="23" customFormat="1" x14ac:dyDescent="0.25">
      <c r="A26" s="23" t="str">
        <f>IFERROR(INDEX(PIBA!A:A, MATCH(B26, PIBA!B:B, 0)), "Not Found")</f>
        <v>Global Hockey Consultants</v>
      </c>
      <c r="B26" s="23" t="s">
        <v>3263</v>
      </c>
      <c r="C26" s="23">
        <v>12</v>
      </c>
      <c r="D26" s="24">
        <v>0.84702672813892732</v>
      </c>
      <c r="E26" s="25">
        <v>0.59677419354838712</v>
      </c>
      <c r="F26" s="23">
        <v>60</v>
      </c>
      <c r="G26" s="23">
        <v>20</v>
      </c>
      <c r="H26" s="23">
        <f t="shared" si="0"/>
        <v>50</v>
      </c>
      <c r="I26" s="23" t="s">
        <v>3879</v>
      </c>
      <c r="J26" s="26" t="s">
        <v>3880</v>
      </c>
      <c r="K26" s="26" t="s">
        <v>3884</v>
      </c>
    </row>
    <row r="27" spans="1:11" s="23" customFormat="1" x14ac:dyDescent="0.25">
      <c r="A27" s="23" t="str">
        <f>IFERROR(INDEX(PIBA!A:A, MATCH(B27, PIBA!B:B, 0)), "Not Found")</f>
        <v>Wasserman Media Group, LLC</v>
      </c>
      <c r="B27" s="23" t="s">
        <v>3245</v>
      </c>
      <c r="C27" s="23">
        <v>5</v>
      </c>
      <c r="D27" s="24">
        <v>0.84854854194809204</v>
      </c>
      <c r="E27" s="25">
        <v>0.59090909090909094</v>
      </c>
      <c r="F27" s="23">
        <v>59</v>
      </c>
      <c r="G27" s="23">
        <v>22</v>
      </c>
      <c r="H27" s="23">
        <f t="shared" si="0"/>
        <v>49.75</v>
      </c>
      <c r="I27" s="23" t="s">
        <v>3879</v>
      </c>
      <c r="J27" s="26" t="s">
        <v>3880</v>
      </c>
      <c r="K27" s="26" t="s">
        <v>3884</v>
      </c>
    </row>
    <row r="28" spans="1:11" s="23" customFormat="1" x14ac:dyDescent="0.25">
      <c r="A28" s="23" t="str">
        <f>IFERROR(INDEX(PIBA!A:A, MATCH(B28, PIBA!B:B, 0)), "Not Found")</f>
        <v>Thunder Creek Professional Player Management</v>
      </c>
      <c r="B28" s="23" t="s">
        <v>1935</v>
      </c>
      <c r="C28" s="23">
        <v>5</v>
      </c>
      <c r="D28" s="24">
        <v>1.0043532081988817</v>
      </c>
      <c r="E28" s="25">
        <v>0.35294117647058826</v>
      </c>
      <c r="F28" s="23">
        <v>41</v>
      </c>
      <c r="G28" s="23">
        <v>75</v>
      </c>
      <c r="H28" s="23">
        <f t="shared" si="0"/>
        <v>49.5</v>
      </c>
      <c r="I28" s="23" t="s">
        <v>3879</v>
      </c>
      <c r="J28" s="29" t="s">
        <v>3879</v>
      </c>
      <c r="K28" s="3" t="s">
        <v>3882</v>
      </c>
    </row>
    <row r="29" spans="1:11" s="23" customFormat="1" x14ac:dyDescent="0.25">
      <c r="A29" s="23" t="str">
        <f>IFERROR(INDEX(PIBA!A:A, MATCH(B29, PIBA!B:B, 0)), "Not Found")</f>
        <v>Edge Sports Management, LLC</v>
      </c>
      <c r="B29" s="23" t="s">
        <v>2028</v>
      </c>
      <c r="C29" s="23">
        <v>13</v>
      </c>
      <c r="D29" s="24">
        <v>0.96583107490962528</v>
      </c>
      <c r="E29" s="25">
        <v>0.47272727272727272</v>
      </c>
      <c r="F29" s="23">
        <v>48</v>
      </c>
      <c r="G29" s="23">
        <v>51</v>
      </c>
      <c r="H29" s="23">
        <f t="shared" si="0"/>
        <v>48.75</v>
      </c>
      <c r="I29" s="23" t="s">
        <v>3879</v>
      </c>
      <c r="J29" s="29" t="s">
        <v>3879</v>
      </c>
      <c r="K29" s="3" t="s">
        <v>3882</v>
      </c>
    </row>
    <row r="30" spans="1:11" s="23" customFormat="1" x14ac:dyDescent="0.25">
      <c r="A30" s="23" t="str">
        <f>IFERROR(INDEX(PIBA!A:A, MATCH(B30, PIBA!B:B, 0)), "Not Found")</f>
        <v>Wasserman Media Group, LLC</v>
      </c>
      <c r="B30" s="23" t="s">
        <v>2113</v>
      </c>
      <c r="C30" s="23">
        <v>17</v>
      </c>
      <c r="D30" s="24">
        <v>0.91945855417272238</v>
      </c>
      <c r="E30" s="25">
        <v>0.55000000000000004</v>
      </c>
      <c r="F30" s="23">
        <v>52</v>
      </c>
      <c r="G30" s="23">
        <v>31</v>
      </c>
      <c r="H30" s="23">
        <f t="shared" si="0"/>
        <v>46.75</v>
      </c>
      <c r="I30" s="23" t="s">
        <v>3879</v>
      </c>
      <c r="J30" s="26" t="s">
        <v>3880</v>
      </c>
      <c r="K30" s="26" t="s">
        <v>3884</v>
      </c>
    </row>
    <row r="31" spans="1:11" s="23" customFormat="1" x14ac:dyDescent="0.25">
      <c r="A31" s="23" t="str">
        <f>IFERROR(INDEX(PIBA!A:A, MATCH(B31, PIBA!B:B, 0)), "Not Found")</f>
        <v>International Sports Advisors Co., Inc.</v>
      </c>
      <c r="B31" s="23" t="s">
        <v>2446</v>
      </c>
      <c r="C31" s="23">
        <v>11</v>
      </c>
      <c r="D31" s="24">
        <v>0.89776527473917</v>
      </c>
      <c r="E31" s="25">
        <v>0.56666666666666665</v>
      </c>
      <c r="F31" s="23">
        <v>53</v>
      </c>
      <c r="G31" s="23">
        <v>28</v>
      </c>
      <c r="H31" s="23">
        <f t="shared" si="0"/>
        <v>46.75</v>
      </c>
      <c r="I31" s="23" t="s">
        <v>3879</v>
      </c>
      <c r="J31" s="26" t="s">
        <v>3880</v>
      </c>
      <c r="K31" s="26" t="s">
        <v>3884</v>
      </c>
    </row>
    <row r="32" spans="1:11" s="23" customFormat="1" x14ac:dyDescent="0.25">
      <c r="A32" s="23" t="str">
        <f>IFERROR(INDEX(PIBA!A:A, MATCH(B32, PIBA!B:B, 0)), "Not Found")</f>
        <v>Alterno Global Management LLC</v>
      </c>
      <c r="B32" s="23" t="s">
        <v>3306</v>
      </c>
      <c r="C32" s="23">
        <v>12</v>
      </c>
      <c r="D32" s="24">
        <v>0.88457077332663681</v>
      </c>
      <c r="E32" s="25">
        <v>0.59090909090909094</v>
      </c>
      <c r="F32" s="23">
        <v>55</v>
      </c>
      <c r="G32" s="23">
        <v>21</v>
      </c>
      <c r="H32" s="23">
        <f t="shared" si="0"/>
        <v>46.5</v>
      </c>
      <c r="I32" s="23" t="s">
        <v>3879</v>
      </c>
      <c r="J32" s="26" t="s">
        <v>3880</v>
      </c>
      <c r="K32" s="26" t="s">
        <v>3884</v>
      </c>
    </row>
    <row r="33" spans="1:11" s="23" customFormat="1" x14ac:dyDescent="0.25">
      <c r="A33" s="23" t="str">
        <f>IFERROR(INDEX(PIBA!A:A, MATCH(B33, PIBA!B:B, 0)), "Not Found")</f>
        <v>KO Sports, Inc.</v>
      </c>
      <c r="B33" s="23" t="s">
        <v>2252</v>
      </c>
      <c r="C33" s="23">
        <v>33</v>
      </c>
      <c r="D33" s="24">
        <v>1.0186094347870915</v>
      </c>
      <c r="E33" s="25">
        <v>0.4206896551724138</v>
      </c>
      <c r="F33" s="23">
        <v>39</v>
      </c>
      <c r="G33" s="23">
        <v>67</v>
      </c>
      <c r="H33" s="23">
        <f t="shared" si="0"/>
        <v>46</v>
      </c>
      <c r="I33" s="23" t="s">
        <v>3879</v>
      </c>
      <c r="J33" s="29" t="s">
        <v>3879</v>
      </c>
      <c r="K33" s="23" t="s">
        <v>3882</v>
      </c>
    </row>
    <row r="34" spans="1:11" s="23" customFormat="1" x14ac:dyDescent="0.25">
      <c r="A34" s="23" t="str">
        <f>IFERROR(INDEX(PIBA!A:A, MATCH(B34, PIBA!B:B, 0)), "Not Found")</f>
        <v>Top Shelf Sports Management Inc.</v>
      </c>
      <c r="B34" s="23" t="s">
        <v>2083</v>
      </c>
      <c r="C34" s="23">
        <v>11</v>
      </c>
      <c r="D34" s="24">
        <v>0.93485199799442076</v>
      </c>
      <c r="E34" s="25">
        <v>0.56000000000000005</v>
      </c>
      <c r="F34" s="23">
        <v>49</v>
      </c>
      <c r="G34" s="23">
        <v>30</v>
      </c>
      <c r="H34" s="23">
        <f t="shared" ref="H34:H59" si="1">(F34*0.75)+(G34*0.25)</f>
        <v>44.25</v>
      </c>
      <c r="I34" s="23" t="s">
        <v>3879</v>
      </c>
      <c r="J34" s="26" t="s">
        <v>3880</v>
      </c>
      <c r="K34" s="26" t="s">
        <v>3884</v>
      </c>
    </row>
    <row r="35" spans="1:11" s="23" customFormat="1" x14ac:dyDescent="0.25">
      <c r="A35" s="23" t="str">
        <f>IFERROR(INDEX(PIBA!A:A, MATCH(B35, PIBA!B:B, 0)), "Not Found")</f>
        <v>Paraphe Sports-Management</v>
      </c>
      <c r="B35" s="23" t="s">
        <v>3183</v>
      </c>
      <c r="C35" s="23">
        <v>6</v>
      </c>
      <c r="D35" s="24">
        <v>0.86087599836835249</v>
      </c>
      <c r="E35" s="25">
        <v>0.7142857142857143</v>
      </c>
      <c r="F35" s="23">
        <v>56</v>
      </c>
      <c r="G35" s="23">
        <v>7</v>
      </c>
      <c r="H35" s="23">
        <f t="shared" si="1"/>
        <v>43.75</v>
      </c>
      <c r="I35" s="23" t="s">
        <v>3879</v>
      </c>
      <c r="J35" s="26" t="s">
        <v>3880</v>
      </c>
      <c r="K35" s="26" t="s">
        <v>3884</v>
      </c>
    </row>
    <row r="36" spans="1:11" s="23" customFormat="1" x14ac:dyDescent="0.25">
      <c r="A36" s="23" t="str">
        <f>IFERROR(INDEX(PIBA!A:A, MATCH(B36, PIBA!B:B, 0)), "Not Found")</f>
        <v>TMI, LLC</v>
      </c>
      <c r="B36" s="23" t="s">
        <v>3203</v>
      </c>
      <c r="C36" s="23">
        <v>12</v>
      </c>
      <c r="D36" s="24">
        <v>1.0337440615967459</v>
      </c>
      <c r="E36" s="25">
        <v>0.39534883720930231</v>
      </c>
      <c r="F36" s="23">
        <v>34</v>
      </c>
      <c r="G36" s="23">
        <v>72</v>
      </c>
      <c r="H36" s="23">
        <f t="shared" si="1"/>
        <v>43.5</v>
      </c>
      <c r="I36" s="23" t="s">
        <v>3879</v>
      </c>
      <c r="J36" s="29" t="s">
        <v>3879</v>
      </c>
      <c r="K36" s="3" t="s">
        <v>3882</v>
      </c>
    </row>
    <row r="37" spans="1:11" s="23" customFormat="1" x14ac:dyDescent="0.25">
      <c r="A37" s="23" t="str">
        <f>IFERROR(INDEX(PIBA!A:A, MATCH(B37, PIBA!B:B, 0)), "Not Found")</f>
        <v>4sports Hockey AG</v>
      </c>
      <c r="B37" s="23" t="s">
        <v>695</v>
      </c>
      <c r="C37" s="23">
        <v>29</v>
      </c>
      <c r="D37" s="24">
        <v>0.99305634500332907</v>
      </c>
      <c r="E37" s="25">
        <v>0.5</v>
      </c>
      <c r="F37" s="23">
        <v>44</v>
      </c>
      <c r="G37" s="23">
        <v>42</v>
      </c>
      <c r="H37" s="23">
        <f t="shared" si="1"/>
        <v>43.5</v>
      </c>
      <c r="I37" s="23" t="s">
        <v>3879</v>
      </c>
      <c r="J37" s="29" t="s">
        <v>3879</v>
      </c>
      <c r="K37" s="3" t="s">
        <v>3882</v>
      </c>
    </row>
    <row r="38" spans="1:11" s="23" customFormat="1" x14ac:dyDescent="0.25">
      <c r="A38" s="23" t="str">
        <f>IFERROR(INDEX(PIBA!A:A, MATCH(B38, PIBA!B:B, 0)), "Not Found")</f>
        <v>Newport Sports Management Inc.</v>
      </c>
      <c r="B38" s="23" t="s">
        <v>798</v>
      </c>
      <c r="C38" s="23">
        <v>72</v>
      </c>
      <c r="D38" s="24">
        <v>0.9897250076852051</v>
      </c>
      <c r="E38" s="25">
        <v>0.51428571428571423</v>
      </c>
      <c r="F38" s="23">
        <v>46</v>
      </c>
      <c r="G38" s="23">
        <v>36</v>
      </c>
      <c r="H38" s="23">
        <f t="shared" si="1"/>
        <v>43.5</v>
      </c>
      <c r="I38" s="23" t="s">
        <v>3879</v>
      </c>
      <c r="J38" s="29" t="s">
        <v>3879</v>
      </c>
      <c r="K38" s="3" t="s">
        <v>3882</v>
      </c>
    </row>
    <row r="39" spans="1:11" s="23" customFormat="1" x14ac:dyDescent="0.25">
      <c r="A39" s="23" t="str">
        <f>IFERROR(INDEX(PIBA!A:A, MATCH(B39, PIBA!B:B, 0)), "Not Found")</f>
        <v>Newport Sports Management Inc.</v>
      </c>
      <c r="B39" s="23" t="s">
        <v>3803</v>
      </c>
      <c r="C39" s="23">
        <v>18</v>
      </c>
      <c r="D39" s="24">
        <v>1.0235144191014101</v>
      </c>
      <c r="E39" s="25">
        <v>0.44086021505376344</v>
      </c>
      <c r="F39" s="23">
        <v>38</v>
      </c>
      <c r="G39" s="23">
        <v>59</v>
      </c>
      <c r="H39" s="23">
        <f t="shared" si="1"/>
        <v>43.25</v>
      </c>
      <c r="I39" s="23" t="s">
        <v>3879</v>
      </c>
      <c r="J39" s="29" t="s">
        <v>3879</v>
      </c>
      <c r="K39" s="3" t="s">
        <v>3882</v>
      </c>
    </row>
    <row r="40" spans="1:11" s="23" customFormat="1" x14ac:dyDescent="0.25">
      <c r="A40" s="23" t="str">
        <f>IFERROR(INDEX(PIBA!A:A, MATCH(B40, PIBA!B:B, 0)), "Not Found")</f>
        <v>Quartexx Management</v>
      </c>
      <c r="B40" s="23" t="s">
        <v>3341</v>
      </c>
      <c r="C40" s="23">
        <v>21</v>
      </c>
      <c r="D40" s="24">
        <v>0.99203217177936498</v>
      </c>
      <c r="E40" s="25">
        <v>0.53424657534246578</v>
      </c>
      <c r="F40" s="23">
        <v>45</v>
      </c>
      <c r="G40" s="23">
        <v>34</v>
      </c>
      <c r="H40" s="23">
        <f t="shared" si="1"/>
        <v>42.25</v>
      </c>
      <c r="I40" s="23" t="s">
        <v>3879</v>
      </c>
      <c r="J40" s="29" t="s">
        <v>3879</v>
      </c>
      <c r="K40" s="3" t="s">
        <v>3882</v>
      </c>
    </row>
    <row r="41" spans="1:11" s="26" customFormat="1" x14ac:dyDescent="0.25">
      <c r="A41" s="20" t="str">
        <f>IFERROR(INDEX(PIBA!A:A, MATCH(B41, PIBA!B:B, 0)), "Not Found")</f>
        <v>International Sports Advisors Co., Inc.</v>
      </c>
      <c r="B41" s="20" t="s">
        <v>2427</v>
      </c>
      <c r="C41" s="20">
        <v>6</v>
      </c>
      <c r="D41" s="21">
        <v>1.0239258400136066</v>
      </c>
      <c r="E41" s="22">
        <v>0.46666666666666667</v>
      </c>
      <c r="F41" s="20">
        <v>37</v>
      </c>
      <c r="G41" s="20">
        <v>53</v>
      </c>
      <c r="H41" s="20">
        <f t="shared" si="1"/>
        <v>41</v>
      </c>
      <c r="I41" s="20" t="s">
        <v>3878</v>
      </c>
      <c r="J41" s="29" t="s">
        <v>3879</v>
      </c>
      <c r="K41" s="29" t="s">
        <v>3885</v>
      </c>
    </row>
    <row r="42" spans="1:11" s="26" customFormat="1" x14ac:dyDescent="0.25">
      <c r="A42" s="20" t="str">
        <f>IFERROR(INDEX(PIBA!A:A, MATCH(B42, PIBA!B:B, 0)), "Not Found")</f>
        <v>CAA Hockey</v>
      </c>
      <c r="B42" s="20" t="s">
        <v>2803</v>
      </c>
      <c r="C42" s="20">
        <v>55</v>
      </c>
      <c r="D42" s="21">
        <v>1.0288859052896897</v>
      </c>
      <c r="E42" s="22">
        <v>0.45217391304347826</v>
      </c>
      <c r="F42" s="20">
        <v>36</v>
      </c>
      <c r="G42" s="20">
        <v>55</v>
      </c>
      <c r="H42" s="20">
        <f t="shared" si="1"/>
        <v>40.75</v>
      </c>
      <c r="I42" s="20" t="s">
        <v>3878</v>
      </c>
      <c r="J42" s="29" t="s">
        <v>3879</v>
      </c>
      <c r="K42" s="29" t="s">
        <v>3885</v>
      </c>
    </row>
    <row r="43" spans="1:11" s="26" customFormat="1" x14ac:dyDescent="0.25">
      <c r="A43" s="20" t="str">
        <f>IFERROR(INDEX(PIBA!A:A, MATCH(B43, PIBA!B:B, 0)), "Not Found")</f>
        <v>Quartexx Management</v>
      </c>
      <c r="B43" s="20" t="s">
        <v>3098</v>
      </c>
      <c r="C43" s="20">
        <v>30</v>
      </c>
      <c r="D43" s="21">
        <v>1.0343076874872799</v>
      </c>
      <c r="E43" s="22">
        <v>0.4351145038167939</v>
      </c>
      <c r="F43" s="20">
        <v>33</v>
      </c>
      <c r="G43" s="20">
        <v>63</v>
      </c>
      <c r="H43" s="20">
        <f t="shared" si="1"/>
        <v>40.5</v>
      </c>
      <c r="I43" s="20" t="s">
        <v>3878</v>
      </c>
      <c r="J43" s="29" t="s">
        <v>3879</v>
      </c>
      <c r="K43" s="29" t="s">
        <v>3885</v>
      </c>
    </row>
    <row r="44" spans="1:11" s="26" customFormat="1" x14ac:dyDescent="0.25">
      <c r="A44" s="20" t="str">
        <f>IFERROR(INDEX(PIBA!A:A, MATCH(B44, PIBA!B:B, 0)), "Not Found")</f>
        <v>Quartexx Management</v>
      </c>
      <c r="B44" s="20" t="s">
        <v>1205</v>
      </c>
      <c r="C44" s="20">
        <v>23</v>
      </c>
      <c r="D44" s="21">
        <v>1.0550988549368943</v>
      </c>
      <c r="E44" s="22">
        <v>0.449438202247191</v>
      </c>
      <c r="F44" s="20">
        <v>31</v>
      </c>
      <c r="G44" s="20">
        <v>57</v>
      </c>
      <c r="H44" s="20">
        <f t="shared" si="1"/>
        <v>37.5</v>
      </c>
      <c r="I44" s="20" t="s">
        <v>3878</v>
      </c>
      <c r="J44" s="20" t="s">
        <v>3878</v>
      </c>
      <c r="K44" s="3" t="s">
        <v>3882</v>
      </c>
    </row>
    <row r="45" spans="1:11" s="26" customFormat="1" x14ac:dyDescent="0.25">
      <c r="A45" s="20" t="str">
        <f>IFERROR(INDEX(PIBA!A:A, MATCH(B45, PIBA!B:B, 0)), "Not Found")</f>
        <v>Titan Sports Management, Inc.</v>
      </c>
      <c r="B45" s="20" t="s">
        <v>2190</v>
      </c>
      <c r="C45" s="20">
        <v>16</v>
      </c>
      <c r="D45" s="21">
        <v>1.1260378958166373</v>
      </c>
      <c r="E45" s="22">
        <v>0.323943661971831</v>
      </c>
      <c r="F45" s="20">
        <v>24</v>
      </c>
      <c r="G45" s="20">
        <v>77</v>
      </c>
      <c r="H45" s="20">
        <f t="shared" si="1"/>
        <v>37.25</v>
      </c>
      <c r="I45" s="20" t="s">
        <v>3878</v>
      </c>
      <c r="J45" s="20" t="s">
        <v>3878</v>
      </c>
      <c r="K45" s="3" t="s">
        <v>3882</v>
      </c>
    </row>
    <row r="46" spans="1:11" s="26" customFormat="1" x14ac:dyDescent="0.25">
      <c r="A46" s="20" t="str">
        <f>IFERROR(INDEX(PIBA!A:A, MATCH(B46, PIBA!B:B, 0)), "Not Found")</f>
        <v>Newport Sports Management Inc.</v>
      </c>
      <c r="B46" s="20" t="s">
        <v>2965</v>
      </c>
      <c r="C46" s="20">
        <v>36</v>
      </c>
      <c r="D46" s="21">
        <v>1.1077186349165073</v>
      </c>
      <c r="E46" s="22">
        <v>0.38414634146341464</v>
      </c>
      <c r="F46" s="20">
        <v>25</v>
      </c>
      <c r="G46" s="20">
        <v>73</v>
      </c>
      <c r="H46" s="20">
        <f t="shared" si="1"/>
        <v>37</v>
      </c>
      <c r="I46" s="20" t="s">
        <v>3878</v>
      </c>
      <c r="J46" s="20" t="s">
        <v>3878</v>
      </c>
      <c r="K46" s="3" t="s">
        <v>3882</v>
      </c>
    </row>
    <row r="47" spans="1:11" s="26" customFormat="1" x14ac:dyDescent="0.25">
      <c r="A47" s="20" t="str">
        <f>IFERROR(INDEX(PIBA!A:A, MATCH(B47, PIBA!B:B, 0)), "Not Found")</f>
        <v>The Will Sports Group</v>
      </c>
      <c r="B47" s="20" t="s">
        <v>1613</v>
      </c>
      <c r="C47" s="20">
        <v>22</v>
      </c>
      <c r="D47" s="21">
        <v>1.1004107978772721</v>
      </c>
      <c r="E47" s="22">
        <v>0.43902439024390244</v>
      </c>
      <c r="F47" s="20">
        <v>26</v>
      </c>
      <c r="G47" s="20">
        <v>61</v>
      </c>
      <c r="H47" s="20">
        <f t="shared" si="1"/>
        <v>34.75</v>
      </c>
      <c r="I47" s="20" t="s">
        <v>3878</v>
      </c>
      <c r="J47" s="20" t="s">
        <v>3878</v>
      </c>
      <c r="K47" s="3" t="s">
        <v>3882</v>
      </c>
    </row>
    <row r="48" spans="1:11" s="26" customFormat="1" x14ac:dyDescent="0.25">
      <c r="A48" s="20" t="str">
        <f>IFERROR(INDEX(PIBA!A:A, MATCH(B48, PIBA!B:B, 0)), "Not Found")</f>
        <v>CAA Hockey</v>
      </c>
      <c r="B48" s="20" t="s">
        <v>1690</v>
      </c>
      <c r="C48" s="20">
        <v>46</v>
      </c>
      <c r="D48" s="21">
        <v>1.0665220390687549</v>
      </c>
      <c r="E48" s="22">
        <v>0.47540983606557374</v>
      </c>
      <c r="F48" s="20">
        <v>29</v>
      </c>
      <c r="G48" s="20">
        <v>50</v>
      </c>
      <c r="H48" s="20">
        <f t="shared" si="1"/>
        <v>34.25</v>
      </c>
      <c r="I48" s="20" t="s">
        <v>3878</v>
      </c>
      <c r="J48" s="20" t="s">
        <v>3878</v>
      </c>
      <c r="K48" s="3" t="s">
        <v>3882</v>
      </c>
    </row>
    <row r="49" spans="1:11" s="26" customFormat="1" x14ac:dyDescent="0.25">
      <c r="A49" s="20" t="str">
        <f>IFERROR(INDEX(PIBA!A:A, MATCH(B49, PIBA!B:B, 0)), "Not Found")</f>
        <v>O2K Worldwide Management Group, LLC - Sports Management and Marketing Group</v>
      </c>
      <c r="B49" s="20" t="s">
        <v>1427</v>
      </c>
      <c r="C49" s="20">
        <v>5</v>
      </c>
      <c r="D49" s="21">
        <v>1.0337288273169776</v>
      </c>
      <c r="E49" s="22">
        <v>0.56521739130434778</v>
      </c>
      <c r="F49" s="20">
        <v>35</v>
      </c>
      <c r="G49" s="20">
        <v>29</v>
      </c>
      <c r="H49" s="20">
        <f t="shared" si="1"/>
        <v>33.5</v>
      </c>
      <c r="I49" s="20" t="s">
        <v>3878</v>
      </c>
      <c r="J49" s="29" t="s">
        <v>3879</v>
      </c>
      <c r="K49" s="29" t="s">
        <v>3885</v>
      </c>
    </row>
    <row r="50" spans="1:11" s="26" customFormat="1" x14ac:dyDescent="0.25">
      <c r="A50" s="20" t="str">
        <f>IFERROR(INDEX(PIBA!A:A, MATCH(B50, PIBA!B:B, 0)), "Not Found")</f>
        <v>The Orr Hockey Group</v>
      </c>
      <c r="B50" s="20" t="s">
        <v>2660</v>
      </c>
      <c r="C50" s="20">
        <v>6</v>
      </c>
      <c r="D50" s="21">
        <v>1.0037456355566694</v>
      </c>
      <c r="E50" s="22">
        <v>0.7142857142857143</v>
      </c>
      <c r="F50" s="20">
        <v>42</v>
      </c>
      <c r="G50" s="20">
        <v>6</v>
      </c>
      <c r="H50" s="20">
        <f t="shared" si="1"/>
        <v>33</v>
      </c>
      <c r="I50" s="20" t="s">
        <v>3878</v>
      </c>
      <c r="J50" s="29" t="s">
        <v>3879</v>
      </c>
      <c r="K50" s="29" t="s">
        <v>3885</v>
      </c>
    </row>
    <row r="51" spans="1:11" s="26" customFormat="1" x14ac:dyDescent="0.25">
      <c r="A51" s="20" t="str">
        <f>IFERROR(INDEX(PIBA!A:A, MATCH(B51, PIBA!B:B, 0)), "Not Found")</f>
        <v>Titan Sports Management, Inc.</v>
      </c>
      <c r="B51" s="20" t="s">
        <v>1837</v>
      </c>
      <c r="C51" s="20">
        <v>6</v>
      </c>
      <c r="D51" s="21">
        <v>1.2238175383127858</v>
      </c>
      <c r="E51" s="22">
        <v>0.22727272727272727</v>
      </c>
      <c r="F51" s="20">
        <v>16</v>
      </c>
      <c r="G51" s="20">
        <v>83</v>
      </c>
      <c r="H51" s="20">
        <f t="shared" si="1"/>
        <v>32.75</v>
      </c>
      <c r="I51" s="20" t="s">
        <v>3878</v>
      </c>
      <c r="J51" s="20" t="s">
        <v>3878</v>
      </c>
      <c r="K51" s="3" t="s">
        <v>3882</v>
      </c>
    </row>
    <row r="52" spans="1:11" s="26" customFormat="1" x14ac:dyDescent="0.25">
      <c r="A52" s="20" t="str">
        <f>IFERROR(INDEX(PIBA!A:A, MATCH(B52, PIBA!B:B, 0)), "Not Found")</f>
        <v>I-C-E Hockey Agency</v>
      </c>
      <c r="B52" s="20" t="s">
        <v>2769</v>
      </c>
      <c r="C52" s="20">
        <v>8</v>
      </c>
      <c r="D52" s="21">
        <v>1.2012028713421918</v>
      </c>
      <c r="E52" s="22">
        <v>0.42105263157894735</v>
      </c>
      <c r="F52" s="20">
        <v>18</v>
      </c>
      <c r="G52" s="20">
        <v>66</v>
      </c>
      <c r="H52" s="20">
        <f t="shared" si="1"/>
        <v>30</v>
      </c>
      <c r="I52" s="20" t="s">
        <v>3878</v>
      </c>
      <c r="J52" s="20" t="s">
        <v>3878</v>
      </c>
      <c r="K52" s="3" t="s">
        <v>3882</v>
      </c>
    </row>
    <row r="53" spans="1:11" s="26" customFormat="1" x14ac:dyDescent="0.25">
      <c r="A53" s="20" t="str">
        <f>IFERROR(INDEX(PIBA!A:A, MATCH(B53, PIBA!B:B, 0)), "Not Found")</f>
        <v>The Orr Hockey Group</v>
      </c>
      <c r="B53" s="20" t="s">
        <v>3436</v>
      </c>
      <c r="C53" s="20">
        <v>5</v>
      </c>
      <c r="D53" s="21">
        <v>1.3150213948150793</v>
      </c>
      <c r="E53" s="22">
        <v>0.2857142857142857</v>
      </c>
      <c r="F53" s="20">
        <v>11</v>
      </c>
      <c r="G53" s="20">
        <v>79</v>
      </c>
      <c r="H53" s="20">
        <f t="shared" si="1"/>
        <v>28</v>
      </c>
      <c r="I53" s="20" t="s">
        <v>3878</v>
      </c>
      <c r="J53" s="20" t="s">
        <v>3878</v>
      </c>
      <c r="K53" s="3" t="s">
        <v>3882</v>
      </c>
    </row>
    <row r="54" spans="1:11" s="26" customFormat="1" x14ac:dyDescent="0.25">
      <c r="A54" s="20" t="str">
        <f>IFERROR(INDEX(PIBA!A:A, MATCH(B54, PIBA!B:B, 0)), "Not Found")</f>
        <v>The Sports Corporation</v>
      </c>
      <c r="B54" s="20" t="s">
        <v>1508</v>
      </c>
      <c r="C54" s="20">
        <v>30</v>
      </c>
      <c r="D54" s="21">
        <v>1.2111310188553925</v>
      </c>
      <c r="E54" s="22">
        <v>0.43902439024390244</v>
      </c>
      <c r="F54" s="20">
        <v>17</v>
      </c>
      <c r="G54" s="20">
        <v>60</v>
      </c>
      <c r="H54" s="20">
        <f t="shared" si="1"/>
        <v>27.75</v>
      </c>
      <c r="I54" s="20" t="s">
        <v>3878</v>
      </c>
      <c r="J54" s="20" t="s">
        <v>3878</v>
      </c>
      <c r="K54" s="3" t="s">
        <v>3882</v>
      </c>
    </row>
    <row r="55" spans="1:11" s="26" customFormat="1" x14ac:dyDescent="0.25">
      <c r="A55" s="20" t="str">
        <f>IFERROR(INDEX(PIBA!A:A, MATCH(B55, PIBA!B:B, 0)), "Not Found")</f>
        <v>JMG Sports Agency d/b/a Puck Agency, LLC</v>
      </c>
      <c r="B55" s="20" t="s">
        <v>1906</v>
      </c>
      <c r="C55" s="20">
        <v>9</v>
      </c>
      <c r="D55" s="21">
        <v>1.2285057817643041</v>
      </c>
      <c r="E55" s="22">
        <v>0.42857142857142855</v>
      </c>
      <c r="F55" s="20">
        <v>15</v>
      </c>
      <c r="G55" s="20">
        <v>65</v>
      </c>
      <c r="H55" s="20">
        <f t="shared" si="1"/>
        <v>27.5</v>
      </c>
      <c r="I55" s="20" t="s">
        <v>3878</v>
      </c>
      <c r="J55" s="20" t="s">
        <v>3878</v>
      </c>
      <c r="K55" s="3" t="s">
        <v>3882</v>
      </c>
    </row>
    <row r="56" spans="1:11" s="26" customFormat="1" x14ac:dyDescent="0.25">
      <c r="A56" s="20" t="str">
        <f>IFERROR(INDEX(PIBA!A:A, MATCH(B56, PIBA!B:B, 0)), "Not Found")</f>
        <v>Achieve Sports Management</v>
      </c>
      <c r="B56" s="20" t="s">
        <v>2169</v>
      </c>
      <c r="C56" s="20">
        <v>5</v>
      </c>
      <c r="D56" s="21">
        <v>1.3724951332021</v>
      </c>
      <c r="E56" s="22">
        <v>0.36363636363636365</v>
      </c>
      <c r="F56" s="20">
        <v>7</v>
      </c>
      <c r="G56" s="20">
        <v>74</v>
      </c>
      <c r="H56" s="20">
        <f t="shared" si="1"/>
        <v>23.75</v>
      </c>
      <c r="I56" s="20" t="s">
        <v>3878</v>
      </c>
      <c r="J56" s="20" t="s">
        <v>3878</v>
      </c>
      <c r="K56" s="3" t="s">
        <v>3882</v>
      </c>
    </row>
    <row r="57" spans="1:11" s="26" customFormat="1" x14ac:dyDescent="0.25">
      <c r="A57" s="20" t="str">
        <f>IFERROR(INDEX(PIBA!A:A, MATCH(B57, PIBA!B:B, 0)), "Not Found")</f>
        <v>O2K Worldwide Management Group, LLC - Sports Management and Marketing Group</v>
      </c>
      <c r="B57" s="20" t="s">
        <v>1475</v>
      </c>
      <c r="C57" s="20">
        <v>8</v>
      </c>
      <c r="D57" s="21">
        <v>1.3049476776437969</v>
      </c>
      <c r="E57" s="22">
        <v>0.45161290322580644</v>
      </c>
      <c r="F57" s="20">
        <v>13</v>
      </c>
      <c r="G57" s="20">
        <v>56</v>
      </c>
      <c r="H57" s="20">
        <f t="shared" si="1"/>
        <v>23.75</v>
      </c>
      <c r="I57" s="20" t="s">
        <v>3878</v>
      </c>
      <c r="J57" s="20" t="s">
        <v>3878</v>
      </c>
      <c r="K57" s="3" t="s">
        <v>3882</v>
      </c>
    </row>
    <row r="58" spans="1:11" s="26" customFormat="1" x14ac:dyDescent="0.25">
      <c r="A58" s="20" t="str">
        <f>IFERROR(INDEX(PIBA!A:A, MATCH(B58, PIBA!B:B, 0)), "Not Found")</f>
        <v>Octagon Athlete Representation</v>
      </c>
      <c r="B58" s="20" t="s">
        <v>3567</v>
      </c>
      <c r="C58" s="20">
        <v>10</v>
      </c>
      <c r="D58" s="21">
        <v>1.1687722800323177</v>
      </c>
      <c r="E58" s="22">
        <v>0.52500000000000002</v>
      </c>
      <c r="F58" s="20">
        <v>20</v>
      </c>
      <c r="G58" s="20">
        <v>35</v>
      </c>
      <c r="H58" s="20">
        <f t="shared" si="1"/>
        <v>23.75</v>
      </c>
      <c r="I58" s="20" t="s">
        <v>3878</v>
      </c>
      <c r="J58" s="20" t="s">
        <v>3878</v>
      </c>
      <c r="K58" s="3" t="s">
        <v>3882</v>
      </c>
    </row>
    <row r="59" spans="1:11" s="26" customFormat="1" x14ac:dyDescent="0.25">
      <c r="A59" s="20" t="str">
        <f>IFERROR(INDEX(PIBA!A:A, MATCH(B59, PIBA!B:B, 0)), "Not Found")</f>
        <v>O2K Worldwide Management Group, LLC - Sports Management and Marketing Group</v>
      </c>
      <c r="B59" s="20" t="s">
        <v>2634</v>
      </c>
      <c r="C59" s="20">
        <v>5</v>
      </c>
      <c r="D59" s="21">
        <v>1.4099136942252011</v>
      </c>
      <c r="E59" s="22">
        <v>0.2857142857142857</v>
      </c>
      <c r="F59" s="20">
        <v>5</v>
      </c>
      <c r="G59" s="20">
        <v>78</v>
      </c>
      <c r="H59" s="20">
        <f t="shared" si="1"/>
        <v>23.25</v>
      </c>
      <c r="I59" s="20" t="s">
        <v>3878</v>
      </c>
      <c r="J59" s="20" t="s">
        <v>3878</v>
      </c>
      <c r="K59" s="3" t="s">
        <v>3882</v>
      </c>
    </row>
    <row r="65" spans="1:7" s="4" customFormat="1" hidden="1" x14ac:dyDescent="0.25">
      <c r="A65" s="3"/>
      <c r="B65" s="3"/>
      <c r="C65" s="3"/>
      <c r="D65" s="16"/>
      <c r="E65" s="19"/>
      <c r="F65" s="3"/>
      <c r="G65" s="3"/>
    </row>
    <row r="66" spans="1:7" s="4" customFormat="1" hidden="1" x14ac:dyDescent="0.25">
      <c r="A66" s="3"/>
      <c r="B66" s="3"/>
      <c r="C66" s="3"/>
      <c r="D66" s="16"/>
      <c r="E66" s="19"/>
      <c r="F66" s="3"/>
      <c r="G66" s="3"/>
    </row>
    <row r="67" spans="1:7" s="4" customFormat="1" hidden="1" x14ac:dyDescent="0.25">
      <c r="A67" s="3"/>
      <c r="B67" s="3"/>
      <c r="C67" s="3"/>
      <c r="D67" s="16"/>
      <c r="E67" s="19"/>
      <c r="F67" s="3"/>
      <c r="G67" s="3"/>
    </row>
    <row r="68" spans="1:7" s="4" customFormat="1" hidden="1" x14ac:dyDescent="0.25">
      <c r="A68" s="3"/>
      <c r="B68" s="3"/>
      <c r="C68" s="3"/>
      <c r="D68" s="16"/>
      <c r="E68" s="19"/>
      <c r="F68" s="3"/>
      <c r="G68" s="3"/>
    </row>
    <row r="69" spans="1:7" s="4" customFormat="1" hidden="1" x14ac:dyDescent="0.25">
      <c r="A69" s="3"/>
      <c r="B69" s="3"/>
      <c r="C69" s="3"/>
      <c r="D69" s="16"/>
      <c r="E69" s="19"/>
      <c r="F69" s="3"/>
      <c r="G69" s="3"/>
    </row>
    <row r="70" spans="1:7" s="4" customFormat="1" hidden="1" x14ac:dyDescent="0.25">
      <c r="A70" s="3"/>
      <c r="B70" s="3"/>
      <c r="C70" s="3"/>
      <c r="D70" s="16"/>
      <c r="E70" s="19"/>
      <c r="F70" s="3"/>
      <c r="G70" s="3"/>
    </row>
    <row r="71" spans="1:7" s="4" customFormat="1" hidden="1" x14ac:dyDescent="0.25">
      <c r="A71" s="3"/>
      <c r="B71" s="3"/>
      <c r="C71" s="3"/>
      <c r="D71" s="16"/>
      <c r="E71" s="19"/>
      <c r="F71" s="3"/>
      <c r="G71" s="3"/>
    </row>
    <row r="72" spans="1:7" s="4" customFormat="1" hidden="1" x14ac:dyDescent="0.25">
      <c r="A72" s="3"/>
      <c r="B72" s="3"/>
      <c r="C72" s="3"/>
      <c r="D72" s="16"/>
      <c r="E72" s="19"/>
      <c r="F72" s="3"/>
      <c r="G72" s="3"/>
    </row>
    <row r="73" spans="1:7" s="4" customFormat="1" hidden="1" x14ac:dyDescent="0.25">
      <c r="A73" s="3"/>
      <c r="B73" s="3"/>
      <c r="C73" s="3"/>
      <c r="D73" s="16"/>
      <c r="E73" s="19"/>
      <c r="F73" s="3"/>
      <c r="G73" s="3"/>
    </row>
    <row r="74" spans="1:7" s="4" customFormat="1" hidden="1" x14ac:dyDescent="0.25">
      <c r="A74" s="3"/>
      <c r="B74" s="3"/>
      <c r="C74" s="3"/>
      <c r="D74" s="16"/>
      <c r="E74" s="19"/>
      <c r="F74" s="3"/>
      <c r="G74" s="3"/>
    </row>
    <row r="75" spans="1:7" s="4" customFormat="1" hidden="1" x14ac:dyDescent="0.25">
      <c r="A75" s="3"/>
      <c r="B75" s="3"/>
      <c r="C75" s="3"/>
      <c r="D75" s="16"/>
      <c r="E75" s="19"/>
      <c r="F75" s="3"/>
      <c r="G75" s="3"/>
    </row>
    <row r="76" spans="1:7" s="4" customFormat="1" hidden="1" x14ac:dyDescent="0.25">
      <c r="A76" s="3"/>
      <c r="B76" s="3"/>
      <c r="C76" s="3"/>
      <c r="D76" s="16"/>
      <c r="E76" s="19"/>
      <c r="F76" s="3"/>
      <c r="G76" s="3"/>
    </row>
    <row r="77" spans="1:7" s="4" customFormat="1" hidden="1" x14ac:dyDescent="0.25">
      <c r="A77" s="3"/>
      <c r="B77" s="3"/>
      <c r="C77" s="3"/>
      <c r="D77" s="16"/>
      <c r="E77" s="19"/>
      <c r="F77" s="3"/>
      <c r="G77" s="3"/>
    </row>
    <row r="78" spans="1:7" s="4" customFormat="1" hidden="1" x14ac:dyDescent="0.25">
      <c r="A78" s="3"/>
      <c r="B78" s="3"/>
      <c r="C78" s="3"/>
      <c r="D78" s="16"/>
      <c r="E78" s="19"/>
      <c r="F78" s="3"/>
      <c r="G78" s="3"/>
    </row>
    <row r="79" spans="1:7" s="4" customFormat="1" hidden="1" x14ac:dyDescent="0.25">
      <c r="A79" s="3"/>
      <c r="B79" s="3"/>
      <c r="C79" s="3"/>
      <c r="D79" s="16"/>
      <c r="E79" s="19"/>
      <c r="F79" s="3"/>
      <c r="G79" s="3"/>
    </row>
    <row r="80" spans="1:7" s="4" customFormat="1" hidden="1" x14ac:dyDescent="0.25">
      <c r="A80" s="3"/>
      <c r="B80" s="3"/>
      <c r="C80" s="3"/>
      <c r="D80" s="16"/>
      <c r="E80" s="19"/>
      <c r="F80" s="3"/>
      <c r="G80" s="3"/>
    </row>
    <row r="81" spans="1:7" s="4" customFormat="1" hidden="1" x14ac:dyDescent="0.25">
      <c r="A81" s="3"/>
      <c r="B81" s="3"/>
      <c r="C81" s="3"/>
      <c r="D81" s="16"/>
      <c r="E81" s="19"/>
      <c r="F81" s="3"/>
      <c r="G81" s="3"/>
    </row>
    <row r="82" spans="1:7" s="4" customFormat="1" hidden="1" x14ac:dyDescent="0.25">
      <c r="A82" s="3"/>
      <c r="B82" s="3"/>
      <c r="C82" s="3"/>
      <c r="D82" s="16"/>
      <c r="E82" s="19"/>
      <c r="F82" s="3"/>
      <c r="G82" s="3"/>
    </row>
    <row r="83" spans="1:7" s="4" customFormat="1" hidden="1" x14ac:dyDescent="0.25">
      <c r="A83" s="3"/>
      <c r="B83" s="3"/>
      <c r="C83" s="3"/>
      <c r="D83" s="16"/>
      <c r="E83" s="19"/>
      <c r="F83" s="3"/>
      <c r="G83" s="3"/>
    </row>
    <row r="84" spans="1:7" s="4" customFormat="1" hidden="1" x14ac:dyDescent="0.25">
      <c r="A84" s="3"/>
      <c r="B84" s="3"/>
      <c r="C84" s="3"/>
      <c r="D84" s="16"/>
      <c r="E84" s="19"/>
      <c r="F84" s="3"/>
      <c r="G84" s="3"/>
    </row>
    <row r="85" spans="1:7" s="4" customFormat="1" hidden="1" x14ac:dyDescent="0.25">
      <c r="A85" s="3"/>
      <c r="B85" s="3"/>
      <c r="C85" s="3"/>
      <c r="D85" s="16"/>
      <c r="E85" s="19"/>
      <c r="F85" s="3"/>
      <c r="G85" s="3"/>
    </row>
    <row r="86" spans="1:7" s="4" customFormat="1" hidden="1" x14ac:dyDescent="0.25">
      <c r="A86" s="3"/>
      <c r="B86" s="3"/>
      <c r="C86" s="3"/>
      <c r="D86" s="16"/>
      <c r="E86" s="19"/>
      <c r="F86" s="3"/>
      <c r="G86" s="3"/>
    </row>
    <row r="87" spans="1:7" s="4" customFormat="1" hidden="1" x14ac:dyDescent="0.25">
      <c r="A87" s="3"/>
      <c r="B87" s="3"/>
      <c r="C87" s="3"/>
      <c r="D87" s="16"/>
      <c r="E87" s="19"/>
      <c r="F87" s="3"/>
      <c r="G87" s="3"/>
    </row>
    <row r="88" spans="1:7" s="4" customFormat="1" hidden="1" x14ac:dyDescent="0.25">
      <c r="A88" s="3"/>
      <c r="B88" s="3" t="s">
        <v>3863</v>
      </c>
      <c r="C88" s="3"/>
      <c r="D88" s="16"/>
      <c r="E88" s="19"/>
      <c r="F88" s="3"/>
      <c r="G88" s="3"/>
    </row>
    <row r="89" spans="1:7" s="4" customFormat="1" hidden="1" x14ac:dyDescent="0.25">
      <c r="A89" s="3"/>
      <c r="B89" s="3" t="s">
        <v>3864</v>
      </c>
      <c r="C89" s="3"/>
      <c r="D89" s="16"/>
      <c r="E89" s="19"/>
      <c r="F89" s="3"/>
      <c r="G89" s="3"/>
    </row>
  </sheetData>
  <autoFilter ref="A1:G89" xr:uid="{1A120E8E-AB0F-4911-8EFD-118D8A52D45C}">
    <sortState xmlns:xlrd2="http://schemas.microsoft.com/office/spreadsheetml/2017/richdata2" ref="A2:G59">
      <sortCondition descending="1" ref="D1:D89"/>
    </sortState>
  </autoFilter>
  <sortState xmlns:xlrd2="http://schemas.microsoft.com/office/spreadsheetml/2017/richdata2" ref="A2:J59">
    <sortCondition descending="1" ref="H2:H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0E8E-AB0F-4911-8EFD-118D8A52D45C}">
  <sheetPr codeName="Sheet3"/>
  <dimension ref="A1:R121"/>
  <sheetViews>
    <sheetView topLeftCell="G1" workbookViewId="0">
      <pane ySplit="1" topLeftCell="A2" activePane="bottomLeft" state="frozen"/>
      <selection activeCell="E1" sqref="E1"/>
      <selection pane="bottomLeft" activeCell="O1" sqref="O1:O1048576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RSG Hockey, LLC</v>
      </c>
      <c r="B2" s="3" t="s">
        <v>24</v>
      </c>
      <c r="C2" s="3">
        <v>60</v>
      </c>
      <c r="D2" s="16">
        <v>0.85552330993027614</v>
      </c>
      <c r="E2" s="19">
        <v>0.51485148514851486</v>
      </c>
      <c r="F2" s="4">
        <v>292288057.92682934</v>
      </c>
      <c r="G2" s="4">
        <v>341648269</v>
      </c>
      <c r="H2" s="4">
        <v>-49360211.073170736</v>
      </c>
      <c r="I2" s="17">
        <v>0.85552330993027614</v>
      </c>
      <c r="J2" s="18">
        <f>I2-1</f>
        <v>-0.14447669006972386</v>
      </c>
      <c r="K2" s="4">
        <f>(F2/6)*0.5</f>
        <v>24357338.160569113</v>
      </c>
      <c r="L2" s="4">
        <f>K2/C2</f>
        <v>405955.63600948523</v>
      </c>
      <c r="M2" s="3">
        <v>2</v>
      </c>
      <c r="N2" s="3">
        <v>57</v>
      </c>
      <c r="O2" s="3">
        <v>45</v>
      </c>
      <c r="P2" s="3">
        <v>10</v>
      </c>
      <c r="Q2" s="3">
        <v>10</v>
      </c>
      <c r="R2" s="3">
        <v>85</v>
      </c>
    </row>
    <row r="3" spans="1:18" x14ac:dyDescent="0.25">
      <c r="A3" s="3" t="str">
        <f>IFERROR(INDEX(PIBA!A:A, MATCH(B3, PIBA!B:B, 0)), "Not Found")</f>
        <v>Octagon Athlete Representation</v>
      </c>
      <c r="B3" s="3" t="s">
        <v>257</v>
      </c>
      <c r="C3" s="3">
        <v>23</v>
      </c>
      <c r="D3" s="16">
        <v>0.88758705330546273</v>
      </c>
      <c r="E3" s="19">
        <v>0.49038461538461542</v>
      </c>
      <c r="F3" s="4">
        <v>263936524.39024389</v>
      </c>
      <c r="G3" s="4">
        <v>297364099</v>
      </c>
      <c r="H3" s="4">
        <v>-33427574.609756097</v>
      </c>
      <c r="I3" s="17">
        <v>0.88758705330546273</v>
      </c>
      <c r="J3" s="18">
        <f>I3-1</f>
        <v>-0.11241294669453727</v>
      </c>
      <c r="K3" s="4">
        <f>(F3/6)*0.5</f>
        <v>21994710.365853656</v>
      </c>
      <c r="L3" s="4">
        <f>K3/C3</f>
        <v>956291.75503711554</v>
      </c>
      <c r="M3" s="3">
        <v>15</v>
      </c>
      <c r="N3" s="3">
        <v>54</v>
      </c>
      <c r="O3" s="3">
        <v>53</v>
      </c>
      <c r="P3" s="3">
        <v>13</v>
      </c>
      <c r="Q3" s="3">
        <v>11</v>
      </c>
      <c r="R3" s="3">
        <v>81</v>
      </c>
    </row>
    <row r="4" spans="1:18" x14ac:dyDescent="0.25">
      <c r="A4" s="3" t="str">
        <f>IFERROR(INDEX(PIBA!A:A, MATCH(B4, PIBA!B:B, 0)), "Not Found")</f>
        <v>Rufener Hockey LLC</v>
      </c>
      <c r="B4" s="3" t="s">
        <v>346</v>
      </c>
      <c r="C4" s="3">
        <v>2</v>
      </c>
      <c r="D4" s="16">
        <v>1.0354173519260255</v>
      </c>
      <c r="E4" s="19">
        <v>0.33333333333333337</v>
      </c>
      <c r="F4" s="4">
        <v>64900000</v>
      </c>
      <c r="G4" s="4">
        <v>62680039</v>
      </c>
      <c r="H4" s="4">
        <v>2219961</v>
      </c>
      <c r="I4" s="17">
        <v>1.0354173519260255</v>
      </c>
      <c r="J4" s="18">
        <f>I4-1</f>
        <v>3.5417351926025464E-2</v>
      </c>
      <c r="K4" s="4">
        <f>(F4/6)*0.5</f>
        <v>5408333.333333333</v>
      </c>
      <c r="L4" s="4">
        <f>K4/C4</f>
        <v>2704166.6666666665</v>
      </c>
      <c r="M4" s="3">
        <v>71</v>
      </c>
      <c r="N4" s="3">
        <v>32</v>
      </c>
      <c r="O4" s="3">
        <v>80</v>
      </c>
      <c r="P4" s="3">
        <v>48</v>
      </c>
      <c r="Q4" s="3">
        <v>51</v>
      </c>
      <c r="R4" s="3">
        <v>34</v>
      </c>
    </row>
    <row r="5" spans="1:18" x14ac:dyDescent="0.25">
      <c r="A5" s="3" t="str">
        <f>IFERROR(INDEX(PIBA!A:A, MATCH(B5, PIBA!B:B, 0)), "Not Found")</f>
        <v>Maloney &amp; Thompson Sports Management</v>
      </c>
      <c r="B5" s="3" t="s">
        <v>356</v>
      </c>
      <c r="C5" s="3">
        <v>3</v>
      </c>
      <c r="D5" s="16">
        <v>1.1626256412061426</v>
      </c>
      <c r="E5" s="19">
        <v>0.77777777777777779</v>
      </c>
      <c r="F5" s="4">
        <v>12374603.658536585</v>
      </c>
      <c r="G5" s="4">
        <v>10643670</v>
      </c>
      <c r="H5" s="4">
        <v>1730933.658536585</v>
      </c>
      <c r="I5" s="17">
        <v>1.1626256412061426</v>
      </c>
      <c r="J5" s="18">
        <f>I5-1</f>
        <v>0.16262564120614265</v>
      </c>
      <c r="K5" s="4">
        <f>(F5/6)*0.5</f>
        <v>1031216.9715447155</v>
      </c>
      <c r="L5" s="4">
        <f>K5/C5</f>
        <v>343738.99051490513</v>
      </c>
      <c r="M5" s="3">
        <v>66</v>
      </c>
      <c r="N5" s="3">
        <v>21</v>
      </c>
      <c r="O5" s="3">
        <v>7</v>
      </c>
      <c r="P5" s="3">
        <v>83</v>
      </c>
      <c r="Q5" s="3">
        <v>85</v>
      </c>
      <c r="R5" s="3">
        <v>39</v>
      </c>
    </row>
    <row r="6" spans="1:18" x14ac:dyDescent="0.25">
      <c r="A6" s="3" t="str">
        <f>IFERROR(INDEX(PIBA!A:A, MATCH(B6, PIBA!B:B, 0)), "Not Found")</f>
        <v>Octagon Athlete Representation</v>
      </c>
      <c r="B6" s="3" t="s">
        <v>369</v>
      </c>
      <c r="C6" s="3">
        <v>16</v>
      </c>
      <c r="D6" s="16">
        <v>0.92607578592530371</v>
      </c>
      <c r="E6" s="19">
        <v>0.51666666666666661</v>
      </c>
      <c r="F6" s="4">
        <v>226832439.02439025</v>
      </c>
      <c r="G6" s="4">
        <v>244939391</v>
      </c>
      <c r="H6" s="4">
        <v>-18106951.975609757</v>
      </c>
      <c r="I6" s="17">
        <v>0.92607578592530371</v>
      </c>
      <c r="J6" s="18">
        <f>I6-1</f>
        <v>-7.3924214074696293E-2</v>
      </c>
      <c r="K6" s="4">
        <f>(F6/6)*0.5</f>
        <v>18902703.252032522</v>
      </c>
      <c r="L6" s="4">
        <f>K6/C6</f>
        <v>1181418.9532520326</v>
      </c>
      <c r="M6" s="3">
        <v>23</v>
      </c>
      <c r="N6" s="3">
        <v>51</v>
      </c>
      <c r="O6" s="3">
        <v>44</v>
      </c>
      <c r="P6" s="3">
        <v>18</v>
      </c>
      <c r="Q6" s="3">
        <v>15</v>
      </c>
      <c r="R6" s="3">
        <v>70</v>
      </c>
    </row>
    <row r="7" spans="1:18" x14ac:dyDescent="0.25">
      <c r="A7" s="3" t="str">
        <f>IFERROR(INDEX(PIBA!A:A, MATCH(B7, PIBA!B:B, 0)), "Not Found")</f>
        <v>Apollo Athletics</v>
      </c>
      <c r="B7" s="3" t="s">
        <v>429</v>
      </c>
      <c r="C7" s="3">
        <v>2</v>
      </c>
      <c r="D7" s="16">
        <v>1.0962433024182037</v>
      </c>
      <c r="E7" s="19">
        <v>0.5</v>
      </c>
      <c r="F7" s="4">
        <v>85500000</v>
      </c>
      <c r="G7" s="4">
        <v>77993635</v>
      </c>
      <c r="H7" s="4">
        <v>7506365</v>
      </c>
      <c r="I7" s="17">
        <v>1.0962433024182037</v>
      </c>
      <c r="J7" s="18">
        <f>I7-1</f>
        <v>9.6243302418203669E-2</v>
      </c>
      <c r="K7" s="4">
        <f>(F7/6)*0.5</f>
        <v>7125000</v>
      </c>
      <c r="L7" s="4">
        <f>K7/C7</f>
        <v>3562500</v>
      </c>
      <c r="M7" s="3">
        <v>69</v>
      </c>
      <c r="N7" s="3">
        <v>27</v>
      </c>
      <c r="O7" s="3">
        <v>50</v>
      </c>
      <c r="P7" s="3">
        <v>37</v>
      </c>
      <c r="Q7" s="3">
        <v>42</v>
      </c>
      <c r="R7" s="3">
        <v>25</v>
      </c>
    </row>
    <row r="8" spans="1:18" x14ac:dyDescent="0.25">
      <c r="A8" s="3" t="str">
        <f>IFERROR(INDEX(PIBA!A:A, MATCH(B8, PIBA!B:B, 0)), "Not Found")</f>
        <v>Octagon Athlete Representation</v>
      </c>
      <c r="B8" s="3" t="s">
        <v>438</v>
      </c>
      <c r="C8" s="3">
        <v>26</v>
      </c>
      <c r="D8" s="16">
        <v>0.84629451135261335</v>
      </c>
      <c r="E8" s="19">
        <v>0.45833333333333337</v>
      </c>
      <c r="F8" s="4">
        <v>319670914.63414633</v>
      </c>
      <c r="G8" s="4">
        <v>377730105</v>
      </c>
      <c r="H8" s="4">
        <v>-58059190.36585366</v>
      </c>
      <c r="I8" s="17">
        <v>0.84629451135261335</v>
      </c>
      <c r="J8" s="18">
        <f>I8-1</f>
        <v>-0.15370548864738665</v>
      </c>
      <c r="K8" s="4">
        <f>(F8/6)*0.5</f>
        <v>26639242.886178862</v>
      </c>
      <c r="L8" s="4">
        <f>K8/C8</f>
        <v>1024586.2648530331</v>
      </c>
      <c r="M8" s="3">
        <v>12</v>
      </c>
      <c r="N8" s="3">
        <v>61</v>
      </c>
      <c r="O8" s="3">
        <v>58</v>
      </c>
      <c r="P8" s="3">
        <v>8</v>
      </c>
      <c r="Q8" s="3">
        <v>7</v>
      </c>
      <c r="R8" s="3">
        <v>89</v>
      </c>
    </row>
    <row r="9" spans="1:18" x14ac:dyDescent="0.25">
      <c r="A9" s="3" t="str">
        <f>IFERROR(INDEX(PIBA!A:A, MATCH(B9, PIBA!B:B, 0)), "Not Found")</f>
        <v>Sports Consulting Group Inc.</v>
      </c>
      <c r="B9" s="3" t="s">
        <v>533</v>
      </c>
      <c r="C9" s="3">
        <v>35</v>
      </c>
      <c r="D9" s="16">
        <v>0.92799104766372409</v>
      </c>
      <c r="E9" s="19">
        <v>0.53237410071942448</v>
      </c>
      <c r="F9" s="4">
        <v>242944336.89024392</v>
      </c>
      <c r="G9" s="4">
        <v>261795992</v>
      </c>
      <c r="H9" s="4">
        <v>-18851655.109756097</v>
      </c>
      <c r="I9" s="17">
        <v>0.92799104766372409</v>
      </c>
      <c r="J9" s="18">
        <f>I9-1</f>
        <v>-7.2008952336275911E-2</v>
      </c>
      <c r="K9" s="4">
        <f>(F9/6)*0.5</f>
        <v>20245361.407520328</v>
      </c>
      <c r="L9" s="4">
        <f>K9/C9</f>
        <v>578438.89735772368</v>
      </c>
      <c r="M9" s="3">
        <v>7</v>
      </c>
      <c r="N9" s="3">
        <v>50</v>
      </c>
      <c r="O9" s="3">
        <v>39</v>
      </c>
      <c r="P9" s="3">
        <v>16</v>
      </c>
      <c r="Q9" s="3">
        <v>14</v>
      </c>
      <c r="R9" s="3">
        <v>72</v>
      </c>
    </row>
    <row r="10" spans="1:18" x14ac:dyDescent="0.25">
      <c r="A10" s="3" t="str">
        <f>IFERROR(INDEX(PIBA!A:A, MATCH(B10, PIBA!B:B, 0)), "Not Found")</f>
        <v>Siskinds Sports Management</v>
      </c>
      <c r="B10" s="3" t="s">
        <v>659</v>
      </c>
      <c r="C10" s="3">
        <v>2</v>
      </c>
      <c r="D10" s="16">
        <v>0.69118395968275914</v>
      </c>
      <c r="E10" s="19">
        <v>0.4</v>
      </c>
      <c r="F10" s="4">
        <v>18700000</v>
      </c>
      <c r="G10" s="4">
        <v>27055026</v>
      </c>
      <c r="H10" s="4">
        <v>-8355026</v>
      </c>
      <c r="I10" s="17">
        <v>0.69118395968275914</v>
      </c>
      <c r="J10" s="18">
        <f>I10-1</f>
        <v>-0.30881604031724086</v>
      </c>
      <c r="K10" s="4">
        <f>(F10/6)*0.5</f>
        <v>1558333.3333333333</v>
      </c>
      <c r="L10" s="4">
        <f>K10/C10</f>
        <v>779166.66666666663</v>
      </c>
      <c r="M10" s="3">
        <v>76</v>
      </c>
      <c r="N10" s="3">
        <v>84</v>
      </c>
      <c r="O10" s="3">
        <v>72</v>
      </c>
      <c r="P10" s="3">
        <v>77</v>
      </c>
      <c r="Q10" s="3">
        <v>72</v>
      </c>
      <c r="R10" s="3">
        <v>57</v>
      </c>
    </row>
    <row r="11" spans="1:18" x14ac:dyDescent="0.25">
      <c r="A11" s="3" t="str">
        <f>IFERROR(INDEX(PIBA!A:A, MATCH(B11, PIBA!B:B, 0)), "Not Found")</f>
        <v>KO Sports, Inc.</v>
      </c>
      <c r="B11" s="3" t="s">
        <v>667</v>
      </c>
      <c r="C11" s="3">
        <v>1</v>
      </c>
      <c r="D11" s="16">
        <v>1.2830532988813348</v>
      </c>
      <c r="E11" s="19">
        <v>0.75</v>
      </c>
      <c r="F11" s="4">
        <v>10600000</v>
      </c>
      <c r="G11" s="4">
        <v>8261543</v>
      </c>
      <c r="H11" s="4">
        <v>2338457</v>
      </c>
      <c r="I11" s="17">
        <v>1.2830532988813348</v>
      </c>
      <c r="J11" s="18">
        <f>I11-1</f>
        <v>0.28305329888133479</v>
      </c>
      <c r="K11" s="4">
        <f>(F11/6)*0.5</f>
        <v>883333.33333333337</v>
      </c>
      <c r="L11" s="4">
        <f>K11/C11</f>
        <v>883333.33333333337</v>
      </c>
      <c r="M11" s="3">
        <v>89</v>
      </c>
      <c r="N11" s="3">
        <v>14</v>
      </c>
      <c r="O11" s="3">
        <v>9</v>
      </c>
      <c r="P11" s="3">
        <v>84</v>
      </c>
      <c r="Q11" s="3">
        <v>88</v>
      </c>
      <c r="R11" s="3">
        <v>32</v>
      </c>
    </row>
    <row r="12" spans="1:18" x14ac:dyDescent="0.25">
      <c r="A12" s="3" t="str">
        <f>IFERROR(INDEX(PIBA!A:A, MATCH(B12, PIBA!B:B, 0)), "Not Found")</f>
        <v>4sports Hockey AG</v>
      </c>
      <c r="B12" s="3" t="s">
        <v>695</v>
      </c>
      <c r="C12" s="3">
        <v>29</v>
      </c>
      <c r="D12" s="16">
        <v>0.99305634500332907</v>
      </c>
      <c r="E12" s="19">
        <v>0.5</v>
      </c>
      <c r="F12" s="4">
        <v>287575792.68292683</v>
      </c>
      <c r="G12" s="4">
        <v>289586582</v>
      </c>
      <c r="H12" s="4">
        <v>-2010789.3170731701</v>
      </c>
      <c r="I12" s="17">
        <v>0.99305634500332907</v>
      </c>
      <c r="J12" s="18">
        <f>I12-1</f>
        <v>-6.9436549966709338E-3</v>
      </c>
      <c r="K12" s="4">
        <f>(F12/6)*0.5</f>
        <v>23964649.390243903</v>
      </c>
      <c r="L12" s="4">
        <f>K12/C12</f>
        <v>826367.22035323805</v>
      </c>
      <c r="M12" s="3">
        <v>11</v>
      </c>
      <c r="N12" s="3">
        <v>44</v>
      </c>
      <c r="O12" s="3">
        <v>52</v>
      </c>
      <c r="P12" s="3">
        <v>12</v>
      </c>
      <c r="Q12" s="3">
        <v>12</v>
      </c>
      <c r="R12" s="3">
        <v>45</v>
      </c>
    </row>
    <row r="13" spans="1:18" x14ac:dyDescent="0.25">
      <c r="A13" s="3" t="str">
        <f>IFERROR(INDEX(PIBA!A:A, MATCH(B13, PIBA!B:B, 0)), "Not Found")</f>
        <v>Newport Sports Management Inc.</v>
      </c>
      <c r="B13" s="3" t="s">
        <v>798</v>
      </c>
      <c r="C13" s="3">
        <v>72</v>
      </c>
      <c r="D13" s="16">
        <v>0.9897250076852051</v>
      </c>
      <c r="E13" s="19">
        <v>0.48571428571428577</v>
      </c>
      <c r="F13" s="4">
        <v>974735324.53658533</v>
      </c>
      <c r="G13" s="4">
        <v>984854699</v>
      </c>
      <c r="H13" s="4">
        <v>-10119374.463414639</v>
      </c>
      <c r="I13" s="17">
        <v>0.9897250076852051</v>
      </c>
      <c r="J13" s="18">
        <f>I13-1</f>
        <v>-1.0274992314794895E-2</v>
      </c>
      <c r="K13" s="4">
        <f>(F13/6)*0.5</f>
        <v>81227943.711382106</v>
      </c>
      <c r="L13" s="4">
        <f>K13/C13</f>
        <v>1128165.8848803071</v>
      </c>
      <c r="M13" s="3">
        <v>1</v>
      </c>
      <c r="N13" s="3">
        <v>46</v>
      </c>
      <c r="O13" s="3">
        <v>55</v>
      </c>
      <c r="P13" s="3">
        <v>2</v>
      </c>
      <c r="Q13" s="3">
        <v>1</v>
      </c>
      <c r="R13" s="3">
        <v>61</v>
      </c>
    </row>
    <row r="14" spans="1:18" x14ac:dyDescent="0.25">
      <c r="A14" s="3" t="str">
        <f>IFERROR(INDEX(PIBA!A:A, MATCH(B14, PIBA!B:B, 0)), "Not Found")</f>
        <v>Gold Star Hockey</v>
      </c>
      <c r="B14" s="3" t="s">
        <v>1042</v>
      </c>
      <c r="C14" s="3">
        <v>35</v>
      </c>
      <c r="D14" s="16">
        <v>0.84273332966938008</v>
      </c>
      <c r="E14" s="19">
        <v>0.41584158415841588</v>
      </c>
      <c r="F14" s="4">
        <v>310670812.92682928</v>
      </c>
      <c r="G14" s="4">
        <v>368646643</v>
      </c>
      <c r="H14" s="4">
        <v>-57975830.073170722</v>
      </c>
      <c r="I14" s="17">
        <v>0.84273332966938008</v>
      </c>
      <c r="J14" s="18">
        <f>I14-1</f>
        <v>-0.15726667033061992</v>
      </c>
      <c r="K14" s="4">
        <f>(F14/6)*0.5</f>
        <v>25889234.410569105</v>
      </c>
      <c r="L14" s="4">
        <f>K14/C14</f>
        <v>739692.41173054592</v>
      </c>
      <c r="M14" s="3">
        <v>6</v>
      </c>
      <c r="N14" s="3">
        <v>62</v>
      </c>
      <c r="O14" s="3">
        <v>68</v>
      </c>
      <c r="P14" s="3">
        <v>9</v>
      </c>
      <c r="Q14" s="3">
        <v>8</v>
      </c>
      <c r="R14" s="3">
        <v>88</v>
      </c>
    </row>
    <row r="15" spans="1:18" x14ac:dyDescent="0.25">
      <c r="A15" s="3" t="str">
        <f>IFERROR(INDEX(PIBA!A:A, MATCH(B15, PIBA!B:B, 0)), "Not Found")</f>
        <v>Forward Hockey</v>
      </c>
      <c r="B15" s="3" t="s">
        <v>1161</v>
      </c>
      <c r="C15" s="3">
        <v>10</v>
      </c>
      <c r="D15" s="16">
        <v>0.7026379310363049</v>
      </c>
      <c r="E15" s="19">
        <v>0.30555555555555558</v>
      </c>
      <c r="F15" s="4">
        <v>22701402.439024389</v>
      </c>
      <c r="G15" s="4">
        <v>32308820</v>
      </c>
      <c r="H15" s="4">
        <v>-9607417.5609756112</v>
      </c>
      <c r="I15" s="17">
        <v>0.7026379310363049</v>
      </c>
      <c r="J15" s="18">
        <f>I15-1</f>
        <v>-0.2973620689636951</v>
      </c>
      <c r="K15" s="4">
        <f>(F15/6)*0.5</f>
        <v>1891783.5365853657</v>
      </c>
      <c r="L15" s="4">
        <f>K15/C15</f>
        <v>189178.35365853657</v>
      </c>
      <c r="M15" s="3">
        <v>37</v>
      </c>
      <c r="N15" s="3">
        <v>83</v>
      </c>
      <c r="O15" s="3">
        <v>82</v>
      </c>
      <c r="P15" s="3">
        <v>75</v>
      </c>
      <c r="Q15" s="3">
        <v>68</v>
      </c>
      <c r="R15" s="3">
        <v>60</v>
      </c>
    </row>
    <row r="16" spans="1:18" x14ac:dyDescent="0.25">
      <c r="A16" s="3" t="str">
        <f>IFERROR(INDEX(PIBA!A:A, MATCH(B16, PIBA!B:B, 0)), "Not Found")</f>
        <v>Quartexx Management</v>
      </c>
      <c r="B16" s="3" t="s">
        <v>1205</v>
      </c>
      <c r="C16" s="3">
        <v>23</v>
      </c>
      <c r="D16" s="16">
        <v>1.0550988549368943</v>
      </c>
      <c r="E16" s="19">
        <v>0.550561797752809</v>
      </c>
      <c r="F16" s="4">
        <v>249173502.43902439</v>
      </c>
      <c r="G16" s="4">
        <v>236161286</v>
      </c>
      <c r="H16" s="4">
        <v>13012216.439024389</v>
      </c>
      <c r="I16" s="17">
        <v>1.0550988549368943</v>
      </c>
      <c r="J16" s="18">
        <f>I16-1</f>
        <v>5.5098854936894259E-2</v>
      </c>
      <c r="K16" s="4">
        <f>(F16/6)*0.5</f>
        <v>20764458.536585364</v>
      </c>
      <c r="L16" s="4">
        <f>K16/C16</f>
        <v>902802.54506892886</v>
      </c>
      <c r="M16" s="3">
        <v>16</v>
      </c>
      <c r="N16" s="3">
        <v>31</v>
      </c>
      <c r="O16" s="3">
        <v>34</v>
      </c>
      <c r="P16" s="3">
        <v>15</v>
      </c>
      <c r="Q16" s="3">
        <v>17</v>
      </c>
      <c r="R16" s="3">
        <v>18</v>
      </c>
    </row>
    <row r="17" spans="1:18" x14ac:dyDescent="0.25">
      <c r="A17" s="3" t="str">
        <f>IFERROR(INDEX(PIBA!A:A, MATCH(B17, PIBA!B:B, 0)), "Not Found")</f>
        <v>Quartexx Management</v>
      </c>
      <c r="B17" s="3" t="s">
        <v>1285</v>
      </c>
      <c r="C17" s="3">
        <v>4</v>
      </c>
      <c r="D17" s="16">
        <v>0.78157417925222283</v>
      </c>
      <c r="E17" s="19">
        <v>0.4285714285714286</v>
      </c>
      <c r="F17" s="4">
        <v>17834512.195121951</v>
      </c>
      <c r="G17" s="4">
        <v>22818707</v>
      </c>
      <c r="H17" s="4">
        <v>-4984194.8048780486</v>
      </c>
      <c r="I17" s="17">
        <v>0.78157417925222283</v>
      </c>
      <c r="J17" s="18">
        <f>I17-1</f>
        <v>-0.21842582074777717</v>
      </c>
      <c r="K17" s="4">
        <f>(F17/6)*0.5</f>
        <v>1486209.349593496</v>
      </c>
      <c r="L17" s="4">
        <f>K17/C17</f>
        <v>371552.33739837399</v>
      </c>
      <c r="M17" s="3">
        <v>62</v>
      </c>
      <c r="N17" s="3">
        <v>70</v>
      </c>
      <c r="O17" s="3">
        <v>65</v>
      </c>
      <c r="P17" s="3">
        <v>79</v>
      </c>
      <c r="Q17" s="3">
        <v>76</v>
      </c>
      <c r="R17" s="3">
        <v>53</v>
      </c>
    </row>
    <row r="18" spans="1:18" x14ac:dyDescent="0.25">
      <c r="A18" s="3" t="str">
        <f>IFERROR(INDEX(PIBA!A:A, MATCH(B18, PIBA!B:B, 0)), "Not Found")</f>
        <v>O2K Worldwide Management Group, LLC - Sports Management and Marketing Group</v>
      </c>
      <c r="B18" s="3" t="s">
        <v>1312</v>
      </c>
      <c r="C18" s="3">
        <v>13</v>
      </c>
      <c r="D18" s="16">
        <v>0.76326615350121041</v>
      </c>
      <c r="E18" s="19">
        <v>0.59459459459459452</v>
      </c>
      <c r="F18" s="4">
        <v>74871807.926829278</v>
      </c>
      <c r="G18" s="4">
        <v>98093971</v>
      </c>
      <c r="H18" s="4">
        <v>-23222163.073170729</v>
      </c>
      <c r="I18" s="17">
        <v>0.76326615350121041</v>
      </c>
      <c r="J18" s="18">
        <f>I18-1</f>
        <v>-0.23673384649878959</v>
      </c>
      <c r="K18" s="4">
        <f>(F18/6)*0.5</f>
        <v>6239317.3272357732</v>
      </c>
      <c r="L18" s="4">
        <f>K18/C18</f>
        <v>479947.48671044409</v>
      </c>
      <c r="M18" s="3">
        <v>27</v>
      </c>
      <c r="N18" s="3">
        <v>73</v>
      </c>
      <c r="O18" s="3">
        <v>22</v>
      </c>
      <c r="P18" s="3">
        <v>41</v>
      </c>
      <c r="Q18" s="3">
        <v>38</v>
      </c>
      <c r="R18" s="3">
        <v>76</v>
      </c>
    </row>
    <row r="19" spans="1:18" x14ac:dyDescent="0.25">
      <c r="A19" s="3" t="str">
        <f>IFERROR(INDEX(PIBA!A:A, MATCH(B19, PIBA!B:B, 0)), "Not Found")</f>
        <v>O2K Worldwide Management Group, LLC - Sports Management and Marketing Group</v>
      </c>
      <c r="B19" s="3" t="s">
        <v>1383</v>
      </c>
      <c r="C19" s="3">
        <v>11</v>
      </c>
      <c r="D19" s="16">
        <v>0.67888358256011538</v>
      </c>
      <c r="E19" s="19">
        <v>0.43181818181818177</v>
      </c>
      <c r="F19" s="4">
        <v>51937987.804878049</v>
      </c>
      <c r="G19" s="4">
        <v>76504999</v>
      </c>
      <c r="H19" s="4">
        <v>-24567011.195121951</v>
      </c>
      <c r="I19" s="17">
        <v>0.67888358256011538</v>
      </c>
      <c r="J19" s="18">
        <f>I19-1</f>
        <v>-0.32111641743988462</v>
      </c>
      <c r="K19" s="4">
        <f>(F19/6)*0.5</f>
        <v>4328165.650406504</v>
      </c>
      <c r="L19" s="4">
        <f>K19/C19</f>
        <v>393469.60458240943</v>
      </c>
      <c r="M19" s="3">
        <v>34</v>
      </c>
      <c r="N19" s="3">
        <v>86</v>
      </c>
      <c r="O19" s="3">
        <v>64</v>
      </c>
      <c r="P19" s="3">
        <v>58</v>
      </c>
      <c r="Q19" s="3">
        <v>43</v>
      </c>
      <c r="R19" s="3">
        <v>77</v>
      </c>
    </row>
    <row r="20" spans="1:18" x14ac:dyDescent="0.25">
      <c r="A20" s="3" t="str">
        <f>IFERROR(INDEX(PIBA!A:A, MATCH(B20, PIBA!B:B, 0)), "Not Found")</f>
        <v>O2K Worldwide Management Group, LLC - Sports Management and Marketing Group</v>
      </c>
      <c r="B20" s="3" t="s">
        <v>1427</v>
      </c>
      <c r="C20" s="3">
        <v>5</v>
      </c>
      <c r="D20" s="16">
        <v>1.0337288273169776</v>
      </c>
      <c r="E20" s="19">
        <v>0.43478260869565222</v>
      </c>
      <c r="F20" s="4">
        <v>157945731.70731708</v>
      </c>
      <c r="G20" s="4">
        <v>152792229</v>
      </c>
      <c r="H20" s="4">
        <v>5153502.7073170729</v>
      </c>
      <c r="I20" s="17">
        <v>1.0337288273169776</v>
      </c>
      <c r="J20" s="18">
        <f>I20-1</f>
        <v>3.3728827316977572E-2</v>
      </c>
      <c r="K20" s="4">
        <f>(F20/6)*0.5</f>
        <v>13162144.308943091</v>
      </c>
      <c r="L20" s="4">
        <f>K20/C20</f>
        <v>2632428.8617886184</v>
      </c>
      <c r="M20" s="3">
        <v>51</v>
      </c>
      <c r="N20" s="3">
        <v>35</v>
      </c>
      <c r="O20" s="3">
        <v>62</v>
      </c>
      <c r="P20" s="3">
        <v>24</v>
      </c>
      <c r="Q20" s="3">
        <v>27</v>
      </c>
      <c r="R20" s="3">
        <v>29</v>
      </c>
    </row>
    <row r="21" spans="1:18" x14ac:dyDescent="0.25">
      <c r="A21" s="3" t="str">
        <f>IFERROR(INDEX(PIBA!A:A, MATCH(B21, PIBA!B:B, 0)), "Not Found")</f>
        <v>Forward Hockey</v>
      </c>
      <c r="B21" s="3" t="s">
        <v>1459</v>
      </c>
      <c r="C21" s="3">
        <v>2</v>
      </c>
      <c r="D21" s="16">
        <v>0.70466146274221297</v>
      </c>
      <c r="E21" s="19">
        <v>0.19999999999999996</v>
      </c>
      <c r="F21" s="4">
        <v>7733334</v>
      </c>
      <c r="G21" s="4">
        <v>10974538</v>
      </c>
      <c r="H21" s="4">
        <v>-3241204</v>
      </c>
      <c r="I21" s="17">
        <v>0.70466146274221297</v>
      </c>
      <c r="J21" s="18">
        <f>I21-1</f>
        <v>-0.29533853725778703</v>
      </c>
      <c r="K21" s="4">
        <f>(F21/6)*0.5</f>
        <v>644444.5</v>
      </c>
      <c r="L21" s="4">
        <f>K21/C21</f>
        <v>322222.25</v>
      </c>
      <c r="M21" s="3">
        <v>78</v>
      </c>
      <c r="N21" s="3">
        <v>81</v>
      </c>
      <c r="O21" s="3">
        <v>88</v>
      </c>
      <c r="P21" s="3">
        <v>88</v>
      </c>
      <c r="Q21" s="3">
        <v>83</v>
      </c>
      <c r="R21" s="3">
        <v>49</v>
      </c>
    </row>
    <row r="22" spans="1:18" x14ac:dyDescent="0.25">
      <c r="A22" s="3" t="str">
        <f>IFERROR(INDEX(PIBA!A:A, MATCH(B22, PIBA!B:B, 0)), "Not Found")</f>
        <v>Sport Prospects Inc.</v>
      </c>
      <c r="B22" s="3" t="s">
        <v>1468</v>
      </c>
      <c r="C22" s="3">
        <v>2</v>
      </c>
      <c r="D22" s="16">
        <v>1.3549729592177073</v>
      </c>
      <c r="E22" s="19">
        <v>0.5714285714285714</v>
      </c>
      <c r="F22" s="4">
        <v>35100000</v>
      </c>
      <c r="G22" s="4">
        <v>25904576</v>
      </c>
      <c r="H22" s="4">
        <v>9195424</v>
      </c>
      <c r="I22" s="17">
        <v>1.3549729592177073</v>
      </c>
      <c r="J22" s="18">
        <f>I22-1</f>
        <v>0.35497295921770733</v>
      </c>
      <c r="K22" s="4">
        <f>(F22/6)*0.5</f>
        <v>2925000</v>
      </c>
      <c r="L22" s="4">
        <f>K22/C22</f>
        <v>1462500</v>
      </c>
      <c r="M22" s="3">
        <v>74</v>
      </c>
      <c r="N22" s="3">
        <v>9</v>
      </c>
      <c r="O22" s="3">
        <v>26</v>
      </c>
      <c r="P22" s="3">
        <v>68</v>
      </c>
      <c r="Q22" s="3">
        <v>73</v>
      </c>
      <c r="R22" s="3">
        <v>21</v>
      </c>
    </row>
    <row r="23" spans="1:18" x14ac:dyDescent="0.25">
      <c r="A23" s="3" t="str">
        <f>IFERROR(INDEX(PIBA!A:A, MATCH(B23, PIBA!B:B, 0)), "Not Found")</f>
        <v>O2K Worldwide Management Group, LLC - Sports Management and Marketing Group</v>
      </c>
      <c r="B23" s="3" t="s">
        <v>1475</v>
      </c>
      <c r="C23" s="3">
        <v>8</v>
      </c>
      <c r="D23" s="16">
        <v>1.3049476776437969</v>
      </c>
      <c r="E23" s="19">
        <v>0.54838709677419351</v>
      </c>
      <c r="F23" s="4">
        <v>92539695.121951222</v>
      </c>
      <c r="G23" s="4">
        <v>70914487</v>
      </c>
      <c r="H23" s="4">
        <v>21625208.121951222</v>
      </c>
      <c r="I23" s="17">
        <v>1.3049476776437969</v>
      </c>
      <c r="J23" s="18">
        <f>I23-1</f>
        <v>0.30494767764379693</v>
      </c>
      <c r="K23" s="4">
        <f>(F23/6)*0.5</f>
        <v>7711641.2601626022</v>
      </c>
      <c r="L23" s="4">
        <f>K23/C23</f>
        <v>963955.15752032527</v>
      </c>
      <c r="M23" s="3">
        <v>42</v>
      </c>
      <c r="N23" s="3">
        <v>13</v>
      </c>
      <c r="O23" s="3">
        <v>35</v>
      </c>
      <c r="P23" s="3">
        <v>34</v>
      </c>
      <c r="Q23" s="3">
        <v>46</v>
      </c>
      <c r="R23" s="3">
        <v>9</v>
      </c>
    </row>
    <row r="24" spans="1:18" x14ac:dyDescent="0.25">
      <c r="A24" s="3" t="str">
        <f>IFERROR(INDEX(PIBA!A:A, MATCH(B24, PIBA!B:B, 0)), "Not Found")</f>
        <v>PRIME SPORTS GmbH</v>
      </c>
      <c r="B24" s="3" t="s">
        <v>1503</v>
      </c>
      <c r="C24" s="3">
        <v>1</v>
      </c>
      <c r="D24" s="16">
        <v>0.75128149144772682</v>
      </c>
      <c r="E24" s="19">
        <v>0.66666666666666674</v>
      </c>
      <c r="F24" s="4">
        <v>8100000</v>
      </c>
      <c r="G24" s="4">
        <v>10781578</v>
      </c>
      <c r="H24" s="4">
        <v>-2681578</v>
      </c>
      <c r="I24" s="17">
        <v>0.75128149144772682</v>
      </c>
      <c r="J24" s="18">
        <f>I24-1</f>
        <v>-0.24871850855227318</v>
      </c>
      <c r="K24" s="4">
        <f>(F24/6)*0.5</f>
        <v>675000</v>
      </c>
      <c r="L24" s="4">
        <f>K24/C24</f>
        <v>675000</v>
      </c>
      <c r="M24" s="3">
        <v>90</v>
      </c>
      <c r="N24" s="3">
        <v>76</v>
      </c>
      <c r="O24" s="3">
        <v>15</v>
      </c>
      <c r="P24" s="3">
        <v>87</v>
      </c>
      <c r="Q24" s="3">
        <v>84</v>
      </c>
      <c r="R24" s="3">
        <v>47</v>
      </c>
    </row>
    <row r="25" spans="1:18" x14ac:dyDescent="0.25">
      <c r="A25" s="3" t="str">
        <f>IFERROR(INDEX(PIBA!A:A, MATCH(B25, PIBA!B:B, 0)), "Not Found")</f>
        <v>The Sports Corporation</v>
      </c>
      <c r="B25" s="3" t="s">
        <v>1508</v>
      </c>
      <c r="C25" s="3">
        <v>30</v>
      </c>
      <c r="D25" s="16">
        <v>1.2111310188553925</v>
      </c>
      <c r="E25" s="19">
        <v>0.56097560975609762</v>
      </c>
      <c r="F25" s="4">
        <v>428058673.78048784</v>
      </c>
      <c r="G25" s="4">
        <v>353437132</v>
      </c>
      <c r="H25" s="4">
        <v>74621541.780487791</v>
      </c>
      <c r="I25" s="17">
        <v>1.2111310188553925</v>
      </c>
      <c r="J25" s="18">
        <f>I25-1</f>
        <v>0.21113101885539254</v>
      </c>
      <c r="K25" s="4">
        <f>(F25/6)*0.5</f>
        <v>35671556.148373984</v>
      </c>
      <c r="L25" s="4">
        <f>K25/C25</f>
        <v>1189051.8716124662</v>
      </c>
      <c r="M25" s="3">
        <v>9</v>
      </c>
      <c r="N25" s="3">
        <v>17</v>
      </c>
      <c r="O25" s="3">
        <v>31</v>
      </c>
      <c r="P25" s="3">
        <v>5</v>
      </c>
      <c r="Q25" s="3">
        <v>9</v>
      </c>
      <c r="R25" s="3">
        <v>1</v>
      </c>
    </row>
    <row r="26" spans="1:18" x14ac:dyDescent="0.25">
      <c r="A26" s="3" t="str">
        <f>IFERROR(INDEX(PIBA!A:A, MATCH(B26, PIBA!B:B, 0)), "Not Found")</f>
        <v>The Will Sports Group</v>
      </c>
      <c r="B26" s="3" t="s">
        <v>1613</v>
      </c>
      <c r="C26" s="3">
        <v>22</v>
      </c>
      <c r="D26" s="16">
        <v>1.1004107978772721</v>
      </c>
      <c r="E26" s="19">
        <v>0.56097560975609762</v>
      </c>
      <c r="F26" s="4">
        <v>191439768.29268292</v>
      </c>
      <c r="G26" s="4">
        <v>173971183</v>
      </c>
      <c r="H26" s="4">
        <v>17468585.292682931</v>
      </c>
      <c r="I26" s="17">
        <v>1.1004107978772721</v>
      </c>
      <c r="J26" s="18">
        <f>I26-1</f>
        <v>0.10041079787727214</v>
      </c>
      <c r="K26" s="4">
        <f>(F26/6)*0.5</f>
        <v>15953314.024390243</v>
      </c>
      <c r="L26" s="4">
        <f>K26/C26</f>
        <v>725150.63747228379</v>
      </c>
      <c r="M26" s="3">
        <v>17</v>
      </c>
      <c r="N26" s="3">
        <v>26</v>
      </c>
      <c r="O26" s="3">
        <v>30</v>
      </c>
      <c r="P26" s="3">
        <v>19</v>
      </c>
      <c r="Q26" s="3">
        <v>23</v>
      </c>
      <c r="R26" s="3">
        <v>13</v>
      </c>
    </row>
    <row r="27" spans="1:18" x14ac:dyDescent="0.25">
      <c r="A27" s="3" t="str">
        <f>IFERROR(INDEX(PIBA!A:A, MATCH(B27, PIBA!B:B, 0)), "Not Found")</f>
        <v>CAA Hockey</v>
      </c>
      <c r="B27" s="3" t="s">
        <v>1690</v>
      </c>
      <c r="C27" s="3">
        <v>46</v>
      </c>
      <c r="D27" s="16">
        <v>1.0665220390687549</v>
      </c>
      <c r="E27" s="19">
        <v>0.52459016393442626</v>
      </c>
      <c r="F27" s="4">
        <v>607266067.68292677</v>
      </c>
      <c r="G27" s="4">
        <v>569389141</v>
      </c>
      <c r="H27" s="4">
        <v>37876926.682926834</v>
      </c>
      <c r="I27" s="17">
        <v>1.0665220390687549</v>
      </c>
      <c r="J27" s="18">
        <f>I27-1</f>
        <v>6.6522039068754868E-2</v>
      </c>
      <c r="K27" s="4">
        <f>(F27/6)*0.5</f>
        <v>50605505.640243895</v>
      </c>
      <c r="L27" s="4">
        <f>K27/C27</f>
        <v>1100119.687831389</v>
      </c>
      <c r="M27" s="3">
        <v>4</v>
      </c>
      <c r="N27" s="3">
        <v>29</v>
      </c>
      <c r="O27" s="3">
        <v>41</v>
      </c>
      <c r="P27" s="3">
        <v>3</v>
      </c>
      <c r="Q27" s="3">
        <v>3</v>
      </c>
      <c r="R27" s="3">
        <v>3</v>
      </c>
    </row>
    <row r="28" spans="1:18" x14ac:dyDescent="0.25">
      <c r="A28" s="3" t="str">
        <f>IFERROR(INDEX(PIBA!A:A, MATCH(B28, PIBA!B:B, 0)), "Not Found")</f>
        <v>Titan Sports Management, Inc.</v>
      </c>
      <c r="B28" s="3" t="s">
        <v>1837</v>
      </c>
      <c r="C28" s="3">
        <v>6</v>
      </c>
      <c r="D28" s="16">
        <v>1.2238175383127858</v>
      </c>
      <c r="E28" s="19">
        <v>0.77272727272727271</v>
      </c>
      <c r="F28" s="4">
        <v>66079440.548780486</v>
      </c>
      <c r="G28" s="4">
        <v>53994520</v>
      </c>
      <c r="H28" s="4">
        <v>12084920.548780488</v>
      </c>
      <c r="I28" s="17">
        <v>1.2238175383127858</v>
      </c>
      <c r="J28" s="18">
        <f>I28-1</f>
        <v>0.22381753831278584</v>
      </c>
      <c r="K28" s="4">
        <f>(F28/6)*0.5</f>
        <v>5506620.0457317075</v>
      </c>
      <c r="L28" s="4">
        <f>K28/C28</f>
        <v>917770.00762195128</v>
      </c>
      <c r="M28" s="3">
        <v>47</v>
      </c>
      <c r="N28" s="3">
        <v>16</v>
      </c>
      <c r="O28" s="3">
        <v>8</v>
      </c>
      <c r="P28" s="3">
        <v>47</v>
      </c>
      <c r="Q28" s="3">
        <v>57</v>
      </c>
      <c r="R28" s="3">
        <v>19</v>
      </c>
    </row>
    <row r="29" spans="1:18" x14ac:dyDescent="0.25">
      <c r="A29" s="3" t="str">
        <f>IFERROR(INDEX(PIBA!A:A, MATCH(B29, PIBA!B:B, 0)), "Not Found")</f>
        <v>Thunder Creek Professional Player Management</v>
      </c>
      <c r="B29" s="3" t="s">
        <v>1859</v>
      </c>
      <c r="C29" s="3">
        <v>12</v>
      </c>
      <c r="D29" s="16">
        <v>0.76820733510472183</v>
      </c>
      <c r="E29" s="19">
        <v>0.50943396226415094</v>
      </c>
      <c r="F29" s="4">
        <v>92056829.26829268</v>
      </c>
      <c r="G29" s="4">
        <v>119833312</v>
      </c>
      <c r="H29" s="4">
        <v>-27776482.731707316</v>
      </c>
      <c r="I29" s="17">
        <v>0.76820733510472183</v>
      </c>
      <c r="J29" s="18">
        <f>I29-1</f>
        <v>-0.23179266489527817</v>
      </c>
      <c r="K29" s="4">
        <f>(F29/6)*0.5</f>
        <v>7671402.4390243897</v>
      </c>
      <c r="L29" s="4">
        <f>K29/C29</f>
        <v>639283.53658536577</v>
      </c>
      <c r="M29" s="3">
        <v>31</v>
      </c>
      <c r="N29" s="3">
        <v>71</v>
      </c>
      <c r="O29" s="3">
        <v>46</v>
      </c>
      <c r="P29" s="3">
        <v>35</v>
      </c>
      <c r="Q29" s="3">
        <v>32</v>
      </c>
      <c r="R29" s="3">
        <v>78</v>
      </c>
    </row>
    <row r="30" spans="1:18" x14ac:dyDescent="0.25">
      <c r="A30" s="3" t="str">
        <f>IFERROR(INDEX(PIBA!A:A, MATCH(B30, PIBA!B:B, 0)), "Not Found")</f>
        <v>JMG Sports Agency d/b/a Puck Agency, LLC</v>
      </c>
      <c r="B30" s="3" t="s">
        <v>1906</v>
      </c>
      <c r="C30" s="3">
        <v>9</v>
      </c>
      <c r="D30" s="16">
        <v>1.2285057817643041</v>
      </c>
      <c r="E30" s="19">
        <v>0.5714285714285714</v>
      </c>
      <c r="F30" s="4">
        <v>9903353.658536585</v>
      </c>
      <c r="G30" s="4">
        <v>8061300</v>
      </c>
      <c r="H30" s="4">
        <v>1842053.6585365853</v>
      </c>
      <c r="I30" s="17">
        <v>1.2285057817643041</v>
      </c>
      <c r="J30" s="18">
        <f>I30-1</f>
        <v>0.22850578176430414</v>
      </c>
      <c r="K30" s="4">
        <f>(F30/6)*0.5</f>
        <v>825279.47154471546</v>
      </c>
      <c r="L30" s="4">
        <f>K30/C30</f>
        <v>91697.719060523945</v>
      </c>
      <c r="M30" s="3">
        <v>40</v>
      </c>
      <c r="N30" s="3">
        <v>15</v>
      </c>
      <c r="O30" s="3">
        <v>27</v>
      </c>
      <c r="P30" s="3">
        <v>85</v>
      </c>
      <c r="Q30" s="3">
        <v>89</v>
      </c>
      <c r="R30" s="3">
        <v>37</v>
      </c>
    </row>
    <row r="31" spans="1:18" x14ac:dyDescent="0.25">
      <c r="A31" s="3" t="str">
        <f>IFERROR(INDEX(PIBA!A:A, MATCH(B31, PIBA!B:B, 0)), "Not Found")</f>
        <v>Thunder Creek Professional Player Management</v>
      </c>
      <c r="B31" s="3" t="s">
        <v>1935</v>
      </c>
      <c r="C31" s="3">
        <v>5</v>
      </c>
      <c r="D31" s="16">
        <v>1.0043532081988817</v>
      </c>
      <c r="E31" s="19">
        <v>0.64705882352941169</v>
      </c>
      <c r="F31" s="4">
        <v>12915000</v>
      </c>
      <c r="G31" s="4">
        <v>12859022</v>
      </c>
      <c r="H31" s="4">
        <v>55978</v>
      </c>
      <c r="I31" s="17">
        <v>1.0043532081988817</v>
      </c>
      <c r="J31" s="18">
        <f>I31-1</f>
        <v>4.3532081988817417E-3</v>
      </c>
      <c r="K31" s="4">
        <f>(F31/6)*0.5</f>
        <v>1076250</v>
      </c>
      <c r="L31" s="4">
        <f>K31/C31</f>
        <v>215250</v>
      </c>
      <c r="M31" s="3">
        <v>58</v>
      </c>
      <c r="N31" s="3">
        <v>41</v>
      </c>
      <c r="O31" s="3">
        <v>16</v>
      </c>
      <c r="P31" s="3">
        <v>81</v>
      </c>
      <c r="Q31" s="3">
        <v>81</v>
      </c>
      <c r="R31" s="3">
        <v>43</v>
      </c>
    </row>
    <row r="32" spans="1:18" x14ac:dyDescent="0.25">
      <c r="A32" s="3" t="str">
        <f>IFERROR(INDEX(PIBA!A:A, MATCH(B32, PIBA!B:B, 0)), "Not Found")</f>
        <v>Buckley Sports Management</v>
      </c>
      <c r="B32" s="3" t="s">
        <v>1962</v>
      </c>
      <c r="C32" s="3">
        <v>6</v>
      </c>
      <c r="D32" s="16">
        <v>0.72168728689821671</v>
      </c>
      <c r="E32" s="19">
        <v>0.72222222222222221</v>
      </c>
      <c r="F32" s="4">
        <v>23137370.195121951</v>
      </c>
      <c r="G32" s="4">
        <v>32060105</v>
      </c>
      <c r="H32" s="4">
        <v>-8922734.8048780486</v>
      </c>
      <c r="I32" s="17">
        <v>0.72168728689821671</v>
      </c>
      <c r="J32" s="18">
        <f>I32-1</f>
        <v>-0.27831271310178329</v>
      </c>
      <c r="K32" s="4">
        <f>(F32/6)*0.5</f>
        <v>1928114.1829268292</v>
      </c>
      <c r="L32" s="4">
        <f>K32/C32</f>
        <v>321352.36382113822</v>
      </c>
      <c r="M32" s="3">
        <v>50</v>
      </c>
      <c r="N32" s="3">
        <v>77</v>
      </c>
      <c r="O32" s="3">
        <v>11</v>
      </c>
      <c r="P32" s="3">
        <v>74</v>
      </c>
      <c r="Q32" s="3">
        <v>69</v>
      </c>
      <c r="R32" s="3">
        <v>58</v>
      </c>
    </row>
    <row r="33" spans="1:18" x14ac:dyDescent="0.25">
      <c r="A33" s="3" t="str">
        <f>IFERROR(INDEX(PIBA!A:A, MATCH(B33, PIBA!B:B, 0)), "Not Found")</f>
        <v>Jiri Hamal</v>
      </c>
      <c r="B33" s="3" t="s">
        <v>1982</v>
      </c>
      <c r="C33" s="3">
        <v>1</v>
      </c>
      <c r="D33" s="16">
        <v>1.1839778389902809</v>
      </c>
      <c r="E33" s="19">
        <v>0.5</v>
      </c>
      <c r="F33" s="4">
        <v>12400000</v>
      </c>
      <c r="G33" s="4">
        <v>10473169</v>
      </c>
      <c r="H33" s="4">
        <v>1926831</v>
      </c>
      <c r="I33" s="17">
        <v>1.1839778389902809</v>
      </c>
      <c r="J33" s="18">
        <f>I33-1</f>
        <v>0.18397783899028086</v>
      </c>
      <c r="K33" s="4">
        <f>(F33/6)*0.5</f>
        <v>1033333.3333333334</v>
      </c>
      <c r="L33" s="4">
        <f>K33/C33</f>
        <v>1033333.3333333334</v>
      </c>
      <c r="M33" s="3">
        <v>88</v>
      </c>
      <c r="N33" s="3">
        <v>19</v>
      </c>
      <c r="O33" s="3">
        <v>47</v>
      </c>
      <c r="P33" s="3">
        <v>82</v>
      </c>
      <c r="Q33" s="3">
        <v>86</v>
      </c>
      <c r="R33" s="3">
        <v>36</v>
      </c>
    </row>
    <row r="34" spans="1:18" x14ac:dyDescent="0.25">
      <c r="A34" s="3" t="str">
        <f>IFERROR(INDEX(PIBA!A:A, MATCH(B34, PIBA!B:B, 0)), "Not Found")</f>
        <v>KMJ Sports &amp; Entertainment AB</v>
      </c>
      <c r="B34" s="3" t="s">
        <v>1987</v>
      </c>
      <c r="C34" s="3">
        <v>8</v>
      </c>
      <c r="D34" s="16">
        <v>0.51643301449145995</v>
      </c>
      <c r="E34" s="19">
        <v>0.31818181818181823</v>
      </c>
      <c r="F34" s="4">
        <v>54353242.378048778</v>
      </c>
      <c r="G34" s="4">
        <v>105247420</v>
      </c>
      <c r="H34" s="4">
        <v>-50894177.621951222</v>
      </c>
      <c r="I34" s="17">
        <v>0.51643301449145995</v>
      </c>
      <c r="J34" s="18">
        <f>I34-1</f>
        <v>-0.48356698550854005</v>
      </c>
      <c r="K34" s="4">
        <f>(F34/6)*0.5</f>
        <v>4529436.8648373978</v>
      </c>
      <c r="L34" s="4">
        <f>K34/C34</f>
        <v>566179.60810467473</v>
      </c>
      <c r="M34" s="3">
        <v>43</v>
      </c>
      <c r="N34" s="3">
        <v>90</v>
      </c>
      <c r="O34" s="3">
        <v>81</v>
      </c>
      <c r="P34" s="3">
        <v>54</v>
      </c>
      <c r="Q34" s="3">
        <v>34</v>
      </c>
      <c r="R34" s="3">
        <v>87</v>
      </c>
    </row>
    <row r="35" spans="1:18" x14ac:dyDescent="0.25">
      <c r="A35" s="3" t="str">
        <f>IFERROR(INDEX(PIBA!A:A, MATCH(B35, PIBA!B:B, 0)), "Not Found")</f>
        <v>Top Shelf Sports Management LLC.</v>
      </c>
      <c r="B35" s="3" t="s">
        <v>2016</v>
      </c>
      <c r="C35" s="3">
        <v>2</v>
      </c>
      <c r="D35" s="16">
        <v>1.5430618369290063</v>
      </c>
      <c r="E35" s="19">
        <v>0.83333333333333337</v>
      </c>
      <c r="F35" s="4">
        <v>84625000</v>
      </c>
      <c r="G35" s="4">
        <v>54842261</v>
      </c>
      <c r="H35" s="4">
        <v>29782739</v>
      </c>
      <c r="I35" s="17">
        <v>1.5430618369290063</v>
      </c>
      <c r="J35" s="18">
        <f>I35-1</f>
        <v>0.54306183692900634</v>
      </c>
      <c r="K35" s="4">
        <f>(F35/6)*0.5</f>
        <v>7052083.333333333</v>
      </c>
      <c r="L35" s="4">
        <f>K35/C35</f>
        <v>3526041.6666666665</v>
      </c>
      <c r="M35" s="3">
        <v>70</v>
      </c>
      <c r="N35" s="3">
        <v>4</v>
      </c>
      <c r="O35" s="3">
        <v>5</v>
      </c>
      <c r="P35" s="3">
        <v>38</v>
      </c>
      <c r="Q35" s="3">
        <v>56</v>
      </c>
      <c r="R35" s="3">
        <v>5</v>
      </c>
    </row>
    <row r="36" spans="1:18" x14ac:dyDescent="0.25">
      <c r="A36" s="3" t="str">
        <f>IFERROR(INDEX(PIBA!A:A, MATCH(B36, PIBA!B:B, 0)), "Not Found")</f>
        <v>Edge Sports Management, LLC</v>
      </c>
      <c r="B36" s="3" t="s">
        <v>2028</v>
      </c>
      <c r="C36" s="3">
        <v>13</v>
      </c>
      <c r="D36" s="16">
        <v>0.96583107490962528</v>
      </c>
      <c r="E36" s="19">
        <v>0.52727272727272734</v>
      </c>
      <c r="F36" s="4">
        <v>122587378.04878049</v>
      </c>
      <c r="G36" s="4">
        <v>126924243</v>
      </c>
      <c r="H36" s="4">
        <v>-4336864.9512195131</v>
      </c>
      <c r="I36" s="17">
        <v>0.96583107490962528</v>
      </c>
      <c r="J36" s="18">
        <f>I36-1</f>
        <v>-3.4168925090374724E-2</v>
      </c>
      <c r="K36" s="4">
        <f>(F36/6)*0.5</f>
        <v>10215614.837398374</v>
      </c>
      <c r="L36" s="4">
        <f>K36/C36</f>
        <v>785816.52595372114</v>
      </c>
      <c r="M36" s="3">
        <v>26</v>
      </c>
      <c r="N36" s="3">
        <v>48</v>
      </c>
      <c r="O36" s="3">
        <v>40</v>
      </c>
      <c r="P36" s="3">
        <v>31</v>
      </c>
      <c r="Q36" s="3">
        <v>31</v>
      </c>
      <c r="R36" s="3">
        <v>51</v>
      </c>
    </row>
    <row r="37" spans="1:18" x14ac:dyDescent="0.25">
      <c r="A37" s="3" t="str">
        <f>IFERROR(INDEX(PIBA!A:A, MATCH(B37, PIBA!B:B, 0)), "Not Found")</f>
        <v>Top Shelf Sports Management Inc.</v>
      </c>
      <c r="B37" s="3" t="s">
        <v>2083</v>
      </c>
      <c r="C37" s="3">
        <v>11</v>
      </c>
      <c r="D37" s="16">
        <v>0.93485199799442076</v>
      </c>
      <c r="E37" s="19">
        <v>0.43999999999999995</v>
      </c>
      <c r="F37" s="4">
        <v>135007268.29268295</v>
      </c>
      <c r="G37" s="4">
        <v>144415660</v>
      </c>
      <c r="H37" s="4">
        <v>-9408391.7073170692</v>
      </c>
      <c r="I37" s="17">
        <v>0.93485199799442076</v>
      </c>
      <c r="J37" s="18">
        <f>I37-1</f>
        <v>-6.5148002005579242E-2</v>
      </c>
      <c r="K37" s="4">
        <f>(F37/6)*0.5</f>
        <v>11250605.691056913</v>
      </c>
      <c r="L37" s="4">
        <f>K37/C37</f>
        <v>1022782.3355506285</v>
      </c>
      <c r="M37" s="3">
        <v>32</v>
      </c>
      <c r="N37" s="3">
        <v>49</v>
      </c>
      <c r="O37" s="3">
        <v>61</v>
      </c>
      <c r="P37" s="3">
        <v>28</v>
      </c>
      <c r="Q37" s="3">
        <v>29</v>
      </c>
      <c r="R37" s="3">
        <v>59</v>
      </c>
    </row>
    <row r="38" spans="1:18" x14ac:dyDescent="0.25">
      <c r="A38" s="3" t="str">
        <f>IFERROR(INDEX(PIBA!A:A, MATCH(B38, PIBA!B:B, 0)), "Not Found")</f>
        <v>Wasserman Media Group, LLC</v>
      </c>
      <c r="B38" s="3" t="s">
        <v>2113</v>
      </c>
      <c r="C38" s="3">
        <v>17</v>
      </c>
      <c r="D38" s="16">
        <v>0.91945855417272238</v>
      </c>
      <c r="E38" s="19">
        <v>0.44999999999999996</v>
      </c>
      <c r="F38" s="4">
        <v>359941435.97560978</v>
      </c>
      <c r="G38" s="4">
        <v>391471083</v>
      </c>
      <c r="H38" s="4">
        <v>-31529647.024390243</v>
      </c>
      <c r="I38" s="17">
        <v>0.91945855417272238</v>
      </c>
      <c r="J38" s="18">
        <f>I38-1</f>
        <v>-8.0541445827277625E-2</v>
      </c>
      <c r="K38" s="4">
        <f>(F38/6)*0.5</f>
        <v>29995119.66463415</v>
      </c>
      <c r="L38" s="4">
        <f>K38/C38</f>
        <v>1764418.8038020087</v>
      </c>
      <c r="M38" s="3">
        <v>22</v>
      </c>
      <c r="N38" s="3">
        <v>52</v>
      </c>
      <c r="O38" s="3">
        <v>60</v>
      </c>
      <c r="P38" s="3">
        <v>7</v>
      </c>
      <c r="Q38" s="3">
        <v>5</v>
      </c>
      <c r="R38" s="3">
        <v>80</v>
      </c>
    </row>
    <row r="39" spans="1:18" x14ac:dyDescent="0.25">
      <c r="A39" s="3" t="str">
        <f>IFERROR(INDEX(PIBA!A:A, MATCH(B39, PIBA!B:B, 0)), "Not Found")</f>
        <v>Achieve Sports Management</v>
      </c>
      <c r="B39" s="3" t="s">
        <v>2169</v>
      </c>
      <c r="C39" s="3">
        <v>5</v>
      </c>
      <c r="D39" s="16">
        <v>1.3724951332021</v>
      </c>
      <c r="E39" s="19">
        <v>0.63636363636363635</v>
      </c>
      <c r="F39" s="4">
        <v>29870000</v>
      </c>
      <c r="G39" s="4">
        <v>21763283</v>
      </c>
      <c r="H39" s="4">
        <v>8106717</v>
      </c>
      <c r="I39" s="17">
        <v>1.3724951332021</v>
      </c>
      <c r="J39" s="18">
        <f>I39-1</f>
        <v>0.37249513320210004</v>
      </c>
      <c r="K39" s="4">
        <f>(F39/6)*0.5</f>
        <v>2489166.6666666665</v>
      </c>
      <c r="L39" s="4">
        <f>K39/C39</f>
        <v>497833.33333333331</v>
      </c>
      <c r="M39" s="3">
        <v>57</v>
      </c>
      <c r="N39" s="3">
        <v>7</v>
      </c>
      <c r="O39" s="3">
        <v>17</v>
      </c>
      <c r="P39" s="3">
        <v>73</v>
      </c>
      <c r="Q39" s="3">
        <v>77</v>
      </c>
      <c r="R39" s="3">
        <v>23</v>
      </c>
    </row>
    <row r="40" spans="1:18" x14ac:dyDescent="0.25">
      <c r="A40" s="3" t="str">
        <f>IFERROR(INDEX(PIBA!A:A, MATCH(B40, PIBA!B:B, 0)), "Not Found")</f>
        <v>Titan Sports Management, Inc.</v>
      </c>
      <c r="B40" s="3" t="s">
        <v>2190</v>
      </c>
      <c r="C40" s="3">
        <v>16</v>
      </c>
      <c r="D40" s="16">
        <v>1.1260378958166373</v>
      </c>
      <c r="E40" s="19">
        <v>0.676056338028169</v>
      </c>
      <c r="F40" s="4">
        <v>179148353.65853658</v>
      </c>
      <c r="G40" s="4">
        <v>159096203</v>
      </c>
      <c r="H40" s="4">
        <v>20052150.658536583</v>
      </c>
      <c r="I40" s="17">
        <v>1.1260378958166373</v>
      </c>
      <c r="J40" s="18">
        <f>I40-1</f>
        <v>0.12603789581663727</v>
      </c>
      <c r="K40" s="4">
        <f>(F40/6)*0.5</f>
        <v>14929029.471544715</v>
      </c>
      <c r="L40" s="4">
        <f>K40/C40</f>
        <v>933064.34197154467</v>
      </c>
      <c r="M40" s="3">
        <v>24</v>
      </c>
      <c r="N40" s="3">
        <v>24</v>
      </c>
      <c r="O40" s="3">
        <v>14</v>
      </c>
      <c r="P40" s="3">
        <v>20</v>
      </c>
      <c r="Q40" s="3">
        <v>24</v>
      </c>
      <c r="R40" s="3">
        <v>12</v>
      </c>
    </row>
    <row r="41" spans="1:18" x14ac:dyDescent="0.25">
      <c r="A41" s="3" t="str">
        <f>IFERROR(INDEX(PIBA!A:A, MATCH(B41, PIBA!B:B, 0)), "Not Found")</f>
        <v>KO Sports, Inc.</v>
      </c>
      <c r="B41" s="3" t="s">
        <v>2240</v>
      </c>
      <c r="C41" s="3">
        <v>4</v>
      </c>
      <c r="D41" s="16">
        <v>1.0025899990906126</v>
      </c>
      <c r="E41" s="19">
        <v>0.34782608695652173</v>
      </c>
      <c r="F41" s="4">
        <v>69975000</v>
      </c>
      <c r="G41" s="4">
        <v>69794233</v>
      </c>
      <c r="H41" s="4">
        <v>180767</v>
      </c>
      <c r="I41" s="17">
        <v>1.0025899990906126</v>
      </c>
      <c r="J41" s="18">
        <f>I41-1</f>
        <v>2.589999090612638E-3</v>
      </c>
      <c r="K41" s="4">
        <f>(F41/6)*0.5</f>
        <v>5831250</v>
      </c>
      <c r="L41" s="4">
        <f>K41/C41</f>
        <v>1457812.5</v>
      </c>
      <c r="M41" s="3">
        <v>59</v>
      </c>
      <c r="N41" s="3">
        <v>43</v>
      </c>
      <c r="O41" s="3">
        <v>77</v>
      </c>
      <c r="P41" s="3">
        <v>45</v>
      </c>
      <c r="Q41" s="3">
        <v>47</v>
      </c>
      <c r="R41" s="3">
        <v>41</v>
      </c>
    </row>
    <row r="42" spans="1:18" x14ac:dyDescent="0.25">
      <c r="A42" s="3" t="str">
        <f>IFERROR(INDEX(PIBA!A:A, MATCH(B42, PIBA!B:B, 0)), "Not Found")</f>
        <v>KO Sports, Inc.</v>
      </c>
      <c r="B42" s="3" t="s">
        <v>2252</v>
      </c>
      <c r="C42" s="3">
        <v>33</v>
      </c>
      <c r="D42" s="16">
        <v>1.0186094347870915</v>
      </c>
      <c r="E42" s="19">
        <v>0.57931034482758625</v>
      </c>
      <c r="F42" s="4">
        <v>386623963.41463417</v>
      </c>
      <c r="G42" s="4">
        <v>379560556</v>
      </c>
      <c r="H42" s="4">
        <v>7063407.4146341383</v>
      </c>
      <c r="I42" s="17">
        <v>1.0186094347870915</v>
      </c>
      <c r="J42" s="18">
        <f>I42-1</f>
        <v>1.8609434787091539E-2</v>
      </c>
      <c r="K42" s="4">
        <f>(F42/6)*0.5</f>
        <v>32218663.617886182</v>
      </c>
      <c r="L42" s="4">
        <f>K42/C42</f>
        <v>976323.13993594493</v>
      </c>
      <c r="M42" s="3">
        <v>8</v>
      </c>
      <c r="N42" s="3">
        <v>39</v>
      </c>
      <c r="O42" s="3">
        <v>24</v>
      </c>
      <c r="P42" s="3">
        <v>6</v>
      </c>
      <c r="Q42" s="3">
        <v>6</v>
      </c>
      <c r="R42" s="3">
        <v>27</v>
      </c>
    </row>
    <row r="43" spans="1:18" x14ac:dyDescent="0.25">
      <c r="A43" s="3" t="str">
        <f>IFERROR(INDEX(PIBA!A:A, MATCH(B43, PIBA!B:B, 0)), "Not Found")</f>
        <v>Sports Professional Management Inc.</v>
      </c>
      <c r="B43" s="3" t="s">
        <v>2355</v>
      </c>
      <c r="C43" s="3">
        <v>19</v>
      </c>
      <c r="D43" s="16">
        <v>0.81706559128978307</v>
      </c>
      <c r="E43" s="19">
        <v>0.42647058823529416</v>
      </c>
      <c r="F43" s="4">
        <v>159543027.43902439</v>
      </c>
      <c r="G43" s="4">
        <v>195263427</v>
      </c>
      <c r="H43" s="4">
        <v>-35720399.560975611</v>
      </c>
      <c r="I43" s="17">
        <v>0.81706559128978307</v>
      </c>
      <c r="J43" s="18">
        <f>I43-1</f>
        <v>-0.18293440871021693</v>
      </c>
      <c r="K43" s="4">
        <f>(F43/6)*0.5</f>
        <v>13295252.286585366</v>
      </c>
      <c r="L43" s="4">
        <f>K43/C43</f>
        <v>699750.12034659821</v>
      </c>
      <c r="M43" s="3">
        <v>20</v>
      </c>
      <c r="N43" s="3">
        <v>67</v>
      </c>
      <c r="O43" s="3">
        <v>67</v>
      </c>
      <c r="P43" s="3">
        <v>23</v>
      </c>
      <c r="Q43" s="3">
        <v>21</v>
      </c>
      <c r="R43" s="3">
        <v>83</v>
      </c>
    </row>
    <row r="44" spans="1:18" x14ac:dyDescent="0.25">
      <c r="A44" s="3" t="str">
        <f>IFERROR(INDEX(PIBA!A:A, MATCH(B44, PIBA!B:B, 0)), "Not Found")</f>
        <v>Sports Management Group, Inc.</v>
      </c>
      <c r="B44" s="3" t="s">
        <v>2413</v>
      </c>
      <c r="C44" s="3">
        <v>4</v>
      </c>
      <c r="D44" s="16">
        <v>1.3184473472066145</v>
      </c>
      <c r="E44" s="19">
        <v>0.52173913043478259</v>
      </c>
      <c r="F44" s="4">
        <v>58315000</v>
      </c>
      <c r="G44" s="4">
        <v>44230056</v>
      </c>
      <c r="H44" s="4">
        <v>14084944</v>
      </c>
      <c r="I44" s="17">
        <v>1.3184473472066145</v>
      </c>
      <c r="J44" s="18">
        <f>I44-1</f>
        <v>0.3184473472066145</v>
      </c>
      <c r="K44" s="4">
        <f>(F44/6)*0.5</f>
        <v>4859583.333333333</v>
      </c>
      <c r="L44" s="4">
        <f>K44/C44</f>
        <v>1214895.8333333333</v>
      </c>
      <c r="M44" s="3">
        <v>61</v>
      </c>
      <c r="N44" s="3">
        <v>10</v>
      </c>
      <c r="O44" s="3">
        <v>43</v>
      </c>
      <c r="P44" s="3">
        <v>52</v>
      </c>
      <c r="Q44" s="3">
        <v>62</v>
      </c>
      <c r="R44" s="3">
        <v>15</v>
      </c>
    </row>
    <row r="45" spans="1:18" x14ac:dyDescent="0.25">
      <c r="A45" s="3" t="str">
        <f>IFERROR(INDEX(PIBA!A:A, MATCH(B45, PIBA!B:B, 0)), "Not Found")</f>
        <v>International Sports Advisors Co., Inc.</v>
      </c>
      <c r="B45" s="3" t="s">
        <v>2427</v>
      </c>
      <c r="C45" s="3">
        <v>6</v>
      </c>
      <c r="D45" s="16">
        <v>1.0239258400136066</v>
      </c>
      <c r="E45" s="19">
        <v>0.53333333333333333</v>
      </c>
      <c r="F45" s="4">
        <v>157450000</v>
      </c>
      <c r="G45" s="4">
        <v>153770902</v>
      </c>
      <c r="H45" s="4">
        <v>3679098</v>
      </c>
      <c r="I45" s="17">
        <v>1.0239258400136066</v>
      </c>
      <c r="J45" s="18">
        <f>I45-1</f>
        <v>2.3925840013606647E-2</v>
      </c>
      <c r="K45" s="4">
        <f>(F45/6)*0.5</f>
        <v>13120833.333333334</v>
      </c>
      <c r="L45" s="4">
        <f>K45/C45</f>
        <v>2186805.5555555555</v>
      </c>
      <c r="M45" s="3">
        <v>46</v>
      </c>
      <c r="N45" s="3">
        <v>37</v>
      </c>
      <c r="O45" s="3">
        <v>38</v>
      </c>
      <c r="P45" s="3">
        <v>25</v>
      </c>
      <c r="Q45" s="3">
        <v>26</v>
      </c>
      <c r="R45" s="3">
        <v>31</v>
      </c>
    </row>
    <row r="46" spans="1:18" x14ac:dyDescent="0.25">
      <c r="A46" s="3" t="str">
        <f>IFERROR(INDEX(PIBA!A:A, MATCH(B46, PIBA!B:B, 0)), "Not Found")</f>
        <v>Future Sports LLC co Stowe Law PLLC</v>
      </c>
      <c r="B46" s="3" t="s">
        <v>2458</v>
      </c>
      <c r="C46" s="3">
        <v>1</v>
      </c>
      <c r="D46" s="16">
        <v>1.78096401410176</v>
      </c>
      <c r="E46" s="19">
        <v>0.6</v>
      </c>
      <c r="F46" s="4">
        <v>30750000</v>
      </c>
      <c r="G46" s="4">
        <v>17265930</v>
      </c>
      <c r="H46" s="4">
        <v>13484070</v>
      </c>
      <c r="I46" s="17">
        <v>1.78096401410176</v>
      </c>
      <c r="J46" s="18">
        <f>I46-1</f>
        <v>0.78096401410175997</v>
      </c>
      <c r="K46" s="4">
        <f>(F46/6)*0.5</f>
        <v>2562500</v>
      </c>
      <c r="L46" s="4">
        <f>K46/C46</f>
        <v>2562500</v>
      </c>
      <c r="M46" s="3">
        <v>84</v>
      </c>
      <c r="N46" s="3">
        <v>3</v>
      </c>
      <c r="O46" s="3">
        <v>20</v>
      </c>
      <c r="P46" s="3">
        <v>71</v>
      </c>
      <c r="Q46" s="3">
        <v>78</v>
      </c>
      <c r="R46" s="3">
        <v>17</v>
      </c>
    </row>
    <row r="47" spans="1:18" x14ac:dyDescent="0.25">
      <c r="A47" s="3" t="str">
        <f>IFERROR(INDEX(PIBA!A:A, MATCH(B47, PIBA!B:B, 0)), "Not Found")</f>
        <v>Wasserman Media Group, LLC</v>
      </c>
      <c r="B47" s="3" t="s">
        <v>2462</v>
      </c>
      <c r="C47" s="3">
        <v>24</v>
      </c>
      <c r="D47" s="16">
        <v>0.75307638801447618</v>
      </c>
      <c r="E47" s="19">
        <v>0.48648648648648651</v>
      </c>
      <c r="F47" s="4">
        <v>152805766.70731708</v>
      </c>
      <c r="G47" s="4">
        <v>202908721</v>
      </c>
      <c r="H47" s="4">
        <v>-50102954.292682931</v>
      </c>
      <c r="I47" s="17">
        <v>0.75307638801447618</v>
      </c>
      <c r="J47" s="18">
        <f>I47-1</f>
        <v>-0.24692361198552382</v>
      </c>
      <c r="K47" s="4">
        <f>(F47/6)*0.5</f>
        <v>12733813.892276423</v>
      </c>
      <c r="L47" s="4">
        <f>K47/C47</f>
        <v>530575.578844851</v>
      </c>
      <c r="M47" s="3">
        <v>14</v>
      </c>
      <c r="N47" s="3">
        <v>74</v>
      </c>
      <c r="O47" s="3">
        <v>54</v>
      </c>
      <c r="P47" s="3">
        <v>27</v>
      </c>
      <c r="Q47" s="3">
        <v>20</v>
      </c>
      <c r="R47" s="3">
        <v>86</v>
      </c>
    </row>
    <row r="48" spans="1:18" x14ac:dyDescent="0.25">
      <c r="A48" s="3" t="str">
        <f>IFERROR(INDEX(PIBA!A:A, MATCH(B48, PIBA!B:B, 0)), "Not Found")</f>
        <v>WIN Hockey Agency</v>
      </c>
      <c r="B48" s="3" t="s">
        <v>2543</v>
      </c>
      <c r="C48" s="3">
        <v>25</v>
      </c>
      <c r="D48" s="16">
        <v>0.7522075139245239</v>
      </c>
      <c r="E48" s="19">
        <v>0.34065934065934067</v>
      </c>
      <c r="F48" s="4">
        <v>176397803.35365853</v>
      </c>
      <c r="G48" s="4">
        <v>234506835</v>
      </c>
      <c r="H48" s="4">
        <v>-58109031.646341458</v>
      </c>
      <c r="I48" s="17">
        <v>0.7522075139245239</v>
      </c>
      <c r="J48" s="18">
        <f>I48-1</f>
        <v>-0.2477924860754761</v>
      </c>
      <c r="K48" s="4">
        <f>(F48/6)*0.5</f>
        <v>14699816.946138211</v>
      </c>
      <c r="L48" s="4">
        <f>K48/C48</f>
        <v>587992.67784552847</v>
      </c>
      <c r="M48" s="3">
        <v>13</v>
      </c>
      <c r="N48" s="3">
        <v>75</v>
      </c>
      <c r="O48" s="3">
        <v>78</v>
      </c>
      <c r="P48" s="3">
        <v>21</v>
      </c>
      <c r="Q48" s="3">
        <v>18</v>
      </c>
      <c r="R48" s="3">
        <v>90</v>
      </c>
    </row>
    <row r="49" spans="1:18" x14ac:dyDescent="0.25">
      <c r="A49" s="3" t="str">
        <f>IFERROR(INDEX(PIBA!A:A, MATCH(B49, PIBA!B:B, 0)), "Not Found")</f>
        <v>Mazerolle &amp; Lemay LLP</v>
      </c>
      <c r="B49" s="3" t="s">
        <v>2619</v>
      </c>
      <c r="C49" s="3">
        <v>1</v>
      </c>
      <c r="D49" s="16">
        <v>0.62563804512392418</v>
      </c>
      <c r="E49" s="19">
        <v>0.16666666666666663</v>
      </c>
      <c r="F49" s="4">
        <v>18500000</v>
      </c>
      <c r="G49" s="4">
        <v>29569813</v>
      </c>
      <c r="H49" s="4">
        <v>-11069813</v>
      </c>
      <c r="I49" s="17">
        <v>0.62563804512392418</v>
      </c>
      <c r="J49" s="18">
        <f>I49-1</f>
        <v>-0.37436195487607582</v>
      </c>
      <c r="K49" s="4">
        <f>(F49/6)*0.5</f>
        <v>1541666.6666666667</v>
      </c>
      <c r="L49" s="4">
        <f>K49/C49</f>
        <v>1541666.6666666667</v>
      </c>
      <c r="M49" s="3">
        <v>87</v>
      </c>
      <c r="N49" s="3">
        <v>88</v>
      </c>
      <c r="O49" s="3">
        <v>90</v>
      </c>
      <c r="P49" s="3">
        <v>78</v>
      </c>
      <c r="Q49" s="3">
        <v>71</v>
      </c>
      <c r="R49" s="3">
        <v>64</v>
      </c>
    </row>
    <row r="50" spans="1:18" x14ac:dyDescent="0.25">
      <c r="A50" s="3" t="str">
        <f>IFERROR(INDEX(PIBA!A:A, MATCH(B50, PIBA!B:B, 0)), "Not Found")</f>
        <v>O2K Worldwide Management Group, LLC - Sports Management and Marketing Group</v>
      </c>
      <c r="B50" s="3" t="s">
        <v>2623</v>
      </c>
      <c r="C50" s="3">
        <v>3</v>
      </c>
      <c r="D50" s="16">
        <v>0.66218866340143911</v>
      </c>
      <c r="E50" s="19">
        <v>0.5</v>
      </c>
      <c r="F50" s="4">
        <v>9280000</v>
      </c>
      <c r="G50" s="4">
        <v>14014133</v>
      </c>
      <c r="H50" s="4">
        <v>-4734133</v>
      </c>
      <c r="I50" s="17">
        <v>0.66218866340143911</v>
      </c>
      <c r="J50" s="18">
        <f>I50-1</f>
        <v>-0.33781133659856089</v>
      </c>
      <c r="K50" s="4">
        <f>(F50/6)*0.5</f>
        <v>773333.33333333337</v>
      </c>
      <c r="L50" s="4">
        <f>K50/C50</f>
        <v>257777.77777777778</v>
      </c>
      <c r="M50" s="3">
        <v>67</v>
      </c>
      <c r="N50" s="3">
        <v>87</v>
      </c>
      <c r="O50" s="3">
        <v>51</v>
      </c>
      <c r="P50" s="3">
        <v>86</v>
      </c>
      <c r="Q50" s="3">
        <v>80</v>
      </c>
      <c r="R50" s="3">
        <v>52</v>
      </c>
    </row>
    <row r="51" spans="1:18" x14ac:dyDescent="0.25">
      <c r="A51" s="3" t="str">
        <f>IFERROR(INDEX(PIBA!A:A, MATCH(B51, PIBA!B:B, 0)), "Not Found")</f>
        <v>O2K Worldwide Management Group, LLC - Sports Management and Marketing Group</v>
      </c>
      <c r="B51" s="3" t="s">
        <v>2634</v>
      </c>
      <c r="C51" s="3">
        <v>5</v>
      </c>
      <c r="D51" s="16">
        <v>1.4099136942252011</v>
      </c>
      <c r="E51" s="19">
        <v>0.7142857142857143</v>
      </c>
      <c r="F51" s="4">
        <v>74725000</v>
      </c>
      <c r="G51" s="4">
        <v>52999698</v>
      </c>
      <c r="H51" s="4">
        <v>21725302</v>
      </c>
      <c r="I51" s="17">
        <v>1.4099136942252011</v>
      </c>
      <c r="J51" s="18">
        <f>I51-1</f>
        <v>0.40991369422520108</v>
      </c>
      <c r="K51" s="4">
        <f>(F51/6)*0.5</f>
        <v>6227083.333333333</v>
      </c>
      <c r="L51" s="4">
        <f>K51/C51</f>
        <v>1245416.6666666665</v>
      </c>
      <c r="M51" s="3">
        <v>53</v>
      </c>
      <c r="N51" s="3">
        <v>5</v>
      </c>
      <c r="O51" s="3">
        <v>12</v>
      </c>
      <c r="P51" s="3">
        <v>42</v>
      </c>
      <c r="Q51" s="3">
        <v>58</v>
      </c>
      <c r="R51" s="3">
        <v>8</v>
      </c>
    </row>
    <row r="52" spans="1:18" x14ac:dyDescent="0.25">
      <c r="A52" s="3" t="str">
        <f>IFERROR(INDEX(PIBA!A:A, MATCH(B52, PIBA!B:B, 0)), "Not Found")</f>
        <v>Moliver Sports Management</v>
      </c>
      <c r="B52" s="3" t="s">
        <v>2651</v>
      </c>
      <c r="C52" s="3">
        <v>2</v>
      </c>
      <c r="D52" s="16">
        <v>0.53471679758689417</v>
      </c>
      <c r="E52" s="19">
        <v>0.22222222222222221</v>
      </c>
      <c r="F52" s="4">
        <v>40600000</v>
      </c>
      <c r="G52" s="4">
        <v>75928043</v>
      </c>
      <c r="H52" s="4">
        <v>-35328043</v>
      </c>
      <c r="I52" s="17">
        <v>0.53471679758689417</v>
      </c>
      <c r="J52" s="18">
        <f>I52-1</f>
        <v>-0.46528320241310583</v>
      </c>
      <c r="K52" s="4">
        <f>(F52/6)*0.5</f>
        <v>3383333.3333333335</v>
      </c>
      <c r="L52" s="4">
        <f>K52/C52</f>
        <v>1691666.6666666667</v>
      </c>
      <c r="M52" s="3">
        <v>73</v>
      </c>
      <c r="N52" s="3">
        <v>89</v>
      </c>
      <c r="O52" s="3">
        <v>87</v>
      </c>
      <c r="P52" s="3">
        <v>64</v>
      </c>
      <c r="Q52" s="3">
        <v>44</v>
      </c>
      <c r="R52" s="3">
        <v>82</v>
      </c>
    </row>
    <row r="53" spans="1:18" x14ac:dyDescent="0.25">
      <c r="A53" s="3" t="str">
        <f>IFERROR(INDEX(PIBA!A:A, MATCH(B53, PIBA!B:B, 0)), "Not Found")</f>
        <v>The Orr Hockey Group</v>
      </c>
      <c r="B53" s="3" t="s">
        <v>2660</v>
      </c>
      <c r="C53" s="3">
        <v>6</v>
      </c>
      <c r="D53" s="16">
        <v>1.0037456355566694</v>
      </c>
      <c r="E53" s="19">
        <v>0.2857142857142857</v>
      </c>
      <c r="F53" s="4">
        <v>60490000</v>
      </c>
      <c r="G53" s="4">
        <v>60264272</v>
      </c>
      <c r="H53" s="4">
        <v>225728</v>
      </c>
      <c r="I53" s="17">
        <v>1.0037456355566694</v>
      </c>
      <c r="J53" s="18">
        <f>I53-1</f>
        <v>3.7456355566694022E-3</v>
      </c>
      <c r="K53" s="4">
        <f>(F53/6)*0.5</f>
        <v>5040833.333333333</v>
      </c>
      <c r="L53" s="4">
        <f>K53/C53</f>
        <v>840138.88888888888</v>
      </c>
      <c r="M53" s="3">
        <v>48</v>
      </c>
      <c r="N53" s="3">
        <v>42</v>
      </c>
      <c r="O53" s="3">
        <v>84</v>
      </c>
      <c r="P53" s="3">
        <v>50</v>
      </c>
      <c r="Q53" s="3">
        <v>54</v>
      </c>
      <c r="R53" s="3">
        <v>40</v>
      </c>
    </row>
    <row r="54" spans="1:18" x14ac:dyDescent="0.25">
      <c r="A54" s="3" t="str">
        <f>IFERROR(INDEX(PIBA!A:A, MATCH(B54, PIBA!B:B, 0)), "Not Found")</f>
        <v>Eclipse Sports Management</v>
      </c>
      <c r="B54" s="3" t="s">
        <v>2682</v>
      </c>
      <c r="C54" s="3">
        <v>5</v>
      </c>
      <c r="D54" s="16">
        <v>0.70429241861857561</v>
      </c>
      <c r="E54" s="19">
        <v>0.25</v>
      </c>
      <c r="F54" s="4">
        <v>44091463.414634146</v>
      </c>
      <c r="G54" s="4">
        <v>62603916</v>
      </c>
      <c r="H54" s="4">
        <v>-18512452.585365854</v>
      </c>
      <c r="I54" s="17">
        <v>0.70429241861857561</v>
      </c>
      <c r="J54" s="18">
        <f>I54-1</f>
        <v>-0.29570758138142439</v>
      </c>
      <c r="K54" s="4">
        <f>(F54/6)*0.5</f>
        <v>3674288.6178861787</v>
      </c>
      <c r="L54" s="4">
        <f>K54/C54</f>
        <v>734857.72357723571</v>
      </c>
      <c r="M54" s="3">
        <v>55</v>
      </c>
      <c r="N54" s="3">
        <v>82</v>
      </c>
      <c r="O54" s="3">
        <v>86</v>
      </c>
      <c r="P54" s="3">
        <v>62</v>
      </c>
      <c r="Q54" s="3">
        <v>52</v>
      </c>
      <c r="R54" s="3">
        <v>71</v>
      </c>
    </row>
    <row r="55" spans="1:18" x14ac:dyDescent="0.25">
      <c r="A55" s="3" t="str">
        <f>IFERROR(INDEX(PIBA!A:A, MATCH(B55, PIBA!B:B, 0)), "Not Found")</f>
        <v>MPR-Hockey Oy</v>
      </c>
      <c r="B55" s="3" t="s">
        <v>2707</v>
      </c>
      <c r="C55" s="3">
        <v>7</v>
      </c>
      <c r="D55" s="16">
        <v>0.81797432262338687</v>
      </c>
      <c r="E55" s="19">
        <v>0.4285714285714286</v>
      </c>
      <c r="F55" s="4">
        <v>53203536.585365854</v>
      </c>
      <c r="G55" s="4">
        <v>65043040</v>
      </c>
      <c r="H55" s="4">
        <v>-11839503.414634146</v>
      </c>
      <c r="I55" s="17">
        <v>0.81797432262338687</v>
      </c>
      <c r="J55" s="18">
        <f>I55-1</f>
        <v>-0.18202567737661313</v>
      </c>
      <c r="K55" s="4">
        <f>(F55/6)*0.5</f>
        <v>4433628.0487804879</v>
      </c>
      <c r="L55" s="4">
        <f>K55/C55</f>
        <v>633375.43554006971</v>
      </c>
      <c r="M55" s="3">
        <v>45</v>
      </c>
      <c r="N55" s="3">
        <v>66</v>
      </c>
      <c r="O55" s="3">
        <v>66</v>
      </c>
      <c r="P55" s="3">
        <v>57</v>
      </c>
      <c r="Q55" s="3">
        <v>48</v>
      </c>
      <c r="R55" s="3">
        <v>65</v>
      </c>
    </row>
    <row r="56" spans="1:18" x14ac:dyDescent="0.25">
      <c r="A56" s="3" t="str">
        <f>IFERROR(INDEX(PIBA!A:A, MATCH(B56, PIBA!B:B, 0)), "Not Found")</f>
        <v>Monir Kalgoum</v>
      </c>
      <c r="B56" s="3" t="s">
        <v>2732</v>
      </c>
      <c r="C56" s="3">
        <v>1</v>
      </c>
      <c r="D56" s="16">
        <v>0.68884191293194652</v>
      </c>
      <c r="E56" s="19">
        <v>0.16666666666666663</v>
      </c>
      <c r="F56" s="4">
        <v>38750000</v>
      </c>
      <c r="G56" s="4">
        <v>56253836</v>
      </c>
      <c r="H56" s="4">
        <v>-17503836</v>
      </c>
      <c r="I56" s="17">
        <v>0.68884191293194652</v>
      </c>
      <c r="J56" s="18">
        <f>I56-1</f>
        <v>-0.31115808706805348</v>
      </c>
      <c r="K56" s="4">
        <f>(F56/6)*0.5</f>
        <v>3229166.6666666665</v>
      </c>
      <c r="L56" s="4">
        <f>K56/C56</f>
        <v>3229166.6666666665</v>
      </c>
      <c r="M56" s="3">
        <v>83</v>
      </c>
      <c r="N56" s="3">
        <v>85</v>
      </c>
      <c r="O56" s="3">
        <v>89</v>
      </c>
      <c r="P56" s="3">
        <v>66</v>
      </c>
      <c r="Q56" s="3">
        <v>55</v>
      </c>
      <c r="R56" s="3">
        <v>69</v>
      </c>
    </row>
    <row r="57" spans="1:18" x14ac:dyDescent="0.25">
      <c r="A57" s="3" t="str">
        <f>IFERROR(INDEX(PIBA!A:A, MATCH(B57, PIBA!B:B, 0)), "Not Found")</f>
        <v>WD Sports &amp; Entertainment</v>
      </c>
      <c r="B57" s="3" t="s">
        <v>2738</v>
      </c>
      <c r="C57" s="3">
        <v>10</v>
      </c>
      <c r="D57" s="16">
        <v>0.78962599948725221</v>
      </c>
      <c r="E57" s="19">
        <v>0.5625</v>
      </c>
      <c r="F57" s="4">
        <v>47842945.792682931</v>
      </c>
      <c r="G57" s="4">
        <v>60589375</v>
      </c>
      <c r="H57" s="4">
        <v>-12746429.207317073</v>
      </c>
      <c r="I57" s="17">
        <v>0.78962599948725221</v>
      </c>
      <c r="J57" s="18">
        <f>I57-1</f>
        <v>-0.21037400051274779</v>
      </c>
      <c r="K57" s="4">
        <f>(F57/6)*0.5</f>
        <v>3986912.1493902444</v>
      </c>
      <c r="L57" s="4">
        <f>K57/C57</f>
        <v>398691.21493902442</v>
      </c>
      <c r="M57" s="3">
        <v>36</v>
      </c>
      <c r="N57" s="3">
        <v>69</v>
      </c>
      <c r="O57" s="3">
        <v>29</v>
      </c>
      <c r="P57" s="3">
        <v>60</v>
      </c>
      <c r="Q57" s="3">
        <v>53</v>
      </c>
      <c r="R57" s="3">
        <v>66</v>
      </c>
    </row>
    <row r="58" spans="1:18" x14ac:dyDescent="0.25">
      <c r="A58" s="3" t="str">
        <f>IFERROR(INDEX(PIBA!A:A, MATCH(B58, PIBA!B:B, 0)), "Not Found")</f>
        <v>I-C-E Hockey Agency</v>
      </c>
      <c r="B58" s="3" t="s">
        <v>2769</v>
      </c>
      <c r="C58" s="3">
        <v>8</v>
      </c>
      <c r="D58" s="16">
        <v>1.2012028713421918</v>
      </c>
      <c r="E58" s="19">
        <v>0.57894736842105265</v>
      </c>
      <c r="F58" s="4">
        <v>128599268.29268292</v>
      </c>
      <c r="G58" s="4">
        <v>107058742</v>
      </c>
      <c r="H58" s="4">
        <v>21540526.292682927</v>
      </c>
      <c r="I58" s="17">
        <v>1.2012028713421918</v>
      </c>
      <c r="J58" s="18">
        <f>I58-1</f>
        <v>0.20120287134219184</v>
      </c>
      <c r="K58" s="4">
        <f>(F58/6)*0.5</f>
        <v>10716605.691056909</v>
      </c>
      <c r="L58" s="4">
        <f>K58/C58</f>
        <v>1339575.7113821136</v>
      </c>
      <c r="M58" s="3">
        <v>41</v>
      </c>
      <c r="N58" s="3">
        <v>18</v>
      </c>
      <c r="O58" s="3">
        <v>25</v>
      </c>
      <c r="P58" s="3">
        <v>29</v>
      </c>
      <c r="Q58" s="3">
        <v>33</v>
      </c>
      <c r="R58" s="3">
        <v>11</v>
      </c>
    </row>
    <row r="59" spans="1:18" x14ac:dyDescent="0.25">
      <c r="A59" s="3" t="str">
        <f>IFERROR(INDEX(PIBA!A:A, MATCH(B59, PIBA!B:B, 0)), "Not Found")</f>
        <v>Momentum Hockey</v>
      </c>
      <c r="B59" s="3" t="s">
        <v>2793</v>
      </c>
      <c r="C59" s="3">
        <v>3</v>
      </c>
      <c r="D59" s="16">
        <v>1.0660158389184369</v>
      </c>
      <c r="E59" s="19">
        <v>0.58333333333333326</v>
      </c>
      <c r="F59" s="4">
        <v>37725000</v>
      </c>
      <c r="G59" s="4">
        <v>35388780</v>
      </c>
      <c r="H59" s="4">
        <v>2336220</v>
      </c>
      <c r="I59" s="17">
        <v>1.0660158389184369</v>
      </c>
      <c r="J59" s="18">
        <f>I59-1</f>
        <v>6.6015838918436875E-2</v>
      </c>
      <c r="K59" s="4">
        <f>(F59/6)*0.5</f>
        <v>3143750</v>
      </c>
      <c r="L59" s="4">
        <f>K59/C59</f>
        <v>1047916.6666666666</v>
      </c>
      <c r="M59" s="3">
        <v>65</v>
      </c>
      <c r="N59" s="3">
        <v>30</v>
      </c>
      <c r="O59" s="3">
        <v>23</v>
      </c>
      <c r="P59" s="3">
        <v>67</v>
      </c>
      <c r="Q59" s="3">
        <v>67</v>
      </c>
      <c r="R59" s="3">
        <v>33</v>
      </c>
    </row>
    <row r="60" spans="1:18" x14ac:dyDescent="0.25">
      <c r="A60" s="3" t="str">
        <f>IFERROR(INDEX(PIBA!A:A, MATCH(B60, PIBA!B:B, 0)), "Not Found")</f>
        <v>CAA Hockey</v>
      </c>
      <c r="B60" s="3" t="s">
        <v>2803</v>
      </c>
      <c r="C60" s="3">
        <v>55</v>
      </c>
      <c r="D60" s="16">
        <v>1.0288859052896897</v>
      </c>
      <c r="E60" s="19">
        <v>0.54782608695652169</v>
      </c>
      <c r="F60" s="4">
        <v>1002088804.4146342</v>
      </c>
      <c r="G60" s="4">
        <v>973955226</v>
      </c>
      <c r="H60" s="4">
        <v>28133578.414634153</v>
      </c>
      <c r="I60" s="17">
        <v>1.0288859052896897</v>
      </c>
      <c r="J60" s="18">
        <f>I60-1</f>
        <v>2.8885905289689706E-2</v>
      </c>
      <c r="K60" s="4">
        <f>(F60/6)*0.5</f>
        <v>83507400.367886186</v>
      </c>
      <c r="L60" s="4">
        <f>K60/C60</f>
        <v>1518316.3703252033</v>
      </c>
      <c r="M60" s="3">
        <v>3</v>
      </c>
      <c r="N60" s="3">
        <v>36</v>
      </c>
      <c r="O60" s="3">
        <v>36</v>
      </c>
      <c r="P60" s="3">
        <v>1</v>
      </c>
      <c r="Q60" s="3">
        <v>2</v>
      </c>
      <c r="R60" s="3">
        <v>7</v>
      </c>
    </row>
    <row r="61" spans="1:18" x14ac:dyDescent="0.25">
      <c r="A61" s="3" t="str">
        <f>IFERROR(INDEX(PIBA!A:A, MATCH(B61, PIBA!B:B, 0)), "Not Found")</f>
        <v>Newport Sports Management Inc.</v>
      </c>
      <c r="B61" s="3" t="s">
        <v>2965</v>
      </c>
      <c r="C61" s="3">
        <v>36</v>
      </c>
      <c r="D61" s="16">
        <v>1.1077186349165073</v>
      </c>
      <c r="E61" s="19">
        <v>0.61585365853658536</v>
      </c>
      <c r="F61" s="4">
        <v>493472620.9512195</v>
      </c>
      <c r="G61" s="4">
        <v>445485528</v>
      </c>
      <c r="H61" s="4">
        <v>47987092.951219514</v>
      </c>
      <c r="I61" s="17">
        <v>1.1077186349165073</v>
      </c>
      <c r="J61" s="18">
        <f>I61-1</f>
        <v>0.10771863491650735</v>
      </c>
      <c r="K61" s="4">
        <f>(F61/6)*0.5</f>
        <v>41122718.412601627</v>
      </c>
      <c r="L61" s="4">
        <f>K61/C61</f>
        <v>1142297.7336833784</v>
      </c>
      <c r="M61" s="3">
        <v>5</v>
      </c>
      <c r="N61" s="3">
        <v>25</v>
      </c>
      <c r="O61" s="3">
        <v>18</v>
      </c>
      <c r="P61" s="3">
        <v>4</v>
      </c>
      <c r="Q61" s="3">
        <v>4</v>
      </c>
      <c r="R61" s="3">
        <v>2</v>
      </c>
    </row>
    <row r="62" spans="1:18" x14ac:dyDescent="0.25">
      <c r="A62" s="3" t="str">
        <f>IFERROR(INDEX(PIBA!A:A, MATCH(B62, PIBA!B:B, 0)), "Not Found")</f>
        <v>Quartexx Management</v>
      </c>
      <c r="B62" s="3" t="s">
        <v>3098</v>
      </c>
      <c r="C62" s="3">
        <v>30</v>
      </c>
      <c r="D62" s="16">
        <v>1.0343076874872799</v>
      </c>
      <c r="E62" s="19">
        <v>0.56488549618320616</v>
      </c>
      <c r="F62" s="4">
        <v>251582737.80487803</v>
      </c>
      <c r="G62" s="4">
        <v>243237811</v>
      </c>
      <c r="H62" s="4">
        <v>8344926.8048780523</v>
      </c>
      <c r="I62" s="17">
        <v>1.0343076874872799</v>
      </c>
      <c r="J62" s="18">
        <f>I62-1</f>
        <v>3.4307687487279859E-2</v>
      </c>
      <c r="K62" s="4">
        <f>(F62/6)*0.5</f>
        <v>20965228.150406502</v>
      </c>
      <c r="L62" s="4">
        <f>K62/C62</f>
        <v>698840.9383468834</v>
      </c>
      <c r="M62" s="3">
        <v>10</v>
      </c>
      <c r="N62" s="3">
        <v>33</v>
      </c>
      <c r="O62" s="3">
        <v>28</v>
      </c>
      <c r="P62" s="3">
        <v>14</v>
      </c>
      <c r="Q62" s="3">
        <v>16</v>
      </c>
      <c r="R62" s="3">
        <v>22</v>
      </c>
    </row>
    <row r="63" spans="1:18" x14ac:dyDescent="0.25">
      <c r="A63" s="3" t="str">
        <f>IFERROR(INDEX(PIBA!A:A, MATCH(B63, PIBA!B:B, 0)), "Not Found")</f>
        <v>Paraphe Sports-Management</v>
      </c>
      <c r="B63" s="3" t="s">
        <v>3183</v>
      </c>
      <c r="C63" s="3">
        <v>6</v>
      </c>
      <c r="D63" s="16">
        <v>0.86087599836835249</v>
      </c>
      <c r="E63" s="19">
        <v>0.2857142857142857</v>
      </c>
      <c r="F63" s="4">
        <v>32481875</v>
      </c>
      <c r="G63" s="4">
        <v>37731189</v>
      </c>
      <c r="H63" s="4">
        <v>-5249314</v>
      </c>
      <c r="I63" s="17">
        <v>0.86087599836835249</v>
      </c>
      <c r="J63" s="18">
        <f>I63-1</f>
        <v>-0.13912400163164751</v>
      </c>
      <c r="K63" s="4">
        <f>(F63/6)*0.5</f>
        <v>2706822.9166666665</v>
      </c>
      <c r="L63" s="4">
        <f>K63/C63</f>
        <v>451137.15277777775</v>
      </c>
      <c r="M63" s="3">
        <v>49</v>
      </c>
      <c r="N63" s="3">
        <v>56</v>
      </c>
      <c r="O63" s="3">
        <v>85</v>
      </c>
      <c r="P63" s="3">
        <v>70</v>
      </c>
      <c r="Q63" s="3">
        <v>66</v>
      </c>
      <c r="R63" s="3">
        <v>54</v>
      </c>
    </row>
    <row r="64" spans="1:18" x14ac:dyDescent="0.25">
      <c r="A64" s="3" t="str">
        <f>IFERROR(INDEX(PIBA!A:A, MATCH(B64, PIBA!B:B, 0)), "Not Found")</f>
        <v>TMI, LLC</v>
      </c>
      <c r="B64" s="3" t="s">
        <v>3203</v>
      </c>
      <c r="C64" s="3">
        <v>12</v>
      </c>
      <c r="D64" s="16">
        <v>1.0337440615967459</v>
      </c>
      <c r="E64" s="19">
        <v>0.60465116279069764</v>
      </c>
      <c r="F64" s="4">
        <v>230198658.53658536</v>
      </c>
      <c r="G64" s="4">
        <v>222684383</v>
      </c>
      <c r="H64" s="4">
        <v>7514275.5365853664</v>
      </c>
      <c r="I64" s="17">
        <v>1.0337440615967459</v>
      </c>
      <c r="J64" s="18">
        <f>I64-1</f>
        <v>3.3744061596745922E-2</v>
      </c>
      <c r="K64" s="4">
        <f>(F64/6)*0.5</f>
        <v>19183221.544715445</v>
      </c>
      <c r="L64" s="4">
        <f>K64/C64</f>
        <v>1598601.7953929538</v>
      </c>
      <c r="M64" s="3">
        <v>28</v>
      </c>
      <c r="N64" s="3">
        <v>34</v>
      </c>
      <c r="O64" s="3">
        <v>19</v>
      </c>
      <c r="P64" s="3">
        <v>17</v>
      </c>
      <c r="Q64" s="3">
        <v>19</v>
      </c>
      <c r="R64" s="3">
        <v>24</v>
      </c>
    </row>
    <row r="65" spans="1:18" x14ac:dyDescent="0.25">
      <c r="A65" s="3" t="str">
        <f>IFERROR(INDEX(PIBA!A:A, MATCH(B65, PIBA!B:B, 0)), "Not Found")</f>
        <v>Wasserman Media Group, LLC</v>
      </c>
      <c r="B65" s="3" t="s">
        <v>3245</v>
      </c>
      <c r="C65" s="3">
        <v>5</v>
      </c>
      <c r="D65" s="16">
        <v>0.84854854194809204</v>
      </c>
      <c r="E65" s="19">
        <v>0.40909090909090906</v>
      </c>
      <c r="F65" s="4">
        <v>38834512.195121951</v>
      </c>
      <c r="G65" s="4">
        <v>45765811</v>
      </c>
      <c r="H65" s="4">
        <v>-6931298.8048780486</v>
      </c>
      <c r="I65" s="17">
        <v>0.84854854194809204</v>
      </c>
      <c r="J65" s="18">
        <f>I65-1</f>
        <v>-0.15145145805190796</v>
      </c>
      <c r="K65" s="4">
        <f>(F65/6)*0.5</f>
        <v>3236209.349593496</v>
      </c>
      <c r="L65" s="4">
        <f>K65/C65</f>
        <v>647241.86991869914</v>
      </c>
      <c r="M65" s="3">
        <v>56</v>
      </c>
      <c r="N65" s="3">
        <v>59</v>
      </c>
      <c r="O65" s="3">
        <v>69</v>
      </c>
      <c r="P65" s="3">
        <v>65</v>
      </c>
      <c r="Q65" s="3">
        <v>60</v>
      </c>
      <c r="R65" s="3">
        <v>56</v>
      </c>
    </row>
    <row r="66" spans="1:18" x14ac:dyDescent="0.25">
      <c r="A66" s="3" t="str">
        <f>IFERROR(INDEX(PIBA!A:A, MATCH(B66, PIBA!B:B, 0)), "Not Found")</f>
        <v>Global Hockey Consultants</v>
      </c>
      <c r="B66" s="3" t="s">
        <v>3263</v>
      </c>
      <c r="C66" s="3">
        <v>12</v>
      </c>
      <c r="D66" s="16">
        <v>0.84702672813892732</v>
      </c>
      <c r="E66" s="19">
        <v>0.40322580645161288</v>
      </c>
      <c r="F66" s="4">
        <v>122051341.46341464</v>
      </c>
      <c r="G66" s="4">
        <v>144093849</v>
      </c>
      <c r="H66" s="4">
        <v>-22042507.536585368</v>
      </c>
      <c r="I66" s="17">
        <v>0.84702672813892732</v>
      </c>
      <c r="J66" s="18">
        <f>I66-1</f>
        <v>-0.15297327186107268</v>
      </c>
      <c r="K66" s="4">
        <f>(F66/6)*0.5</f>
        <v>10170945.121951221</v>
      </c>
      <c r="L66" s="4">
        <f>K66/C66</f>
        <v>847578.76016260171</v>
      </c>
      <c r="M66" s="3">
        <v>30</v>
      </c>
      <c r="N66" s="3">
        <v>60</v>
      </c>
      <c r="O66" s="3">
        <v>71</v>
      </c>
      <c r="P66" s="3">
        <v>32</v>
      </c>
      <c r="Q66" s="3">
        <v>30</v>
      </c>
      <c r="R66" s="3">
        <v>74</v>
      </c>
    </row>
    <row r="67" spans="1:18" x14ac:dyDescent="0.25">
      <c r="A67" s="3" t="str">
        <f>IFERROR(INDEX(PIBA!A:A, MATCH(B67, PIBA!B:B, 0)), "Not Found")</f>
        <v>Quartexx Management</v>
      </c>
      <c r="B67" s="3" t="s">
        <v>3302</v>
      </c>
      <c r="C67" s="3">
        <v>1</v>
      </c>
      <c r="D67" s="16">
        <v>0.84965430152375399</v>
      </c>
      <c r="E67" s="19">
        <v>0.5</v>
      </c>
      <c r="F67" s="4">
        <v>19550000</v>
      </c>
      <c r="G67" s="4">
        <v>23009358</v>
      </c>
      <c r="H67" s="4">
        <v>-3459358</v>
      </c>
      <c r="I67" s="17">
        <v>0.84965430152375399</v>
      </c>
      <c r="J67" s="18">
        <f>I67-1</f>
        <v>-0.15034569847624601</v>
      </c>
      <c r="K67" s="4">
        <f>(F67/6)*0.5</f>
        <v>1629166.6666666667</v>
      </c>
      <c r="L67" s="4">
        <f>K67/C67</f>
        <v>1629166.6666666667</v>
      </c>
      <c r="M67" s="3">
        <v>86</v>
      </c>
      <c r="N67" s="3">
        <v>58</v>
      </c>
      <c r="O67" s="3">
        <v>49</v>
      </c>
      <c r="P67" s="3">
        <v>76</v>
      </c>
      <c r="Q67" s="3">
        <v>75</v>
      </c>
      <c r="R67" s="3">
        <v>50</v>
      </c>
    </row>
    <row r="68" spans="1:18" x14ac:dyDescent="0.25">
      <c r="A68" s="3" t="str">
        <f>IFERROR(INDEX(PIBA!A:A, MATCH(B68, PIBA!B:B, 0)), "Not Found")</f>
        <v>Alterno Global Management LLC</v>
      </c>
      <c r="B68" s="3" t="s">
        <v>3306</v>
      </c>
      <c r="C68" s="3">
        <v>12</v>
      </c>
      <c r="D68" s="16">
        <v>0.88457077332663681</v>
      </c>
      <c r="E68" s="19">
        <v>0.40909090909090906</v>
      </c>
      <c r="F68" s="4">
        <v>168401820.42682925</v>
      </c>
      <c r="G68" s="4">
        <v>190376876</v>
      </c>
      <c r="H68" s="4">
        <v>-21975055.573170733</v>
      </c>
      <c r="I68" s="17">
        <v>0.88457077332663681</v>
      </c>
      <c r="J68" s="18">
        <f>I68-1</f>
        <v>-0.11542922667336319</v>
      </c>
      <c r="K68" s="4">
        <f>(F68/6)*0.5</f>
        <v>14033485.035569103</v>
      </c>
      <c r="L68" s="4">
        <f>K68/C68</f>
        <v>1169457.0862974252</v>
      </c>
      <c r="M68" s="3">
        <v>29</v>
      </c>
      <c r="N68" s="3">
        <v>55</v>
      </c>
      <c r="O68" s="3">
        <v>70</v>
      </c>
      <c r="P68" s="3">
        <v>22</v>
      </c>
      <c r="Q68" s="3">
        <v>22</v>
      </c>
      <c r="R68" s="3">
        <v>73</v>
      </c>
    </row>
    <row r="69" spans="1:18" x14ac:dyDescent="0.25">
      <c r="A69" s="3" t="str">
        <f>IFERROR(INDEX(PIBA!A:A, MATCH(B69, PIBA!B:B, 0)), "Not Found")</f>
        <v>Quartexx Management</v>
      </c>
      <c r="B69" s="3" t="s">
        <v>3341</v>
      </c>
      <c r="C69" s="3">
        <v>21</v>
      </c>
      <c r="D69" s="16">
        <v>0.99203217177936498</v>
      </c>
      <c r="E69" s="19">
        <v>0.46575342465753422</v>
      </c>
      <c r="F69" s="4">
        <v>153004925.30487806</v>
      </c>
      <c r="G69" s="4">
        <v>154233834</v>
      </c>
      <c r="H69" s="4">
        <v>-1228908.69512195</v>
      </c>
      <c r="I69" s="17">
        <v>0.99203217177936498</v>
      </c>
      <c r="J69" s="18">
        <f>I69-1</f>
        <v>-7.9678282206350204E-3</v>
      </c>
      <c r="K69" s="4">
        <f>(F69/6)*0.5</f>
        <v>12750410.442073172</v>
      </c>
      <c r="L69" s="4">
        <f>K69/C69</f>
        <v>607162.40200348443</v>
      </c>
      <c r="M69" s="3">
        <v>18</v>
      </c>
      <c r="N69" s="3">
        <v>45</v>
      </c>
      <c r="O69" s="3">
        <v>57</v>
      </c>
      <c r="P69" s="3">
        <v>26</v>
      </c>
      <c r="Q69" s="3">
        <v>25</v>
      </c>
      <c r="R69" s="3">
        <v>44</v>
      </c>
    </row>
    <row r="70" spans="1:18" x14ac:dyDescent="0.25">
      <c r="A70" s="3" t="str">
        <f>IFERROR(INDEX(PIBA!A:A, MATCH(B70, PIBA!B:B, 0)), "Not Found")</f>
        <v>Alpha Hockey Inc.</v>
      </c>
      <c r="B70" s="3" t="s">
        <v>3401</v>
      </c>
      <c r="C70" s="3">
        <v>9</v>
      </c>
      <c r="D70" s="16">
        <v>0.7073361390984142</v>
      </c>
      <c r="E70" s="19">
        <v>0.45238095238095233</v>
      </c>
      <c r="F70" s="4">
        <v>102158414.63414635</v>
      </c>
      <c r="G70" s="4">
        <v>144426969</v>
      </c>
      <c r="H70" s="4">
        <v>-42268554.36585366</v>
      </c>
      <c r="I70" s="17">
        <v>0.7073361390984142</v>
      </c>
      <c r="J70" s="18">
        <f>I70-1</f>
        <v>-0.2926638609015858</v>
      </c>
      <c r="K70" s="4">
        <f>(F70/6)*0.5</f>
        <v>8513201.2195121963</v>
      </c>
      <c r="L70" s="4">
        <f>K70/C70</f>
        <v>945911.24661246629</v>
      </c>
      <c r="M70" s="3">
        <v>38</v>
      </c>
      <c r="N70" s="3">
        <v>79</v>
      </c>
      <c r="O70" s="3">
        <v>59</v>
      </c>
      <c r="P70" s="3">
        <v>33</v>
      </c>
      <c r="Q70" s="3">
        <v>28</v>
      </c>
      <c r="R70" s="3">
        <v>84</v>
      </c>
    </row>
    <row r="71" spans="1:18" x14ac:dyDescent="0.25">
      <c r="A71" s="3" t="str">
        <f>IFERROR(INDEX(PIBA!A:A, MATCH(B71, PIBA!B:B, 0)), "Not Found")</f>
        <v>The Orr Hockey Group</v>
      </c>
      <c r="B71" s="3" t="s">
        <v>3436</v>
      </c>
      <c r="C71" s="3">
        <v>5</v>
      </c>
      <c r="D71" s="16">
        <v>1.3150213948150793</v>
      </c>
      <c r="E71" s="19">
        <v>0.7142857142857143</v>
      </c>
      <c r="F71" s="4">
        <v>126875000</v>
      </c>
      <c r="G71" s="4">
        <v>96481320</v>
      </c>
      <c r="H71" s="4">
        <v>30393680</v>
      </c>
      <c r="I71" s="17">
        <v>1.3150213948150793</v>
      </c>
      <c r="J71" s="18">
        <f>I71-1</f>
        <v>0.31502139481507929</v>
      </c>
      <c r="K71" s="4">
        <f>(F71/6)*0.5</f>
        <v>10572916.666666666</v>
      </c>
      <c r="L71" s="4">
        <f>K71/C71</f>
        <v>2114583.333333333</v>
      </c>
      <c r="M71" s="3">
        <v>52</v>
      </c>
      <c r="N71" s="3">
        <v>11</v>
      </c>
      <c r="O71" s="3">
        <v>13</v>
      </c>
      <c r="P71" s="3">
        <v>30</v>
      </c>
      <c r="Q71" s="3">
        <v>39</v>
      </c>
      <c r="R71" s="3">
        <v>4</v>
      </c>
    </row>
    <row r="72" spans="1:18" x14ac:dyDescent="0.25">
      <c r="A72" s="3" t="str">
        <f>IFERROR(INDEX(PIBA!A:A, MATCH(B72, PIBA!B:B, 0)), "Not Found")</f>
        <v>Wasserman Media Group, LLC</v>
      </c>
      <c r="B72" s="3" t="s">
        <v>3451</v>
      </c>
      <c r="C72" s="3">
        <v>20</v>
      </c>
      <c r="D72" s="16">
        <v>0.71379823854343449</v>
      </c>
      <c r="E72" s="19">
        <v>0.3571428571428571</v>
      </c>
      <c r="F72" s="4">
        <v>73148515.243902445</v>
      </c>
      <c r="G72" s="4">
        <v>102477859</v>
      </c>
      <c r="H72" s="4">
        <v>-29329343.756097559</v>
      </c>
      <c r="I72" s="17">
        <v>0.71379823854343449</v>
      </c>
      <c r="J72" s="18">
        <f>I72-1</f>
        <v>-0.28620176145656551</v>
      </c>
      <c r="K72" s="4">
        <f>(F72/6)*0.5</f>
        <v>6095709.6036585374</v>
      </c>
      <c r="L72" s="4">
        <f>K72/C72</f>
        <v>304785.48018292687</v>
      </c>
      <c r="M72" s="3">
        <v>19</v>
      </c>
      <c r="N72" s="3">
        <v>78</v>
      </c>
      <c r="O72" s="3">
        <v>76</v>
      </c>
      <c r="P72" s="3">
        <v>43</v>
      </c>
      <c r="Q72" s="3">
        <v>35</v>
      </c>
      <c r="R72" s="3">
        <v>79</v>
      </c>
    </row>
    <row r="73" spans="1:18" x14ac:dyDescent="0.25">
      <c r="A73" s="3" t="str">
        <f>IFERROR(INDEX(PIBA!A:A, MATCH(B73, PIBA!B:B, 0)), "Not Found")</f>
        <v>Valette World Sports Inc.</v>
      </c>
      <c r="B73" s="3" t="s">
        <v>3508</v>
      </c>
      <c r="C73" s="3">
        <v>4</v>
      </c>
      <c r="D73" s="16">
        <v>0.81230847910245663</v>
      </c>
      <c r="E73" s="19">
        <v>0.38095238095238093</v>
      </c>
      <c r="F73" s="4">
        <v>67282500</v>
      </c>
      <c r="G73" s="4">
        <v>82828755</v>
      </c>
      <c r="H73" s="4">
        <v>-15546255</v>
      </c>
      <c r="I73" s="17">
        <v>0.81230847910245663</v>
      </c>
      <c r="J73" s="18">
        <f>I73-1</f>
        <v>-0.18769152089754337</v>
      </c>
      <c r="K73" s="4">
        <f>(F73/6)*0.5</f>
        <v>5606875</v>
      </c>
      <c r="L73" s="4">
        <f>K73/C73</f>
        <v>1401718.75</v>
      </c>
      <c r="M73" s="3">
        <v>60</v>
      </c>
      <c r="N73" s="3">
        <v>68</v>
      </c>
      <c r="O73" s="3">
        <v>73</v>
      </c>
      <c r="P73" s="3">
        <v>46</v>
      </c>
      <c r="Q73" s="3">
        <v>41</v>
      </c>
      <c r="R73" s="3">
        <v>67</v>
      </c>
    </row>
    <row r="74" spans="1:18" x14ac:dyDescent="0.25">
      <c r="A74" s="3" t="str">
        <f>IFERROR(INDEX(PIBA!A:A, MATCH(B74, PIBA!B:B, 0)), "Not Found")</f>
        <v>Wintersports Ltd. Operating as Raze Sports</v>
      </c>
      <c r="B74" s="3" t="s">
        <v>3522</v>
      </c>
      <c r="C74" s="3">
        <v>15</v>
      </c>
      <c r="D74" s="16">
        <v>0.83166755961345618</v>
      </c>
      <c r="E74" s="19">
        <v>0.55882352941176472</v>
      </c>
      <c r="F74" s="4">
        <v>84168812.243902445</v>
      </c>
      <c r="G74" s="4">
        <v>101204876</v>
      </c>
      <c r="H74" s="4">
        <v>-17036063.756097563</v>
      </c>
      <c r="I74" s="17">
        <v>0.83166755961345618</v>
      </c>
      <c r="J74" s="18">
        <f>I74-1</f>
        <v>-0.16833244038654382</v>
      </c>
      <c r="K74" s="4">
        <f>(F74/6)*0.5</f>
        <v>7014067.6869918704</v>
      </c>
      <c r="L74" s="4">
        <f>K74/C74</f>
        <v>467604.51246612467</v>
      </c>
      <c r="M74" s="3">
        <v>25</v>
      </c>
      <c r="N74" s="3">
        <v>64</v>
      </c>
      <c r="O74" s="3">
        <v>33</v>
      </c>
      <c r="P74" s="3">
        <v>39</v>
      </c>
      <c r="Q74" s="3">
        <v>36</v>
      </c>
      <c r="R74" s="3">
        <v>68</v>
      </c>
    </row>
    <row r="75" spans="1:18" x14ac:dyDescent="0.25">
      <c r="A75" s="3" t="str">
        <f>IFERROR(INDEX(PIBA!A:A, MATCH(B75, PIBA!B:B, 0)), "Not Found")</f>
        <v>Octagon Athlete Representation</v>
      </c>
      <c r="B75" s="3" t="s">
        <v>3567</v>
      </c>
      <c r="C75" s="3">
        <v>10</v>
      </c>
      <c r="D75" s="16">
        <v>1.1687722800323177</v>
      </c>
      <c r="E75" s="19">
        <v>0.47499999999999998</v>
      </c>
      <c r="F75" s="4">
        <v>83068597.560975611</v>
      </c>
      <c r="G75" s="4">
        <v>71073381</v>
      </c>
      <c r="H75" s="4">
        <v>11995216.560975611</v>
      </c>
      <c r="I75" s="17">
        <v>1.1687722800323177</v>
      </c>
      <c r="J75" s="18">
        <f>I75-1</f>
        <v>0.1687722800323177</v>
      </c>
      <c r="K75" s="4">
        <f>(F75/6)*0.5</f>
        <v>6922383.1300813006</v>
      </c>
      <c r="L75" s="4">
        <f>K75/C75</f>
        <v>692238.31300813006</v>
      </c>
      <c r="M75" s="3">
        <v>35</v>
      </c>
      <c r="N75" s="3">
        <v>20</v>
      </c>
      <c r="O75" s="3">
        <v>56</v>
      </c>
      <c r="P75" s="3">
        <v>40</v>
      </c>
      <c r="Q75" s="3">
        <v>45</v>
      </c>
      <c r="R75" s="3">
        <v>20</v>
      </c>
    </row>
    <row r="76" spans="1:18" x14ac:dyDescent="0.25">
      <c r="A76" s="3" t="str">
        <f>IFERROR(INDEX(PIBA!A:A, MATCH(B76, PIBA!B:B, 0)), "Not Found")</f>
        <v>R Murray LLC</v>
      </c>
      <c r="B76" s="3" t="s">
        <v>3597</v>
      </c>
      <c r="C76" s="3">
        <v>1</v>
      </c>
      <c r="D76" s="16">
        <v>1.9367711313543976</v>
      </c>
      <c r="E76" s="19">
        <v>0.83333333333333337</v>
      </c>
      <c r="F76" s="4">
        <v>44675000</v>
      </c>
      <c r="G76" s="4">
        <v>23066742</v>
      </c>
      <c r="H76" s="4">
        <v>21608258</v>
      </c>
      <c r="I76" s="17">
        <v>1.9367711313543976</v>
      </c>
      <c r="J76" s="18">
        <f>I76-1</f>
        <v>0.9367711313543976</v>
      </c>
      <c r="K76" s="4">
        <f>(F76/6)*0.5</f>
        <v>3722916.6666666665</v>
      </c>
      <c r="L76" s="4">
        <f>K76/C76</f>
        <v>3722916.6666666665</v>
      </c>
      <c r="M76" s="3">
        <v>81</v>
      </c>
      <c r="N76" s="3">
        <v>2</v>
      </c>
      <c r="O76" s="3">
        <v>3</v>
      </c>
      <c r="P76" s="3">
        <v>61</v>
      </c>
      <c r="Q76" s="3">
        <v>74</v>
      </c>
      <c r="R76" s="3">
        <v>10</v>
      </c>
    </row>
    <row r="77" spans="1:18" x14ac:dyDescent="0.25">
      <c r="A77" s="3" t="str">
        <f>IFERROR(INDEX(PIBA!A:A, MATCH(B77, PIBA!B:B, 0)), "Not Found")</f>
        <v>Pro Hockey Consulting / Garrusso, Norton, Cooley, McGlone PC</v>
      </c>
      <c r="B77" s="3" t="s">
        <v>3602</v>
      </c>
      <c r="C77" s="3">
        <v>1</v>
      </c>
      <c r="D77" s="16">
        <v>1.0043838886945067</v>
      </c>
      <c r="E77" s="19">
        <v>0.33333333333333337</v>
      </c>
      <c r="F77" s="4">
        <v>30500000</v>
      </c>
      <c r="G77" s="4">
        <v>30366875</v>
      </c>
      <c r="H77" s="4">
        <v>133125</v>
      </c>
      <c r="I77" s="17">
        <v>1.0043838886945067</v>
      </c>
      <c r="J77" s="18">
        <f>I77-1</f>
        <v>4.3838886945066768E-3</v>
      </c>
      <c r="K77" s="4">
        <f>(F77/6)*0.5</f>
        <v>2541666.6666666665</v>
      </c>
      <c r="L77" s="4">
        <f>K77/C77</f>
        <v>2541666.6666666665</v>
      </c>
      <c r="M77" s="3">
        <v>85</v>
      </c>
      <c r="N77" s="3">
        <v>40</v>
      </c>
      <c r="O77" s="3">
        <v>79</v>
      </c>
      <c r="P77" s="3">
        <v>72</v>
      </c>
      <c r="Q77" s="3">
        <v>70</v>
      </c>
      <c r="R77" s="3">
        <v>42</v>
      </c>
    </row>
    <row r="78" spans="1:18" x14ac:dyDescent="0.25">
      <c r="A78" s="3" t="str">
        <f>IFERROR(INDEX(PIBA!A:A, MATCH(B78, PIBA!B:B, 0)), "Not Found")</f>
        <v>Jandec Inc.</v>
      </c>
      <c r="B78" s="3" t="s">
        <v>3607</v>
      </c>
      <c r="C78" s="3">
        <v>1</v>
      </c>
      <c r="D78" s="16">
        <v>3.0542937577608025</v>
      </c>
      <c r="E78" s="19">
        <v>1</v>
      </c>
      <c r="F78" s="4">
        <v>43500000</v>
      </c>
      <c r="G78" s="4">
        <v>14242245</v>
      </c>
      <c r="H78" s="4">
        <v>29257755</v>
      </c>
      <c r="I78" s="17">
        <v>3.0542937577608025</v>
      </c>
      <c r="J78" s="18">
        <f>I78-1</f>
        <v>2.0542937577608025</v>
      </c>
      <c r="K78" s="4">
        <f>(F78/6)*0.5</f>
        <v>3625000</v>
      </c>
      <c r="L78" s="4">
        <f>K78/C78</f>
        <v>3625000</v>
      </c>
      <c r="M78" s="3">
        <v>82</v>
      </c>
      <c r="N78" s="3">
        <v>1</v>
      </c>
      <c r="O78" s="3">
        <v>1</v>
      </c>
      <c r="P78" s="3">
        <v>63</v>
      </c>
      <c r="Q78" s="3">
        <v>79</v>
      </c>
      <c r="R78" s="3">
        <v>6</v>
      </c>
    </row>
    <row r="79" spans="1:18" x14ac:dyDescent="0.25">
      <c r="A79" s="3" t="str">
        <f>IFERROR(INDEX(PIBA!A:A, MATCH(B79, PIBA!B:B, 0)), "Not Found")</f>
        <v>Icy Luck Inc.</v>
      </c>
      <c r="B79" s="3" t="s">
        <v>3613</v>
      </c>
      <c r="C79" s="3">
        <v>1</v>
      </c>
      <c r="D79" s="16">
        <v>1.0905820053345929</v>
      </c>
      <c r="E79" s="19">
        <v>0.5</v>
      </c>
      <c r="F79" s="4">
        <v>49000000</v>
      </c>
      <c r="G79" s="4">
        <v>44930138</v>
      </c>
      <c r="H79" s="4">
        <v>4069862</v>
      </c>
      <c r="I79" s="17">
        <v>1.0905820053345929</v>
      </c>
      <c r="J79" s="18">
        <f>I79-1</f>
        <v>9.058200533459293E-2</v>
      </c>
      <c r="K79" s="4">
        <f>(F79/6)*0.5</f>
        <v>4083333.3333333335</v>
      </c>
      <c r="L79" s="4">
        <f>K79/C79</f>
        <v>4083333.3333333335</v>
      </c>
      <c r="M79" s="3">
        <v>80</v>
      </c>
      <c r="N79" s="3">
        <v>28</v>
      </c>
      <c r="O79" s="3">
        <v>48</v>
      </c>
      <c r="P79" s="3">
        <v>59</v>
      </c>
      <c r="Q79" s="3">
        <v>61</v>
      </c>
      <c r="R79" s="3">
        <v>30</v>
      </c>
    </row>
    <row r="80" spans="1:18" x14ac:dyDescent="0.25">
      <c r="A80" s="3" t="str">
        <f>IFERROR(INDEX(PIBA!A:A, MATCH(B80, PIBA!B:B, 0)), "Not Found")</f>
        <v>R.W.G. Sport Management</v>
      </c>
      <c r="B80" s="3" t="s">
        <v>3618</v>
      </c>
      <c r="C80" s="3">
        <v>5</v>
      </c>
      <c r="D80" s="16">
        <v>0.9658546239219773</v>
      </c>
      <c r="E80" s="19">
        <v>0.72727272727272729</v>
      </c>
      <c r="F80" s="4">
        <v>62127743.902439021</v>
      </c>
      <c r="G80" s="4">
        <v>64324115</v>
      </c>
      <c r="H80" s="4">
        <v>-2196371.0975609757</v>
      </c>
      <c r="I80" s="17">
        <v>0.9658546239219773</v>
      </c>
      <c r="J80" s="18">
        <f>I80-1</f>
        <v>-3.4145376078022704E-2</v>
      </c>
      <c r="K80" s="4">
        <f>(F80/6)*0.5</f>
        <v>5177311.9918699181</v>
      </c>
      <c r="L80" s="4">
        <f>K80/C80</f>
        <v>1035462.3983739836</v>
      </c>
      <c r="M80" s="3">
        <v>54</v>
      </c>
      <c r="N80" s="3">
        <v>47</v>
      </c>
      <c r="O80" s="3">
        <v>10</v>
      </c>
      <c r="P80" s="3">
        <v>49</v>
      </c>
      <c r="Q80" s="3">
        <v>49</v>
      </c>
      <c r="R80" s="3">
        <v>46</v>
      </c>
    </row>
    <row r="81" spans="1:18" x14ac:dyDescent="0.25">
      <c r="A81" s="3" t="str">
        <f>IFERROR(INDEX(PIBA!A:A, MATCH(B81, PIBA!B:B, 0)), "Not Found")</f>
        <v>Quartexx Management</v>
      </c>
      <c r="B81" s="3" t="s">
        <v>3634</v>
      </c>
      <c r="C81" s="3">
        <v>3</v>
      </c>
      <c r="D81" s="16">
        <v>1.4004402579012025</v>
      </c>
      <c r="E81" s="19">
        <v>0.6</v>
      </c>
      <c r="F81" s="4">
        <v>6360000</v>
      </c>
      <c r="G81" s="4">
        <v>4541429</v>
      </c>
      <c r="H81" s="4">
        <v>1818571</v>
      </c>
      <c r="I81" s="17">
        <v>1.4004402579012025</v>
      </c>
      <c r="J81" s="18">
        <f>I81-1</f>
        <v>0.40044025790120252</v>
      </c>
      <c r="K81" s="4">
        <f>(F81/6)*0.5</f>
        <v>530000</v>
      </c>
      <c r="L81" s="4">
        <f>K81/C81</f>
        <v>176666.66666666666</v>
      </c>
      <c r="M81" s="3">
        <v>68</v>
      </c>
      <c r="N81" s="3">
        <v>6</v>
      </c>
      <c r="O81" s="3">
        <v>21</v>
      </c>
      <c r="P81" s="3">
        <v>90</v>
      </c>
      <c r="Q81" s="3">
        <v>90</v>
      </c>
      <c r="R81" s="3">
        <v>38</v>
      </c>
    </row>
    <row r="82" spans="1:18" x14ac:dyDescent="0.25">
      <c r="A82" s="3" t="str">
        <f>IFERROR(INDEX(PIBA!A:A, MATCH(B82, PIBA!B:B, 0)), "Not Found")</f>
        <v>Sports Consulting Group Inc.</v>
      </c>
      <c r="B82" s="3" t="s">
        <v>3643</v>
      </c>
      <c r="C82" s="3">
        <v>3</v>
      </c>
      <c r="D82" s="16">
        <v>1.1375374810846459</v>
      </c>
      <c r="E82" s="19">
        <v>0.54545454545454541</v>
      </c>
      <c r="F82" s="4">
        <v>59785000</v>
      </c>
      <c r="G82" s="4">
        <v>52556510</v>
      </c>
      <c r="H82" s="4">
        <v>7228490</v>
      </c>
      <c r="I82" s="17">
        <v>1.1375374810846459</v>
      </c>
      <c r="J82" s="18">
        <f>I82-1</f>
        <v>0.13753748108464592</v>
      </c>
      <c r="K82" s="4">
        <f>(F82/6)*0.5</f>
        <v>4982083.333333333</v>
      </c>
      <c r="L82" s="4">
        <f>K82/C82</f>
        <v>1660694.4444444443</v>
      </c>
      <c r="M82" s="3">
        <v>64</v>
      </c>
      <c r="N82" s="3">
        <v>23</v>
      </c>
      <c r="O82" s="3">
        <v>37</v>
      </c>
      <c r="P82" s="3">
        <v>51</v>
      </c>
      <c r="Q82" s="3">
        <v>59</v>
      </c>
      <c r="R82" s="3">
        <v>26</v>
      </c>
    </row>
    <row r="83" spans="1:18" x14ac:dyDescent="0.25">
      <c r="A83" s="3" t="str">
        <f>IFERROR(INDEX(PIBA!A:A, MATCH(B83, PIBA!B:B, 0)), "Not Found")</f>
        <v>Unlimited Sports Management LLC</v>
      </c>
      <c r="B83" s="3" t="s">
        <v>3655</v>
      </c>
      <c r="C83" s="3">
        <v>4</v>
      </c>
      <c r="D83" s="16">
        <v>0.70514974603688685</v>
      </c>
      <c r="E83" s="19">
        <v>0.30000000000000004</v>
      </c>
      <c r="F83" s="4">
        <v>6780000</v>
      </c>
      <c r="G83" s="4">
        <v>9614979</v>
      </c>
      <c r="H83" s="4">
        <v>-2834979</v>
      </c>
      <c r="I83" s="17">
        <v>0.70514974603688685</v>
      </c>
      <c r="J83" s="18">
        <f>I83-1</f>
        <v>-0.29485025396311315</v>
      </c>
      <c r="K83" s="4">
        <f>(F83/6)*0.5</f>
        <v>565000</v>
      </c>
      <c r="L83" s="4">
        <f>K83/C83</f>
        <v>141250</v>
      </c>
      <c r="M83" s="3">
        <v>63</v>
      </c>
      <c r="N83" s="3">
        <v>80</v>
      </c>
      <c r="O83" s="3">
        <v>83</v>
      </c>
      <c r="P83" s="3">
        <v>89</v>
      </c>
      <c r="Q83" s="3">
        <v>87</v>
      </c>
      <c r="R83" s="3">
        <v>48</v>
      </c>
    </row>
    <row r="84" spans="1:18" x14ac:dyDescent="0.25">
      <c r="A84" s="3" t="str">
        <f>IFERROR(INDEX(PIBA!A:A, MATCH(B84, PIBA!B:B, 0)), "Not Found")</f>
        <v>KO Sports, Inc.</v>
      </c>
      <c r="B84" s="3" t="s">
        <v>3666</v>
      </c>
      <c r="C84" s="3">
        <v>7</v>
      </c>
      <c r="D84" s="16">
        <v>0.83894611334812208</v>
      </c>
      <c r="E84" s="19">
        <v>0.375</v>
      </c>
      <c r="F84" s="4">
        <v>53481707.317073166</v>
      </c>
      <c r="G84" s="4">
        <v>63748680</v>
      </c>
      <c r="H84" s="4">
        <v>-10266972.68292683</v>
      </c>
      <c r="I84" s="17">
        <v>0.83894611334812208</v>
      </c>
      <c r="J84" s="18">
        <f>I84-1</f>
        <v>-0.16105388665187792</v>
      </c>
      <c r="K84" s="4">
        <f>(F84/6)*0.5</f>
        <v>4456808.9430894302</v>
      </c>
      <c r="L84" s="4">
        <f>K84/C84</f>
        <v>636686.99186991865</v>
      </c>
      <c r="M84" s="3">
        <v>44</v>
      </c>
      <c r="N84" s="3">
        <v>63</v>
      </c>
      <c r="O84" s="3">
        <v>74</v>
      </c>
      <c r="P84" s="3">
        <v>56</v>
      </c>
      <c r="Q84" s="3">
        <v>50</v>
      </c>
      <c r="R84" s="3">
        <v>63</v>
      </c>
    </row>
    <row r="85" spans="1:18" x14ac:dyDescent="0.25">
      <c r="A85" s="3" t="str">
        <f>IFERROR(INDEX(PIBA!A:A, MATCH(B85, PIBA!B:B, 0)), "Not Found")</f>
        <v>Sports Consulting Group Inc.</v>
      </c>
      <c r="B85" s="3" t="s">
        <v>3697</v>
      </c>
      <c r="C85" s="3">
        <v>2</v>
      </c>
      <c r="D85" s="16">
        <v>1.3664280956390655</v>
      </c>
      <c r="E85" s="19">
        <v>0.83333333333333337</v>
      </c>
      <c r="F85" s="4">
        <v>54150000</v>
      </c>
      <c r="G85" s="4">
        <v>39628869</v>
      </c>
      <c r="H85" s="4">
        <v>14521131</v>
      </c>
      <c r="I85" s="17">
        <v>1.3664280956390655</v>
      </c>
      <c r="J85" s="18">
        <f>I85-1</f>
        <v>0.36642809563906553</v>
      </c>
      <c r="K85" s="4">
        <f>(F85/6)*0.5</f>
        <v>4512500</v>
      </c>
      <c r="L85" s="4">
        <f>K85/C85</f>
        <v>2256250</v>
      </c>
      <c r="M85" s="3">
        <v>72</v>
      </c>
      <c r="N85" s="3">
        <v>8</v>
      </c>
      <c r="O85" s="3">
        <v>6</v>
      </c>
      <c r="P85" s="3">
        <v>55</v>
      </c>
      <c r="Q85" s="3">
        <v>65</v>
      </c>
      <c r="R85" s="3">
        <v>14</v>
      </c>
    </row>
    <row r="86" spans="1:18" x14ac:dyDescent="0.25">
      <c r="A86" s="3" t="str">
        <f>IFERROR(INDEX(PIBA!A:A, MATCH(B86, PIBA!B:B, 0)), "Not Found")</f>
        <v>O2K Worldwide Management Group, LLC - Sports Management and Marketing Group</v>
      </c>
      <c r="B86" s="3" t="s">
        <v>3704</v>
      </c>
      <c r="C86" s="3">
        <v>2</v>
      </c>
      <c r="D86" s="16">
        <v>0.83165178749430257</v>
      </c>
      <c r="E86" s="19">
        <v>0.36363636363636365</v>
      </c>
      <c r="F86" s="4">
        <v>34040000</v>
      </c>
      <c r="G86" s="4">
        <v>40930592</v>
      </c>
      <c r="H86" s="4">
        <v>-6890592</v>
      </c>
      <c r="I86" s="17">
        <v>0.83165178749430257</v>
      </c>
      <c r="J86" s="18">
        <f>I86-1</f>
        <v>-0.16834821250569743</v>
      </c>
      <c r="K86" s="4">
        <f>(F86/6)*0.5</f>
        <v>2836666.6666666665</v>
      </c>
      <c r="L86" s="4">
        <f>K86/C86</f>
        <v>1418333.3333333333</v>
      </c>
      <c r="M86" s="3">
        <v>75</v>
      </c>
      <c r="N86" s="3">
        <v>65</v>
      </c>
      <c r="O86" s="3">
        <v>75</v>
      </c>
      <c r="P86" s="3">
        <v>69</v>
      </c>
      <c r="Q86" s="3">
        <v>64</v>
      </c>
      <c r="R86" s="3">
        <v>55</v>
      </c>
    </row>
    <row r="87" spans="1:18" x14ac:dyDescent="0.25">
      <c r="A87" s="3" t="str">
        <f>IFERROR(INDEX(PIBA!A:A, MATCH(B87, PIBA!B:B, 0)), "Not Found")</f>
        <v>Stephen W. Screnci, P.A.</v>
      </c>
      <c r="B87" s="3" t="s">
        <v>3710</v>
      </c>
      <c r="C87" s="3">
        <v>1</v>
      </c>
      <c r="D87" s="16">
        <v>1.3079290594745823</v>
      </c>
      <c r="E87" s="19">
        <v>0.83333333333333337</v>
      </c>
      <c r="F87" s="4">
        <v>57500000</v>
      </c>
      <c r="G87" s="4">
        <v>43962629</v>
      </c>
      <c r="H87" s="4">
        <v>13537371</v>
      </c>
      <c r="I87" s="17">
        <v>1.3079290594745823</v>
      </c>
      <c r="J87" s="18">
        <f>I87-1</f>
        <v>0.30792905947458227</v>
      </c>
      <c r="K87" s="4">
        <f>(F87/6)*0.5</f>
        <v>4791666.666666667</v>
      </c>
      <c r="L87" s="4">
        <f>K87/C87</f>
        <v>4791666.666666667</v>
      </c>
      <c r="M87" s="3">
        <v>79</v>
      </c>
      <c r="N87" s="3">
        <v>12</v>
      </c>
      <c r="O87" s="3">
        <v>4</v>
      </c>
      <c r="P87" s="3">
        <v>53</v>
      </c>
      <c r="Q87" s="3">
        <v>63</v>
      </c>
      <c r="R87" s="3">
        <v>16</v>
      </c>
    </row>
    <row r="88" spans="1:18" x14ac:dyDescent="0.25">
      <c r="A88" s="3" t="str">
        <f>IFERROR(INDEX(PIBA!A:A, MATCH(B88, PIBA!B:B, 0)), "Not Found")</f>
        <v>PCI Hockey</v>
      </c>
      <c r="B88" s="3" t="s">
        <v>3715</v>
      </c>
      <c r="C88" s="3">
        <v>2</v>
      </c>
      <c r="D88" s="16">
        <v>1.1599628548053313</v>
      </c>
      <c r="E88" s="19">
        <v>0.875</v>
      </c>
      <c r="F88" s="4">
        <v>14412195.121951219</v>
      </c>
      <c r="G88" s="4">
        <v>12424704</v>
      </c>
      <c r="H88" s="4">
        <v>1987491.1219512196</v>
      </c>
      <c r="I88" s="17">
        <v>1.1599628548053313</v>
      </c>
      <c r="J88" s="18">
        <f>I88-1</f>
        <v>0.15996285480533134</v>
      </c>
      <c r="K88" s="4">
        <f>(F88/6)*0.5</f>
        <v>1201016.2601626015</v>
      </c>
      <c r="L88" s="4">
        <f>K88/C88</f>
        <v>600508.13008130074</v>
      </c>
      <c r="M88" s="3">
        <v>77</v>
      </c>
      <c r="N88" s="3">
        <v>22</v>
      </c>
      <c r="O88" s="3">
        <v>2</v>
      </c>
      <c r="P88" s="3">
        <v>80</v>
      </c>
      <c r="Q88" s="3">
        <v>82</v>
      </c>
      <c r="R88" s="3">
        <v>35</v>
      </c>
    </row>
    <row r="89" spans="1:18" x14ac:dyDescent="0.25">
      <c r="A89" s="3" t="str">
        <f>IFERROR(INDEX(PIBA!A:A, MATCH(B89, PIBA!B:B, 0)), "Not Found")</f>
        <v>International Sports Advisors Co., Inc.</v>
      </c>
      <c r="B89" s="3" t="s">
        <v>2446</v>
      </c>
      <c r="C89" s="3">
        <v>11</v>
      </c>
      <c r="D89" s="16">
        <v>0.89776527473917</v>
      </c>
      <c r="E89" s="19">
        <v>0.43333333333333335</v>
      </c>
      <c r="F89" s="4">
        <v>90025609.756097555</v>
      </c>
      <c r="G89" s="4">
        <v>100277447</v>
      </c>
      <c r="H89" s="4">
        <v>-10251837.243902441</v>
      </c>
      <c r="I89" s="17">
        <v>0.89776527473917</v>
      </c>
      <c r="J89" s="18">
        <f>I89-1</f>
        <v>-0.10223472526083</v>
      </c>
      <c r="K89" s="4">
        <f>(F89/6)*0.5</f>
        <v>7502134.1463414626</v>
      </c>
      <c r="L89" s="4">
        <f>K89/C89</f>
        <v>682012.19512195117</v>
      </c>
      <c r="M89" s="3">
        <v>33</v>
      </c>
      <c r="N89" s="3">
        <v>53</v>
      </c>
      <c r="O89" s="3">
        <v>63</v>
      </c>
      <c r="P89" s="3">
        <v>36</v>
      </c>
      <c r="Q89" s="3">
        <v>37</v>
      </c>
      <c r="R89" s="3">
        <v>62</v>
      </c>
    </row>
    <row r="90" spans="1:18" x14ac:dyDescent="0.25">
      <c r="A90" s="3" t="str">
        <f>IFERROR(INDEX(PIBA!A:A, MATCH(B90, PIBA!B:B, 0)), "Not Found")</f>
        <v>Raze Sports</v>
      </c>
      <c r="B90" s="3" t="s">
        <v>3774</v>
      </c>
      <c r="C90" s="3">
        <v>9</v>
      </c>
      <c r="D90" s="16">
        <v>0.76393807723226137</v>
      </c>
      <c r="E90" s="19">
        <v>0.52272727272727271</v>
      </c>
      <c r="F90" s="4">
        <v>72338949.695121959</v>
      </c>
      <c r="G90" s="4">
        <v>94692164</v>
      </c>
      <c r="H90" s="4">
        <v>-22353214.304878049</v>
      </c>
      <c r="I90" s="17">
        <v>0.76393807723226137</v>
      </c>
      <c r="J90" s="18">
        <f>I90-1</f>
        <v>-0.23606192276773863</v>
      </c>
      <c r="K90" s="4">
        <f>(F90/6)*0.5</f>
        <v>6028245.8079268299</v>
      </c>
      <c r="L90" s="4">
        <f>K90/C90</f>
        <v>669805.08976964781</v>
      </c>
      <c r="M90" s="3">
        <v>39</v>
      </c>
      <c r="N90" s="3">
        <v>72</v>
      </c>
      <c r="O90" s="3">
        <v>42</v>
      </c>
      <c r="P90" s="3">
        <v>44</v>
      </c>
      <c r="Q90" s="3">
        <v>40</v>
      </c>
      <c r="R90" s="3">
        <v>75</v>
      </c>
    </row>
    <row r="91" spans="1:18" x14ac:dyDescent="0.25">
      <c r="A91" s="3" t="str">
        <f>IFERROR(INDEX(PIBA!A:A, MATCH(B91, PIBA!B:B, 0)), "Not Found")</f>
        <v>Newport Sports Management Inc.</v>
      </c>
      <c r="B91" s="3" t="s">
        <v>3803</v>
      </c>
      <c r="C91" s="3">
        <v>18</v>
      </c>
      <c r="D91" s="16">
        <v>1.0235144191014101</v>
      </c>
      <c r="E91" s="19">
        <v>0.55913978494623651</v>
      </c>
      <c r="F91" s="4">
        <v>291357097.56097561</v>
      </c>
      <c r="G91" s="4">
        <v>284663403</v>
      </c>
      <c r="H91" s="4">
        <v>6693694.5609756093</v>
      </c>
      <c r="I91" s="17">
        <v>1.0235144191014101</v>
      </c>
      <c r="J91" s="18">
        <f>I91-1</f>
        <v>2.3514419101410056E-2</v>
      </c>
      <c r="K91" s="4">
        <f>(F91/6)*0.5</f>
        <v>24279758.1300813</v>
      </c>
      <c r="L91" s="4">
        <f>K91/C91</f>
        <v>1348875.4516711833</v>
      </c>
      <c r="M91" s="3">
        <v>21</v>
      </c>
      <c r="N91" s="3">
        <v>38</v>
      </c>
      <c r="O91" s="3">
        <v>32</v>
      </c>
      <c r="P91" s="3">
        <v>11</v>
      </c>
      <c r="Q91" s="3">
        <v>13</v>
      </c>
      <c r="R91" s="3">
        <v>28</v>
      </c>
    </row>
    <row r="92" spans="1:18" hidden="1" x14ac:dyDescent="0.25">
      <c r="J92" s="18"/>
    </row>
    <row r="93" spans="1:18" hidden="1" x14ac:dyDescent="0.25">
      <c r="J93" s="18"/>
    </row>
    <row r="94" spans="1:18" hidden="1" x14ac:dyDescent="0.25">
      <c r="J94" s="18"/>
    </row>
    <row r="95" spans="1:18" hidden="1" x14ac:dyDescent="0.25">
      <c r="J95" s="18"/>
    </row>
    <row r="96" spans="1:18" hidden="1" x14ac:dyDescent="0.25">
      <c r="J96" s="18"/>
    </row>
    <row r="97" spans="10:10" hidden="1" x14ac:dyDescent="0.25">
      <c r="J97" s="18"/>
    </row>
    <row r="98" spans="10:10" hidden="1" x14ac:dyDescent="0.25">
      <c r="J98" s="18"/>
    </row>
    <row r="99" spans="10:10" hidden="1" x14ac:dyDescent="0.25">
      <c r="J99" s="18"/>
    </row>
    <row r="100" spans="10:10" hidden="1" x14ac:dyDescent="0.25">
      <c r="J100" s="18"/>
    </row>
    <row r="101" spans="10:10" hidden="1" x14ac:dyDescent="0.25">
      <c r="J101" s="18"/>
    </row>
    <row r="102" spans="10:10" hidden="1" x14ac:dyDescent="0.25">
      <c r="J102" s="18"/>
    </row>
    <row r="103" spans="10:10" hidden="1" x14ac:dyDescent="0.25">
      <c r="J103" s="18"/>
    </row>
    <row r="104" spans="10:10" hidden="1" x14ac:dyDescent="0.25">
      <c r="J104" s="18"/>
    </row>
    <row r="105" spans="10:10" hidden="1" x14ac:dyDescent="0.25">
      <c r="J105" s="18"/>
    </row>
    <row r="106" spans="10:10" hidden="1" x14ac:dyDescent="0.25">
      <c r="J106" s="18"/>
    </row>
    <row r="107" spans="10:10" hidden="1" x14ac:dyDescent="0.25">
      <c r="J107" s="18"/>
    </row>
    <row r="108" spans="10:10" hidden="1" x14ac:dyDescent="0.25">
      <c r="J108" s="18"/>
    </row>
    <row r="109" spans="10:10" hidden="1" x14ac:dyDescent="0.25">
      <c r="J109" s="18"/>
    </row>
    <row r="110" spans="10:10" hidden="1" x14ac:dyDescent="0.25">
      <c r="J110" s="18"/>
    </row>
    <row r="111" spans="10:10" hidden="1" x14ac:dyDescent="0.25">
      <c r="J111" s="18"/>
    </row>
    <row r="112" spans="10:10" hidden="1" x14ac:dyDescent="0.25">
      <c r="J112" s="18"/>
    </row>
    <row r="113" spans="2:10" hidden="1" x14ac:dyDescent="0.25">
      <c r="J113" s="18"/>
    </row>
    <row r="114" spans="2:10" hidden="1" x14ac:dyDescent="0.25">
      <c r="J114" s="18"/>
    </row>
    <row r="115" spans="2:10" hidden="1" x14ac:dyDescent="0.25">
      <c r="J115" s="18"/>
    </row>
    <row r="116" spans="2:10" hidden="1" x14ac:dyDescent="0.25">
      <c r="J116" s="18"/>
    </row>
    <row r="117" spans="2:10" hidden="1" x14ac:dyDescent="0.25">
      <c r="J117" s="18"/>
    </row>
    <row r="118" spans="2:10" hidden="1" x14ac:dyDescent="0.25">
      <c r="J118" s="18"/>
    </row>
    <row r="119" spans="2:10" hidden="1" x14ac:dyDescent="0.25">
      <c r="J119" s="18"/>
    </row>
    <row r="120" spans="2:10" hidden="1" x14ac:dyDescent="0.25">
      <c r="B120" s="3" t="s">
        <v>3863</v>
      </c>
    </row>
    <row r="121" spans="2:10" hidden="1" x14ac:dyDescent="0.25">
      <c r="B121" s="3" t="s">
        <v>3864</v>
      </c>
    </row>
  </sheetData>
  <autoFilter ref="A1:R121" xr:uid="{1A120E8E-AB0F-4911-8EFD-118D8A52D45C}">
    <sortState xmlns:xlrd2="http://schemas.microsoft.com/office/spreadsheetml/2017/richdata2" ref="A2:R91">
      <sortCondition ref="C1:C121"/>
    </sortState>
  </autoFilter>
  <sortState xmlns:xlrd2="http://schemas.microsoft.com/office/spreadsheetml/2017/richdata2" ref="A2:R91">
    <sortCondition ref="B2:B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664A-72A7-4958-B054-C49C616E1A77}">
  <sheetPr codeName="Sheet5"/>
  <dimension ref="A1:J121"/>
  <sheetViews>
    <sheetView tabSelected="1" workbookViewId="0">
      <pane ySplit="1" topLeftCell="A37" activePane="bottomLeft" state="frozen"/>
      <selection activeCell="E1" sqref="E1"/>
      <selection pane="bottomLeft" activeCell="I53" sqref="I53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16384" width="9.140625" style="3"/>
  </cols>
  <sheetData>
    <row r="1" spans="1:10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3865</v>
      </c>
      <c r="F1" s="15" t="s">
        <v>3874</v>
      </c>
      <c r="G1" s="12" t="s">
        <v>3866</v>
      </c>
      <c r="H1" s="13" t="s">
        <v>3867</v>
      </c>
      <c r="I1" s="13" t="s">
        <v>3868</v>
      </c>
      <c r="J1" s="2" t="s">
        <v>3869</v>
      </c>
    </row>
    <row r="2" spans="1:10" x14ac:dyDescent="0.25">
      <c r="A2" s="3" t="str">
        <f>IFERROR(INDEX(PIBA!A:A, MATCH(B2, PIBA!B:B, 0)), "Not Found")</f>
        <v>RSG Hockey, LLC</v>
      </c>
      <c r="B2" s="3" t="s">
        <v>24</v>
      </c>
      <c r="C2" s="3">
        <v>60</v>
      </c>
      <c r="D2" s="16">
        <v>0.85552330993027614</v>
      </c>
      <c r="E2" s="3">
        <v>2</v>
      </c>
      <c r="F2" s="3">
        <v>57</v>
      </c>
      <c r="G2" s="3">
        <v>45</v>
      </c>
      <c r="H2" s="3">
        <v>10</v>
      </c>
      <c r="I2" s="3">
        <v>10</v>
      </c>
      <c r="J2" s="3">
        <v>85</v>
      </c>
    </row>
    <row r="3" spans="1:10" x14ac:dyDescent="0.25">
      <c r="A3" s="3" t="str">
        <f>IFERROR(INDEX(PIBA!A:A, MATCH(B3, PIBA!B:B, 0)), "Not Found")</f>
        <v>Octagon Athlete Representation</v>
      </c>
      <c r="B3" s="3" t="s">
        <v>257</v>
      </c>
      <c r="C3" s="3">
        <v>23</v>
      </c>
      <c r="D3" s="16">
        <v>0.88758705330546273</v>
      </c>
      <c r="E3" s="3">
        <v>15</v>
      </c>
      <c r="F3" s="3">
        <v>54</v>
      </c>
      <c r="G3" s="3">
        <v>53</v>
      </c>
      <c r="H3" s="3">
        <v>13</v>
      </c>
      <c r="I3" s="3">
        <v>11</v>
      </c>
      <c r="J3" s="3">
        <v>81</v>
      </c>
    </row>
    <row r="4" spans="1:10" x14ac:dyDescent="0.25">
      <c r="A4" s="3" t="str">
        <f>IFERROR(INDEX(PIBA!A:A, MATCH(B4, PIBA!B:B, 0)), "Not Found")</f>
        <v>Rufener Hockey LLC</v>
      </c>
      <c r="B4" s="3" t="s">
        <v>346</v>
      </c>
      <c r="C4" s="3">
        <v>2</v>
      </c>
      <c r="D4" s="16">
        <v>1.0354173519260255</v>
      </c>
      <c r="E4" s="3">
        <v>71</v>
      </c>
      <c r="F4" s="3">
        <v>32</v>
      </c>
      <c r="G4" s="3">
        <v>80</v>
      </c>
      <c r="H4" s="3">
        <v>48</v>
      </c>
      <c r="I4" s="3">
        <v>51</v>
      </c>
      <c r="J4" s="3">
        <v>34</v>
      </c>
    </row>
    <row r="5" spans="1:10" x14ac:dyDescent="0.25">
      <c r="A5" s="3" t="str">
        <f>IFERROR(INDEX(PIBA!A:A, MATCH(B5, PIBA!B:B, 0)), "Not Found")</f>
        <v>Maloney &amp; Thompson Sports Management</v>
      </c>
      <c r="B5" s="3" t="s">
        <v>356</v>
      </c>
      <c r="C5" s="3">
        <v>3</v>
      </c>
      <c r="D5" s="16">
        <v>1.1626256412061426</v>
      </c>
      <c r="E5" s="3">
        <v>66</v>
      </c>
      <c r="F5" s="3">
        <v>21</v>
      </c>
      <c r="G5" s="3">
        <v>7</v>
      </c>
      <c r="H5" s="3">
        <v>83</v>
      </c>
      <c r="I5" s="3">
        <v>85</v>
      </c>
      <c r="J5" s="3">
        <v>39</v>
      </c>
    </row>
    <row r="6" spans="1:10" x14ac:dyDescent="0.25">
      <c r="A6" s="3" t="str">
        <f>IFERROR(INDEX(PIBA!A:A, MATCH(B6, PIBA!B:B, 0)), "Not Found")</f>
        <v>Octagon Athlete Representation</v>
      </c>
      <c r="B6" s="3" t="s">
        <v>369</v>
      </c>
      <c r="C6" s="3">
        <v>16</v>
      </c>
      <c r="D6" s="16">
        <v>0.92607578592530371</v>
      </c>
      <c r="E6" s="3">
        <v>23</v>
      </c>
      <c r="F6" s="3">
        <v>51</v>
      </c>
      <c r="G6" s="3">
        <v>44</v>
      </c>
      <c r="H6" s="3">
        <v>18</v>
      </c>
      <c r="I6" s="3">
        <v>15</v>
      </c>
      <c r="J6" s="3">
        <v>70</v>
      </c>
    </row>
    <row r="7" spans="1:10" x14ac:dyDescent="0.25">
      <c r="A7" s="3" t="str">
        <f>IFERROR(INDEX(PIBA!A:A, MATCH(B7, PIBA!B:B, 0)), "Not Found")</f>
        <v>Apollo Athletics</v>
      </c>
      <c r="B7" s="3" t="s">
        <v>429</v>
      </c>
      <c r="C7" s="3">
        <v>2</v>
      </c>
      <c r="D7" s="16">
        <v>1.0962433024182037</v>
      </c>
      <c r="E7" s="3">
        <v>69</v>
      </c>
      <c r="F7" s="3">
        <v>27</v>
      </c>
      <c r="G7" s="3">
        <v>50</v>
      </c>
      <c r="H7" s="3">
        <v>37</v>
      </c>
      <c r="I7" s="3">
        <v>42</v>
      </c>
      <c r="J7" s="3">
        <v>25</v>
      </c>
    </row>
    <row r="8" spans="1:10" x14ac:dyDescent="0.25">
      <c r="A8" s="3" t="str">
        <f>IFERROR(INDEX(PIBA!A:A, MATCH(B8, PIBA!B:B, 0)), "Not Found")</f>
        <v>Octagon Athlete Representation</v>
      </c>
      <c r="B8" s="3" t="s">
        <v>438</v>
      </c>
      <c r="C8" s="3">
        <v>26</v>
      </c>
      <c r="D8" s="16">
        <v>0.84629451135261335</v>
      </c>
      <c r="E8" s="3">
        <v>12</v>
      </c>
      <c r="F8" s="3">
        <v>61</v>
      </c>
      <c r="G8" s="3">
        <v>58</v>
      </c>
      <c r="H8" s="3">
        <v>8</v>
      </c>
      <c r="I8" s="3">
        <v>7</v>
      </c>
      <c r="J8" s="3">
        <v>89</v>
      </c>
    </row>
    <row r="9" spans="1:10" x14ac:dyDescent="0.25">
      <c r="A9" s="3" t="str">
        <f>IFERROR(INDEX(PIBA!A:A, MATCH(B9, PIBA!B:B, 0)), "Not Found")</f>
        <v>Sports Consulting Group Inc.</v>
      </c>
      <c r="B9" s="3" t="s">
        <v>533</v>
      </c>
      <c r="C9" s="3">
        <v>35</v>
      </c>
      <c r="D9" s="16">
        <v>0.92799104766372409</v>
      </c>
      <c r="E9" s="3">
        <v>7</v>
      </c>
      <c r="F9" s="3">
        <v>50</v>
      </c>
      <c r="G9" s="3">
        <v>39</v>
      </c>
      <c r="H9" s="3">
        <v>16</v>
      </c>
      <c r="I9" s="3">
        <v>14</v>
      </c>
      <c r="J9" s="3">
        <v>72</v>
      </c>
    </row>
    <row r="10" spans="1:10" x14ac:dyDescent="0.25">
      <c r="A10" s="3" t="str">
        <f>IFERROR(INDEX(PIBA!A:A, MATCH(B10, PIBA!B:B, 0)), "Not Found")</f>
        <v>Siskinds Sports Management</v>
      </c>
      <c r="B10" s="3" t="s">
        <v>659</v>
      </c>
      <c r="C10" s="3">
        <v>2</v>
      </c>
      <c r="D10" s="16">
        <v>0.69118395968275914</v>
      </c>
      <c r="E10" s="3">
        <v>76</v>
      </c>
      <c r="F10" s="3">
        <v>84</v>
      </c>
      <c r="G10" s="3">
        <v>72</v>
      </c>
      <c r="H10" s="3">
        <v>77</v>
      </c>
      <c r="I10" s="3">
        <v>72</v>
      </c>
      <c r="J10" s="3">
        <v>57</v>
      </c>
    </row>
    <row r="11" spans="1:10" x14ac:dyDescent="0.25">
      <c r="A11" s="3" t="str">
        <f>IFERROR(INDEX(PIBA!A:A, MATCH(B11, PIBA!B:B, 0)), "Not Found")</f>
        <v>KO Sports, Inc.</v>
      </c>
      <c r="B11" s="3" t="s">
        <v>667</v>
      </c>
      <c r="C11" s="3">
        <v>1</v>
      </c>
      <c r="D11" s="16">
        <v>1.2830532988813348</v>
      </c>
      <c r="E11" s="3">
        <v>89</v>
      </c>
      <c r="F11" s="3">
        <v>14</v>
      </c>
      <c r="G11" s="3">
        <v>9</v>
      </c>
      <c r="H11" s="3">
        <v>84</v>
      </c>
      <c r="I11" s="3">
        <v>88</v>
      </c>
      <c r="J11" s="3">
        <v>32</v>
      </c>
    </row>
    <row r="12" spans="1:10" x14ac:dyDescent="0.25">
      <c r="A12" s="3" t="str">
        <f>IFERROR(INDEX(PIBA!A:A, MATCH(B12, PIBA!B:B, 0)), "Not Found")</f>
        <v>4sports Hockey AG</v>
      </c>
      <c r="B12" s="3" t="s">
        <v>695</v>
      </c>
      <c r="C12" s="3">
        <v>29</v>
      </c>
      <c r="D12" s="16">
        <v>0.99305634500332907</v>
      </c>
      <c r="E12" s="3">
        <v>11</v>
      </c>
      <c r="F12" s="3">
        <v>44</v>
      </c>
      <c r="G12" s="3">
        <v>52</v>
      </c>
      <c r="H12" s="3">
        <v>12</v>
      </c>
      <c r="I12" s="3">
        <v>12</v>
      </c>
      <c r="J12" s="3">
        <v>45</v>
      </c>
    </row>
    <row r="13" spans="1:10" x14ac:dyDescent="0.25">
      <c r="A13" s="3" t="str">
        <f>IFERROR(INDEX(PIBA!A:A, MATCH(B13, PIBA!B:B, 0)), "Not Found")</f>
        <v>Newport Sports Management Inc.</v>
      </c>
      <c r="B13" s="3" t="s">
        <v>798</v>
      </c>
      <c r="C13" s="3">
        <v>72</v>
      </c>
      <c r="D13" s="16">
        <v>0.9897250076852051</v>
      </c>
      <c r="E13" s="3">
        <v>1</v>
      </c>
      <c r="F13" s="3">
        <v>46</v>
      </c>
      <c r="G13" s="3">
        <v>55</v>
      </c>
      <c r="H13" s="3">
        <v>2</v>
      </c>
      <c r="I13" s="3">
        <v>1</v>
      </c>
      <c r="J13" s="3">
        <v>61</v>
      </c>
    </row>
    <row r="14" spans="1:10" x14ac:dyDescent="0.25">
      <c r="A14" s="3" t="str">
        <f>IFERROR(INDEX(PIBA!A:A, MATCH(B14, PIBA!B:B, 0)), "Not Found")</f>
        <v>Gold Star Hockey</v>
      </c>
      <c r="B14" s="3" t="s">
        <v>1042</v>
      </c>
      <c r="C14" s="3">
        <v>35</v>
      </c>
      <c r="D14" s="16">
        <v>0.84273332966938008</v>
      </c>
      <c r="E14" s="3">
        <v>6</v>
      </c>
      <c r="F14" s="3">
        <v>62</v>
      </c>
      <c r="G14" s="3">
        <v>68</v>
      </c>
      <c r="H14" s="3">
        <v>9</v>
      </c>
      <c r="I14" s="3">
        <v>8</v>
      </c>
      <c r="J14" s="3">
        <v>88</v>
      </c>
    </row>
    <row r="15" spans="1:10" x14ac:dyDescent="0.25">
      <c r="A15" s="3" t="str">
        <f>IFERROR(INDEX(PIBA!A:A, MATCH(B15, PIBA!B:B, 0)), "Not Found")</f>
        <v>Forward Hockey</v>
      </c>
      <c r="B15" s="3" t="s">
        <v>1161</v>
      </c>
      <c r="C15" s="3">
        <v>10</v>
      </c>
      <c r="D15" s="16">
        <v>0.7026379310363049</v>
      </c>
      <c r="E15" s="3">
        <v>37</v>
      </c>
      <c r="F15" s="3">
        <v>83</v>
      </c>
      <c r="G15" s="3">
        <v>82</v>
      </c>
      <c r="H15" s="3">
        <v>75</v>
      </c>
      <c r="I15" s="3">
        <v>68</v>
      </c>
      <c r="J15" s="3">
        <v>60</v>
      </c>
    </row>
    <row r="16" spans="1:10" x14ac:dyDescent="0.25">
      <c r="A16" s="3" t="str">
        <f>IFERROR(INDEX(PIBA!A:A, MATCH(B16, PIBA!B:B, 0)), "Not Found")</f>
        <v>Quartexx Management</v>
      </c>
      <c r="B16" s="3" t="s">
        <v>1205</v>
      </c>
      <c r="C16" s="3">
        <v>23</v>
      </c>
      <c r="D16" s="16">
        <v>1.0550988549368943</v>
      </c>
      <c r="E16" s="3">
        <v>16</v>
      </c>
      <c r="F16" s="3">
        <v>31</v>
      </c>
      <c r="G16" s="3">
        <v>34</v>
      </c>
      <c r="H16" s="3">
        <v>15</v>
      </c>
      <c r="I16" s="3">
        <v>17</v>
      </c>
      <c r="J16" s="3">
        <v>18</v>
      </c>
    </row>
    <row r="17" spans="1:10" x14ac:dyDescent="0.25">
      <c r="A17" s="3" t="str">
        <f>IFERROR(INDEX(PIBA!A:A, MATCH(B17, PIBA!B:B, 0)), "Not Found")</f>
        <v>Quartexx Management</v>
      </c>
      <c r="B17" s="3" t="s">
        <v>1285</v>
      </c>
      <c r="C17" s="3">
        <v>4</v>
      </c>
      <c r="D17" s="16">
        <v>0.78157417925222283</v>
      </c>
      <c r="E17" s="3">
        <v>62</v>
      </c>
      <c r="F17" s="3">
        <v>70</v>
      </c>
      <c r="G17" s="3">
        <v>65</v>
      </c>
      <c r="H17" s="3">
        <v>79</v>
      </c>
      <c r="I17" s="3">
        <v>76</v>
      </c>
      <c r="J17" s="3">
        <v>53</v>
      </c>
    </row>
    <row r="18" spans="1:10" x14ac:dyDescent="0.25">
      <c r="A18" s="3" t="str">
        <f>IFERROR(INDEX(PIBA!A:A, MATCH(B18, PIBA!B:B, 0)), "Not Found")</f>
        <v>O2K Worldwide Management Group, LLC - Sports Management and Marketing Group</v>
      </c>
      <c r="B18" s="3" t="s">
        <v>1312</v>
      </c>
      <c r="C18" s="3">
        <v>13</v>
      </c>
      <c r="D18" s="16">
        <v>0.76326615350121041</v>
      </c>
      <c r="E18" s="3">
        <v>27</v>
      </c>
      <c r="F18" s="3">
        <v>73</v>
      </c>
      <c r="G18" s="3">
        <v>22</v>
      </c>
      <c r="H18" s="3">
        <v>41</v>
      </c>
      <c r="I18" s="3">
        <v>38</v>
      </c>
      <c r="J18" s="3">
        <v>76</v>
      </c>
    </row>
    <row r="19" spans="1:10" x14ac:dyDescent="0.25">
      <c r="A19" s="3" t="str">
        <f>IFERROR(INDEX(PIBA!A:A, MATCH(B19, PIBA!B:B, 0)), "Not Found")</f>
        <v>O2K Worldwide Management Group, LLC - Sports Management and Marketing Group</v>
      </c>
      <c r="B19" s="3" t="s">
        <v>1383</v>
      </c>
      <c r="C19" s="3">
        <v>11</v>
      </c>
      <c r="D19" s="16">
        <v>0.67888358256011538</v>
      </c>
      <c r="E19" s="3">
        <v>34</v>
      </c>
      <c r="F19" s="3">
        <v>86</v>
      </c>
      <c r="G19" s="3">
        <v>64</v>
      </c>
      <c r="H19" s="3">
        <v>58</v>
      </c>
      <c r="I19" s="3">
        <v>43</v>
      </c>
      <c r="J19" s="3">
        <v>77</v>
      </c>
    </row>
    <row r="20" spans="1:10" x14ac:dyDescent="0.25">
      <c r="A20" s="3" t="str">
        <f>IFERROR(INDEX(PIBA!A:A, MATCH(B20, PIBA!B:B, 0)), "Not Found")</f>
        <v>O2K Worldwide Management Group, LLC - Sports Management and Marketing Group</v>
      </c>
      <c r="B20" s="3" t="s">
        <v>1427</v>
      </c>
      <c r="C20" s="3">
        <v>5</v>
      </c>
      <c r="D20" s="16">
        <v>1.0337288273169776</v>
      </c>
      <c r="E20" s="3">
        <v>51</v>
      </c>
      <c r="F20" s="3">
        <v>35</v>
      </c>
      <c r="G20" s="3">
        <v>62</v>
      </c>
      <c r="H20" s="3">
        <v>24</v>
      </c>
      <c r="I20" s="3">
        <v>27</v>
      </c>
      <c r="J20" s="3">
        <v>29</v>
      </c>
    </row>
    <row r="21" spans="1:10" x14ac:dyDescent="0.25">
      <c r="A21" s="3" t="str">
        <f>IFERROR(INDEX(PIBA!A:A, MATCH(B21, PIBA!B:B, 0)), "Not Found")</f>
        <v>Forward Hockey</v>
      </c>
      <c r="B21" s="3" t="s">
        <v>1459</v>
      </c>
      <c r="C21" s="3">
        <v>2</v>
      </c>
      <c r="D21" s="16">
        <v>0.70466146274221297</v>
      </c>
      <c r="E21" s="3">
        <v>78</v>
      </c>
      <c r="F21" s="3">
        <v>81</v>
      </c>
      <c r="G21" s="3">
        <v>88</v>
      </c>
      <c r="H21" s="3">
        <v>88</v>
      </c>
      <c r="I21" s="3">
        <v>83</v>
      </c>
      <c r="J21" s="3">
        <v>49</v>
      </c>
    </row>
    <row r="22" spans="1:10" x14ac:dyDescent="0.25">
      <c r="A22" s="3" t="str">
        <f>IFERROR(INDEX(PIBA!A:A, MATCH(B22, PIBA!B:B, 0)), "Not Found")</f>
        <v>Sport Prospects Inc.</v>
      </c>
      <c r="B22" s="3" t="s">
        <v>1468</v>
      </c>
      <c r="C22" s="3">
        <v>2</v>
      </c>
      <c r="D22" s="16">
        <v>1.3549729592177073</v>
      </c>
      <c r="E22" s="3">
        <v>74</v>
      </c>
      <c r="F22" s="3">
        <v>9</v>
      </c>
      <c r="G22" s="3">
        <v>26</v>
      </c>
      <c r="H22" s="3">
        <v>68</v>
      </c>
      <c r="I22" s="3">
        <v>73</v>
      </c>
      <c r="J22" s="3">
        <v>21</v>
      </c>
    </row>
    <row r="23" spans="1:10" x14ac:dyDescent="0.25">
      <c r="A23" s="3" t="str">
        <f>IFERROR(INDEX(PIBA!A:A, MATCH(B23, PIBA!B:B, 0)), "Not Found")</f>
        <v>O2K Worldwide Management Group, LLC - Sports Management and Marketing Group</v>
      </c>
      <c r="B23" s="3" t="s">
        <v>1475</v>
      </c>
      <c r="C23" s="3">
        <v>8</v>
      </c>
      <c r="D23" s="16">
        <v>1.3049476776437969</v>
      </c>
      <c r="E23" s="3">
        <v>42</v>
      </c>
      <c r="F23" s="3">
        <v>13</v>
      </c>
      <c r="G23" s="3">
        <v>35</v>
      </c>
      <c r="H23" s="3">
        <v>34</v>
      </c>
      <c r="I23" s="3">
        <v>46</v>
      </c>
      <c r="J23" s="3">
        <v>9</v>
      </c>
    </row>
    <row r="24" spans="1:10" x14ac:dyDescent="0.25">
      <c r="A24" s="3" t="str">
        <f>IFERROR(INDEX(PIBA!A:A, MATCH(B24, PIBA!B:B, 0)), "Not Found")</f>
        <v>PRIME SPORTS GmbH</v>
      </c>
      <c r="B24" s="3" t="s">
        <v>1503</v>
      </c>
      <c r="C24" s="3">
        <v>1</v>
      </c>
      <c r="D24" s="16">
        <v>0.75128149144772682</v>
      </c>
      <c r="E24" s="3">
        <v>90</v>
      </c>
      <c r="F24" s="3">
        <v>76</v>
      </c>
      <c r="G24" s="3">
        <v>15</v>
      </c>
      <c r="H24" s="3">
        <v>87</v>
      </c>
      <c r="I24" s="3">
        <v>84</v>
      </c>
      <c r="J24" s="3">
        <v>47</v>
      </c>
    </row>
    <row r="25" spans="1:10" x14ac:dyDescent="0.25">
      <c r="A25" s="3" t="str">
        <f>IFERROR(INDEX(PIBA!A:A, MATCH(B25, PIBA!B:B, 0)), "Not Found")</f>
        <v>The Sports Corporation</v>
      </c>
      <c r="B25" s="3" t="s">
        <v>1508</v>
      </c>
      <c r="C25" s="3">
        <v>30</v>
      </c>
      <c r="D25" s="16">
        <v>1.2111310188553925</v>
      </c>
      <c r="E25" s="3">
        <v>9</v>
      </c>
      <c r="F25" s="3">
        <v>17</v>
      </c>
      <c r="G25" s="3">
        <v>31</v>
      </c>
      <c r="H25" s="3">
        <v>5</v>
      </c>
      <c r="I25" s="3">
        <v>9</v>
      </c>
      <c r="J25" s="3">
        <v>1</v>
      </c>
    </row>
    <row r="26" spans="1:10" x14ac:dyDescent="0.25">
      <c r="A26" s="3" t="str">
        <f>IFERROR(INDEX(PIBA!A:A, MATCH(B26, PIBA!B:B, 0)), "Not Found")</f>
        <v>The Will Sports Group</v>
      </c>
      <c r="B26" s="3" t="s">
        <v>1613</v>
      </c>
      <c r="C26" s="3">
        <v>22</v>
      </c>
      <c r="D26" s="16">
        <v>1.1004107978772721</v>
      </c>
      <c r="E26" s="3">
        <v>17</v>
      </c>
      <c r="F26" s="3">
        <v>26</v>
      </c>
      <c r="G26" s="3">
        <v>30</v>
      </c>
      <c r="H26" s="3">
        <v>19</v>
      </c>
      <c r="I26" s="3">
        <v>23</v>
      </c>
      <c r="J26" s="3">
        <v>13</v>
      </c>
    </row>
    <row r="27" spans="1:10" x14ac:dyDescent="0.25">
      <c r="A27" s="3" t="str">
        <f>IFERROR(INDEX(PIBA!A:A, MATCH(B27, PIBA!B:B, 0)), "Not Found")</f>
        <v>CAA Hockey</v>
      </c>
      <c r="B27" s="3" t="s">
        <v>1690</v>
      </c>
      <c r="C27" s="3">
        <v>46</v>
      </c>
      <c r="D27" s="16">
        <v>1.0665220390687549</v>
      </c>
      <c r="E27" s="3">
        <v>4</v>
      </c>
      <c r="F27" s="3">
        <v>29</v>
      </c>
      <c r="G27" s="3">
        <v>41</v>
      </c>
      <c r="H27" s="3">
        <v>3</v>
      </c>
      <c r="I27" s="3">
        <v>3</v>
      </c>
      <c r="J27" s="3">
        <v>3</v>
      </c>
    </row>
    <row r="28" spans="1:10" x14ac:dyDescent="0.25">
      <c r="A28" s="3" t="str">
        <f>IFERROR(INDEX(PIBA!A:A, MATCH(B28, PIBA!B:B, 0)), "Not Found")</f>
        <v>Titan Sports Management, Inc.</v>
      </c>
      <c r="B28" s="3" t="s">
        <v>1837</v>
      </c>
      <c r="C28" s="3">
        <v>6</v>
      </c>
      <c r="D28" s="16">
        <v>1.2238175383127858</v>
      </c>
      <c r="E28" s="3">
        <v>47</v>
      </c>
      <c r="F28" s="3">
        <v>16</v>
      </c>
      <c r="G28" s="3">
        <v>8</v>
      </c>
      <c r="H28" s="3">
        <v>47</v>
      </c>
      <c r="I28" s="3">
        <v>57</v>
      </c>
      <c r="J28" s="3">
        <v>19</v>
      </c>
    </row>
    <row r="29" spans="1:10" x14ac:dyDescent="0.25">
      <c r="A29" s="3" t="str">
        <f>IFERROR(INDEX(PIBA!A:A, MATCH(B29, PIBA!B:B, 0)), "Not Found")</f>
        <v>Thunder Creek Professional Player Management</v>
      </c>
      <c r="B29" s="3" t="s">
        <v>1859</v>
      </c>
      <c r="C29" s="3">
        <v>12</v>
      </c>
      <c r="D29" s="16">
        <v>0.76820733510472183</v>
      </c>
      <c r="E29" s="3">
        <v>31</v>
      </c>
      <c r="F29" s="3">
        <v>71</v>
      </c>
      <c r="G29" s="3">
        <v>46</v>
      </c>
      <c r="H29" s="3">
        <v>35</v>
      </c>
      <c r="I29" s="3">
        <v>32</v>
      </c>
      <c r="J29" s="3">
        <v>78</v>
      </c>
    </row>
    <row r="30" spans="1:10" x14ac:dyDescent="0.25">
      <c r="A30" s="3" t="str">
        <f>IFERROR(INDEX(PIBA!A:A, MATCH(B30, PIBA!B:B, 0)), "Not Found")</f>
        <v>JMG Sports Agency d/b/a Puck Agency, LLC</v>
      </c>
      <c r="B30" s="3" t="s">
        <v>1906</v>
      </c>
      <c r="C30" s="3">
        <v>9</v>
      </c>
      <c r="D30" s="16">
        <v>1.2285057817643041</v>
      </c>
      <c r="E30" s="3">
        <v>40</v>
      </c>
      <c r="F30" s="3">
        <v>15</v>
      </c>
      <c r="G30" s="3">
        <v>27</v>
      </c>
      <c r="H30" s="3">
        <v>85</v>
      </c>
      <c r="I30" s="3">
        <v>89</v>
      </c>
      <c r="J30" s="3">
        <v>37</v>
      </c>
    </row>
    <row r="31" spans="1:10" x14ac:dyDescent="0.25">
      <c r="A31" s="3" t="str">
        <f>IFERROR(INDEX(PIBA!A:A, MATCH(B31, PIBA!B:B, 0)), "Not Found")</f>
        <v>Thunder Creek Professional Player Management</v>
      </c>
      <c r="B31" s="3" t="s">
        <v>1935</v>
      </c>
      <c r="C31" s="3">
        <v>5</v>
      </c>
      <c r="D31" s="16">
        <v>1.0043532081988817</v>
      </c>
      <c r="E31" s="3">
        <v>58</v>
      </c>
      <c r="F31" s="3">
        <v>41</v>
      </c>
      <c r="G31" s="3">
        <v>16</v>
      </c>
      <c r="H31" s="3">
        <v>81</v>
      </c>
      <c r="I31" s="3">
        <v>81</v>
      </c>
      <c r="J31" s="3">
        <v>43</v>
      </c>
    </row>
    <row r="32" spans="1:10" x14ac:dyDescent="0.25">
      <c r="A32" s="3" t="str">
        <f>IFERROR(INDEX(PIBA!A:A, MATCH(B32, PIBA!B:B, 0)), "Not Found")</f>
        <v>Buckley Sports Management</v>
      </c>
      <c r="B32" s="3" t="s">
        <v>1962</v>
      </c>
      <c r="C32" s="3">
        <v>6</v>
      </c>
      <c r="D32" s="16">
        <v>0.72168728689821671</v>
      </c>
      <c r="E32" s="3">
        <v>50</v>
      </c>
      <c r="F32" s="3">
        <v>77</v>
      </c>
      <c r="G32" s="3">
        <v>11</v>
      </c>
      <c r="H32" s="3">
        <v>74</v>
      </c>
      <c r="I32" s="3">
        <v>69</v>
      </c>
      <c r="J32" s="3">
        <v>58</v>
      </c>
    </row>
    <row r="33" spans="1:10" x14ac:dyDescent="0.25">
      <c r="A33" s="3" t="str">
        <f>IFERROR(INDEX(PIBA!A:A, MATCH(B33, PIBA!B:B, 0)), "Not Found")</f>
        <v>Jiri Hamal</v>
      </c>
      <c r="B33" s="3" t="s">
        <v>1982</v>
      </c>
      <c r="C33" s="3">
        <v>1</v>
      </c>
      <c r="D33" s="16">
        <v>1.1839778389902809</v>
      </c>
      <c r="E33" s="3">
        <v>88</v>
      </c>
      <c r="F33" s="3">
        <v>19</v>
      </c>
      <c r="G33" s="3">
        <v>47</v>
      </c>
      <c r="H33" s="3">
        <v>82</v>
      </c>
      <c r="I33" s="3">
        <v>86</v>
      </c>
      <c r="J33" s="3">
        <v>36</v>
      </c>
    </row>
    <row r="34" spans="1:10" x14ac:dyDescent="0.25">
      <c r="A34" s="3" t="str">
        <f>IFERROR(INDEX(PIBA!A:A, MATCH(B34, PIBA!B:B, 0)), "Not Found")</f>
        <v>KMJ Sports &amp; Entertainment AB</v>
      </c>
      <c r="B34" s="3" t="s">
        <v>1987</v>
      </c>
      <c r="C34" s="3">
        <v>8</v>
      </c>
      <c r="D34" s="16">
        <v>0.51643301449145995</v>
      </c>
      <c r="E34" s="3">
        <v>43</v>
      </c>
      <c r="F34" s="3">
        <v>90</v>
      </c>
      <c r="G34" s="3">
        <v>81</v>
      </c>
      <c r="H34" s="3">
        <v>54</v>
      </c>
      <c r="I34" s="3">
        <v>34</v>
      </c>
      <c r="J34" s="3">
        <v>87</v>
      </c>
    </row>
    <row r="35" spans="1:10" x14ac:dyDescent="0.25">
      <c r="A35" s="3" t="str">
        <f>IFERROR(INDEX(PIBA!A:A, MATCH(B35, PIBA!B:B, 0)), "Not Found")</f>
        <v>Top Shelf Sports Management LLC.</v>
      </c>
      <c r="B35" s="3" t="s">
        <v>2016</v>
      </c>
      <c r="C35" s="3">
        <v>2</v>
      </c>
      <c r="D35" s="16">
        <v>1.5430618369290063</v>
      </c>
      <c r="E35" s="3">
        <v>70</v>
      </c>
      <c r="F35" s="3">
        <v>4</v>
      </c>
      <c r="G35" s="3">
        <v>5</v>
      </c>
      <c r="H35" s="3">
        <v>38</v>
      </c>
      <c r="I35" s="3">
        <v>56</v>
      </c>
      <c r="J35" s="3">
        <v>5</v>
      </c>
    </row>
    <row r="36" spans="1:10" x14ac:dyDescent="0.25">
      <c r="A36" s="3" t="str">
        <f>IFERROR(INDEX(PIBA!A:A, MATCH(B36, PIBA!B:B, 0)), "Not Found")</f>
        <v>Edge Sports Management, LLC</v>
      </c>
      <c r="B36" s="3" t="s">
        <v>2028</v>
      </c>
      <c r="C36" s="3">
        <v>13</v>
      </c>
      <c r="D36" s="16">
        <v>0.96583107490962528</v>
      </c>
      <c r="E36" s="3">
        <v>26</v>
      </c>
      <c r="F36" s="3">
        <v>48</v>
      </c>
      <c r="G36" s="3">
        <v>40</v>
      </c>
      <c r="H36" s="3">
        <v>31</v>
      </c>
      <c r="I36" s="3">
        <v>31</v>
      </c>
      <c r="J36" s="3">
        <v>51</v>
      </c>
    </row>
    <row r="37" spans="1:10" x14ac:dyDescent="0.25">
      <c r="A37" s="3" t="str">
        <f>IFERROR(INDEX(PIBA!A:A, MATCH(B37, PIBA!B:B, 0)), "Not Found")</f>
        <v>Top Shelf Sports Management Inc.</v>
      </c>
      <c r="B37" s="3" t="s">
        <v>2083</v>
      </c>
      <c r="C37" s="3">
        <v>11</v>
      </c>
      <c r="D37" s="16">
        <v>0.93485199799442076</v>
      </c>
      <c r="E37" s="3">
        <v>32</v>
      </c>
      <c r="F37" s="3">
        <v>49</v>
      </c>
      <c r="G37" s="3">
        <v>61</v>
      </c>
      <c r="H37" s="3">
        <v>28</v>
      </c>
      <c r="I37" s="3">
        <v>29</v>
      </c>
      <c r="J37" s="3">
        <v>59</v>
      </c>
    </row>
    <row r="38" spans="1:10" x14ac:dyDescent="0.25">
      <c r="A38" s="3" t="str">
        <f>IFERROR(INDEX(PIBA!A:A, MATCH(B38, PIBA!B:B, 0)), "Not Found")</f>
        <v>Wasserman Media Group, LLC</v>
      </c>
      <c r="B38" s="3" t="s">
        <v>2113</v>
      </c>
      <c r="C38" s="3">
        <v>17</v>
      </c>
      <c r="D38" s="16">
        <v>0.91945855417272238</v>
      </c>
      <c r="E38" s="3">
        <v>22</v>
      </c>
      <c r="F38" s="3">
        <v>52</v>
      </c>
      <c r="G38" s="3">
        <v>60</v>
      </c>
      <c r="H38" s="3">
        <v>7</v>
      </c>
      <c r="I38" s="3">
        <v>5</v>
      </c>
      <c r="J38" s="3">
        <v>80</v>
      </c>
    </row>
    <row r="39" spans="1:10" x14ac:dyDescent="0.25">
      <c r="A39" s="3" t="str">
        <f>IFERROR(INDEX(PIBA!A:A, MATCH(B39, PIBA!B:B, 0)), "Not Found")</f>
        <v>Achieve Sports Management</v>
      </c>
      <c r="B39" s="3" t="s">
        <v>2169</v>
      </c>
      <c r="C39" s="3">
        <v>5</v>
      </c>
      <c r="D39" s="16">
        <v>1.3724951332021</v>
      </c>
      <c r="E39" s="3">
        <v>57</v>
      </c>
      <c r="F39" s="3">
        <v>7</v>
      </c>
      <c r="G39" s="3">
        <v>17</v>
      </c>
      <c r="H39" s="3">
        <v>73</v>
      </c>
      <c r="I39" s="3">
        <v>77</v>
      </c>
      <c r="J39" s="3">
        <v>23</v>
      </c>
    </row>
    <row r="40" spans="1:10" x14ac:dyDescent="0.25">
      <c r="A40" s="3" t="str">
        <f>IFERROR(INDEX(PIBA!A:A, MATCH(B40, PIBA!B:B, 0)), "Not Found")</f>
        <v>Titan Sports Management, Inc.</v>
      </c>
      <c r="B40" s="3" t="s">
        <v>2190</v>
      </c>
      <c r="C40" s="3">
        <v>16</v>
      </c>
      <c r="D40" s="16">
        <v>1.1260378958166373</v>
      </c>
      <c r="E40" s="3">
        <v>24</v>
      </c>
      <c r="F40" s="3">
        <v>24</v>
      </c>
      <c r="G40" s="3">
        <v>14</v>
      </c>
      <c r="H40" s="3">
        <v>20</v>
      </c>
      <c r="I40" s="3">
        <v>24</v>
      </c>
      <c r="J40" s="3">
        <v>12</v>
      </c>
    </row>
    <row r="41" spans="1:10" x14ac:dyDescent="0.25">
      <c r="A41" s="3" t="str">
        <f>IFERROR(INDEX(PIBA!A:A, MATCH(B41, PIBA!B:B, 0)), "Not Found")</f>
        <v>KO Sports, Inc.</v>
      </c>
      <c r="B41" s="3" t="s">
        <v>2240</v>
      </c>
      <c r="C41" s="3">
        <v>4</v>
      </c>
      <c r="D41" s="16">
        <v>1.0025899990906126</v>
      </c>
      <c r="E41" s="3">
        <v>59</v>
      </c>
      <c r="F41" s="3">
        <v>43</v>
      </c>
      <c r="G41" s="3">
        <v>77</v>
      </c>
      <c r="H41" s="3">
        <v>45</v>
      </c>
      <c r="I41" s="3">
        <v>47</v>
      </c>
      <c r="J41" s="3">
        <v>41</v>
      </c>
    </row>
    <row r="42" spans="1:10" x14ac:dyDescent="0.25">
      <c r="A42" s="3" t="str">
        <f>IFERROR(INDEX(PIBA!A:A, MATCH(B42, PIBA!B:B, 0)), "Not Found")</f>
        <v>KO Sports, Inc.</v>
      </c>
      <c r="B42" s="3" t="s">
        <v>2252</v>
      </c>
      <c r="C42" s="3">
        <v>33</v>
      </c>
      <c r="D42" s="16">
        <v>1.0186094347870915</v>
      </c>
      <c r="E42" s="3">
        <v>8</v>
      </c>
      <c r="F42" s="3">
        <v>39</v>
      </c>
      <c r="G42" s="3">
        <v>24</v>
      </c>
      <c r="H42" s="3">
        <v>6</v>
      </c>
      <c r="I42" s="3">
        <v>6</v>
      </c>
      <c r="J42" s="3">
        <v>27</v>
      </c>
    </row>
    <row r="43" spans="1:10" x14ac:dyDescent="0.25">
      <c r="A43" s="3" t="str">
        <f>IFERROR(INDEX(PIBA!A:A, MATCH(B43, PIBA!B:B, 0)), "Not Found")</f>
        <v>Sports Professional Management Inc.</v>
      </c>
      <c r="B43" s="3" t="s">
        <v>2355</v>
      </c>
      <c r="C43" s="3">
        <v>19</v>
      </c>
      <c r="D43" s="16">
        <v>0.81706559128978307</v>
      </c>
      <c r="E43" s="3">
        <v>20</v>
      </c>
      <c r="F43" s="3">
        <v>67</v>
      </c>
      <c r="G43" s="3">
        <v>67</v>
      </c>
      <c r="H43" s="3">
        <v>23</v>
      </c>
      <c r="I43" s="3">
        <v>21</v>
      </c>
      <c r="J43" s="3">
        <v>83</v>
      </c>
    </row>
    <row r="44" spans="1:10" x14ac:dyDescent="0.25">
      <c r="A44" s="3" t="str">
        <f>IFERROR(INDEX(PIBA!A:A, MATCH(B44, PIBA!B:B, 0)), "Not Found")</f>
        <v>Sports Management Group, Inc.</v>
      </c>
      <c r="B44" s="3" t="s">
        <v>2413</v>
      </c>
      <c r="C44" s="3">
        <v>4</v>
      </c>
      <c r="D44" s="16">
        <v>1.3184473472066145</v>
      </c>
      <c r="E44" s="3">
        <v>61</v>
      </c>
      <c r="F44" s="3">
        <v>10</v>
      </c>
      <c r="G44" s="3">
        <v>43</v>
      </c>
      <c r="H44" s="3">
        <v>52</v>
      </c>
      <c r="I44" s="3">
        <v>62</v>
      </c>
      <c r="J44" s="3">
        <v>15</v>
      </c>
    </row>
    <row r="45" spans="1:10" x14ac:dyDescent="0.25">
      <c r="A45" s="3" t="str">
        <f>IFERROR(INDEX(PIBA!A:A, MATCH(B45, PIBA!B:B, 0)), "Not Found")</f>
        <v>International Sports Advisors Co., Inc.</v>
      </c>
      <c r="B45" s="3" t="s">
        <v>2427</v>
      </c>
      <c r="C45" s="3">
        <v>6</v>
      </c>
      <c r="D45" s="16">
        <v>1.0239258400136066</v>
      </c>
      <c r="E45" s="3">
        <v>46</v>
      </c>
      <c r="F45" s="3">
        <v>37</v>
      </c>
      <c r="G45" s="3">
        <v>38</v>
      </c>
      <c r="H45" s="3">
        <v>25</v>
      </c>
      <c r="I45" s="3">
        <v>26</v>
      </c>
      <c r="J45" s="3">
        <v>31</v>
      </c>
    </row>
    <row r="46" spans="1:10" x14ac:dyDescent="0.25">
      <c r="A46" s="3" t="str">
        <f>IFERROR(INDEX(PIBA!A:A, MATCH(B46, PIBA!B:B, 0)), "Not Found")</f>
        <v>Future Sports LLC co Stowe Law PLLC</v>
      </c>
      <c r="B46" s="3" t="s">
        <v>2458</v>
      </c>
      <c r="C46" s="3">
        <v>1</v>
      </c>
      <c r="D46" s="16">
        <v>1.78096401410176</v>
      </c>
      <c r="E46" s="3">
        <v>84</v>
      </c>
      <c r="F46" s="3">
        <v>3</v>
      </c>
      <c r="G46" s="3">
        <v>20</v>
      </c>
      <c r="H46" s="3">
        <v>71</v>
      </c>
      <c r="I46" s="3">
        <v>78</v>
      </c>
      <c r="J46" s="3">
        <v>17</v>
      </c>
    </row>
    <row r="47" spans="1:10" x14ac:dyDescent="0.25">
      <c r="A47" s="3" t="str">
        <f>IFERROR(INDEX(PIBA!A:A, MATCH(B47, PIBA!B:B, 0)), "Not Found")</f>
        <v>Wasserman Media Group, LLC</v>
      </c>
      <c r="B47" s="3" t="s">
        <v>2462</v>
      </c>
      <c r="C47" s="3">
        <v>24</v>
      </c>
      <c r="D47" s="16">
        <v>0.75307638801447618</v>
      </c>
      <c r="E47" s="3">
        <v>14</v>
      </c>
      <c r="F47" s="3">
        <v>74</v>
      </c>
      <c r="G47" s="3">
        <v>54</v>
      </c>
      <c r="H47" s="3">
        <v>27</v>
      </c>
      <c r="I47" s="3">
        <v>20</v>
      </c>
      <c r="J47" s="3">
        <v>86</v>
      </c>
    </row>
    <row r="48" spans="1:10" x14ac:dyDescent="0.25">
      <c r="A48" s="3" t="str">
        <f>IFERROR(INDEX(PIBA!A:A, MATCH(B48, PIBA!B:B, 0)), "Not Found")</f>
        <v>WIN Hockey Agency</v>
      </c>
      <c r="B48" s="3" t="s">
        <v>2543</v>
      </c>
      <c r="C48" s="3">
        <v>25</v>
      </c>
      <c r="D48" s="16">
        <v>0.7522075139245239</v>
      </c>
      <c r="E48" s="3">
        <v>13</v>
      </c>
      <c r="F48" s="3">
        <v>75</v>
      </c>
      <c r="G48" s="3">
        <v>78</v>
      </c>
      <c r="H48" s="3">
        <v>21</v>
      </c>
      <c r="I48" s="3">
        <v>18</v>
      </c>
      <c r="J48" s="3">
        <v>90</v>
      </c>
    </row>
    <row r="49" spans="1:10" x14ac:dyDescent="0.25">
      <c r="A49" s="3" t="str">
        <f>IFERROR(INDEX(PIBA!A:A, MATCH(B49, PIBA!B:B, 0)), "Not Found")</f>
        <v>Mazerolle &amp; Lemay LLP</v>
      </c>
      <c r="B49" s="3" t="s">
        <v>2619</v>
      </c>
      <c r="C49" s="3">
        <v>1</v>
      </c>
      <c r="D49" s="16">
        <v>0.62563804512392418</v>
      </c>
      <c r="E49" s="3">
        <v>87</v>
      </c>
      <c r="F49" s="3">
        <v>88</v>
      </c>
      <c r="G49" s="3">
        <v>90</v>
      </c>
      <c r="H49" s="3">
        <v>78</v>
      </c>
      <c r="I49" s="3">
        <v>71</v>
      </c>
      <c r="J49" s="3">
        <v>64</v>
      </c>
    </row>
    <row r="50" spans="1:10" x14ac:dyDescent="0.25">
      <c r="A50" s="3" t="str">
        <f>IFERROR(INDEX(PIBA!A:A, MATCH(B50, PIBA!B:B, 0)), "Not Found")</f>
        <v>O2K Worldwide Management Group, LLC - Sports Management and Marketing Group</v>
      </c>
      <c r="B50" s="3" t="s">
        <v>2623</v>
      </c>
      <c r="C50" s="3">
        <v>3</v>
      </c>
      <c r="D50" s="16">
        <v>0.66218866340143911</v>
      </c>
      <c r="E50" s="3">
        <v>67</v>
      </c>
      <c r="F50" s="3">
        <v>87</v>
      </c>
      <c r="G50" s="3">
        <v>51</v>
      </c>
      <c r="H50" s="3">
        <v>86</v>
      </c>
      <c r="I50" s="3">
        <v>80</v>
      </c>
      <c r="J50" s="3">
        <v>52</v>
      </c>
    </row>
    <row r="51" spans="1:10" x14ac:dyDescent="0.25">
      <c r="A51" s="3" t="str">
        <f>IFERROR(INDEX(PIBA!A:A, MATCH(B51, PIBA!B:B, 0)), "Not Found")</f>
        <v>O2K Worldwide Management Group, LLC - Sports Management and Marketing Group</v>
      </c>
      <c r="B51" s="3" t="s">
        <v>2634</v>
      </c>
      <c r="C51" s="3">
        <v>5</v>
      </c>
      <c r="D51" s="16">
        <v>1.4099136942252011</v>
      </c>
      <c r="E51" s="3">
        <v>53</v>
      </c>
      <c r="F51" s="3">
        <v>5</v>
      </c>
      <c r="G51" s="3">
        <v>12</v>
      </c>
      <c r="H51" s="3">
        <v>42</v>
      </c>
      <c r="I51" s="3">
        <v>58</v>
      </c>
      <c r="J51" s="3">
        <v>8</v>
      </c>
    </row>
    <row r="52" spans="1:10" x14ac:dyDescent="0.25">
      <c r="A52" s="3" t="str">
        <f>IFERROR(INDEX(PIBA!A:A, MATCH(B52, PIBA!B:B, 0)), "Not Found")</f>
        <v>Moliver Sports Management</v>
      </c>
      <c r="B52" s="3" t="s">
        <v>2651</v>
      </c>
      <c r="C52" s="3">
        <v>2</v>
      </c>
      <c r="D52" s="16">
        <v>0.53471679758689417</v>
      </c>
      <c r="E52" s="3">
        <v>73</v>
      </c>
      <c r="F52" s="3">
        <v>89</v>
      </c>
      <c r="G52" s="3">
        <v>87</v>
      </c>
      <c r="H52" s="3">
        <v>64</v>
      </c>
      <c r="I52" s="3">
        <v>44</v>
      </c>
      <c r="J52" s="3">
        <v>82</v>
      </c>
    </row>
    <row r="53" spans="1:10" x14ac:dyDescent="0.25">
      <c r="A53" s="3" t="str">
        <f>IFERROR(INDEX(PIBA!A:A, MATCH(B53, PIBA!B:B, 0)), "Not Found")</f>
        <v>The Orr Hockey Group</v>
      </c>
      <c r="B53" s="3" t="s">
        <v>2660</v>
      </c>
      <c r="C53" s="3">
        <v>6</v>
      </c>
      <c r="D53" s="16">
        <v>1.0037456355566694</v>
      </c>
      <c r="E53" s="3">
        <v>48</v>
      </c>
      <c r="F53" s="3">
        <v>42</v>
      </c>
      <c r="G53" s="3">
        <v>84</v>
      </c>
      <c r="H53" s="3">
        <v>50</v>
      </c>
      <c r="I53" s="3">
        <v>54</v>
      </c>
      <c r="J53" s="3">
        <v>40</v>
      </c>
    </row>
    <row r="54" spans="1:10" x14ac:dyDescent="0.25">
      <c r="A54" s="3" t="str">
        <f>IFERROR(INDEX(PIBA!A:A, MATCH(B54, PIBA!B:B, 0)), "Not Found")</f>
        <v>Eclipse Sports Management</v>
      </c>
      <c r="B54" s="3" t="s">
        <v>2682</v>
      </c>
      <c r="C54" s="3">
        <v>5</v>
      </c>
      <c r="D54" s="16">
        <v>0.70429241861857561</v>
      </c>
      <c r="E54" s="3">
        <v>55</v>
      </c>
      <c r="F54" s="3">
        <v>82</v>
      </c>
      <c r="G54" s="3">
        <v>86</v>
      </c>
      <c r="H54" s="3">
        <v>62</v>
      </c>
      <c r="I54" s="3">
        <v>52</v>
      </c>
      <c r="J54" s="3">
        <v>71</v>
      </c>
    </row>
    <row r="55" spans="1:10" x14ac:dyDescent="0.25">
      <c r="A55" s="3" t="str">
        <f>IFERROR(INDEX(PIBA!A:A, MATCH(B55, PIBA!B:B, 0)), "Not Found")</f>
        <v>MPR-Hockey Oy</v>
      </c>
      <c r="B55" s="3" t="s">
        <v>2707</v>
      </c>
      <c r="C55" s="3">
        <v>7</v>
      </c>
      <c r="D55" s="16">
        <v>0.81797432262338687</v>
      </c>
      <c r="E55" s="3">
        <v>45</v>
      </c>
      <c r="F55" s="3">
        <v>66</v>
      </c>
      <c r="G55" s="3">
        <v>66</v>
      </c>
      <c r="H55" s="3">
        <v>57</v>
      </c>
      <c r="I55" s="3">
        <v>48</v>
      </c>
      <c r="J55" s="3">
        <v>65</v>
      </c>
    </row>
    <row r="56" spans="1:10" x14ac:dyDescent="0.25">
      <c r="A56" s="3" t="str">
        <f>IFERROR(INDEX(PIBA!A:A, MATCH(B56, PIBA!B:B, 0)), "Not Found")</f>
        <v>Monir Kalgoum</v>
      </c>
      <c r="B56" s="3" t="s">
        <v>2732</v>
      </c>
      <c r="C56" s="3">
        <v>1</v>
      </c>
      <c r="D56" s="16">
        <v>0.68884191293194652</v>
      </c>
      <c r="E56" s="3">
        <v>83</v>
      </c>
      <c r="F56" s="3">
        <v>85</v>
      </c>
      <c r="G56" s="3">
        <v>89</v>
      </c>
      <c r="H56" s="3">
        <v>66</v>
      </c>
      <c r="I56" s="3">
        <v>55</v>
      </c>
      <c r="J56" s="3">
        <v>69</v>
      </c>
    </row>
    <row r="57" spans="1:10" x14ac:dyDescent="0.25">
      <c r="A57" s="3" t="str">
        <f>IFERROR(INDEX(PIBA!A:A, MATCH(B57, PIBA!B:B, 0)), "Not Found")</f>
        <v>WD Sports &amp; Entertainment</v>
      </c>
      <c r="B57" s="3" t="s">
        <v>2738</v>
      </c>
      <c r="C57" s="3">
        <v>10</v>
      </c>
      <c r="D57" s="16">
        <v>0.78962599948725221</v>
      </c>
      <c r="E57" s="3">
        <v>36</v>
      </c>
      <c r="F57" s="3">
        <v>69</v>
      </c>
      <c r="G57" s="3">
        <v>29</v>
      </c>
      <c r="H57" s="3">
        <v>60</v>
      </c>
      <c r="I57" s="3">
        <v>53</v>
      </c>
      <c r="J57" s="3">
        <v>66</v>
      </c>
    </row>
    <row r="58" spans="1:10" x14ac:dyDescent="0.25">
      <c r="A58" s="3" t="str">
        <f>IFERROR(INDEX(PIBA!A:A, MATCH(B58, PIBA!B:B, 0)), "Not Found")</f>
        <v>I-C-E Hockey Agency</v>
      </c>
      <c r="B58" s="3" t="s">
        <v>2769</v>
      </c>
      <c r="C58" s="3">
        <v>8</v>
      </c>
      <c r="D58" s="16">
        <v>1.2012028713421918</v>
      </c>
      <c r="E58" s="3">
        <v>41</v>
      </c>
      <c r="F58" s="3">
        <v>18</v>
      </c>
      <c r="G58" s="3">
        <v>25</v>
      </c>
      <c r="H58" s="3">
        <v>29</v>
      </c>
      <c r="I58" s="3">
        <v>33</v>
      </c>
      <c r="J58" s="3">
        <v>11</v>
      </c>
    </row>
    <row r="59" spans="1:10" x14ac:dyDescent="0.25">
      <c r="A59" s="3" t="str">
        <f>IFERROR(INDEX(PIBA!A:A, MATCH(B59, PIBA!B:B, 0)), "Not Found")</f>
        <v>Momentum Hockey</v>
      </c>
      <c r="B59" s="3" t="s">
        <v>2793</v>
      </c>
      <c r="C59" s="3">
        <v>3</v>
      </c>
      <c r="D59" s="16">
        <v>1.0660158389184369</v>
      </c>
      <c r="E59" s="3">
        <v>65</v>
      </c>
      <c r="F59" s="3">
        <v>30</v>
      </c>
      <c r="G59" s="3">
        <v>23</v>
      </c>
      <c r="H59" s="3">
        <v>67</v>
      </c>
      <c r="I59" s="3">
        <v>67</v>
      </c>
      <c r="J59" s="3">
        <v>33</v>
      </c>
    </row>
    <row r="60" spans="1:10" x14ac:dyDescent="0.25">
      <c r="A60" s="3" t="str">
        <f>IFERROR(INDEX(PIBA!A:A, MATCH(B60, PIBA!B:B, 0)), "Not Found")</f>
        <v>CAA Hockey</v>
      </c>
      <c r="B60" s="3" t="s">
        <v>2803</v>
      </c>
      <c r="C60" s="3">
        <v>55</v>
      </c>
      <c r="D60" s="16">
        <v>1.0288859052896897</v>
      </c>
      <c r="E60" s="3">
        <v>3</v>
      </c>
      <c r="F60" s="3">
        <v>36</v>
      </c>
      <c r="G60" s="3">
        <v>36</v>
      </c>
      <c r="H60" s="3">
        <v>1</v>
      </c>
      <c r="I60" s="3">
        <v>2</v>
      </c>
      <c r="J60" s="3">
        <v>7</v>
      </c>
    </row>
    <row r="61" spans="1:10" x14ac:dyDescent="0.25">
      <c r="A61" s="3" t="str">
        <f>IFERROR(INDEX(PIBA!A:A, MATCH(B61, PIBA!B:B, 0)), "Not Found")</f>
        <v>Newport Sports Management Inc.</v>
      </c>
      <c r="B61" s="3" t="s">
        <v>2965</v>
      </c>
      <c r="C61" s="3">
        <v>36</v>
      </c>
      <c r="D61" s="16">
        <v>1.1077186349165073</v>
      </c>
      <c r="E61" s="3">
        <v>5</v>
      </c>
      <c r="F61" s="3">
        <v>25</v>
      </c>
      <c r="G61" s="3">
        <v>18</v>
      </c>
      <c r="H61" s="3">
        <v>4</v>
      </c>
      <c r="I61" s="3">
        <v>4</v>
      </c>
      <c r="J61" s="3">
        <v>2</v>
      </c>
    </row>
    <row r="62" spans="1:10" x14ac:dyDescent="0.25">
      <c r="A62" s="3" t="str">
        <f>IFERROR(INDEX(PIBA!A:A, MATCH(B62, PIBA!B:B, 0)), "Not Found")</f>
        <v>Quartexx Management</v>
      </c>
      <c r="B62" s="3" t="s">
        <v>3098</v>
      </c>
      <c r="C62" s="3">
        <v>30</v>
      </c>
      <c r="D62" s="16">
        <v>1.0343076874872799</v>
      </c>
      <c r="E62" s="3">
        <v>10</v>
      </c>
      <c r="F62" s="3">
        <v>33</v>
      </c>
      <c r="G62" s="3">
        <v>28</v>
      </c>
      <c r="H62" s="3">
        <v>14</v>
      </c>
      <c r="I62" s="3">
        <v>16</v>
      </c>
      <c r="J62" s="3">
        <v>22</v>
      </c>
    </row>
    <row r="63" spans="1:10" x14ac:dyDescent="0.25">
      <c r="A63" s="3" t="str">
        <f>IFERROR(INDEX(PIBA!A:A, MATCH(B63, PIBA!B:B, 0)), "Not Found")</f>
        <v>Paraphe Sports-Management</v>
      </c>
      <c r="B63" s="3" t="s">
        <v>3183</v>
      </c>
      <c r="C63" s="3">
        <v>6</v>
      </c>
      <c r="D63" s="16">
        <v>0.86087599836835249</v>
      </c>
      <c r="E63" s="3">
        <v>49</v>
      </c>
      <c r="F63" s="3">
        <v>56</v>
      </c>
      <c r="G63" s="3">
        <v>85</v>
      </c>
      <c r="H63" s="3">
        <v>70</v>
      </c>
      <c r="I63" s="3">
        <v>66</v>
      </c>
      <c r="J63" s="3">
        <v>54</v>
      </c>
    </row>
    <row r="64" spans="1:10" x14ac:dyDescent="0.25">
      <c r="A64" s="3" t="str">
        <f>IFERROR(INDEX(PIBA!A:A, MATCH(B64, PIBA!B:B, 0)), "Not Found")</f>
        <v>TMI, LLC</v>
      </c>
      <c r="B64" s="3" t="s">
        <v>3203</v>
      </c>
      <c r="C64" s="3">
        <v>12</v>
      </c>
      <c r="D64" s="16">
        <v>1.0337440615967459</v>
      </c>
      <c r="E64" s="3">
        <v>28</v>
      </c>
      <c r="F64" s="3">
        <v>34</v>
      </c>
      <c r="G64" s="3">
        <v>19</v>
      </c>
      <c r="H64" s="3">
        <v>17</v>
      </c>
      <c r="I64" s="3">
        <v>19</v>
      </c>
      <c r="J64" s="3">
        <v>24</v>
      </c>
    </row>
    <row r="65" spans="1:10" x14ac:dyDescent="0.25">
      <c r="A65" s="3" t="str">
        <f>IFERROR(INDEX(PIBA!A:A, MATCH(B65, PIBA!B:B, 0)), "Not Found")</f>
        <v>Wasserman Media Group, LLC</v>
      </c>
      <c r="B65" s="3" t="s">
        <v>3245</v>
      </c>
      <c r="C65" s="3">
        <v>5</v>
      </c>
      <c r="D65" s="16">
        <v>0.84854854194809204</v>
      </c>
      <c r="E65" s="3">
        <v>56</v>
      </c>
      <c r="F65" s="3">
        <v>59</v>
      </c>
      <c r="G65" s="3">
        <v>69</v>
      </c>
      <c r="H65" s="3">
        <v>65</v>
      </c>
      <c r="I65" s="3">
        <v>60</v>
      </c>
      <c r="J65" s="3">
        <v>56</v>
      </c>
    </row>
    <row r="66" spans="1:10" x14ac:dyDescent="0.25">
      <c r="A66" s="3" t="str">
        <f>IFERROR(INDEX(PIBA!A:A, MATCH(B66, PIBA!B:B, 0)), "Not Found")</f>
        <v>Global Hockey Consultants</v>
      </c>
      <c r="B66" s="3" t="s">
        <v>3263</v>
      </c>
      <c r="C66" s="3">
        <v>12</v>
      </c>
      <c r="D66" s="16">
        <v>0.84702672813892732</v>
      </c>
      <c r="E66" s="3">
        <v>30</v>
      </c>
      <c r="F66" s="3">
        <v>60</v>
      </c>
      <c r="G66" s="3">
        <v>71</v>
      </c>
      <c r="H66" s="3">
        <v>32</v>
      </c>
      <c r="I66" s="3">
        <v>30</v>
      </c>
      <c r="J66" s="3">
        <v>74</v>
      </c>
    </row>
    <row r="67" spans="1:10" x14ac:dyDescent="0.25">
      <c r="A67" s="3" t="str">
        <f>IFERROR(INDEX(PIBA!A:A, MATCH(B67, PIBA!B:B, 0)), "Not Found")</f>
        <v>Quartexx Management</v>
      </c>
      <c r="B67" s="3" t="s">
        <v>3302</v>
      </c>
      <c r="C67" s="3">
        <v>1</v>
      </c>
      <c r="D67" s="16">
        <v>0.84965430152375399</v>
      </c>
      <c r="E67" s="3">
        <v>86</v>
      </c>
      <c r="F67" s="3">
        <v>58</v>
      </c>
      <c r="G67" s="3">
        <v>49</v>
      </c>
      <c r="H67" s="3">
        <v>76</v>
      </c>
      <c r="I67" s="3">
        <v>75</v>
      </c>
      <c r="J67" s="3">
        <v>50</v>
      </c>
    </row>
    <row r="68" spans="1:10" x14ac:dyDescent="0.25">
      <c r="A68" s="3" t="str">
        <f>IFERROR(INDEX(PIBA!A:A, MATCH(B68, PIBA!B:B, 0)), "Not Found")</f>
        <v>Alterno Global Management LLC</v>
      </c>
      <c r="B68" s="3" t="s">
        <v>3306</v>
      </c>
      <c r="C68" s="3">
        <v>12</v>
      </c>
      <c r="D68" s="16">
        <v>0.88457077332663681</v>
      </c>
      <c r="E68" s="3">
        <v>29</v>
      </c>
      <c r="F68" s="3">
        <v>55</v>
      </c>
      <c r="G68" s="3">
        <v>70</v>
      </c>
      <c r="H68" s="3">
        <v>22</v>
      </c>
      <c r="I68" s="3">
        <v>22</v>
      </c>
      <c r="J68" s="3">
        <v>73</v>
      </c>
    </row>
    <row r="69" spans="1:10" x14ac:dyDescent="0.25">
      <c r="A69" s="3" t="str">
        <f>IFERROR(INDEX(PIBA!A:A, MATCH(B69, PIBA!B:B, 0)), "Not Found")</f>
        <v>Quartexx Management</v>
      </c>
      <c r="B69" s="3" t="s">
        <v>3341</v>
      </c>
      <c r="C69" s="3">
        <v>21</v>
      </c>
      <c r="D69" s="16">
        <v>0.99203217177936498</v>
      </c>
      <c r="E69" s="3">
        <v>18</v>
      </c>
      <c r="F69" s="3">
        <v>45</v>
      </c>
      <c r="G69" s="3">
        <v>57</v>
      </c>
      <c r="H69" s="3">
        <v>26</v>
      </c>
      <c r="I69" s="3">
        <v>25</v>
      </c>
      <c r="J69" s="3">
        <v>44</v>
      </c>
    </row>
    <row r="70" spans="1:10" x14ac:dyDescent="0.25">
      <c r="A70" s="3" t="str">
        <f>IFERROR(INDEX(PIBA!A:A, MATCH(B70, PIBA!B:B, 0)), "Not Found")</f>
        <v>Alpha Hockey Inc.</v>
      </c>
      <c r="B70" s="3" t="s">
        <v>3401</v>
      </c>
      <c r="C70" s="3">
        <v>9</v>
      </c>
      <c r="D70" s="16">
        <v>0.7073361390984142</v>
      </c>
      <c r="E70" s="3">
        <v>38</v>
      </c>
      <c r="F70" s="3">
        <v>79</v>
      </c>
      <c r="G70" s="3">
        <v>59</v>
      </c>
      <c r="H70" s="3">
        <v>33</v>
      </c>
      <c r="I70" s="3">
        <v>28</v>
      </c>
      <c r="J70" s="3">
        <v>84</v>
      </c>
    </row>
    <row r="71" spans="1:10" x14ac:dyDescent="0.25">
      <c r="A71" s="3" t="str">
        <f>IFERROR(INDEX(PIBA!A:A, MATCH(B71, PIBA!B:B, 0)), "Not Found")</f>
        <v>The Orr Hockey Group</v>
      </c>
      <c r="B71" s="3" t="s">
        <v>3436</v>
      </c>
      <c r="C71" s="3">
        <v>5</v>
      </c>
      <c r="D71" s="16">
        <v>1.3150213948150793</v>
      </c>
      <c r="E71" s="3">
        <v>52</v>
      </c>
      <c r="F71" s="3">
        <v>11</v>
      </c>
      <c r="G71" s="3">
        <v>13</v>
      </c>
      <c r="H71" s="3">
        <v>30</v>
      </c>
      <c r="I71" s="3">
        <v>39</v>
      </c>
      <c r="J71" s="3">
        <v>4</v>
      </c>
    </row>
    <row r="72" spans="1:10" x14ac:dyDescent="0.25">
      <c r="A72" s="3" t="str">
        <f>IFERROR(INDEX(PIBA!A:A, MATCH(B72, PIBA!B:B, 0)), "Not Found")</f>
        <v>Wasserman Media Group, LLC</v>
      </c>
      <c r="B72" s="3" t="s">
        <v>3451</v>
      </c>
      <c r="C72" s="3">
        <v>20</v>
      </c>
      <c r="D72" s="16">
        <v>0.71379823854343449</v>
      </c>
      <c r="E72" s="3">
        <v>19</v>
      </c>
      <c r="F72" s="3">
        <v>78</v>
      </c>
      <c r="G72" s="3">
        <v>76</v>
      </c>
      <c r="H72" s="3">
        <v>43</v>
      </c>
      <c r="I72" s="3">
        <v>35</v>
      </c>
      <c r="J72" s="3">
        <v>79</v>
      </c>
    </row>
    <row r="73" spans="1:10" x14ac:dyDescent="0.25">
      <c r="A73" s="3" t="str">
        <f>IFERROR(INDEX(PIBA!A:A, MATCH(B73, PIBA!B:B, 0)), "Not Found")</f>
        <v>Valette World Sports Inc.</v>
      </c>
      <c r="B73" s="3" t="s">
        <v>3508</v>
      </c>
      <c r="C73" s="3">
        <v>4</v>
      </c>
      <c r="D73" s="16">
        <v>0.81230847910245663</v>
      </c>
      <c r="E73" s="3">
        <v>60</v>
      </c>
      <c r="F73" s="3">
        <v>68</v>
      </c>
      <c r="G73" s="3">
        <v>73</v>
      </c>
      <c r="H73" s="3">
        <v>46</v>
      </c>
      <c r="I73" s="3">
        <v>41</v>
      </c>
      <c r="J73" s="3">
        <v>67</v>
      </c>
    </row>
    <row r="74" spans="1:10" x14ac:dyDescent="0.25">
      <c r="A74" s="3" t="str">
        <f>IFERROR(INDEX(PIBA!A:A, MATCH(B74, PIBA!B:B, 0)), "Not Found")</f>
        <v>Wintersports Ltd. Operating as Raze Sports</v>
      </c>
      <c r="B74" s="3" t="s">
        <v>3522</v>
      </c>
      <c r="C74" s="3">
        <v>15</v>
      </c>
      <c r="D74" s="16">
        <v>0.83166755961345618</v>
      </c>
      <c r="E74" s="3">
        <v>25</v>
      </c>
      <c r="F74" s="3">
        <v>64</v>
      </c>
      <c r="G74" s="3">
        <v>33</v>
      </c>
      <c r="H74" s="3">
        <v>39</v>
      </c>
      <c r="I74" s="3">
        <v>36</v>
      </c>
      <c r="J74" s="3">
        <v>68</v>
      </c>
    </row>
    <row r="75" spans="1:10" x14ac:dyDescent="0.25">
      <c r="A75" s="3" t="str">
        <f>IFERROR(INDEX(PIBA!A:A, MATCH(B75, PIBA!B:B, 0)), "Not Found")</f>
        <v>Octagon Athlete Representation</v>
      </c>
      <c r="B75" s="3" t="s">
        <v>3567</v>
      </c>
      <c r="C75" s="3">
        <v>10</v>
      </c>
      <c r="D75" s="16">
        <v>1.1687722800323177</v>
      </c>
      <c r="E75" s="3">
        <v>35</v>
      </c>
      <c r="F75" s="3">
        <v>20</v>
      </c>
      <c r="G75" s="3">
        <v>56</v>
      </c>
      <c r="H75" s="3">
        <v>40</v>
      </c>
      <c r="I75" s="3">
        <v>45</v>
      </c>
      <c r="J75" s="3">
        <v>20</v>
      </c>
    </row>
    <row r="76" spans="1:10" x14ac:dyDescent="0.25">
      <c r="A76" s="3" t="str">
        <f>IFERROR(INDEX(PIBA!A:A, MATCH(B76, PIBA!B:B, 0)), "Not Found")</f>
        <v>R Murray LLC</v>
      </c>
      <c r="B76" s="3" t="s">
        <v>3597</v>
      </c>
      <c r="C76" s="3">
        <v>1</v>
      </c>
      <c r="D76" s="16">
        <v>1.9367711313543976</v>
      </c>
      <c r="E76" s="3">
        <v>81</v>
      </c>
      <c r="F76" s="3">
        <v>2</v>
      </c>
      <c r="G76" s="3">
        <v>3</v>
      </c>
      <c r="H76" s="3">
        <v>61</v>
      </c>
      <c r="I76" s="3">
        <v>74</v>
      </c>
      <c r="J76" s="3">
        <v>10</v>
      </c>
    </row>
    <row r="77" spans="1:10" x14ac:dyDescent="0.25">
      <c r="A77" s="3" t="str">
        <f>IFERROR(INDEX(PIBA!A:A, MATCH(B77, PIBA!B:B, 0)), "Not Found")</f>
        <v>Pro Hockey Consulting / Garrusso, Norton, Cooley, McGlone PC</v>
      </c>
      <c r="B77" s="3" t="s">
        <v>3602</v>
      </c>
      <c r="C77" s="3">
        <v>1</v>
      </c>
      <c r="D77" s="16">
        <v>1.0043838886945067</v>
      </c>
      <c r="E77" s="3">
        <v>85</v>
      </c>
      <c r="F77" s="3">
        <v>40</v>
      </c>
      <c r="G77" s="3">
        <v>79</v>
      </c>
      <c r="H77" s="3">
        <v>72</v>
      </c>
      <c r="I77" s="3">
        <v>70</v>
      </c>
      <c r="J77" s="3">
        <v>42</v>
      </c>
    </row>
    <row r="78" spans="1:10" x14ac:dyDescent="0.25">
      <c r="A78" s="3" t="str">
        <f>IFERROR(INDEX(PIBA!A:A, MATCH(B78, PIBA!B:B, 0)), "Not Found")</f>
        <v>Jandec Inc.</v>
      </c>
      <c r="B78" s="3" t="s">
        <v>3607</v>
      </c>
      <c r="C78" s="3">
        <v>1</v>
      </c>
      <c r="D78" s="16">
        <v>3.0542937577608025</v>
      </c>
      <c r="E78" s="3">
        <v>82</v>
      </c>
      <c r="F78" s="3">
        <v>1</v>
      </c>
      <c r="G78" s="3">
        <v>1</v>
      </c>
      <c r="H78" s="3">
        <v>63</v>
      </c>
      <c r="I78" s="3">
        <v>79</v>
      </c>
      <c r="J78" s="3">
        <v>6</v>
      </c>
    </row>
    <row r="79" spans="1:10" x14ac:dyDescent="0.25">
      <c r="A79" s="3" t="str">
        <f>IFERROR(INDEX(PIBA!A:A, MATCH(B79, PIBA!B:B, 0)), "Not Found")</f>
        <v>Icy Luck Inc.</v>
      </c>
      <c r="B79" s="3" t="s">
        <v>3613</v>
      </c>
      <c r="C79" s="3">
        <v>1</v>
      </c>
      <c r="D79" s="16">
        <v>1.0905820053345929</v>
      </c>
      <c r="E79" s="3">
        <v>80</v>
      </c>
      <c r="F79" s="3">
        <v>28</v>
      </c>
      <c r="G79" s="3">
        <v>48</v>
      </c>
      <c r="H79" s="3">
        <v>59</v>
      </c>
      <c r="I79" s="3">
        <v>61</v>
      </c>
      <c r="J79" s="3">
        <v>30</v>
      </c>
    </row>
    <row r="80" spans="1:10" x14ac:dyDescent="0.25">
      <c r="A80" s="3" t="str">
        <f>IFERROR(INDEX(PIBA!A:A, MATCH(B80, PIBA!B:B, 0)), "Not Found")</f>
        <v>R.W.G. Sport Management</v>
      </c>
      <c r="B80" s="3" t="s">
        <v>3618</v>
      </c>
      <c r="C80" s="3">
        <v>5</v>
      </c>
      <c r="D80" s="16">
        <v>0.9658546239219773</v>
      </c>
      <c r="E80" s="3">
        <v>54</v>
      </c>
      <c r="F80" s="3">
        <v>47</v>
      </c>
      <c r="G80" s="3">
        <v>10</v>
      </c>
      <c r="H80" s="3">
        <v>49</v>
      </c>
      <c r="I80" s="3">
        <v>49</v>
      </c>
      <c r="J80" s="3">
        <v>46</v>
      </c>
    </row>
    <row r="81" spans="1:10" x14ac:dyDescent="0.25">
      <c r="A81" s="3" t="str">
        <f>IFERROR(INDEX(PIBA!A:A, MATCH(B81, PIBA!B:B, 0)), "Not Found")</f>
        <v>Quartexx Management</v>
      </c>
      <c r="B81" s="3" t="s">
        <v>3634</v>
      </c>
      <c r="C81" s="3">
        <v>3</v>
      </c>
      <c r="D81" s="16">
        <v>1.4004402579012025</v>
      </c>
      <c r="E81" s="3">
        <v>68</v>
      </c>
      <c r="F81" s="3">
        <v>6</v>
      </c>
      <c r="G81" s="3">
        <v>21</v>
      </c>
      <c r="H81" s="3">
        <v>90</v>
      </c>
      <c r="I81" s="3">
        <v>90</v>
      </c>
      <c r="J81" s="3">
        <v>38</v>
      </c>
    </row>
    <row r="82" spans="1:10" x14ac:dyDescent="0.25">
      <c r="A82" s="3" t="str">
        <f>IFERROR(INDEX(PIBA!A:A, MATCH(B82, PIBA!B:B, 0)), "Not Found")</f>
        <v>Sports Consulting Group Inc.</v>
      </c>
      <c r="B82" s="3" t="s">
        <v>3643</v>
      </c>
      <c r="C82" s="3">
        <v>3</v>
      </c>
      <c r="D82" s="16">
        <v>1.1375374810846459</v>
      </c>
      <c r="E82" s="3">
        <v>64</v>
      </c>
      <c r="F82" s="3">
        <v>23</v>
      </c>
      <c r="G82" s="3">
        <v>37</v>
      </c>
      <c r="H82" s="3">
        <v>51</v>
      </c>
      <c r="I82" s="3">
        <v>59</v>
      </c>
      <c r="J82" s="3">
        <v>26</v>
      </c>
    </row>
    <row r="83" spans="1:10" x14ac:dyDescent="0.25">
      <c r="A83" s="3" t="str">
        <f>IFERROR(INDEX(PIBA!A:A, MATCH(B83, PIBA!B:B, 0)), "Not Found")</f>
        <v>Unlimited Sports Management LLC</v>
      </c>
      <c r="B83" s="3" t="s">
        <v>3655</v>
      </c>
      <c r="C83" s="3">
        <v>4</v>
      </c>
      <c r="D83" s="16">
        <v>0.70514974603688685</v>
      </c>
      <c r="E83" s="3">
        <v>63</v>
      </c>
      <c r="F83" s="3">
        <v>80</v>
      </c>
      <c r="G83" s="3">
        <v>83</v>
      </c>
      <c r="H83" s="3">
        <v>89</v>
      </c>
      <c r="I83" s="3">
        <v>87</v>
      </c>
      <c r="J83" s="3">
        <v>48</v>
      </c>
    </row>
    <row r="84" spans="1:10" x14ac:dyDescent="0.25">
      <c r="A84" s="3" t="str">
        <f>IFERROR(INDEX(PIBA!A:A, MATCH(B84, PIBA!B:B, 0)), "Not Found")</f>
        <v>KO Sports, Inc.</v>
      </c>
      <c r="B84" s="3" t="s">
        <v>3666</v>
      </c>
      <c r="C84" s="3">
        <v>7</v>
      </c>
      <c r="D84" s="16">
        <v>0.83894611334812208</v>
      </c>
      <c r="E84" s="3">
        <v>44</v>
      </c>
      <c r="F84" s="3">
        <v>63</v>
      </c>
      <c r="G84" s="3">
        <v>74</v>
      </c>
      <c r="H84" s="3">
        <v>56</v>
      </c>
      <c r="I84" s="3">
        <v>50</v>
      </c>
      <c r="J84" s="3">
        <v>63</v>
      </c>
    </row>
    <row r="85" spans="1:10" x14ac:dyDescent="0.25">
      <c r="A85" s="3" t="str">
        <f>IFERROR(INDEX(PIBA!A:A, MATCH(B85, PIBA!B:B, 0)), "Not Found")</f>
        <v>Sports Consulting Group Inc.</v>
      </c>
      <c r="B85" s="3" t="s">
        <v>3697</v>
      </c>
      <c r="C85" s="3">
        <v>2</v>
      </c>
      <c r="D85" s="16">
        <v>1.3664280956390655</v>
      </c>
      <c r="E85" s="3">
        <v>72</v>
      </c>
      <c r="F85" s="3">
        <v>8</v>
      </c>
      <c r="G85" s="3">
        <v>6</v>
      </c>
      <c r="H85" s="3">
        <v>55</v>
      </c>
      <c r="I85" s="3">
        <v>65</v>
      </c>
      <c r="J85" s="3">
        <v>14</v>
      </c>
    </row>
    <row r="86" spans="1:10" x14ac:dyDescent="0.25">
      <c r="A86" s="3" t="str">
        <f>IFERROR(INDEX(PIBA!A:A, MATCH(B86, PIBA!B:B, 0)), "Not Found")</f>
        <v>O2K Worldwide Management Group, LLC - Sports Management and Marketing Group</v>
      </c>
      <c r="B86" s="3" t="s">
        <v>3704</v>
      </c>
      <c r="C86" s="3">
        <v>2</v>
      </c>
      <c r="D86" s="16">
        <v>0.83165178749430257</v>
      </c>
      <c r="E86" s="3">
        <v>75</v>
      </c>
      <c r="F86" s="3">
        <v>65</v>
      </c>
      <c r="G86" s="3">
        <v>75</v>
      </c>
      <c r="H86" s="3">
        <v>69</v>
      </c>
      <c r="I86" s="3">
        <v>64</v>
      </c>
      <c r="J86" s="3">
        <v>55</v>
      </c>
    </row>
    <row r="87" spans="1:10" x14ac:dyDescent="0.25">
      <c r="A87" s="3" t="str">
        <f>IFERROR(INDEX(PIBA!A:A, MATCH(B87, PIBA!B:B, 0)), "Not Found")</f>
        <v>Stephen W. Screnci, P.A.</v>
      </c>
      <c r="B87" s="3" t="s">
        <v>3710</v>
      </c>
      <c r="C87" s="3">
        <v>1</v>
      </c>
      <c r="D87" s="16">
        <v>1.3079290594745823</v>
      </c>
      <c r="E87" s="3">
        <v>79</v>
      </c>
      <c r="F87" s="3">
        <v>12</v>
      </c>
      <c r="G87" s="3">
        <v>4</v>
      </c>
      <c r="H87" s="3">
        <v>53</v>
      </c>
      <c r="I87" s="3">
        <v>63</v>
      </c>
      <c r="J87" s="3">
        <v>16</v>
      </c>
    </row>
    <row r="88" spans="1:10" x14ac:dyDescent="0.25">
      <c r="A88" s="3" t="str">
        <f>IFERROR(INDEX(PIBA!A:A, MATCH(B88, PIBA!B:B, 0)), "Not Found")</f>
        <v>PCI Hockey</v>
      </c>
      <c r="B88" s="3" t="s">
        <v>3715</v>
      </c>
      <c r="C88" s="3">
        <v>2</v>
      </c>
      <c r="D88" s="16">
        <v>1.1599628548053313</v>
      </c>
      <c r="E88" s="3">
        <v>77</v>
      </c>
      <c r="F88" s="3">
        <v>22</v>
      </c>
      <c r="G88" s="3">
        <v>2</v>
      </c>
      <c r="H88" s="3">
        <v>80</v>
      </c>
      <c r="I88" s="3">
        <v>82</v>
      </c>
      <c r="J88" s="3">
        <v>35</v>
      </c>
    </row>
    <row r="89" spans="1:10" x14ac:dyDescent="0.25">
      <c r="A89" s="3" t="str">
        <f>IFERROR(INDEX(PIBA!A:A, MATCH(B89, PIBA!B:B, 0)), "Not Found")</f>
        <v>International Sports Advisors Co., Inc.</v>
      </c>
      <c r="B89" s="3" t="s">
        <v>2446</v>
      </c>
      <c r="C89" s="3">
        <v>11</v>
      </c>
      <c r="D89" s="16">
        <v>0.89776527473917</v>
      </c>
      <c r="E89" s="3">
        <v>33</v>
      </c>
      <c r="F89" s="3">
        <v>53</v>
      </c>
      <c r="G89" s="3">
        <v>63</v>
      </c>
      <c r="H89" s="3">
        <v>36</v>
      </c>
      <c r="I89" s="3">
        <v>37</v>
      </c>
      <c r="J89" s="3">
        <v>62</v>
      </c>
    </row>
    <row r="90" spans="1:10" x14ac:dyDescent="0.25">
      <c r="A90" s="3" t="str">
        <f>IFERROR(INDEX(PIBA!A:A, MATCH(B90, PIBA!B:B, 0)), "Not Found")</f>
        <v>Raze Sports</v>
      </c>
      <c r="B90" s="3" t="s">
        <v>3774</v>
      </c>
      <c r="C90" s="3">
        <v>9</v>
      </c>
      <c r="D90" s="16">
        <v>0.76393807723226137</v>
      </c>
      <c r="E90" s="3">
        <v>39</v>
      </c>
      <c r="F90" s="3">
        <v>72</v>
      </c>
      <c r="G90" s="3">
        <v>42</v>
      </c>
      <c r="H90" s="3">
        <v>44</v>
      </c>
      <c r="I90" s="3">
        <v>40</v>
      </c>
      <c r="J90" s="3">
        <v>75</v>
      </c>
    </row>
    <row r="91" spans="1:10" x14ac:dyDescent="0.25">
      <c r="A91" s="3" t="str">
        <f>IFERROR(INDEX(PIBA!A:A, MATCH(B91, PIBA!B:B, 0)), "Not Found")</f>
        <v>Newport Sports Management Inc.</v>
      </c>
      <c r="B91" s="3" t="s">
        <v>3803</v>
      </c>
      <c r="C91" s="3">
        <v>18</v>
      </c>
      <c r="D91" s="16">
        <v>1.0235144191014101</v>
      </c>
      <c r="E91" s="3">
        <v>21</v>
      </c>
      <c r="F91" s="3">
        <v>38</v>
      </c>
      <c r="G91" s="3">
        <v>32</v>
      </c>
      <c r="H91" s="3">
        <v>11</v>
      </c>
      <c r="I91" s="3">
        <v>13</v>
      </c>
      <c r="J91" s="3">
        <v>28</v>
      </c>
    </row>
    <row r="120" spans="2:2" hidden="1" x14ac:dyDescent="0.25">
      <c r="B120" s="3" t="s">
        <v>3863</v>
      </c>
    </row>
    <row r="121" spans="2:2" hidden="1" x14ac:dyDescent="0.25">
      <c r="B121" s="3" t="s">
        <v>3864</v>
      </c>
    </row>
  </sheetData>
  <autoFilter ref="A1:J121" xr:uid="{1A120E8E-AB0F-4911-8EFD-118D8A52D45C}">
    <sortState xmlns:xlrd2="http://schemas.microsoft.com/office/spreadsheetml/2017/richdata2" ref="A2:J91">
      <sortCondition descending="1" ref="D1:D121"/>
    </sortState>
  </autoFilter>
  <sortState xmlns:xlrd2="http://schemas.microsoft.com/office/spreadsheetml/2017/richdata2" ref="A2:J91">
    <sortCondition ref="B2:B121"/>
  </sortState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PIBA</vt:lpstr>
      <vt:lpstr>PIBA with Teams</vt:lpstr>
      <vt:lpstr>Agents</vt:lpstr>
      <vt:lpstr>Agencies</vt:lpstr>
      <vt:lpstr>Agents Cuts</vt:lpstr>
      <vt:lpstr>Agencies Cuts</vt:lpstr>
      <vt:lpstr>FLSCR</vt:lpstr>
      <vt:lpstr>Agents Trimmed</vt:lpstr>
      <vt:lpstr>Just Agent Ranks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Hetu</dc:creator>
  <cp:lastModifiedBy>Ethan Hetu</cp:lastModifiedBy>
  <dcterms:created xsi:type="dcterms:W3CDTF">2025-02-06T16:47:29Z</dcterms:created>
  <dcterms:modified xsi:type="dcterms:W3CDTF">2025-02-18T22:12:32Z</dcterms:modified>
</cp:coreProperties>
</file>