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en_skoroszyt"/>
  <mc:AlternateContent xmlns:mc="http://schemas.openxmlformats.org/markup-compatibility/2006">
    <mc:Choice Requires="x15">
      <x15ac:absPath xmlns:x15ac="http://schemas.microsoft.com/office/spreadsheetml/2010/11/ac" url="C:\Users\krzysztof.brzostek\Desktop\kbrzostek\kb\Osobiste\Plany produkcji\"/>
    </mc:Choice>
  </mc:AlternateContent>
  <bookViews>
    <workbookView xWindow="-375" yWindow="4605" windowWidth="15480" windowHeight="1185" tabRatio="606"/>
  </bookViews>
  <sheets>
    <sheet name="Plan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__mds_first_cell___">'[1]Dane z Niemiec'!#REF!</definedName>
    <definedName name="__123Graph_A" hidden="1">[2]Antrag!$E$77:$N$77</definedName>
    <definedName name="__123Graph_AKNS" hidden="1">[2]Antrag!$E$78:$X$78</definedName>
    <definedName name="__123Graph_AKVS" hidden="1">[2]Antrag!$E$77:$X$77</definedName>
    <definedName name="__123Graph_X" hidden="1">[2]Antrag!$E$32:$N$32</definedName>
    <definedName name="__123Graph_XKNS" hidden="1">[2]Antrag!$E$32:$X$32</definedName>
    <definedName name="__123Graph_XKVS" hidden="1">[2]Antrag!$E$32:$X$32</definedName>
    <definedName name="_MG25">[3]US_PG_MG!#REF!</definedName>
    <definedName name="_Order1" hidden="1">0</definedName>
    <definedName name="_Order2" hidden="1">0</definedName>
    <definedName name="_PG25">[3]US_PG_MG!#REF!</definedName>
    <definedName name="_PG26">[3]US_PG_MG!#REF!</definedName>
    <definedName name="_PG27">[3]US_PG_MG!#REF!</definedName>
    <definedName name="_PG28">[3]US_PG_MG!#REF!</definedName>
    <definedName name="_PG29">[3]US_PG_MG!#REF!</definedName>
    <definedName name="_PG30">[3]US_PG_MG!#REF!</definedName>
    <definedName name="_PG31">[3]US_PG_MG!#REF!</definedName>
    <definedName name="_PG32">[3]US_PG_MG!#REF!</definedName>
    <definedName name="_PG33">[3]US_PG_MG!#REF!</definedName>
    <definedName name="_PG34">[3]US_PG_MG!#REF!</definedName>
    <definedName name="_PG35">[3]US_PG_MG!#REF!</definedName>
    <definedName name="_PG36">[3]US_PG_MG!#REF!</definedName>
    <definedName name="_PG37">[3]US_PG_MG!#REF!</definedName>
    <definedName name="_PG38">[3]US_PG_MG!#REF!</definedName>
    <definedName name="_PG39">[3]US_PG_MG!#REF!</definedName>
    <definedName name="_PG40">[3]US_PG_MG!#REF!</definedName>
    <definedName name="_r">[4]Basiseingabe!#REF!</definedName>
    <definedName name="a" hidden="1">[5]Antrag!$E$32:$X$32</definedName>
    <definedName name="aa">[6]Basiseingabe!#REF!</definedName>
    <definedName name="aaa">[6]Basiseingabe!#REF!</definedName>
    <definedName name="aaaa">[7]Basiseingabe!#REF!</definedName>
    <definedName name="aaaa_37">[8]Basiseingabe!#REF!</definedName>
    <definedName name="aaab">[7]Basiseingabe!#REF!</definedName>
    <definedName name="aaab_37">[8]Basiseingabe!#REF!</definedName>
    <definedName name="Abschreibung">#REF!</definedName>
    <definedName name="AktivaDisc">#REF!</definedName>
    <definedName name="asdas">[9]Untersegmente!$B$8</definedName>
    <definedName name="asdasd">[9]Untersegmente!$B$11</definedName>
    <definedName name="asdasdas">[9]Untersegmente!$B$13</definedName>
    <definedName name="Aufsplitt">#REF!</definedName>
    <definedName name="B_Index_t">#REF!</definedName>
    <definedName name="BASEFORECAST">[10]Attributes!$B$22</definedName>
    <definedName name="_xlnm.Database">#REF!</definedName>
    <definedName name="Berichtseinheit_3">[11]Basiseingabe!#REF!</definedName>
    <definedName name="Berichtseinheit_3_12">[12]Eingabemaske!$F$8</definedName>
    <definedName name="Berichtseinheit_3_37">[13]Basiseingabe!#REF!</definedName>
    <definedName name="Berichtsjahr">[11]Basiseingabe!#REF!</definedName>
    <definedName name="Berichtsjahr_0">[2]Eingabemaske!$F$13</definedName>
    <definedName name="Berichtsjahr_0_12">[12]Eingabemaske!$F$13</definedName>
    <definedName name="Berichtsjahr_1">[11]Basiseingabe!#REF!</definedName>
    <definedName name="Berichtsjahr_1_12">[12]Eingabemaske!$F$13</definedName>
    <definedName name="Berichtsjahr_1_37">[13]Basiseingabe!#REF!</definedName>
    <definedName name="Berichtsjahr_12">[12]Eingabe!$E$13</definedName>
    <definedName name="Berichtsjahr_2">[2]Eingabemaske!$F$15</definedName>
    <definedName name="Berichtsjahr_2_12">[12]Eingabemaske!$F$15</definedName>
    <definedName name="Berichtsjahr_3">[2]Eingabemaske!$F$16</definedName>
    <definedName name="Berichtsjahr_3_12">[12]Eingabemaske!$F$16</definedName>
    <definedName name="Berichtsjahr_37">[13]Basiseingabe!#REF!</definedName>
    <definedName name="Berichtsmonat">[2]Eingabe!$E$9</definedName>
    <definedName name="Berichtsmonat_1">[2]Eingabemaske!$F$10</definedName>
    <definedName name="Berichtsmonat_1_12">[12]Eingabemaske!$F$10</definedName>
    <definedName name="Berichtsmonat_12">[12]Eingabe!$E$9</definedName>
    <definedName name="Berichtsmonat_2">[2]Eingabemaske!$F$11</definedName>
    <definedName name="Berichtsmonat_2_12">[12]Eingabemaske!$F$11</definedName>
    <definedName name="Berichtsmonat_3">[2]Eingabemaske!$F$12</definedName>
    <definedName name="Berichtsmonat_3_12">[12]Eingabemaske!$F$12</definedName>
    <definedName name="Bezeichnungswuerfel">#REF!</definedName>
    <definedName name="Bezeichnungswürfel">#REF!</definedName>
    <definedName name="BUDGETYEAR">[10]Attributes!$B$19</definedName>
    <definedName name="ccc">[7]Basiseingabe!#REF!</definedName>
    <definedName name="ccc_37">[8]Basiseingabe!#REF!</definedName>
    <definedName name="CUBE">[10]Parameter!$D$7</definedName>
    <definedName name="d" hidden="1">0</definedName>
    <definedName name="D6xD11">#REF!</definedName>
    <definedName name="DATABASE">[10]Parameter!$D$5</definedName>
    <definedName name="Datenwuerfel">#REF!</definedName>
    <definedName name="Datenwürfel">#REF!</definedName>
    <definedName name="Datum">#REF!</definedName>
    <definedName name="DatumAktuell">[14]Basiseingabe!$E$21</definedName>
    <definedName name="ddddddddddddddd">#REF!</definedName>
    <definedName name="Discontinued">#REF!</definedName>
    <definedName name="DiscontinuedText">#REF!</definedName>
    <definedName name="downtimelist">[15]Datacalc!#REF!</definedName>
    <definedName name="dzien_miesiaca">[16]Data!$C$20</definedName>
    <definedName name="e">[4]Basiseingabe!#REF!</definedName>
    <definedName name="eeeeeeeeeeeeeeeeee">[10]Parameter!$D$5</definedName>
    <definedName name="Einheit">[11]Basiseingabe!#REF!</definedName>
    <definedName name="Einheit_37">[13]Basiseingabe!#REF!</definedName>
    <definedName name="Einheitenwuerfel">#REF!</definedName>
    <definedName name="Einheitenwürfel">#REF!</definedName>
    <definedName name="Excel_BuiltIn_Database">#REF!</definedName>
    <definedName name="Excel_BuiltIn_Print_Titles_37">'[17]BU Bilanz'!#REF!</definedName>
    <definedName name="Fertigstellung">[2]Antrag!$D$13</definedName>
    <definedName name="Fertigstellung_12">[12]Antrag!$D$13</definedName>
    <definedName name="FlagAktivaDisc">#REF!</definedName>
    <definedName name="FlagGuVDisc">#REF!</definedName>
    <definedName name="FlagPassivaDisc">#REF!</definedName>
    <definedName name="Format1">[14]Untersegmente!$C$5</definedName>
    <definedName name="Format10">[14]Untersegmente!$C$14</definedName>
    <definedName name="Format11">[14]Untersegmente!$C$15</definedName>
    <definedName name="Format12">[14]Untersegmente!$C$16</definedName>
    <definedName name="Format13">[14]Untersegmente!$C$17</definedName>
    <definedName name="Format14">[18]Untersegmente!$C$18</definedName>
    <definedName name="Format15">[18]Untersegmente!$C$19</definedName>
    <definedName name="Format2">[14]Untersegmente!$C$6</definedName>
    <definedName name="Format3">[14]Untersegmente!$C$7</definedName>
    <definedName name="Format4">[14]Untersegmente!$C$8</definedName>
    <definedName name="Format5">[14]Untersegmente!$C$9</definedName>
    <definedName name="Format6">[14]Untersegmente!$C$10</definedName>
    <definedName name="Format7">[14]Untersegmente!$C$11</definedName>
    <definedName name="Format8">[14]Untersegmente!$C$12</definedName>
    <definedName name="Format9">[14]Untersegmente!$C$13</definedName>
    <definedName name="Geschäftsjahr_Stichtag">#REF!</definedName>
    <definedName name="Gruppe">#REF!</definedName>
    <definedName name="GuVDisc">#REF!</definedName>
    <definedName name="i">[5]Eingabemaske!$F$15</definedName>
    <definedName name="Importflag">#REF!</definedName>
    <definedName name="Index_Vorschau">#REF!</definedName>
    <definedName name="Jahr">#REF!</definedName>
    <definedName name="Jahre">[2]Antrag!$D$28</definedName>
    <definedName name="Jahre_12">[12]Antrag!$D$28</definedName>
    <definedName name="JahrName">#REF!</definedName>
    <definedName name="Kommentarwuerfel">#REF!</definedName>
    <definedName name="listeTest1">[19]Datacalc!#REF!</definedName>
    <definedName name="Monat">#REF!</definedName>
    <definedName name="MonatName">#REF!</definedName>
    <definedName name="MonatNameKurz">#REF!</definedName>
    <definedName name="MonatZahl">#REF!</definedName>
    <definedName name="Nach_St">[2]Antrag!$E$78:$N$78</definedName>
    <definedName name="Nach_St_12">[12]Antrag!$E$78:$N$78</definedName>
    <definedName name="o">[5]Eingabemaske!$F$16</definedName>
    <definedName name="_xlnm.Print_Area" localSheetId="0">Plan!$B$1:$H$72</definedName>
    <definedName name="Parameterwürfel">#REF!</definedName>
    <definedName name="PassivaDisc">#REF!</definedName>
    <definedName name="Period">[2]Antrag!$E$76:$N$76</definedName>
    <definedName name="Period_12">[12]Antrag!$E$76:$N$76</definedName>
    <definedName name="pion_output">'[2]Pivot KW-do przerzutu'!#REF!</definedName>
    <definedName name="pion_output_12">'[20]Pivot KW_do przerzutu'!#REF!</definedName>
    <definedName name="q" hidden="1">[5]Antrag!$E$32:$X$32</definedName>
    <definedName name="qqq">#REF!</definedName>
    <definedName name="s" hidden="1">0</definedName>
    <definedName name="sadasd">[9]Untersegmente!$B$12</definedName>
    <definedName name="SchwelleProzent">#REF!</definedName>
    <definedName name="Segment">#REF!</definedName>
    <definedName name="SegmentName">#REF!</definedName>
    <definedName name="sssd">[7]Basiseingabe!#REF!</definedName>
    <definedName name="sssd_37">[8]Basiseingabe!#REF!</definedName>
    <definedName name="ssssssssss">[10]Parameter!$D$7</definedName>
    <definedName name="Start">[2]Antrag!$D$12</definedName>
    <definedName name="Start_12">[12]Antrag!$D$12</definedName>
    <definedName name="Stawki_warsztatów">#REF!</definedName>
    <definedName name="Stawki_warsztatów_12">#REF!</definedName>
    <definedName name="t">[5]Eingabemaske!$F$13</definedName>
    <definedName name="u">[4]Basiseingabe!#REF!</definedName>
    <definedName name="Untersegment1">[14]Untersegmente!$B$5</definedName>
    <definedName name="Untersegment10">[14]Untersegmente!$B$14</definedName>
    <definedName name="UNtersegment11">[14]Untersegmente!$B$15</definedName>
    <definedName name="uNTERSEGMENT12">[14]Untersegmente!$B$16</definedName>
    <definedName name="Untersegment13">[14]Untersegmente!$B$17</definedName>
    <definedName name="Untersegment14">[18]Untersegmente!$B$18</definedName>
    <definedName name="Untersegment15">[18]Untersegmente!$B$19</definedName>
    <definedName name="Untersegment2">[14]Untersegmente!$B$6</definedName>
    <definedName name="Untersegment3">[14]Untersegmente!$B$7</definedName>
    <definedName name="Untersegment4">[14]Untersegmente!$B$8</definedName>
    <definedName name="Untersegment5">[14]Untersegmente!$B$9</definedName>
    <definedName name="Untersegment6">[14]Untersegmente!$B$10</definedName>
    <definedName name="Untersegment7">[14]Untersegmente!$B$11</definedName>
    <definedName name="Untersegment8">[14]Untersegmente!$B$12</definedName>
    <definedName name="Untersegment9">[14]Untersegmente!$B$13</definedName>
    <definedName name="VAT">'[21]Production and sales'!#REF!</definedName>
    <definedName name="Version">#REF!</definedName>
    <definedName name="VersionName">#REF!</definedName>
    <definedName name="Vor_St">[2]Antrag!$E$77:$N$77</definedName>
    <definedName name="Vor_St_12">[12]Antrag!$E$77:$N$77</definedName>
    <definedName name="Vorjahr_Stichtag">#REF!</definedName>
    <definedName name="Warsztat_budowlany">'[2]#ADR'!#REF!</definedName>
    <definedName name="Warsztat_budowlany_12">[12]_ADR!#REF!</definedName>
    <definedName name="Warsztat_elelktryczny">'[2]#ADR'!#REF!</definedName>
    <definedName name="Warsztat_elelktryczny_12">[12]_ADR!#REF!</definedName>
    <definedName name="Warsztat_hydrauliczny">'[2]#ADR'!$A$44:$O$44</definedName>
    <definedName name="Warsztat_hydrauliczny_12">[12]_ADR!$A$44:$O$44</definedName>
    <definedName name="Warsztat_mechaniczny">'[2]#ADR'!#REF!</definedName>
    <definedName name="Warsztat_mechaniczny_12">[12]_ADR!#REF!</definedName>
    <definedName name="Warsztat_technologiczny">'[2]#ADR'!#REF!</definedName>
    <definedName name="Warsztat_technologiczny_12">[12]_ADR!#REF!</definedName>
    <definedName name="Warsztaty_razem">'[2]#ADR'!$A$47:$O$83</definedName>
    <definedName name="Warsztaty_razem_12">[12]_ADR!$A$47:$O$83</definedName>
    <definedName name="x" hidden="1">[5]Antrag!$E$77:$N$77</definedName>
    <definedName name="y" hidden="1">[5]Antrag!$E$77:$X$77</definedName>
    <definedName name="z" hidden="1">[5]Antrag!$E$32:$N$32</definedName>
    <definedName name="ZeilenanfangInv">[22]Investitionen!$A$15</definedName>
    <definedName name="ZeilenanfangPer">[18]Personal!$G$24</definedName>
    <definedName name="Zinsdifferenz">#REF!</definedName>
    <definedName name="Zinsfuß">[2]Antrag!$D$29</definedName>
    <definedName name="Zinsfuß_12">[12]Antrag!$D$29</definedName>
  </definedNames>
  <calcPr calcId="152511"/>
</workbook>
</file>

<file path=xl/calcChain.xml><?xml version="1.0" encoding="utf-8"?>
<calcChain xmlns="http://schemas.openxmlformats.org/spreadsheetml/2006/main">
  <c r="V53" i="2" l="1"/>
  <c r="K36" i="2" l="1"/>
  <c r="K37" i="2" l="1"/>
  <c r="K16" i="2" l="1"/>
  <c r="N37" i="2" l="1"/>
  <c r="O37" i="2"/>
  <c r="L37" i="2" l="1"/>
  <c r="M37" i="2"/>
  <c r="E37" i="2" s="1"/>
  <c r="O17" i="2" l="1"/>
  <c r="M17" i="2" s="1"/>
  <c r="F18" i="2" s="1"/>
  <c r="K66" i="2"/>
  <c r="K65" i="2"/>
  <c r="O66" i="2"/>
  <c r="M66" i="2" s="1"/>
  <c r="F65" i="2" s="1"/>
  <c r="O65" i="2"/>
  <c r="O20" i="2"/>
  <c r="M20" i="2" s="1"/>
  <c r="F17" i="2" s="1"/>
  <c r="K20" i="2"/>
  <c r="E25" i="2"/>
  <c r="K59" i="2"/>
  <c r="K53" i="2"/>
  <c r="F49" i="2" s="1"/>
  <c r="T21" i="2"/>
  <c r="O18" i="2"/>
  <c r="M18" i="2" s="1"/>
  <c r="K18" i="2"/>
  <c r="K17" i="2"/>
  <c r="S28" i="2"/>
  <c r="S34" i="2" s="1"/>
  <c r="N34" i="2" s="1"/>
  <c r="N16" i="2"/>
  <c r="L16" i="2" s="1"/>
  <c r="O16" i="2"/>
  <c r="M16" i="2" s="1"/>
  <c r="O28" i="2"/>
  <c r="M28" i="2" s="1"/>
  <c r="M29" i="2" s="1"/>
  <c r="K34" i="2"/>
  <c r="O34" i="2"/>
  <c r="O35" i="2"/>
  <c r="O36" i="2"/>
  <c r="N43" i="2"/>
  <c r="N46" i="2" s="1"/>
  <c r="L43" i="2"/>
  <c r="L44" i="2"/>
  <c r="O43" i="2"/>
  <c r="O44" i="2" s="1"/>
  <c r="K52" i="2"/>
  <c r="M52" i="2" s="1"/>
  <c r="O52" i="2"/>
  <c r="K58" i="2"/>
  <c r="M58" i="2" s="1"/>
  <c r="O58" i="2"/>
  <c r="O59" i="2"/>
  <c r="O60" i="2" s="1"/>
  <c r="N44" i="2"/>
  <c r="M34" i="2"/>
  <c r="E34" i="2" s="1"/>
  <c r="O29" i="2"/>
  <c r="O53" i="2"/>
  <c r="N18" i="2"/>
  <c r="L18" i="2" s="1"/>
  <c r="S20" i="2"/>
  <c r="N20" i="2" s="1"/>
  <c r="L20" i="2" s="1"/>
  <c r="N17" i="2"/>
  <c r="L17" i="2" s="1"/>
  <c r="N35" i="2"/>
  <c r="L35" i="2" s="1"/>
  <c r="N36" i="2"/>
  <c r="L36" i="2" s="1"/>
  <c r="N52" i="2"/>
  <c r="L52" i="2" s="1"/>
  <c r="N53" i="2"/>
  <c r="L53" i="2" s="1"/>
  <c r="N28" i="2" l="1"/>
  <c r="L28" i="2" s="1"/>
  <c r="L29" i="2" s="1"/>
  <c r="L34" i="2"/>
  <c r="L38" i="2" s="1"/>
  <c r="N38" i="2"/>
  <c r="L54" i="2"/>
  <c r="M36" i="2"/>
  <c r="E36" i="2" s="1"/>
  <c r="O54" i="2"/>
  <c r="O67" i="2"/>
  <c r="M65" i="2"/>
  <c r="M67" i="2" s="1"/>
  <c r="F63" i="2" s="1"/>
  <c r="M59" i="2"/>
  <c r="E59" i="2" s="1"/>
  <c r="O38" i="2"/>
  <c r="M21" i="2"/>
  <c r="F13" i="2" s="1"/>
  <c r="F16" i="2" s="1"/>
  <c r="E58" i="2"/>
  <c r="E51" i="2"/>
  <c r="N58" i="2"/>
  <c r="M43" i="2"/>
  <c r="M44" i="2" s="1"/>
  <c r="F42" i="2" s="1"/>
  <c r="M35" i="2"/>
  <c r="M53" i="2"/>
  <c r="M54" i="2" s="1"/>
  <c r="E52" i="2" s="1"/>
  <c r="F47" i="2" s="1"/>
  <c r="N54" i="2"/>
  <c r="K54" i="2"/>
  <c r="F31" i="2" l="1"/>
  <c r="N29" i="2"/>
  <c r="F56" i="2"/>
  <c r="M60" i="2"/>
  <c r="L58" i="2"/>
  <c r="E35" i="2"/>
  <c r="M38" i="2"/>
  <c r="N59" i="2"/>
  <c r="L59" i="2" s="1"/>
  <c r="N65" i="2" l="1"/>
  <c r="S66" i="2"/>
  <c r="N66" i="2" s="1"/>
  <c r="L66" i="2" s="1"/>
  <c r="N60" i="2"/>
  <c r="L60" i="2"/>
  <c r="N67" i="2" l="1"/>
  <c r="L65" i="2"/>
  <c r="L67" i="2" s="1"/>
</calcChain>
</file>

<file path=xl/sharedStrings.xml><?xml version="1.0" encoding="utf-8"?>
<sst xmlns="http://schemas.openxmlformats.org/spreadsheetml/2006/main" count="160" uniqueCount="102">
  <si>
    <t>Suma</t>
  </si>
  <si>
    <t>PWM</t>
  </si>
  <si>
    <t>KT-2</t>
  </si>
  <si>
    <t>KT-3</t>
  </si>
  <si>
    <t>Cięcie obrzeża</t>
  </si>
  <si>
    <t>Otrzymują:</t>
  </si>
  <si>
    <t>W tym:</t>
  </si>
  <si>
    <t>System pracy:</t>
  </si>
  <si>
    <t>1. Płyty wiórowe ogółem:</t>
  </si>
  <si>
    <t>DP</t>
  </si>
  <si>
    <t>DK</t>
  </si>
  <si>
    <t>DH</t>
  </si>
  <si>
    <t>DL</t>
  </si>
  <si>
    <t>DF</t>
  </si>
  <si>
    <t>TU</t>
  </si>
  <si>
    <t>LP</t>
  </si>
  <si>
    <t>FZ</t>
  </si>
  <si>
    <t>Burkle</t>
  </si>
  <si>
    <t>IP-3</t>
  </si>
  <si>
    <t>IP-4</t>
  </si>
  <si>
    <t>IP-2</t>
  </si>
  <si>
    <t>folia obrzeżowa</t>
  </si>
  <si>
    <t>m2</t>
  </si>
  <si>
    <t>obrzeża z klejem</t>
  </si>
  <si>
    <t>IP-5</t>
  </si>
  <si>
    <t xml:space="preserve">TW </t>
  </si>
  <si>
    <t>2. Formatyzerka:</t>
  </si>
  <si>
    <t xml:space="preserve">4. Płyty oklejane ogółem </t>
  </si>
  <si>
    <t xml:space="preserve">Plan produkcji na miesiąc </t>
  </si>
  <si>
    <t>TD</t>
  </si>
  <si>
    <t>KP</t>
  </si>
  <si>
    <t>wydajność</t>
  </si>
  <si>
    <t>z.k</t>
  </si>
  <si>
    <t>Zdolność planowana</t>
  </si>
  <si>
    <t>Zdolność nominalna</t>
  </si>
  <si>
    <t>Nominal ilość zmian roboczych</t>
  </si>
  <si>
    <t>Planowa ilość zmian roboczych</t>
  </si>
  <si>
    <t>Zdolność zmiana</t>
  </si>
  <si>
    <t>system</t>
  </si>
  <si>
    <t>4-brygadowy</t>
  </si>
  <si>
    <t>4-BRYGADOWY</t>
  </si>
  <si>
    <t>bez kleju</t>
  </si>
  <si>
    <t>z klejem</t>
  </si>
  <si>
    <r>
      <t>m</t>
    </r>
    <r>
      <rPr>
        <b/>
        <u/>
        <vertAlign val="superscript"/>
        <sz val="9"/>
        <rFont val="Times New Roman CE"/>
        <family val="1"/>
        <charset val="238"/>
      </rPr>
      <t>3</t>
    </r>
  </si>
  <si>
    <r>
      <t>m</t>
    </r>
    <r>
      <rPr>
        <b/>
        <u/>
        <vertAlign val="superscript"/>
        <sz val="9"/>
        <rFont val="Times New Roman CE"/>
        <family val="1"/>
        <charset val="238"/>
      </rPr>
      <t>2</t>
    </r>
  </si>
  <si>
    <r>
      <t>m</t>
    </r>
    <r>
      <rPr>
        <b/>
        <vertAlign val="superscript"/>
        <sz val="9"/>
        <rFont val="Times New Roman CE"/>
        <family val="1"/>
        <charset val="238"/>
      </rPr>
      <t>2</t>
    </r>
  </si>
  <si>
    <t xml:space="preserve">Maszyna wyłączona z ruchu                                                                         </t>
  </si>
  <si>
    <t>3-brygadowy</t>
  </si>
  <si>
    <t>LTWPR1</t>
  </si>
  <si>
    <t>stara nazwa PW-2</t>
  </si>
  <si>
    <t>LTUPRKT2</t>
  </si>
  <si>
    <t>stara nazwa KT-3</t>
  </si>
  <si>
    <t>LTUIMEL1</t>
  </si>
  <si>
    <t>LTUIMEL2</t>
  </si>
  <si>
    <t>stara nazwa IP-3</t>
  </si>
  <si>
    <t>stara nazwa IP-4</t>
  </si>
  <si>
    <t>LTUIMFY1</t>
  </si>
  <si>
    <t>LTUIMFY2</t>
  </si>
  <si>
    <t>stara nazwa IP-2</t>
  </si>
  <si>
    <t>stara nazwa IP-5</t>
  </si>
  <si>
    <t>LTUCB1</t>
  </si>
  <si>
    <t>LTUPRKT9</t>
  </si>
  <si>
    <t>KT-9</t>
  </si>
  <si>
    <t>m3</t>
  </si>
  <si>
    <t>CARB</t>
  </si>
  <si>
    <t>MFP</t>
  </si>
  <si>
    <t>opak.</t>
  </si>
  <si>
    <t>MDF</t>
  </si>
  <si>
    <t xml:space="preserve">            KORESPONDENCJA WEWNĘTRZNA / INTERNE MITTEILUNG</t>
  </si>
  <si>
    <t>Zakład: Grajewo</t>
  </si>
  <si>
    <t>dni w miesiącu</t>
  </si>
  <si>
    <t>dni planowanych</t>
  </si>
  <si>
    <t>Standard</t>
  </si>
  <si>
    <t>Stand./MFP</t>
  </si>
  <si>
    <t>SUMA</t>
  </si>
  <si>
    <t>4-brygadowym</t>
  </si>
  <si>
    <t>LTW:HZ1;HZ6</t>
  </si>
  <si>
    <t xml:space="preserve"> </t>
  </si>
  <si>
    <t xml:space="preserve">Praca w systemie 4-brygadowym. 
</t>
  </si>
  <si>
    <t>zima</t>
  </si>
  <si>
    <t>lato</t>
  </si>
  <si>
    <t>Formatyzerki</t>
  </si>
  <si>
    <t>41.500 laminaty KT9 ???</t>
  </si>
  <si>
    <t>Forte</t>
  </si>
  <si>
    <t>19.000 KT3 ???</t>
  </si>
  <si>
    <t>2. Płyty laminowane -ogółem</t>
  </si>
  <si>
    <t>3. Folie</t>
  </si>
  <si>
    <t>4. Filmy</t>
  </si>
  <si>
    <t>5. Obrzeża</t>
  </si>
  <si>
    <t xml:space="preserve">Praca w systemie: 2 - zmianowym.
</t>
  </si>
  <si>
    <t>2- zmianowy</t>
  </si>
  <si>
    <t>Obrzeża</t>
  </si>
  <si>
    <t>FOLIA</t>
  </si>
  <si>
    <t>W TYM FOL OBRZEŻOWA</t>
  </si>
  <si>
    <t>LTUPRKT3</t>
  </si>
  <si>
    <t>LTUPRKT11</t>
  </si>
  <si>
    <t>KT-11</t>
  </si>
  <si>
    <t xml:space="preserve">Praca w systemie 4 -brygadowym </t>
  </si>
  <si>
    <t>październik 2019</t>
  </si>
  <si>
    <r>
      <t xml:space="preserve">KT9 - praca w systemie 4 brygadowym do 15 dni w miesiącu
Prasa KT3 Wyłączona z ruchu.
Prasa KT11 - praca w systemie 4 brygadowym
</t>
    </r>
    <r>
      <rPr>
        <b/>
        <u/>
        <sz val="9"/>
        <color rgb="FFFF0000"/>
        <rFont val="Times New Roman CE"/>
        <charset val="238"/>
      </rPr>
      <t xml:space="preserve">Uwaga: Praca KT-9 uzależniona od wyników produkcyjnych prasy KT-11
</t>
    </r>
    <r>
      <rPr>
        <b/>
        <u/>
        <sz val="9"/>
        <rFont val="Times New Roman CE"/>
        <family val="1"/>
        <charset val="238"/>
      </rPr>
      <t xml:space="preserve">
</t>
    </r>
  </si>
  <si>
    <r>
      <t xml:space="preserve">Praca w systemie 4 brygadowym </t>
    </r>
    <r>
      <rPr>
        <b/>
        <u/>
        <sz val="9"/>
        <color rgb="FFFF0000"/>
        <rFont val="Times New Roman CE"/>
        <charset val="238"/>
      </rPr>
      <t>do 28 dni w miesiącu</t>
    </r>
    <r>
      <rPr>
        <b/>
        <u/>
        <sz val="9"/>
        <rFont val="Times New Roman CE"/>
        <family val="1"/>
        <charset val="238"/>
      </rPr>
      <t xml:space="preserve">
</t>
    </r>
  </si>
  <si>
    <r>
      <t xml:space="preserve">Praca w systemie: 3 - zmianowym blokowym </t>
    </r>
    <r>
      <rPr>
        <b/>
        <u/>
        <sz val="9"/>
        <color rgb="FFFF0000"/>
        <rFont val="Times New Roman CE"/>
        <charset val="238"/>
      </rPr>
      <t xml:space="preserve">do 10 dni w miesiącu.  </t>
    </r>
    <r>
      <rPr>
        <b/>
        <u/>
        <sz val="9"/>
        <rFont val="Times New Roman CE"/>
        <family val="1"/>
        <charset val="238"/>
      </rPr>
      <t xml:space="preserve">                           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</si>
</sst>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1" formatCode="_-* #,##0\ _z_ł_-;\-* #,##0\ _z_ł_-;_-* &quot;-&quot;\ _z_ł_-;_-@_-"/>
    <numFmt numFmtId="43" formatCode="_-* #,##0.00\ _z_ł_-;\-* #,##0.00\ _z_ł_-;_-* &quot;-&quot;??\ _z_ł_-;_-@_-"/>
    <numFmt numFmtId="164" formatCode="#,##0_ ;[Red]\-#,##0\ "/>
    <numFmt numFmtId="165" formatCode="_-* #,##0\ &quot;DM&quot;_-;\-* #,##0\ &quot;DM&quot;_-;_-* &quot;-&quot;\ &quot;DM&quot;_-;_-@_-"/>
    <numFmt numFmtId="166" formatCode="_-* #,##0\ _D_M_-;\-* #,##0\ _D_M_-;_-* &quot;-&quot;\ _D_M_-;_-@_-"/>
    <numFmt numFmtId="167" formatCode="_-* #,##0.00\ &quot;DM&quot;_-;\-* #,##0.00\ &quot;DM&quot;_-;_-* &quot;-&quot;??\ &quot;DM&quot;_-;_-@_-"/>
    <numFmt numFmtId="168" formatCode="_-* #,##0.00\ _D_M_-;\-* #,##0.00\ _D_M_-;_-* &quot;-&quot;??\ _D_M_-;_-@_-"/>
    <numFmt numFmtId="169" formatCode="#,##0.00_ ;[Red]\-#,##0.00;\-"/>
    <numFmt numFmtId="170" formatCode="#,##0;\-#,##0;&quot;-&quot;"/>
    <numFmt numFmtId="171" formatCode="#,##0.00;\-#,##0.00;&quot;-&quot;"/>
    <numFmt numFmtId="172" formatCode="#,##0%;\-#,##0%;&quot;- &quot;"/>
    <numFmt numFmtId="173" formatCode="#,##0.0%;\-#,##0.0%;&quot;- &quot;"/>
    <numFmt numFmtId="174" formatCode="#,##0.00%;\-#,##0.00%;&quot;- &quot;"/>
    <numFmt numFmtId="175" formatCode="#,##0.0;\-#,##0.0;&quot;-&quot;"/>
    <numFmt numFmtId="176" formatCode="\ \ @"/>
    <numFmt numFmtId="177" formatCode="\ \ \ \ @"/>
    <numFmt numFmtId="178" formatCode="[Red]0%;[Red]\(0%\)"/>
    <numFmt numFmtId="179" formatCode="0%;\(0%\)"/>
    <numFmt numFmtId="180" formatCode="General_)"/>
  </numFmts>
  <fonts count="73">
    <font>
      <sz val="10"/>
      <name val="Arial CE"/>
      <charset val="238"/>
    </font>
    <font>
      <sz val="10"/>
      <name val="Arial CE"/>
      <charset val="238"/>
    </font>
    <font>
      <sz val="9"/>
      <name val="Arial CE"/>
      <charset val="238"/>
    </font>
    <font>
      <b/>
      <sz val="9"/>
      <name val="Times New Roman CE"/>
      <family val="1"/>
      <charset val="238"/>
    </font>
    <font>
      <sz val="9"/>
      <name val="Times New Roman CE"/>
      <family val="1"/>
      <charset val="238"/>
    </font>
    <font>
      <sz val="9"/>
      <name val="Times New Roman"/>
      <family val="1"/>
    </font>
    <font>
      <b/>
      <u/>
      <sz val="9"/>
      <name val="Times New Roman CE"/>
      <family val="1"/>
      <charset val="238"/>
    </font>
    <font>
      <b/>
      <u/>
      <vertAlign val="superscript"/>
      <sz val="9"/>
      <name val="Times New Roman CE"/>
      <family val="1"/>
      <charset val="238"/>
    </font>
    <font>
      <b/>
      <sz val="9"/>
      <name val="Arial CE"/>
      <charset val="238"/>
    </font>
    <font>
      <b/>
      <u/>
      <sz val="9"/>
      <name val="Arial CE"/>
      <family val="2"/>
      <charset val="238"/>
    </font>
    <font>
      <b/>
      <u/>
      <sz val="9"/>
      <name val="Times New Roman"/>
      <family val="1"/>
    </font>
    <font>
      <b/>
      <vertAlign val="superscript"/>
      <sz val="9"/>
      <name val="Times New Roman CE"/>
      <family val="1"/>
      <charset val="238"/>
    </font>
    <font>
      <i/>
      <sz val="9"/>
      <name val="Times New Roman CE"/>
      <family val="1"/>
      <charset val="238"/>
    </font>
    <font>
      <b/>
      <sz val="9"/>
      <name val="Arial CE"/>
      <family val="2"/>
      <charset val="238"/>
    </font>
    <font>
      <sz val="9"/>
      <color indexed="10"/>
      <name val="Times New Roman CE"/>
      <family val="1"/>
      <charset val="238"/>
    </font>
    <font>
      <sz val="9"/>
      <color indexed="57"/>
      <name val="Times New Roman CE"/>
      <family val="1"/>
      <charset val="238"/>
    </font>
    <font>
      <b/>
      <sz val="14"/>
      <name val="Times New Roman CE"/>
      <family val="1"/>
      <charset val="238"/>
    </font>
    <font>
      <sz val="14"/>
      <name val="Arial CE"/>
      <charset val="238"/>
    </font>
    <font>
      <u/>
      <sz val="10"/>
      <color indexed="12"/>
      <name val="Arial CE"/>
      <charset val="238"/>
    </font>
    <font>
      <i/>
      <sz val="9"/>
      <name val="Arial CE"/>
      <family val="2"/>
      <charset val="238"/>
    </font>
    <font>
      <sz val="9"/>
      <name val="Arial CE"/>
      <family val="2"/>
      <charset val="238"/>
    </font>
    <font>
      <sz val="10"/>
      <name val="Helv"/>
    </font>
    <font>
      <sz val="10"/>
      <name val="Arial"/>
      <family val="2"/>
      <charset val="238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  <charset val="238"/>
    </font>
    <font>
      <b/>
      <i/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zcionka tekstu podstawowego"/>
      <family val="2"/>
      <charset val="238"/>
    </font>
    <font>
      <sz val="11"/>
      <color indexed="9"/>
      <name val="Czcionka tekstu podstawowego"/>
      <family val="2"/>
      <charset val="238"/>
    </font>
    <font>
      <sz val="10"/>
      <color indexed="8"/>
      <name val="Arial"/>
      <family val="2"/>
      <charset val="238"/>
    </font>
    <font>
      <b/>
      <sz val="10"/>
      <name val="Helv"/>
    </font>
    <font>
      <sz val="11"/>
      <color indexed="62"/>
      <name val="Czcionka tekstu podstawowego"/>
      <family val="2"/>
      <charset val="238"/>
    </font>
    <font>
      <b/>
      <sz val="11"/>
      <color indexed="63"/>
      <name val="Czcionka tekstu podstawowego"/>
      <family val="2"/>
      <charset val="238"/>
    </font>
    <font>
      <sz val="11"/>
      <color indexed="17"/>
      <name val="Czcionka tekstu podstawowego"/>
      <family val="2"/>
      <charset val="238"/>
    </font>
    <font>
      <sz val="10"/>
      <color indexed="12"/>
      <name val="Arial"/>
      <family val="2"/>
      <charset val="238"/>
    </font>
    <font>
      <b/>
      <sz val="12"/>
      <name val="Helv"/>
    </font>
    <font>
      <b/>
      <sz val="12"/>
      <name val="Arial"/>
      <family val="2"/>
      <charset val="238"/>
    </font>
    <font>
      <b/>
      <sz val="10"/>
      <name val="MS Sans Serif"/>
      <family val="2"/>
      <charset val="238"/>
    </font>
    <font>
      <sz val="11"/>
      <color indexed="52"/>
      <name val="Czcionka tekstu podstawowego"/>
      <family val="2"/>
      <charset val="238"/>
    </font>
    <font>
      <b/>
      <sz val="11"/>
      <color indexed="9"/>
      <name val="Czcionka tekstu podstawowego"/>
      <family val="2"/>
      <charset val="238"/>
    </font>
    <font>
      <u/>
      <sz val="8"/>
      <color indexed="12"/>
      <name val="Times New Roman"/>
      <family val="1"/>
      <charset val="238"/>
    </font>
    <font>
      <sz val="10"/>
      <color indexed="14"/>
      <name val="Arial"/>
      <family val="2"/>
      <charset val="238"/>
    </font>
    <font>
      <b/>
      <sz val="11"/>
      <name val="Helv"/>
    </font>
    <font>
      <b/>
      <sz val="15"/>
      <color indexed="56"/>
      <name val="Czcionka tekstu podstawowego"/>
      <family val="2"/>
      <charset val="238"/>
    </font>
    <font>
      <b/>
      <sz val="13"/>
      <color indexed="56"/>
      <name val="Czcionka tekstu podstawowego"/>
      <family val="2"/>
      <charset val="238"/>
    </font>
    <font>
      <b/>
      <sz val="11"/>
      <color indexed="56"/>
      <name val="Czcionka tekstu podstawowego"/>
      <family val="2"/>
      <charset val="238"/>
    </font>
    <font>
      <sz val="11"/>
      <color indexed="60"/>
      <name val="Czcionka tekstu podstawowego"/>
      <family val="2"/>
      <charset val="238"/>
    </font>
    <font>
      <sz val="8"/>
      <name val="Arial Narrow"/>
      <family val="2"/>
      <charset val="238"/>
    </font>
    <font>
      <b/>
      <sz val="11"/>
      <color indexed="52"/>
      <name val="Czcionka tekstu podstawowego"/>
      <family val="2"/>
      <charset val="238"/>
    </font>
    <font>
      <sz val="10"/>
      <color indexed="10"/>
      <name val="Arial"/>
      <family val="2"/>
      <charset val="238"/>
    </font>
    <font>
      <sz val="10"/>
      <color indexed="8"/>
      <name val="Arial"/>
      <family val="2"/>
    </font>
    <font>
      <b/>
      <sz val="11"/>
      <color indexed="8"/>
      <name val="Czcionka tekstu podstawowego"/>
      <family val="2"/>
      <charset val="238"/>
    </font>
    <font>
      <sz val="11"/>
      <name val="Arial"/>
      <family val="2"/>
    </font>
    <font>
      <i/>
      <sz val="11"/>
      <color indexed="23"/>
      <name val="Czcionka tekstu podstawowego"/>
      <family val="2"/>
      <charset val="238"/>
    </font>
    <font>
      <sz val="11"/>
      <color indexed="10"/>
      <name val="Czcionka tekstu podstawowego"/>
      <family val="2"/>
      <charset val="238"/>
    </font>
    <font>
      <b/>
      <sz val="18"/>
      <color indexed="56"/>
      <name val="Cambria"/>
      <family val="2"/>
      <charset val="238"/>
    </font>
    <font>
      <sz val="11"/>
      <color indexed="20"/>
      <name val="Czcionka tekstu podstawowego"/>
      <family val="2"/>
      <charset val="238"/>
    </font>
    <font>
      <sz val="12"/>
      <name val="Arial"/>
      <family val="2"/>
      <charset val="238"/>
    </font>
    <font>
      <sz val="9"/>
      <color indexed="9"/>
      <name val="Arial CE"/>
      <charset val="238"/>
    </font>
    <font>
      <sz val="9"/>
      <color indexed="9"/>
      <name val="Times New Roman CE"/>
      <family val="1"/>
      <charset val="238"/>
    </font>
    <font>
      <b/>
      <sz val="9"/>
      <color indexed="9"/>
      <name val="Times New Roman CE"/>
      <family val="1"/>
      <charset val="238"/>
    </font>
    <font>
      <i/>
      <sz val="9"/>
      <color indexed="9"/>
      <name val="Arial CE"/>
      <family val="2"/>
      <charset val="238"/>
    </font>
    <font>
      <i/>
      <sz val="9"/>
      <color indexed="9"/>
      <name val="Times New Roman CE"/>
      <family val="1"/>
      <charset val="238"/>
    </font>
    <font>
      <b/>
      <sz val="9"/>
      <name val="Times New Roman"/>
      <family val="1"/>
    </font>
    <font>
      <b/>
      <sz val="7"/>
      <name val="Arial CE"/>
      <family val="2"/>
      <charset val="238"/>
    </font>
    <font>
      <b/>
      <sz val="9"/>
      <name val="Times New Roman CE"/>
      <charset val="238"/>
    </font>
    <font>
      <sz val="9"/>
      <name val="Times New Roman CE"/>
      <charset val="238"/>
    </font>
    <font>
      <b/>
      <sz val="8"/>
      <name val="Arial CE"/>
      <family val="2"/>
      <charset val="238"/>
    </font>
    <font>
      <b/>
      <u/>
      <sz val="11"/>
      <color rgb="FFFF0000"/>
      <name val="Arial CE"/>
      <charset val="238"/>
    </font>
    <font>
      <b/>
      <u/>
      <sz val="9"/>
      <color rgb="FFFF0000"/>
      <name val="Times New Roman CE"/>
      <charset val="238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3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6">
    <xf numFmtId="0" fontId="0" fillId="0" borderId="0"/>
    <xf numFmtId="0" fontId="22" fillId="2" borderId="0"/>
    <xf numFmtId="0" fontId="23" fillId="2" borderId="0"/>
    <xf numFmtId="0" fontId="24" fillId="2" borderId="0"/>
    <xf numFmtId="0" fontId="25" fillId="2" borderId="0"/>
    <xf numFmtId="0" fontId="26" fillId="2" borderId="0"/>
    <xf numFmtId="0" fontId="27" fillId="2" borderId="0"/>
    <xf numFmtId="0" fontId="28" fillId="2" borderId="0"/>
    <xf numFmtId="169" fontId="29" fillId="3" borderId="1"/>
    <xf numFmtId="0" fontId="24" fillId="3" borderId="0"/>
    <xf numFmtId="0" fontId="22" fillId="2" borderId="0"/>
    <xf numFmtId="0" fontId="23" fillId="2" borderId="0"/>
    <xf numFmtId="0" fontId="24" fillId="2" borderId="0"/>
    <xf numFmtId="0" fontId="29" fillId="2" borderId="0"/>
    <xf numFmtId="0" fontId="26" fillId="2" borderId="0"/>
    <xf numFmtId="0" fontId="27" fillId="2" borderId="0"/>
    <xf numFmtId="0" fontId="28" fillId="2" borderId="0"/>
    <xf numFmtId="0" fontId="22" fillId="0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7" borderId="0" applyNumberFormat="0" applyBorder="0" applyAlignment="0" applyProtection="0"/>
    <xf numFmtId="0" fontId="30" fillId="10" borderId="0" applyNumberFormat="0" applyBorder="0" applyAlignment="0" applyProtection="0"/>
    <xf numFmtId="0" fontId="30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21" borderId="0" applyNumberFormat="0" applyBorder="0" applyAlignment="0" applyProtection="0"/>
    <xf numFmtId="170" fontId="32" fillId="0" borderId="0" applyFill="0" applyBorder="0" applyAlignment="0"/>
    <xf numFmtId="171" fontId="32" fillId="0" borderId="0" applyFill="0" applyBorder="0" applyAlignment="0"/>
    <xf numFmtId="172" fontId="32" fillId="0" borderId="0" applyFill="0" applyBorder="0" applyAlignment="0"/>
    <xf numFmtId="173" fontId="32" fillId="0" borderId="0" applyFill="0" applyBorder="0" applyAlignment="0"/>
    <xf numFmtId="174" fontId="32" fillId="0" borderId="0" applyFill="0" applyBorder="0" applyAlignment="0"/>
    <xf numFmtId="170" fontId="32" fillId="0" borderId="0" applyFill="0" applyBorder="0" applyAlignment="0"/>
    <xf numFmtId="175" fontId="32" fillId="0" borderId="0" applyFill="0" applyBorder="0" applyAlignment="0"/>
    <xf numFmtId="171" fontId="32" fillId="0" borderId="0" applyFill="0" applyBorder="0" applyAlignment="0"/>
    <xf numFmtId="0" fontId="33" fillId="0" borderId="0"/>
    <xf numFmtId="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0" fontId="34" fillId="9" borderId="2" applyNumberFormat="0" applyAlignment="0" applyProtection="0"/>
    <xf numFmtId="0" fontId="35" fillId="22" borderId="3" applyNumberFormat="0" applyAlignment="0" applyProtection="0"/>
    <xf numFmtId="14" fontId="32" fillId="0" borderId="0" applyFill="0" applyBorder="0" applyAlignment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36" fillId="6" borderId="0" applyNumberFormat="0" applyBorder="0" applyAlignment="0" applyProtection="0"/>
    <xf numFmtId="41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70" fontId="37" fillId="0" borderId="0" applyFill="0" applyBorder="0" applyAlignment="0"/>
    <xf numFmtId="171" fontId="37" fillId="0" borderId="0" applyFill="0" applyBorder="0" applyAlignment="0"/>
    <xf numFmtId="170" fontId="37" fillId="0" borderId="0" applyFill="0" applyBorder="0" applyAlignment="0"/>
    <xf numFmtId="175" fontId="37" fillId="0" borderId="0" applyFill="0" applyBorder="0" applyAlignment="0"/>
    <xf numFmtId="171" fontId="37" fillId="0" borderId="0" applyFill="0" applyBorder="0" applyAlignment="0"/>
    <xf numFmtId="180" fontId="21" fillId="0" borderId="0" applyFont="0" applyFill="0" applyBorder="0" applyAlignment="0" applyProtection="0"/>
    <xf numFmtId="38" fontId="28" fillId="2" borderId="0" applyNumberFormat="0" applyBorder="0" applyAlignment="0" applyProtection="0"/>
    <xf numFmtId="0" fontId="38" fillId="0" borderId="0">
      <alignment horizontal="left"/>
    </xf>
    <xf numFmtId="0" fontId="39" fillId="0" borderId="4" applyNumberFormat="0" applyAlignment="0" applyProtection="0">
      <alignment horizontal="left" vertical="center"/>
    </xf>
    <xf numFmtId="0" fontId="39" fillId="0" borderId="5">
      <alignment horizontal="left" vertical="center"/>
    </xf>
    <xf numFmtId="0" fontId="18" fillId="0" borderId="0" applyNumberFormat="0" applyFill="0" applyBorder="0" applyAlignment="0" applyProtection="0">
      <alignment vertical="top"/>
      <protection locked="0"/>
    </xf>
    <xf numFmtId="10" fontId="28" fillId="3" borderId="6" applyNumberFormat="0" applyBorder="0" applyAlignment="0" applyProtection="0"/>
    <xf numFmtId="0" fontId="21" fillId="0" borderId="0"/>
    <xf numFmtId="0" fontId="21" fillId="0" borderId="0"/>
    <xf numFmtId="0" fontId="41" fillId="0" borderId="7" applyNumberFormat="0" applyFill="0" applyAlignment="0" applyProtection="0"/>
    <xf numFmtId="0" fontId="42" fillId="23" borderId="8" applyNumberFormat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170" fontId="44" fillId="0" borderId="0" applyFill="0" applyBorder="0" applyAlignment="0"/>
    <xf numFmtId="171" fontId="44" fillId="0" borderId="0" applyFill="0" applyBorder="0" applyAlignment="0"/>
    <xf numFmtId="170" fontId="44" fillId="0" borderId="0" applyFill="0" applyBorder="0" applyAlignment="0"/>
    <xf numFmtId="175" fontId="44" fillId="0" borderId="0" applyFill="0" applyBorder="0" applyAlignment="0"/>
    <xf numFmtId="171" fontId="44" fillId="0" borderId="0" applyFill="0" applyBorder="0" applyAlignment="0"/>
    <xf numFmtId="0" fontId="45" fillId="0" borderId="9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9" fillId="24" borderId="0" applyNumberFormat="0" applyBorder="0" applyAlignment="0" applyProtection="0"/>
    <xf numFmtId="178" fontId="50" fillId="0" borderId="0"/>
    <xf numFmtId="0" fontId="22" fillId="0" borderId="0"/>
    <xf numFmtId="0" fontId="21" fillId="0" borderId="0"/>
    <xf numFmtId="0" fontId="51" fillId="22" borderId="2" applyNumberFormat="0" applyAlignment="0" applyProtection="0"/>
    <xf numFmtId="174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0" fontId="52" fillId="0" borderId="0" applyFill="0" applyBorder="0" applyAlignment="0"/>
    <xf numFmtId="171" fontId="52" fillId="0" borderId="0" applyFill="0" applyBorder="0" applyAlignment="0"/>
    <xf numFmtId="170" fontId="52" fillId="0" borderId="0" applyFill="0" applyBorder="0" applyAlignment="0"/>
    <xf numFmtId="175" fontId="52" fillId="0" borderId="0" applyFill="0" applyBorder="0" applyAlignment="0"/>
    <xf numFmtId="171" fontId="52" fillId="0" borderId="0" applyFill="0" applyBorder="0" applyAlignment="0"/>
    <xf numFmtId="0" fontId="21" fillId="0" borderId="0"/>
    <xf numFmtId="0" fontId="40" fillId="0" borderId="0" applyNumberFormat="0" applyFill="0" applyBorder="0" applyAlignment="0" applyProtection="0"/>
    <xf numFmtId="4" fontId="53" fillId="25" borderId="3" applyNumberFormat="0" applyProtection="0">
      <alignment horizontal="right" vertical="center"/>
    </xf>
    <xf numFmtId="0" fontId="22" fillId="0" borderId="0" applyBorder="0"/>
    <xf numFmtId="0" fontId="21" fillId="0" borderId="0"/>
    <xf numFmtId="0" fontId="45" fillId="0" borderId="0"/>
    <xf numFmtId="0" fontId="54" fillId="0" borderId="13" applyNumberFormat="0" applyFill="0" applyAlignment="0" applyProtection="0"/>
    <xf numFmtId="0" fontId="55" fillId="2" borderId="0">
      <alignment horizontal="left"/>
    </xf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49" fontId="32" fillId="0" borderId="0" applyFill="0" applyBorder="0" applyAlignment="0"/>
    <xf numFmtId="176" fontId="32" fillId="0" borderId="0" applyFill="0" applyBorder="0" applyAlignment="0"/>
    <xf numFmtId="177" fontId="32" fillId="0" borderId="0" applyFill="0" applyBorder="0" applyAlignment="0"/>
    <xf numFmtId="0" fontId="58" fillId="0" borderId="0" applyNumberFormat="0" applyFill="0" applyBorder="0" applyAlignment="0" applyProtection="0"/>
    <xf numFmtId="0" fontId="1" fillId="26" borderId="14" applyNumberFormat="0" applyFont="0" applyAlignment="0" applyProtection="0"/>
    <xf numFmtId="165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59" fillId="5" borderId="0" applyNumberFormat="0" applyBorder="0" applyAlignment="0" applyProtection="0"/>
    <xf numFmtId="0" fontId="60" fillId="0" borderId="0"/>
    <xf numFmtId="9" fontId="1" fillId="0" borderId="0" applyFont="0" applyFill="0" applyBorder="0" applyAlignment="0" applyProtection="0"/>
  </cellStyleXfs>
  <cellXfs count="201">
    <xf numFmtId="0" fontId="0" fillId="0" borderId="0" xfId="0"/>
    <xf numFmtId="0" fontId="2" fillId="0" borderId="0" xfId="0" applyFont="1"/>
    <xf numFmtId="0" fontId="2" fillId="27" borderId="0" xfId="0" applyFont="1" applyFill="1"/>
    <xf numFmtId="0" fontId="3" fillId="28" borderId="6" xfId="0" applyFont="1" applyFill="1" applyBorder="1" applyAlignment="1">
      <alignment horizontal="center"/>
    </xf>
    <xf numFmtId="164" fontId="4" fillId="28" borderId="6" xfId="0" applyNumberFormat="1" applyFont="1" applyFill="1" applyBorder="1"/>
    <xf numFmtId="164" fontId="3" fillId="27" borderId="6" xfId="0" applyNumberFormat="1" applyFont="1" applyFill="1" applyBorder="1" applyAlignment="1">
      <alignment horizontal="center"/>
    </xf>
    <xf numFmtId="0" fontId="2" fillId="28" borderId="0" xfId="0" applyFont="1" applyFill="1"/>
    <xf numFmtId="3" fontId="2" fillId="28" borderId="0" xfId="0" applyNumberFormat="1" applyFont="1" applyFill="1"/>
    <xf numFmtId="0" fontId="4" fillId="28" borderId="0" xfId="0" applyFont="1" applyFill="1"/>
    <xf numFmtId="3" fontId="4" fillId="28" borderId="0" xfId="0" applyNumberFormat="1" applyFont="1" applyFill="1"/>
    <xf numFmtId="0" fontId="3" fillId="28" borderId="0" xfId="0" applyFont="1" applyFill="1" applyAlignment="1">
      <alignment horizontal="center"/>
    </xf>
    <xf numFmtId="3" fontId="3" fillId="28" borderId="6" xfId="0" applyNumberFormat="1" applyFont="1" applyFill="1" applyBorder="1" applyAlignment="1">
      <alignment horizontal="center"/>
    </xf>
    <xf numFmtId="0" fontId="3" fillId="28" borderId="15" xfId="0" applyFont="1" applyFill="1" applyBorder="1" applyAlignment="1">
      <alignment horizontal="center"/>
    </xf>
    <xf numFmtId="0" fontId="4" fillId="28" borderId="16" xfId="0" applyFont="1" applyFill="1" applyBorder="1"/>
    <xf numFmtId="3" fontId="6" fillId="28" borderId="16" xfId="0" applyNumberFormat="1" applyFont="1" applyFill="1" applyBorder="1"/>
    <xf numFmtId="0" fontId="6" fillId="28" borderId="16" xfId="0" applyFont="1" applyFill="1" applyBorder="1" applyAlignment="1">
      <alignment horizontal="left"/>
    </xf>
    <xf numFmtId="0" fontId="4" fillId="28" borderId="17" xfId="0" applyFont="1" applyFill="1" applyBorder="1"/>
    <xf numFmtId="0" fontId="4" fillId="28" borderId="18" xfId="0" applyFont="1" applyFill="1" applyBorder="1"/>
    <xf numFmtId="0" fontId="4" fillId="28" borderId="0" xfId="0" applyFont="1" applyFill="1" applyBorder="1"/>
    <xf numFmtId="3" fontId="4" fillId="28" borderId="0" xfId="0" applyNumberFormat="1" applyFont="1" applyFill="1" applyBorder="1"/>
    <xf numFmtId="0" fontId="4" fillId="28" borderId="19" xfId="0" applyFont="1" applyFill="1" applyBorder="1"/>
    <xf numFmtId="0" fontId="2" fillId="28" borderId="0" xfId="0" applyFont="1" applyFill="1" applyBorder="1"/>
    <xf numFmtId="0" fontId="4" fillId="28" borderId="19" xfId="0" applyFont="1" applyFill="1" applyBorder="1" applyAlignment="1">
      <alignment horizontal="center" vertical="center"/>
    </xf>
    <xf numFmtId="3" fontId="4" fillId="28" borderId="6" xfId="0" applyNumberFormat="1" applyFont="1" applyFill="1" applyBorder="1"/>
    <xf numFmtId="0" fontId="8" fillId="28" borderId="18" xfId="0" applyFont="1" applyFill="1" applyBorder="1"/>
    <xf numFmtId="0" fontId="3" fillId="28" borderId="0" xfId="0" applyFont="1" applyFill="1" applyBorder="1"/>
    <xf numFmtId="0" fontId="3" fillId="28" borderId="19" xfId="0" applyFont="1" applyFill="1" applyBorder="1"/>
    <xf numFmtId="0" fontId="3" fillId="28" borderId="18" xfId="0" applyFont="1" applyFill="1" applyBorder="1"/>
    <xf numFmtId="0" fontId="2" fillId="28" borderId="19" xfId="0" applyFont="1" applyFill="1" applyBorder="1" applyAlignment="1">
      <alignment wrapText="1"/>
    </xf>
    <xf numFmtId="0" fontId="4" fillId="28" borderId="20" xfId="0" applyFont="1" applyFill="1" applyBorder="1"/>
    <xf numFmtId="0" fontId="2" fillId="28" borderId="21" xfId="0" applyFont="1" applyFill="1" applyBorder="1" applyAlignment="1">
      <alignment wrapText="1"/>
    </xf>
    <xf numFmtId="0" fontId="2" fillId="28" borderId="0" xfId="0" applyFont="1" applyFill="1" applyBorder="1" applyAlignment="1"/>
    <xf numFmtId="3" fontId="9" fillId="28" borderId="0" xfId="0" applyNumberFormat="1" applyFont="1" applyFill="1" applyBorder="1" applyAlignment="1"/>
    <xf numFmtId="0" fontId="2" fillId="28" borderId="19" xfId="0" applyFont="1" applyFill="1" applyBorder="1" applyAlignment="1"/>
    <xf numFmtId="3" fontId="2" fillId="28" borderId="0" xfId="0" applyNumberFormat="1" applyFont="1" applyFill="1" applyBorder="1" applyAlignment="1"/>
    <xf numFmtId="0" fontId="4" fillId="28" borderId="0" xfId="0" applyFont="1" applyFill="1" applyBorder="1" applyAlignment="1">
      <alignment horizontal="center"/>
    </xf>
    <xf numFmtId="0" fontId="4" fillId="28" borderId="19" xfId="0" applyFont="1" applyFill="1" applyBorder="1" applyAlignment="1">
      <alignment horizontal="center" vertical="center" wrapText="1"/>
    </xf>
    <xf numFmtId="0" fontId="2" fillId="28" borderId="18" xfId="0" applyFont="1" applyFill="1" applyBorder="1"/>
    <xf numFmtId="0" fontId="6" fillId="28" borderId="0" xfId="0" applyFont="1" applyFill="1" applyBorder="1" applyAlignment="1">
      <alignment vertical="top" wrapText="1"/>
    </xf>
    <xf numFmtId="0" fontId="4" fillId="28" borderId="0" xfId="0" applyFont="1" applyFill="1" applyBorder="1" applyAlignment="1">
      <alignment horizontal="center" wrapText="1"/>
    </xf>
    <xf numFmtId="0" fontId="4" fillId="28" borderId="19" xfId="0" applyFont="1" applyFill="1" applyBorder="1" applyAlignment="1">
      <alignment horizontal="center" wrapText="1"/>
    </xf>
    <xf numFmtId="3" fontId="6" fillId="28" borderId="0" xfId="0" applyNumberFormat="1" applyFont="1" applyFill="1" applyBorder="1"/>
    <xf numFmtId="0" fontId="6" fillId="28" borderId="0" xfId="0" applyFont="1" applyFill="1" applyBorder="1" applyAlignment="1">
      <alignment horizontal="left"/>
    </xf>
    <xf numFmtId="0" fontId="6" fillId="28" borderId="9" xfId="0" applyFont="1" applyFill="1" applyBorder="1" applyAlignment="1">
      <alignment vertical="top" wrapText="1"/>
    </xf>
    <xf numFmtId="3" fontId="6" fillId="28" borderId="9" xfId="0" applyNumberFormat="1" applyFont="1" applyFill="1" applyBorder="1" applyAlignment="1">
      <alignment vertical="top" wrapText="1"/>
    </xf>
    <xf numFmtId="0" fontId="3" fillId="28" borderId="19" xfId="0" applyFont="1" applyFill="1" applyBorder="1" applyAlignment="1">
      <alignment horizontal="center" wrapText="1"/>
    </xf>
    <xf numFmtId="3" fontId="3" fillId="28" borderId="0" xfId="0" applyNumberFormat="1" applyFont="1" applyFill="1" applyBorder="1"/>
    <xf numFmtId="0" fontId="3" fillId="28" borderId="0" xfId="0" applyFont="1" applyFill="1"/>
    <xf numFmtId="3" fontId="3" fillId="28" borderId="0" xfId="0" applyNumberFormat="1" applyFont="1" applyFill="1"/>
    <xf numFmtId="0" fontId="8" fillId="28" borderId="0" xfId="0" applyFont="1" applyFill="1"/>
    <xf numFmtId="0" fontId="4" fillId="28" borderId="0" xfId="0" applyFont="1" applyFill="1" applyAlignment="1">
      <alignment horizontal="right"/>
    </xf>
    <xf numFmtId="0" fontId="4" fillId="28" borderId="0" xfId="0" applyFont="1" applyFill="1" applyAlignment="1">
      <alignment horizontal="center"/>
    </xf>
    <xf numFmtId="0" fontId="4" fillId="0" borderId="0" xfId="0" applyFont="1"/>
    <xf numFmtId="3" fontId="2" fillId="0" borderId="0" xfId="0" applyNumberFormat="1" applyFont="1"/>
    <xf numFmtId="0" fontId="2" fillId="29" borderId="0" xfId="0" applyFont="1" applyFill="1"/>
    <xf numFmtId="0" fontId="4" fillId="27" borderId="0" xfId="0" applyFont="1" applyFill="1"/>
    <xf numFmtId="0" fontId="4" fillId="29" borderId="0" xfId="0" applyFont="1" applyFill="1"/>
    <xf numFmtId="0" fontId="4" fillId="27" borderId="0" xfId="0" applyFont="1" applyFill="1" applyAlignment="1">
      <alignment horizontal="left"/>
    </xf>
    <xf numFmtId="1" fontId="4" fillId="27" borderId="0" xfId="0" applyNumberFormat="1" applyFont="1" applyFill="1"/>
    <xf numFmtId="0" fontId="3" fillId="27" borderId="0" xfId="0" applyFont="1" applyFill="1" applyAlignment="1">
      <alignment horizontal="center"/>
    </xf>
    <xf numFmtId="1" fontId="3" fillId="27" borderId="0" xfId="0" applyNumberFormat="1" applyFont="1" applyFill="1" applyAlignment="1">
      <alignment horizontal="center"/>
    </xf>
    <xf numFmtId="0" fontId="3" fillId="27" borderId="0" xfId="0" applyFont="1" applyFill="1"/>
    <xf numFmtId="0" fontId="3" fillId="0" borderId="0" xfId="0" applyFont="1"/>
    <xf numFmtId="0" fontId="3" fillId="29" borderId="0" xfId="0" applyFont="1" applyFill="1"/>
    <xf numFmtId="0" fontId="4" fillId="27" borderId="0" xfId="0" applyFont="1" applyFill="1" applyAlignment="1"/>
    <xf numFmtId="0" fontId="13" fillId="0" borderId="6" xfId="0" applyFont="1" applyBorder="1"/>
    <xf numFmtId="0" fontId="8" fillId="0" borderId="0" xfId="0" applyFont="1"/>
    <xf numFmtId="0" fontId="3" fillId="27" borderId="0" xfId="0" applyFont="1" applyFill="1" applyAlignment="1">
      <alignment horizontal="right"/>
    </xf>
    <xf numFmtId="0" fontId="8" fillId="27" borderId="0" xfId="0" applyFont="1" applyFill="1"/>
    <xf numFmtId="164" fontId="3" fillId="27" borderId="0" xfId="0" applyNumberFormat="1" applyFont="1" applyFill="1" applyAlignment="1">
      <alignment horizontal="right"/>
    </xf>
    <xf numFmtId="0" fontId="2" fillId="27" borderId="0" xfId="0" applyFont="1" applyFill="1" applyAlignment="1">
      <alignment horizontal="right"/>
    </xf>
    <xf numFmtId="0" fontId="4" fillId="27" borderId="0" xfId="0" applyFont="1" applyFill="1" applyAlignment="1">
      <alignment horizontal="right"/>
    </xf>
    <xf numFmtId="164" fontId="3" fillId="27" borderId="0" xfId="0" applyNumberFormat="1" applyFont="1" applyFill="1"/>
    <xf numFmtId="164" fontId="2" fillId="27" borderId="0" xfId="0" applyNumberFormat="1" applyFont="1" applyFill="1" applyAlignment="1">
      <alignment horizontal="right"/>
    </xf>
    <xf numFmtId="164" fontId="4" fillId="27" borderId="0" xfId="0" applyNumberFormat="1" applyFont="1" applyFill="1" applyAlignment="1">
      <alignment horizontal="right"/>
    </xf>
    <xf numFmtId="3" fontId="14" fillId="27" borderId="0" xfId="0" applyNumberFormat="1" applyFont="1" applyFill="1" applyAlignment="1">
      <alignment horizontal="center"/>
    </xf>
    <xf numFmtId="0" fontId="4" fillId="27" borderId="0" xfId="0" applyFont="1" applyFill="1" applyAlignment="1">
      <alignment horizontal="center"/>
    </xf>
    <xf numFmtId="3" fontId="15" fillId="27" borderId="0" xfId="0" applyNumberFormat="1" applyFont="1" applyFill="1"/>
    <xf numFmtId="3" fontId="4" fillId="27" borderId="0" xfId="0" applyNumberFormat="1" applyFont="1" applyFill="1" applyAlignment="1">
      <alignment horizontal="right"/>
    </xf>
    <xf numFmtId="3" fontId="3" fillId="27" borderId="0" xfId="0" applyNumberFormat="1" applyFont="1" applyFill="1" applyAlignment="1">
      <alignment horizontal="right"/>
    </xf>
    <xf numFmtId="0" fontId="14" fillId="27" borderId="0" xfId="0" applyFont="1" applyFill="1"/>
    <xf numFmtId="0" fontId="14" fillId="0" borderId="0" xfId="0" applyFont="1"/>
    <xf numFmtId="0" fontId="14" fillId="29" borderId="0" xfId="0" applyFont="1" applyFill="1"/>
    <xf numFmtId="0" fontId="14" fillId="28" borderId="0" xfId="0" applyFont="1" applyFill="1"/>
    <xf numFmtId="164" fontId="4" fillId="27" borderId="0" xfId="0" applyNumberFormat="1" applyFont="1" applyFill="1" applyAlignment="1">
      <alignment horizontal="center"/>
    </xf>
    <xf numFmtId="164" fontId="4" fillId="27" borderId="0" xfId="0" applyNumberFormat="1" applyFont="1" applyFill="1"/>
    <xf numFmtId="0" fontId="4" fillId="0" borderId="22" xfId="0" applyFont="1" applyBorder="1"/>
    <xf numFmtId="164" fontId="3" fillId="27" borderId="0" xfId="0" applyNumberFormat="1" applyFont="1" applyFill="1" applyAlignment="1">
      <alignment horizontal="center"/>
    </xf>
    <xf numFmtId="3" fontId="3" fillId="27" borderId="0" xfId="0" applyNumberFormat="1" applyFont="1" applyFill="1"/>
    <xf numFmtId="0" fontId="2" fillId="27" borderId="6" xfId="0" applyFont="1" applyFill="1" applyBorder="1"/>
    <xf numFmtId="0" fontId="2" fillId="0" borderId="6" xfId="0" applyFont="1" applyBorder="1"/>
    <xf numFmtId="0" fontId="2" fillId="0" borderId="0" xfId="0" applyFont="1" applyBorder="1"/>
    <xf numFmtId="0" fontId="2" fillId="29" borderId="0" xfId="0" applyFont="1" applyFill="1" applyBorder="1"/>
    <xf numFmtId="0" fontId="4" fillId="27" borderId="6" xfId="0" applyFont="1" applyFill="1" applyBorder="1"/>
    <xf numFmtId="3" fontId="4" fillId="27" borderId="6" xfId="0" applyNumberFormat="1" applyFont="1" applyFill="1" applyBorder="1"/>
    <xf numFmtId="3" fontId="4" fillId="0" borderId="6" xfId="0" applyNumberFormat="1" applyFont="1" applyBorder="1"/>
    <xf numFmtId="3" fontId="4" fillId="0" borderId="0" xfId="0" applyNumberFormat="1" applyFont="1" applyBorder="1"/>
    <xf numFmtId="3" fontId="4" fillId="29" borderId="0" xfId="0" applyNumberFormat="1" applyFont="1" applyFill="1" applyBorder="1"/>
    <xf numFmtId="3" fontId="2" fillId="27" borderId="6" xfId="0" applyNumberFormat="1" applyFont="1" applyFill="1" applyBorder="1"/>
    <xf numFmtId="0" fontId="4" fillId="28" borderId="0" xfId="0" applyFont="1" applyFill="1" applyBorder="1" applyAlignment="1">
      <alignment horizontal="center" vertical="center"/>
    </xf>
    <xf numFmtId="3" fontId="4" fillId="27" borderId="0" xfId="0" applyNumberFormat="1" applyFont="1" applyFill="1"/>
    <xf numFmtId="0" fontId="12" fillId="28" borderId="0" xfId="0" applyFont="1" applyFill="1" applyAlignment="1">
      <alignment horizontal="center"/>
    </xf>
    <xf numFmtId="0" fontId="13" fillId="0" borderId="6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3" fontId="2" fillId="28" borderId="6" xfId="0" applyNumberFormat="1" applyFont="1" applyFill="1" applyBorder="1" applyAlignment="1"/>
    <xf numFmtId="0" fontId="12" fillId="28" borderId="0" xfId="0" applyFont="1" applyFill="1" applyBorder="1" applyAlignment="1">
      <alignment horizontal="left"/>
    </xf>
    <xf numFmtId="3" fontId="4" fillId="28" borderId="23" xfId="0" applyNumberFormat="1" applyFont="1" applyFill="1" applyBorder="1"/>
    <xf numFmtId="0" fontId="4" fillId="28" borderId="6" xfId="0" applyFont="1" applyFill="1" applyBorder="1"/>
    <xf numFmtId="164" fontId="3" fillId="27" borderId="0" xfId="0" applyNumberFormat="1" applyFont="1" applyFill="1" applyBorder="1" applyAlignment="1">
      <alignment horizontal="center"/>
    </xf>
    <xf numFmtId="3" fontId="12" fillId="28" borderId="24" xfId="0" applyNumberFormat="1" applyFont="1" applyFill="1" applyBorder="1"/>
    <xf numFmtId="0" fontId="13" fillId="0" borderId="0" xfId="0" applyFont="1" applyBorder="1"/>
    <xf numFmtId="0" fontId="4" fillId="28" borderId="25" xfId="0" applyFont="1" applyFill="1" applyBorder="1" applyAlignment="1">
      <alignment horizontal="right"/>
    </xf>
    <xf numFmtId="0" fontId="4" fillId="28" borderId="24" xfId="0" applyFont="1" applyFill="1" applyBorder="1" applyAlignment="1">
      <alignment horizontal="right"/>
    </xf>
    <xf numFmtId="0" fontId="20" fillId="0" borderId="6" xfId="0" applyFont="1" applyBorder="1" applyAlignment="1">
      <alignment horizontal="right"/>
    </xf>
    <xf numFmtId="3" fontId="4" fillId="28" borderId="25" xfId="0" applyNumberFormat="1" applyFont="1" applyFill="1" applyBorder="1"/>
    <xf numFmtId="3" fontId="4" fillId="28" borderId="26" xfId="0" applyNumberFormat="1" applyFont="1" applyFill="1" applyBorder="1"/>
    <xf numFmtId="3" fontId="4" fillId="28" borderId="27" xfId="0" applyNumberFormat="1" applyFont="1" applyFill="1" applyBorder="1"/>
    <xf numFmtId="3" fontId="4" fillId="28" borderId="28" xfId="0" applyNumberFormat="1" applyFont="1" applyFill="1" applyBorder="1"/>
    <xf numFmtId="0" fontId="4" fillId="28" borderId="24" xfId="0" applyFont="1" applyFill="1" applyBorder="1" applyAlignment="1">
      <alignment horizontal="left"/>
    </xf>
    <xf numFmtId="3" fontId="12" fillId="28" borderId="0" xfId="0" applyNumberFormat="1" applyFont="1" applyFill="1" applyBorder="1"/>
    <xf numFmtId="0" fontId="13" fillId="0" borderId="6" xfId="0" applyFont="1" applyBorder="1" applyAlignment="1">
      <alignment horizontal="right"/>
    </xf>
    <xf numFmtId="3" fontId="4" fillId="28" borderId="23" xfId="0" applyNumberFormat="1" applyFont="1" applyFill="1" applyBorder="1" applyAlignment="1">
      <alignment horizontal="right"/>
    </xf>
    <xf numFmtId="0" fontId="13" fillId="0" borderId="0" xfId="0" applyFont="1" applyBorder="1" applyAlignment="1">
      <alignment horizontal="left"/>
    </xf>
    <xf numFmtId="0" fontId="61" fillId="28" borderId="0" xfId="0" applyFont="1" applyFill="1"/>
    <xf numFmtId="0" fontId="62" fillId="28" borderId="0" xfId="0" applyFont="1" applyFill="1"/>
    <xf numFmtId="0" fontId="62" fillId="28" borderId="0" xfId="0" applyFont="1" applyFill="1" applyAlignment="1">
      <alignment horizontal="left"/>
    </xf>
    <xf numFmtId="0" fontId="63" fillId="28" borderId="0" xfId="0" applyFont="1" applyFill="1" applyAlignment="1">
      <alignment horizontal="center"/>
    </xf>
    <xf numFmtId="0" fontId="64" fillId="0" borderId="0" xfId="0" applyFont="1" applyBorder="1" applyAlignment="1">
      <alignment horizontal="left"/>
    </xf>
    <xf numFmtId="0" fontId="63" fillId="28" borderId="0" xfId="0" applyFont="1" applyFill="1"/>
    <xf numFmtId="0" fontId="65" fillId="28" borderId="0" xfId="0" applyFont="1" applyFill="1" applyBorder="1" applyAlignment="1">
      <alignment horizontal="left"/>
    </xf>
    <xf numFmtId="0" fontId="66" fillId="28" borderId="0" xfId="0" applyFont="1" applyFill="1" applyBorder="1"/>
    <xf numFmtId="0" fontId="67" fillId="0" borderId="6" xfId="0" applyFont="1" applyBorder="1" applyAlignment="1">
      <alignment horizontal="right"/>
    </xf>
    <xf numFmtId="0" fontId="3" fillId="28" borderId="19" xfId="0" applyFont="1" applyFill="1" applyBorder="1" applyAlignment="1">
      <alignment horizontal="center"/>
    </xf>
    <xf numFmtId="0" fontId="4" fillId="27" borderId="0" xfId="0" applyFont="1" applyFill="1"/>
    <xf numFmtId="0" fontId="3" fillId="0" borderId="0" xfId="0" applyFont="1" applyAlignment="1">
      <alignment horizontal="center"/>
    </xf>
    <xf numFmtId="0" fontId="69" fillId="0" borderId="0" xfId="0" applyFont="1"/>
    <xf numFmtId="0" fontId="4" fillId="30" borderId="0" xfId="0" applyFont="1" applyFill="1"/>
    <xf numFmtId="3" fontId="4" fillId="30" borderId="0" xfId="0" applyNumberFormat="1" applyFont="1" applyFill="1"/>
    <xf numFmtId="0" fontId="2" fillId="30" borderId="0" xfId="0" applyFont="1" applyFill="1"/>
    <xf numFmtId="0" fontId="4" fillId="30" borderId="0" xfId="0" applyFont="1" applyFill="1" applyAlignment="1"/>
    <xf numFmtId="3" fontId="2" fillId="27" borderId="0" xfId="0" applyNumberFormat="1" applyFont="1" applyFill="1"/>
    <xf numFmtId="3" fontId="2" fillId="30" borderId="0" xfId="0" applyNumberFormat="1" applyFont="1" applyFill="1"/>
    <xf numFmtId="164" fontId="3" fillId="31" borderId="0" xfId="0" applyNumberFormat="1" applyFont="1" applyFill="1"/>
    <xf numFmtId="0" fontId="70" fillId="32" borderId="6" xfId="0" applyFont="1" applyFill="1" applyBorder="1"/>
    <xf numFmtId="3" fontId="68" fillId="28" borderId="19" xfId="0" applyNumberFormat="1" applyFont="1" applyFill="1" applyBorder="1" applyAlignment="1">
      <alignment horizontal="center" vertical="center"/>
    </xf>
    <xf numFmtId="0" fontId="4" fillId="28" borderId="0" xfId="0" applyFont="1" applyFill="1" applyBorder="1" applyAlignment="1">
      <alignment horizontal="right" vertical="center"/>
    </xf>
    <xf numFmtId="3" fontId="68" fillId="28" borderId="17" xfId="0" applyNumberFormat="1" applyFont="1" applyFill="1" applyBorder="1" applyAlignment="1">
      <alignment horizontal="center" vertical="center"/>
    </xf>
    <xf numFmtId="3" fontId="69" fillId="28" borderId="6" xfId="0" applyNumberFormat="1" applyFont="1" applyFill="1" applyBorder="1"/>
    <xf numFmtId="3" fontId="4" fillId="28" borderId="0" xfId="0" applyNumberFormat="1" applyFont="1" applyFill="1" applyBorder="1" applyAlignment="1">
      <alignment horizontal="left"/>
    </xf>
    <xf numFmtId="0" fontId="68" fillId="33" borderId="0" xfId="0" applyFont="1" applyFill="1" applyAlignment="1">
      <alignment horizontal="right"/>
    </xf>
    <xf numFmtId="0" fontId="68" fillId="33" borderId="0" xfId="0" applyFont="1" applyFill="1"/>
    <xf numFmtId="0" fontId="62" fillId="0" borderId="0" xfId="0" applyFont="1" applyFill="1"/>
    <xf numFmtId="0" fontId="68" fillId="34" borderId="0" xfId="0" applyFont="1" applyFill="1"/>
    <xf numFmtId="0" fontId="4" fillId="34" borderId="0" xfId="0" applyFont="1" applyFill="1"/>
    <xf numFmtId="1" fontId="4" fillId="34" borderId="0" xfId="0" applyNumberFormat="1" applyFont="1" applyFill="1"/>
    <xf numFmtId="0" fontId="68" fillId="28" borderId="17" xfId="0" applyFont="1" applyFill="1" applyBorder="1" applyAlignment="1">
      <alignment horizontal="right"/>
    </xf>
    <xf numFmtId="0" fontId="4" fillId="28" borderId="19" xfId="0" applyFont="1" applyFill="1" applyBorder="1" applyAlignment="1">
      <alignment horizontal="right"/>
    </xf>
    <xf numFmtId="0" fontId="4" fillId="28" borderId="19" xfId="0" applyFont="1" applyFill="1" applyBorder="1" applyAlignment="1">
      <alignment horizontal="right" vertical="center" wrapText="1"/>
    </xf>
    <xf numFmtId="3" fontId="6" fillId="32" borderId="0" xfId="0" applyNumberFormat="1" applyFont="1" applyFill="1" applyBorder="1"/>
    <xf numFmtId="0" fontId="2" fillId="32" borderId="0" xfId="0" applyFont="1" applyFill="1"/>
    <xf numFmtId="0" fontId="71" fillId="32" borderId="0" xfId="0" applyFont="1" applyFill="1"/>
    <xf numFmtId="0" fontId="3" fillId="32" borderId="0" xfId="0" applyFont="1" applyFill="1" applyAlignment="1">
      <alignment horizontal="center"/>
    </xf>
    <xf numFmtId="3" fontId="3" fillId="32" borderId="0" xfId="0" applyNumberFormat="1" applyFont="1" applyFill="1" applyAlignment="1">
      <alignment horizontal="center"/>
    </xf>
    <xf numFmtId="0" fontId="63" fillId="32" borderId="0" xfId="0" applyFont="1" applyFill="1" applyAlignment="1">
      <alignment horizontal="center"/>
    </xf>
    <xf numFmtId="0" fontId="4" fillId="32" borderId="0" xfId="0" applyFont="1" applyFill="1"/>
    <xf numFmtId="3" fontId="6" fillId="32" borderId="0" xfId="0" applyNumberFormat="1" applyFont="1" applyFill="1" applyBorder="1" applyAlignment="1">
      <alignment vertical="top" wrapText="1"/>
    </xf>
    <xf numFmtId="9" fontId="8" fillId="28" borderId="0" xfId="125" applyFont="1" applyFill="1"/>
    <xf numFmtId="0" fontId="6" fillId="28" borderId="0" xfId="0" applyFont="1" applyFill="1" applyBorder="1" applyAlignment="1">
      <alignment vertical="top" wrapText="1"/>
    </xf>
    <xf numFmtId="0" fontId="2" fillId="28" borderId="19" xfId="0" applyFont="1" applyFill="1" applyBorder="1" applyAlignment="1">
      <alignment wrapText="1"/>
    </xf>
    <xf numFmtId="0" fontId="6" fillId="28" borderId="9" xfId="0" applyFont="1" applyFill="1" applyBorder="1" applyAlignment="1">
      <alignment vertical="top" wrapText="1"/>
    </xf>
    <xf numFmtId="0" fontId="2" fillId="28" borderId="21" xfId="0" applyFont="1" applyFill="1" applyBorder="1" applyAlignment="1">
      <alignment wrapText="1"/>
    </xf>
    <xf numFmtId="0" fontId="3" fillId="28" borderId="18" xfId="0" applyFont="1" applyFill="1" applyBorder="1"/>
    <xf numFmtId="0" fontId="3" fillId="28" borderId="0" xfId="0" applyFont="1" applyFill="1" applyBorder="1"/>
    <xf numFmtId="0" fontId="6" fillId="28" borderId="0" xfId="0" applyFont="1" applyFill="1" applyBorder="1" applyAlignment="1">
      <alignment horizontal="left" wrapText="1"/>
    </xf>
    <xf numFmtId="0" fontId="2" fillId="28" borderId="0" xfId="0" applyFont="1" applyFill="1" applyBorder="1" applyAlignment="1">
      <alignment horizontal="left" wrapText="1"/>
    </xf>
    <xf numFmtId="0" fontId="2" fillId="28" borderId="19" xfId="0" applyFont="1" applyFill="1" applyBorder="1" applyAlignment="1">
      <alignment horizontal="left" wrapText="1"/>
    </xf>
    <xf numFmtId="0" fontId="3" fillId="28" borderId="29" xfId="0" applyFont="1" applyFill="1" applyBorder="1"/>
    <xf numFmtId="0" fontId="3" fillId="28" borderId="16" xfId="0" applyFont="1" applyFill="1" applyBorder="1"/>
    <xf numFmtId="0" fontId="2" fillId="28" borderId="0" xfId="0" applyFont="1" applyFill="1" applyBorder="1" applyAlignment="1">
      <alignment wrapText="1"/>
    </xf>
    <xf numFmtId="0" fontId="2" fillId="28" borderId="9" xfId="0" applyFont="1" applyFill="1" applyBorder="1" applyAlignment="1">
      <alignment wrapText="1"/>
    </xf>
    <xf numFmtId="0" fontId="10" fillId="28" borderId="0" xfId="0" applyFont="1" applyFill="1" applyBorder="1" applyAlignment="1">
      <alignment horizontal="left" wrapText="1"/>
    </xf>
    <xf numFmtId="0" fontId="5" fillId="28" borderId="0" xfId="0" applyFont="1" applyFill="1" applyBorder="1" applyAlignment="1">
      <alignment horizontal="left" wrapText="1"/>
    </xf>
    <xf numFmtId="0" fontId="5" fillId="28" borderId="19" xfId="0" applyFont="1" applyFill="1" applyBorder="1" applyAlignment="1">
      <alignment horizontal="left" wrapText="1"/>
    </xf>
    <xf numFmtId="0" fontId="16" fillId="2" borderId="30" xfId="0" applyFont="1" applyFill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2" fillId="28" borderId="19" xfId="0" applyFont="1" applyFill="1" applyBorder="1" applyAlignment="1">
      <alignment vertical="top" wrapText="1"/>
    </xf>
    <xf numFmtId="0" fontId="2" fillId="28" borderId="9" xfId="0" applyFont="1" applyFill="1" applyBorder="1" applyAlignment="1">
      <alignment vertical="top" wrapText="1"/>
    </xf>
    <xf numFmtId="0" fontId="2" fillId="28" borderId="21" xfId="0" applyFont="1" applyFill="1" applyBorder="1" applyAlignment="1">
      <alignment vertical="top" wrapText="1"/>
    </xf>
    <xf numFmtId="0" fontId="6" fillId="28" borderId="9" xfId="0" applyFont="1" applyFill="1" applyBorder="1" applyAlignment="1">
      <alignment horizontal="left" vertical="top" wrapText="1"/>
    </xf>
    <xf numFmtId="0" fontId="0" fillId="0" borderId="9" xfId="0" applyBorder="1" applyAlignment="1">
      <alignment vertical="top" wrapText="1"/>
    </xf>
    <xf numFmtId="0" fontId="2" fillId="28" borderId="9" xfId="0" applyFont="1" applyFill="1" applyBorder="1" applyAlignment="1"/>
    <xf numFmtId="0" fontId="2" fillId="28" borderId="21" xfId="0" applyFont="1" applyFill="1" applyBorder="1" applyAlignment="1"/>
    <xf numFmtId="0" fontId="4" fillId="27" borderId="0" xfId="0" applyFont="1" applyFill="1"/>
    <xf numFmtId="0" fontId="16" fillId="28" borderId="20" xfId="0" applyFont="1" applyFill="1" applyBorder="1" applyAlignment="1">
      <alignment horizontal="right"/>
    </xf>
    <xf numFmtId="0" fontId="17" fillId="28" borderId="9" xfId="0" applyFont="1" applyFill="1" applyBorder="1" applyAlignment="1">
      <alignment horizontal="right"/>
    </xf>
    <xf numFmtId="17" fontId="16" fillId="28" borderId="9" xfId="0" quotePrefix="1" applyNumberFormat="1" applyFont="1" applyFill="1" applyBorder="1" applyAlignment="1">
      <alignment horizontal="justify"/>
    </xf>
    <xf numFmtId="0" fontId="17" fillId="28" borderId="9" xfId="0" applyFont="1" applyFill="1" applyBorder="1" applyAlignment="1">
      <alignment horizontal="justify"/>
    </xf>
    <xf numFmtId="0" fontId="17" fillId="28" borderId="21" xfId="0" applyFont="1" applyFill="1" applyBorder="1" applyAlignment="1">
      <alignment horizontal="justify"/>
    </xf>
    <xf numFmtId="0" fontId="5" fillId="28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6">
    <cellStyle name="_Column1" xfId="1"/>
    <cellStyle name="_Column2" xfId="2"/>
    <cellStyle name="_Column3" xfId="3"/>
    <cellStyle name="_Column4" xfId="4"/>
    <cellStyle name="_Column5" xfId="5"/>
    <cellStyle name="_Column6" xfId="6"/>
    <cellStyle name="_Column7" xfId="7"/>
    <cellStyle name="_Data" xfId="8"/>
    <cellStyle name="_Header" xfId="9"/>
    <cellStyle name="_Row1" xfId="10"/>
    <cellStyle name="_Row2" xfId="11"/>
    <cellStyle name="_Row3" xfId="12"/>
    <cellStyle name="_Row4" xfId="13"/>
    <cellStyle name="_Row5" xfId="14"/>
    <cellStyle name="_Row6" xfId="15"/>
    <cellStyle name="_Row7" xfId="16"/>
    <cellStyle name="_Wykresy Prognoza" xfId="17"/>
    <cellStyle name="20% — akcent 1" xfId="18" builtinId="30" customBuiltin="1"/>
    <cellStyle name="20% — akcent 2" xfId="19" builtinId="34" customBuiltin="1"/>
    <cellStyle name="20% — akcent 3" xfId="20" builtinId="38" customBuiltin="1"/>
    <cellStyle name="20% — akcent 4" xfId="21" builtinId="42" customBuiltin="1"/>
    <cellStyle name="20% — akcent 5" xfId="22" builtinId="46" customBuiltin="1"/>
    <cellStyle name="20% — akcent 6" xfId="23" builtinId="50" customBuiltin="1"/>
    <cellStyle name="40% — akcent 1" xfId="24" builtinId="31" customBuiltin="1"/>
    <cellStyle name="40% — akcent 2" xfId="25" builtinId="35" customBuiltin="1"/>
    <cellStyle name="40% — akcent 3" xfId="26" builtinId="39" customBuiltin="1"/>
    <cellStyle name="40% — akcent 4" xfId="27" builtinId="43" customBuiltin="1"/>
    <cellStyle name="40% — akcent 5" xfId="28" builtinId="47" customBuiltin="1"/>
    <cellStyle name="40% — akcent 6" xfId="29" builtinId="51" customBuiltin="1"/>
    <cellStyle name="60% — akcent 1" xfId="30" builtinId="32" customBuiltin="1"/>
    <cellStyle name="60% — akcent 2" xfId="31" builtinId="36" customBuiltin="1"/>
    <cellStyle name="60% — akcent 3" xfId="32" builtinId="40" customBuiltin="1"/>
    <cellStyle name="60% — akcent 4" xfId="33" builtinId="44" customBuiltin="1"/>
    <cellStyle name="60% — akcent 5" xfId="34" builtinId="48" customBuiltin="1"/>
    <cellStyle name="60% — akcent 6" xfId="35" builtinId="52" customBuiltin="1"/>
    <cellStyle name="Akcent 1" xfId="36" builtinId="29" customBuiltin="1"/>
    <cellStyle name="Akcent 2" xfId="37" builtinId="33" customBuiltin="1"/>
    <cellStyle name="Akcent 3" xfId="38" builtinId="37" customBuiltin="1"/>
    <cellStyle name="Akcent 4" xfId="39" builtinId="41" customBuiltin="1"/>
    <cellStyle name="Akcent 5" xfId="40" builtinId="45" customBuiltin="1"/>
    <cellStyle name="Akcent 6" xfId="41" builtinId="49" customBuiltin="1"/>
    <cellStyle name="Calc Currency (0)" xfId="42"/>
    <cellStyle name="Calc Currency (2)" xfId="43"/>
    <cellStyle name="Calc Percent (0)" xfId="44"/>
    <cellStyle name="Calc Percent (1)" xfId="45"/>
    <cellStyle name="Calc Percent (2)" xfId="46"/>
    <cellStyle name="Calc Units (0)" xfId="47"/>
    <cellStyle name="Calc Units (1)" xfId="48"/>
    <cellStyle name="Calc Units (2)" xfId="49"/>
    <cellStyle name="category" xfId="50"/>
    <cellStyle name="Comma [0]_#6 Temps &amp; Contractors" xfId="51"/>
    <cellStyle name="Comma [00]" xfId="52"/>
    <cellStyle name="Comma_#6 Temps &amp; Contractors" xfId="53"/>
    <cellStyle name="Currency [0]_#6 Temps &amp; Contractors" xfId="54"/>
    <cellStyle name="Currency [00]" xfId="55"/>
    <cellStyle name="Currency_#6 Temps &amp; Contractors" xfId="56"/>
    <cellStyle name="Dane wejściowe" xfId="57" builtinId="20" customBuiltin="1"/>
    <cellStyle name="Dane wyjściowe" xfId="58" builtinId="21" customBuiltin="1"/>
    <cellStyle name="Date Short" xfId="59"/>
    <cellStyle name="Dezimal [0]_Bridge99" xfId="60"/>
    <cellStyle name="Dezimal_Bridge99" xfId="61"/>
    <cellStyle name="Dobry" xfId="62" builtinId="26" customBuiltin="1"/>
    <cellStyle name="Dziesietny [0]_Arkusz1" xfId="63"/>
    <cellStyle name="Dziesietny_Arkusz1" xfId="64"/>
    <cellStyle name="Enter Currency (0)" xfId="65"/>
    <cellStyle name="Enter Currency (2)" xfId="66"/>
    <cellStyle name="Enter Units (0)" xfId="67"/>
    <cellStyle name="Enter Units (1)" xfId="68"/>
    <cellStyle name="Enter Units (2)" xfId="69"/>
    <cellStyle name="Euro" xfId="70"/>
    <cellStyle name="Grey" xfId="71"/>
    <cellStyle name="HEADER" xfId="72"/>
    <cellStyle name="Header1" xfId="73"/>
    <cellStyle name="Header2" xfId="74"/>
    <cellStyle name="Hyperlink_P9910143" xfId="75"/>
    <cellStyle name="Input [yellow]" xfId="76"/>
    <cellStyle name="Komma0 - Formatvorlage2" xfId="77"/>
    <cellStyle name="Komma1 - Formatvorlage1" xfId="78"/>
    <cellStyle name="Komórka połączona" xfId="79" builtinId="24" customBuiltin="1"/>
    <cellStyle name="Komórka zaznaczona" xfId="80" builtinId="23" customBuiltin="1"/>
    <cellStyle name="Lien hypertexte" xfId="81"/>
    <cellStyle name="Link Currency (0)" xfId="82"/>
    <cellStyle name="Link Currency (2)" xfId="83"/>
    <cellStyle name="Link Units (0)" xfId="84"/>
    <cellStyle name="Link Units (1)" xfId="85"/>
    <cellStyle name="Link Units (2)" xfId="86"/>
    <cellStyle name="Model" xfId="87"/>
    <cellStyle name="Nagłówek 1" xfId="88" builtinId="16" customBuiltin="1"/>
    <cellStyle name="Nagłówek 2" xfId="89" builtinId="17" customBuiltin="1"/>
    <cellStyle name="Nagłówek 3" xfId="90" builtinId="18" customBuiltin="1"/>
    <cellStyle name="Nagłówek 4" xfId="91" builtinId="19" customBuiltin="1"/>
    <cellStyle name="Neutralny" xfId="92" builtinId="28" customBuiltin="1"/>
    <cellStyle name="Normal - Style1" xfId="93"/>
    <cellStyle name="Normal_# 41-Market &amp;Trends" xfId="94"/>
    <cellStyle name="normální_laroux" xfId="95"/>
    <cellStyle name="Normalny" xfId="0" builtinId="0"/>
    <cellStyle name="Obliczenia" xfId="96" builtinId="22" customBuiltin="1"/>
    <cellStyle name="Percent [0]" xfId="97"/>
    <cellStyle name="Percent [00]" xfId="98"/>
    <cellStyle name="Percent [2]" xfId="99"/>
    <cellStyle name="Percent_#6 Temps &amp; Contractors" xfId="100"/>
    <cellStyle name="PrePop Currency (0)" xfId="101"/>
    <cellStyle name="PrePop Currency (2)" xfId="102"/>
    <cellStyle name="PrePop Units (0)" xfId="103"/>
    <cellStyle name="PrePop Units (1)" xfId="104"/>
    <cellStyle name="PrePop Units (2)" xfId="105"/>
    <cellStyle name="Procentowy" xfId="125" builtinId="5"/>
    <cellStyle name="Prozen - Formatvorlage1" xfId="106"/>
    <cellStyle name="RowLevel_1_OUTPUT2" xfId="107"/>
    <cellStyle name="SAPBEXstdData" xfId="108"/>
    <cellStyle name="Standard_4er Chart Konzern" xfId="109"/>
    <cellStyle name="Styl 1" xfId="110"/>
    <cellStyle name="subhead" xfId="111"/>
    <cellStyle name="Suma" xfId="112" builtinId="25" customBuiltin="1"/>
    <cellStyle name="Szenario" xfId="113"/>
    <cellStyle name="Tekst objaśnienia" xfId="114" builtinId="53" customBuiltin="1"/>
    <cellStyle name="Tekst ostrzeżenia" xfId="115" builtinId="11" customBuiltin="1"/>
    <cellStyle name="Text Indent A" xfId="116"/>
    <cellStyle name="Text Indent B" xfId="117"/>
    <cellStyle name="Text Indent C" xfId="118"/>
    <cellStyle name="Tytuł" xfId="119" builtinId="15" customBuiltin="1"/>
    <cellStyle name="Uwaga" xfId="120" builtinId="10" customBuiltin="1"/>
    <cellStyle name="Währung [0]_Bridge99" xfId="121"/>
    <cellStyle name="Währung_Bridge99" xfId="122"/>
    <cellStyle name="Zły" xfId="123" builtinId="27" customBuiltin="1"/>
    <cellStyle name="Обычный_Raport RC" xfId="1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439615</xdr:colOff>
      <xdr:row>1</xdr:row>
      <xdr:rowOff>29308</xdr:rowOff>
    </xdr:from>
    <xdr:to>
      <xdr:col>6</xdr:col>
      <xdr:colOff>224842</xdr:colOff>
      <xdr:row>3</xdr:row>
      <xdr:rowOff>34437</xdr:rowOff>
    </xdr:to>
    <xdr:pic>
      <xdr:nvPicPr>
        <xdr:cNvPr id="3" name="Obraz 2" descr="logoPFLczarn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1442" y="183173"/>
          <a:ext cx="2715996" cy="31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ra-dc-01\fc$\Controlling\WynikControllingMDF-2008\01%602008\Raport%20dla%20Zarz&#261;du_cz.%20II_01.2008\275_MDF%20Grajewo_raport_miesi&#281;czny_01.20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M.%20P&#322;uska/BP%202008%20i%20Plan%202009-2012/BusinessPlan2008/Przyk&#322;adowe%20pliki%20z%20Niemiec%20na%202008/Planning%20legal%20entity%2008-12%201.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BusinessPlan/BusinessPlan2003/ModeleBud&#380;etowe/EWE_BP2002-2004Basi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xchange\controlling\Moje%20Dokumenty\FC-szablon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korytko/USTAWI~1/Temp/notes6C5848/TEMP/BU%20Formular%20zak&#322;adyTPL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rolling/WynikControllingGrajewo2005/11'2005/Monitoring/Ausgabedatei%20BU%20EWE%20November%202005_HC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SICO/A669_ProdIQ_Starwood/Progr/Init/Nach_IBN1/ReportTemplates/programme/atr/pro_rep/CONEV_REPORT_FALCO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Raport%20Produkcja\Controlling%20-%20Raporty%20z%20produkcji\2008\marzec'08\Raport%20dzienny%20MDF%2003.200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WKALIN~1/USTAWI~1/Temp/Wersja%20aktualna/Business%20Plan%20MDF%2019.09.2006_MP%20bilan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ontrolling\9%20Alle\Dateien%20Reporting%20&#252;ber%20MIS\Ausgabe%20monatliche%20Berichterstattung%204.0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me/atr/pro_rep/LAB_REPORT_BARON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je%20Dokumenty\FC-szablon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xchange\Controlling\Plany\Plan%20VI2000-V2001\Marzec%20na%2004-04\kwVI00-V01-0404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WKALIN~1/USTAWI~1/Temp/Cash%20flow%20MDF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mpluska/USTAWI~1/Temp/notes81D11D/MoniBUEWE2005'11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korytko/USTAWI~1/Temp/notes6C5848/M.%20P&#322;uska/BP%202006%20i%20FC%202007-2008/Arkusze%20BP%202006-2010%20z%20Niemiec/Ostateczne%20arkusze%20z%20Niemiec_13.01.2006_na%20miesi&#261;ce/Grajewo%20Ausgabe%20Saisonierung%20Budget%202006-2010%201.0.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ra-dc-01\DFS\BusinessPlan\BusinessPlan2002\ModeleBud&#380;etowe\EWE_BP2002-2004Basi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INNT/Profiles/a_kalinowska/Dane%20aplikacji/Microsoft/Excel/Excel.xl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korytko/USTAWI~1/Temp/notes6C5848/TEMP/EWE_BP2002-2004Basi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BusinessPlan/BusinessPlan2003/ModeleBud&#380;etowe/BU%20Formular%20Mona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korytko/USTAWI~1/Temp/notes6C5848/TEMP/BU%20Formular%20Mona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P/Berichtswesen/2005/Schnellmeldung%20BU%20W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e z Niemiec"/>
      <sheetName val="Założenia"/>
      <sheetName val="GuV_MIS_IFRS"/>
      <sheetName val="Assets"/>
      <sheetName val="Liabilities"/>
      <sheetName val="Dane_IST"/>
      <sheetName val="Dane_BP"/>
      <sheetName val="Dane_VJ"/>
      <sheetName val="Nagłówek"/>
      <sheetName val="Spis treści"/>
      <sheetName val="Wskaźniki"/>
      <sheetName val="GuV_PLN"/>
      <sheetName val="GuV_EUR"/>
      <sheetName val="GuV_PLN_ewolucja"/>
      <sheetName val="GuV_EUR_ewolucja"/>
      <sheetName val="Koszty rodzajowe"/>
      <sheetName val="Bilans"/>
      <sheetName val="Sprzedaż wg grup m-c"/>
      <sheetName val="Sprzedaż wg grup cumul"/>
      <sheetName val="Sprzedaż wg grup_ewolucja"/>
      <sheetName val="Koszty materiałów m-c"/>
      <sheetName val="Koszty materiałów cumul"/>
      <sheetName val="Inwestycje"/>
      <sheetName val="Remonty"/>
      <sheetName val="Marketing"/>
      <sheetName val="Koszty drewna"/>
      <sheetName val="Koszty kleju"/>
      <sheetName val="Energia elektryczna"/>
      <sheetName val="Energia cieplna"/>
      <sheetName val="Płyta surowa MDF"/>
      <sheetName val="Formatka z RC MDF"/>
      <sheetName val="Płyta lakierowana MDF"/>
      <sheetName val="RMDF_koszty_ewolucja"/>
      <sheetName val="LMDF_koszty_ewolucj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Attributes"/>
      <sheetName val="Base data"/>
      <sheetName val="First time cons. + decons."/>
      <sheetName val="Income + balance sheet"/>
      <sheetName val="Intercompany + minorities"/>
      <sheetName val="Asset movement + staff"/>
      <sheetName val="Overview income statement"/>
      <sheetName val="Overview balance sheet"/>
      <sheetName val="Base_data1"/>
      <sheetName val="First_time_cons__+_decons_1"/>
      <sheetName val="Income_+_balance_sheet1"/>
      <sheetName val="Intercompany_+_minorities1"/>
      <sheetName val="Asset_movement_+_staff1"/>
      <sheetName val="Overview_income_statement1"/>
      <sheetName val="Overview_balance_sheet1"/>
      <sheetName val="Base_data"/>
      <sheetName val="First_time_cons__+_decons_"/>
      <sheetName val="Income_+_balance_sheet"/>
      <sheetName val="Intercompany_+_minorities"/>
      <sheetName val="Asset_movement_+_staff"/>
      <sheetName val="Overview_income_statement"/>
      <sheetName val="Overview_balance_sheet"/>
      <sheetName val="Base_data2"/>
      <sheetName val="First_time_cons__+_decons_2"/>
      <sheetName val="Income_+_balance_sheet2"/>
      <sheetName val="Intercompany_+_minorities2"/>
      <sheetName val="Asset_movement_+_staff2"/>
      <sheetName val="Overview_income_statement2"/>
      <sheetName val="Overview_balance_sheet2"/>
    </sheetNames>
    <sheetDataSet>
      <sheetData sheetId="0" refreshError="1">
        <row r="5">
          <cell r="D5" t="str">
            <v>nm-mis/Reporting</v>
          </cell>
        </row>
        <row r="7">
          <cell r="D7" t="str">
            <v>ZAHLEN</v>
          </cell>
        </row>
      </sheetData>
      <sheetData sheetId="1" refreshError="1">
        <row r="18">
          <cell r="B18" t="str">
            <v>P08-12</v>
          </cell>
        </row>
        <row r="19">
          <cell r="B19" t="str">
            <v>2008</v>
          </cell>
        </row>
        <row r="22">
          <cell r="B22" t="str">
            <v>P06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seingabe"/>
      <sheetName val="Deckblatt"/>
      <sheetName val="BU Key assumptions"/>
      <sheetName val="BU Kennzahlen"/>
      <sheetName val="BU Kommentar"/>
      <sheetName val="BU Absatz"/>
      <sheetName val="BU Erlöse"/>
      <sheetName val="BU Umsatz"/>
      <sheetName val="BU-GUV GKV"/>
      <sheetName val="BU SBA"/>
      <sheetName val="BU Bilanz"/>
      <sheetName val="BU Investitionen"/>
      <sheetName val="BU Großreparatur"/>
      <sheetName val="BU Anzahl Personal"/>
      <sheetName val="BU Aufwand Personal"/>
      <sheetName val="BU Anzahl Leiharbeiter"/>
      <sheetName val="BU Aufwand Leiharbeiter"/>
      <sheetName val="Deckblatt Back up"/>
      <sheetName val="Sonstiges Back up"/>
      <sheetName val="Investitionen Back up"/>
      <sheetName val="Großreparatur Back up"/>
      <sheetName val="BU-EWE Kennzahlen"/>
      <sheetName val="P Kennzahlen EUR"/>
      <sheetName val="G Kennzahlen EUR"/>
      <sheetName val="G Kennzahlen"/>
      <sheetName val="P Kennzahlen"/>
      <sheetName val="G Absatz"/>
      <sheetName val="P Absatz"/>
      <sheetName val="G Erlöse"/>
      <sheetName val="P Erlöse"/>
      <sheetName val="G Umsatz"/>
      <sheetName val="P Umsatz"/>
      <sheetName val="%Umsatz"/>
      <sheetName val="%Absatz"/>
      <sheetName val="G-GUV GKV"/>
      <sheetName val="P-GUV GKV"/>
      <sheetName val="G SBA"/>
      <sheetName val="P SBA"/>
      <sheetName val="G Bilanz"/>
      <sheetName val="P Bilanz"/>
      <sheetName val="G&amp;P Investitionen"/>
      <sheetName val="G&amp;P Großreparatur "/>
      <sheetName val="G Sonstiges "/>
      <sheetName val="P Sonstiges"/>
      <sheetName val="(TPLN) Inwestitionen Back up"/>
      <sheetName val="(TPLN) Großreparatur Back 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ngabemaske"/>
      <sheetName val="Antrag"/>
      <sheetName val="Eingabe"/>
      <sheetName val="_ADR"/>
      <sheetName val="FC-szablon1"/>
      <sheetName val="#ADR"/>
      <sheetName val="Pivot KW-do przerzutu"/>
      <sheetName val="Zalozenia"/>
      <sheetName val="Total zbiór"/>
      <sheetName val="Wykres miesiąc"/>
      <sheetName val="Wykres narastająco"/>
      <sheetName val="TOTAL"/>
      <sheetName val="G-P01"/>
      <sheetName val="G-P03"/>
      <sheetName val="G-P04"/>
      <sheetName val="G-P05"/>
      <sheetName val="G-P06"/>
      <sheetName val="G-P07"/>
      <sheetName val="G-P11"/>
      <sheetName val="G-P12_P13"/>
      <sheetName val="Basiseingabe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seingabe"/>
    </sheetNames>
    <sheetDataSet>
      <sheetData sheetId="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seingabe"/>
      <sheetName val="Untersegmente"/>
      <sheetName val="Deckblatt"/>
      <sheetName val="Inhaltsverzeichnis"/>
      <sheetName val="Kennzahlen continued EW21"/>
      <sheetName val="Kommentar Allgemein EW21"/>
      <sheetName val="GuV EW21"/>
      <sheetName val="GuV PHPP"/>
      <sheetName val="GuV PHPG"/>
      <sheetName val="GuV PHPP PLN"/>
      <sheetName val="GuV PHPG PLN"/>
      <sheetName val="Wesentliche Aufwandsarten"/>
      <sheetName val="Wesentliche Aufwandsarten PLN"/>
      <sheetName val="Bilanz PL"/>
      <sheetName val="Umsatz&amp;Ergebnis selektiv"/>
      <sheetName val="Umsatz&amp;Ergebnis kumuliert EWE"/>
      <sheetName val="Umsatz&amp;EBITDA selektivEW E"/>
      <sheetName val="Umsatz&amp;EBITDA kumuliert EWE"/>
      <sheetName val="Umsatz&amp;Cash Flow selektiv"/>
      <sheetName val="Umsatz&amp;Cash Flow kumuliert"/>
      <sheetName val="UmsatzGrafik_selektiv"/>
      <sheetName val="UmsatzGrafik_kumuliert"/>
      <sheetName val="ErgebnisGrafik_selektiv"/>
      <sheetName val="ErgebnisGrafik_kumuliert"/>
      <sheetName val="Bridge vs Budget"/>
      <sheetName val="Bridge vs VJ"/>
      <sheetName val="Produktgruppen selektiv EW21"/>
      <sheetName val="Produktgruppen kumuliert EW21"/>
      <sheetName val="Produktgruppen selektiv EW2 PLN"/>
      <sheetName val="Produktgruppen kumuliert EW PLN"/>
      <sheetName val="Auftragseing_Best_Reichw"/>
      <sheetName val="Materialgruppen selektiv EW21"/>
      <sheetName val="Materialgruppen kumuliert EW21"/>
      <sheetName val="Materialgruppen selektiv EW PLN"/>
      <sheetName val="Materialgruppen kumuliert E PLN"/>
      <sheetName val="Investitionen"/>
      <sheetName val="AM Forderungen"/>
      <sheetName val="AM Vorräte"/>
      <sheetName val="Personalstand"/>
    </sheetNames>
    <sheetDataSet>
      <sheetData sheetId="0" refreshError="1">
        <row r="21">
          <cell r="E21">
            <v>38706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ref1"/>
      <sheetName val="Datacalc"/>
      <sheetName val="Report"/>
    </sheetNames>
    <sheetDataSet>
      <sheetData sheetId="0"/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Total"/>
      <sheetName val="Prasa MDF"/>
      <sheetName val="Prasa MDF DE"/>
      <sheetName val="PW-1"/>
      <sheetName val="Uptime MDF"/>
      <sheetName val="MDF-analiza prod."/>
      <sheetName val="Burkle"/>
      <sheetName val="Burkle DE"/>
      <sheetName val="Dane 2008"/>
      <sheetName val="Dane hist.2007"/>
    </sheetNames>
    <sheetDataSet>
      <sheetData sheetId="0" refreshError="1">
        <row r="20">
          <cell r="C20">
            <v>31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  <sheetName val="Drewno"/>
      <sheetName val="Investment"/>
      <sheetName val="Sprzedaż MDF struktura"/>
      <sheetName val="Produkcja"/>
      <sheetName val="zatrudnienie"/>
      <sheetName val="MDF zatrudnienie"/>
      <sheetName val="Amortyzacja"/>
      <sheetName val="surowce"/>
      <sheetName val="MDF surowy produkcja"/>
      <sheetName val="MDF lak_ biały produkcja"/>
      <sheetName val="G04 MDF Surowa"/>
      <sheetName val="Sprzedaż MDF"/>
      <sheetName val="G05 MDF lak_biała"/>
      <sheetName val="G06 MDF lak_ kolor"/>
      <sheetName val="MDF lak_ kolor produkcja"/>
      <sheetName val="G00 MDF DB2"/>
      <sheetName val="Amortyzacja 2007"/>
      <sheetName val="G01 MDF surowy"/>
      <sheetName val="G02 MDF lam_ biały"/>
      <sheetName val="G03 MDF lam_ kolor"/>
      <sheetName val="G00 MDF Total1"/>
      <sheetName val="X"/>
      <sheetName val="HDF lak_ biały produkcja"/>
      <sheetName val="HDF lak_ kolor produkcja"/>
      <sheetName val="G00 HDF Total1"/>
      <sheetName val="Cash Flow"/>
      <sheetName val="G00 MDF i HDF Total1"/>
      <sheetName val="G00 MDF Total"/>
      <sheetName val="Valuation1"/>
      <sheetName val="Cash Flow1_1"/>
      <sheetName val="Valuation1_1"/>
      <sheetName val="Sensitivity"/>
      <sheetName val="Inputy"/>
      <sheetName val="przepływy pien"/>
      <sheetName val="Cash Flow1"/>
      <sheetName val="Założenia kp_fin"/>
      <sheetName val="BC_GuV"/>
      <sheetName val="BU Bilanz"/>
      <sheetName val="BC_GuV EUR"/>
      <sheetName val="ulga"/>
      <sheetName val="ulga prezen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seingabe"/>
      <sheetName val="Untersegmente"/>
      <sheetName val="Kennzahlen"/>
      <sheetName val="Kommentar Allgemein"/>
      <sheetName val="GuV"/>
      <sheetName val="Wesentliche Aufwandsarten"/>
      <sheetName val="Umsatz&amp;Ergebnis selektiv"/>
      <sheetName val="Umsatz&amp;Ergebnis kumuliert"/>
      <sheetName val="Umsatz&amp;EBITDA selektiv"/>
      <sheetName val="Umsatz&amp;EBITDA kumuliert"/>
      <sheetName val="Umsatz&amp;Cash Flow selektiv"/>
      <sheetName val="Umsatz&amp;Cash Flow kumuliert"/>
      <sheetName val="Produktgruppen selektiv"/>
      <sheetName val="Produktgruppen kumuliert"/>
      <sheetName val="Bilanz"/>
      <sheetName val="Investitionen"/>
      <sheetName val="Personal"/>
      <sheetName val="Kommentar_Allgemein1"/>
      <sheetName val="Wesentliche_Aufwandsarten1"/>
      <sheetName val="Umsatz&amp;Ergebnis_selektiv1"/>
      <sheetName val="Umsatz&amp;Ergebnis_kumuliert1"/>
      <sheetName val="Umsatz&amp;EBITDA_selektiv1"/>
      <sheetName val="Umsatz&amp;EBITDA_kumuliert1"/>
      <sheetName val="Umsatz&amp;Cash_Flow_selektiv1"/>
      <sheetName val="Umsatz&amp;Cash_Flow_kumuliert1"/>
      <sheetName val="Produktgruppen_selektiv1"/>
      <sheetName val="Produktgruppen_kumuliert1"/>
      <sheetName val="Kommentar_Allgemein"/>
      <sheetName val="Wesentliche_Aufwandsarten"/>
      <sheetName val="Umsatz&amp;Ergebnis_selektiv"/>
      <sheetName val="Umsatz&amp;Ergebnis_kumuliert"/>
      <sheetName val="Umsatz&amp;EBITDA_selektiv"/>
      <sheetName val="Umsatz&amp;EBITDA_kumuliert"/>
      <sheetName val="Umsatz&amp;Cash_Flow_selektiv"/>
      <sheetName val="Umsatz&amp;Cash_Flow_kumuliert"/>
      <sheetName val="Produktgruppen_selektiv"/>
      <sheetName val="Produktgruppen_kumuliert"/>
      <sheetName val="Kommentar_Allgemein2"/>
      <sheetName val="Wesentliche_Aufwandsarten2"/>
      <sheetName val="Umsatz&amp;Ergebnis_selektiv2"/>
      <sheetName val="Umsatz&amp;Ergebnis_kumuliert2"/>
      <sheetName val="Umsatz&amp;EBITDA_selektiv2"/>
      <sheetName val="Umsatz&amp;EBITDA_kumuliert2"/>
      <sheetName val="Umsatz&amp;Cash_Flow_selektiv2"/>
      <sheetName val="Umsatz&amp;Cash_Flow_kumuliert2"/>
      <sheetName val="Produktgruppen_selektiv2"/>
      <sheetName val="Produktgruppen_kumuliert2"/>
      <sheetName val="Kommentar_Allgemein3"/>
      <sheetName val="Wesentliche_Aufwandsarten3"/>
      <sheetName val="Umsatz&amp;Ergebnis_selektiv3"/>
      <sheetName val="Umsatz&amp;Ergebnis_kumuliert3"/>
      <sheetName val="Umsatz&amp;EBITDA_selektiv3"/>
      <sheetName val="Umsatz&amp;EBITDA_kumuliert3"/>
      <sheetName val="Umsatz&amp;Cash_Flow_selektiv3"/>
      <sheetName val="Umsatz&amp;Cash_Flow_kumuliert3"/>
      <sheetName val="Produktgruppen_selektiv3"/>
      <sheetName val="Produktgruppen_kumuliert3"/>
      <sheetName val="Kommentar_Allgemein4"/>
      <sheetName val="Wesentliche_Aufwandsarten4"/>
      <sheetName val="Umsatz&amp;Ergebnis_selektiv4"/>
      <sheetName val="Umsatz&amp;Ergebnis_kumuliert4"/>
      <sheetName val="Umsatz&amp;EBITDA_selektiv4"/>
      <sheetName val="Umsatz&amp;EBITDA_kumuliert4"/>
      <sheetName val="Umsatz&amp;Cash_Flow_selektiv4"/>
      <sheetName val="Umsatz&amp;Cash_Flow_kumuliert4"/>
      <sheetName val="Produktgruppen_selektiv4"/>
      <sheetName val="Produktgruppen_kumulier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24">
          <cell r="G24">
            <v>24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ref1"/>
      <sheetName val="Datacalc"/>
      <sheetName val="Report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ngabemaske"/>
      <sheetName val="Antrag"/>
      <sheetName val="Eingabe"/>
      <sheetName val="#ADR"/>
      <sheetName val="Pivot KW-do przerzutu"/>
      <sheetName val="FC-szablon1"/>
      <sheetName val="Zalozenia"/>
      <sheetName val="Basiseingabe"/>
      <sheetName val="_ADR"/>
      <sheetName val="Pivot KW_do przerzutu"/>
      <sheetName val="Lista Pole wyboru"/>
      <sheetName val="Lista Wybor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 KW_do przerzutu"/>
      <sheetName val="KS"/>
      <sheetName val="Pivot MS"/>
      <sheetName val="MPK-koszty ogółem"/>
      <sheetName val="Pivot KW-do przerzutu"/>
      <sheetName val="MPK"/>
      <sheetName val="SS"/>
      <sheetName val="Kondensacja"/>
      <sheetName val="Transport kolejowy"/>
      <sheetName val="Niemiec4"/>
      <sheetName val="do bez formuł (3)"/>
      <sheetName val="do bez formuł (2)"/>
      <sheetName val="do bez formuł"/>
      <sheetName val="Niemiec3"/>
      <sheetName val="Niemiec2"/>
      <sheetName val="Arkusz1"/>
      <sheetName val="Niemiec0"/>
      <sheetName val="Koszty wydzialowe"/>
      <sheetName val="Sprężarki"/>
      <sheetName val="Częścidmiu"/>
      <sheetName val="szkolenia"/>
      <sheetName val="Obsługa maszyn"/>
      <sheetName val="Ubezpieczenia(11)"/>
      <sheetName val="Gł-obce"/>
      <sheetName val="Gł- materiały"/>
      <sheetName val="remonty obce"/>
      <sheetName val="mat na rem"/>
      <sheetName val="Place(7)"/>
      <sheetName val="Podatki i opłaty"/>
      <sheetName val="En elek(10)"/>
      <sheetName val="En ciepl-kotl(8)"/>
      <sheetName val="Amortyzacja(6)"/>
      <sheetName val="Module1"/>
      <sheetName val="Total zbiór"/>
      <sheetName val="Wykres miesiąc"/>
      <sheetName val="Wykres narastająco"/>
      <sheetName val="TOTAL"/>
      <sheetName val="G-P01"/>
      <sheetName val="G-P03"/>
      <sheetName val="G-P04"/>
      <sheetName val="G-P05"/>
      <sheetName val="G-P06"/>
      <sheetName val="G-P07"/>
      <sheetName val="G-P11"/>
      <sheetName val="G-P12_P13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Table of content"/>
      <sheetName val="Macro and prices growth"/>
      <sheetName val="Capacity &amp; major clients"/>
      <sheetName val="Production and sales"/>
      <sheetName val="Sales structure"/>
      <sheetName val="Wood prices"/>
      <sheetName val="Transportation costs"/>
      <sheetName val="Costs assumptions"/>
      <sheetName val="Costs"/>
      <sheetName val="Turnover assumptions"/>
      <sheetName val="Inventory"/>
      <sheetName val="Current Assets"/>
      <sheetName val="Investment assumptions"/>
      <sheetName val="Investments"/>
      <sheetName val="Fixed Assets"/>
      <sheetName val="Financing assumptions"/>
      <sheetName val="Tax reliefs"/>
      <sheetName val="Financing"/>
      <sheetName val="P&amp;L"/>
      <sheetName val="Balance sheet"/>
      <sheetName val="Cash Flow"/>
      <sheetName val="Valuation"/>
      <sheetName val="Ratios"/>
      <sheetName val="Balance sheet EURO"/>
      <sheetName val="P&amp;L EURO"/>
      <sheetName val="Cash Flow EURO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seingabe"/>
      <sheetName val="Übersicht"/>
      <sheetName val="Eingabe_PLAN"/>
      <sheetName val="Eingabe_IST"/>
      <sheetName val="IST_GUV before consolidation"/>
      <sheetName val="Eingabe_VORJAHR"/>
      <sheetName val="Eingabe_FORECAST"/>
      <sheetName val="Deckblatt"/>
      <sheetName val="Kennzahlen"/>
      <sheetName val="Kennzahlen PL"/>
      <sheetName val="Kommentierung PL"/>
      <sheetName val="Kommentar Allgemein EW21"/>
      <sheetName val="Umsatz&amp;Ergebnis selektiv"/>
      <sheetName val="Umsatz&amp;Ergebnis kumuliert"/>
      <sheetName val="Umsatz&amp;EBITDA selektiv"/>
      <sheetName val="Umsatz&amp;EBITDA kumuliert"/>
      <sheetName val="Umsatz&amp;CashFlow selektiv"/>
      <sheetName val="Umsatz&amp;CashFlow kumuliert"/>
      <sheetName val="Investitionen"/>
      <sheetName val="Personal"/>
      <sheetName val="UmsatzGrafik_selektiv"/>
      <sheetName val="UmsatzGrafik_kumuliert"/>
      <sheetName val="ErgebnisGrafik_selektiv"/>
      <sheetName val="ErgebnisGrafik_kumuliert"/>
      <sheetName val="GUV"/>
      <sheetName val="GUV before consolidation BU-EWE"/>
      <sheetName val="GUV_ GR"/>
      <sheetName val="GUV_ PR"/>
      <sheetName val="wesentl.Auf"/>
      <sheetName val="Bilanz"/>
      <sheetName val="wesentl.Auf (bgt corrected)"/>
      <sheetName val="Bilanz PL"/>
      <sheetName val="AbsatzErlöse_selektiv"/>
      <sheetName val="AbsatzErlöse_kumuliert"/>
      <sheetName val="Auftragseing_Best_Reichw"/>
      <sheetName val="AM Investitionen"/>
      <sheetName val="AM Investitionen PL"/>
      <sheetName val="AM Forderungen"/>
      <sheetName val="AM Vorräte"/>
      <sheetName val="Personalentwicklung"/>
      <sheetName val="Rohertrag"/>
      <sheetName val="EBT Kumuliert"/>
      <sheetName val="materialkostenabweichung"/>
      <sheetName val="Arkusz1"/>
      <sheetName val="Kennzahlen PL (PLN)"/>
      <sheetName val="Umsatz&amp;Ergebnis selektiv (PLN)"/>
      <sheetName val="Umsatz&amp;Ergebnis kumuliert (PLN)"/>
      <sheetName val="Umsatz&amp;EBITDA selektiv (PLN)"/>
      <sheetName val="Umsatz&amp;EBITDA kumuliert (PLN)"/>
      <sheetName val="Umsatz&amp;CashFlow selektiv (PLN)"/>
      <sheetName val="Umsatz&amp;CashFlow kumuliert (PLN)"/>
      <sheetName val="Investitionen (PLN)"/>
      <sheetName val="Personal 2"/>
      <sheetName val="AbsatzErlöse_selektiv (PLN)"/>
      <sheetName val="AbsatzErlöse_kumuliert (PLN)"/>
      <sheetName val="UmsatzGrafik_selektiv (PLN)"/>
      <sheetName val="UmsatzGrafik_kumuliert (PLN)"/>
      <sheetName val="ErgebnisGrafik_selektiv (PLN)"/>
      <sheetName val="ErgebnisGrafik_kumuliert (PLN)"/>
      <sheetName val="GUV (PLN)"/>
      <sheetName val="GUV before consolid. BU (PLN)"/>
      <sheetName val="GUV_ GR (PLN)"/>
      <sheetName val="GUV_ PR (PLN)"/>
      <sheetName val="wesentl.Auf (PLN)"/>
      <sheetName val="wesentl.Auf (bgt correct) (PLN)"/>
      <sheetName val="Auftragseing_Best_Reichw (PLN)"/>
      <sheetName val="Bilanz PL (PLN)"/>
      <sheetName val="AM Investitionen (PLN)"/>
      <sheetName val="AM Investitionen PL (PLN)"/>
      <sheetName val="AM Forderungen (PLN)"/>
      <sheetName val="AM Vorräte (PLN)"/>
      <sheetName val="Personalentwicklung (PLN)"/>
      <sheetName val="EBT Monat (PLN)"/>
      <sheetName val="EBT Kumuliert (PLN)"/>
      <sheetName val="materialkostenabweichung (PLN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15">
          <cell r="A15">
            <v>15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seingabe"/>
      <sheetName val="US_PG_MG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seingabe"/>
      <sheetName val="Deckblatt"/>
      <sheetName val="BU Key assumptions"/>
      <sheetName val="BU Kennzahlen"/>
      <sheetName val="BU Kommentar"/>
      <sheetName val="BU Absatz"/>
      <sheetName val="BU Erlöse"/>
      <sheetName val="BU Umsatz"/>
      <sheetName val="BU-GUV GKV"/>
      <sheetName val="BU SBA"/>
      <sheetName val="BU Bilanz"/>
      <sheetName val="BU Investitionen"/>
      <sheetName val="BU Großreparatur"/>
      <sheetName val="BU Anzahl Personal"/>
      <sheetName val="BU Aufwand Personal"/>
      <sheetName val="BU Anzahl Leiharbeiter"/>
      <sheetName val="BU Aufwand Leiharbeiter"/>
      <sheetName val="Deckblatt Back up"/>
      <sheetName val="Sonstiges Back up"/>
      <sheetName val="Investitionen Back up"/>
      <sheetName val="Großreparatur Back up"/>
      <sheetName val="BU-EWE Kennzahlen"/>
      <sheetName val="P Kennzahlen EUR"/>
      <sheetName val="G Kennzahlen EUR"/>
      <sheetName val="G Kennzahlen"/>
      <sheetName val="P Kennzahlen"/>
      <sheetName val="G Absatz"/>
      <sheetName val="P Absatz"/>
      <sheetName val="G Erlöse"/>
      <sheetName val="P Erlöse"/>
      <sheetName val="G Umsatz"/>
      <sheetName val="P Umsatz"/>
      <sheetName val="%Umsatz"/>
      <sheetName val="%Absatz"/>
      <sheetName val="G-GUV GKV"/>
      <sheetName val="P-GUV GKV"/>
      <sheetName val="G SBA"/>
      <sheetName val="P SBA"/>
      <sheetName val="G Bilanz"/>
      <sheetName val="P Bilanz"/>
      <sheetName val="G&amp;P Investitionen"/>
      <sheetName val="G&amp;P Großreparatur "/>
      <sheetName val="G Sonstiges "/>
      <sheetName val="P Sonstiges"/>
      <sheetName val="(TPLN) Inwestitionen Back up"/>
      <sheetName val="(TPLN) Großreparatur Back up"/>
      <sheetName val="BU_Key_assumptions"/>
      <sheetName val="BU_Kennzahlen"/>
      <sheetName val="BU_Kommentar"/>
      <sheetName val="BU_Absatz"/>
      <sheetName val="BU_Erlöse"/>
      <sheetName val="BU_Umsatz"/>
      <sheetName val="BU-GUV_GKV"/>
      <sheetName val="BU_SBA"/>
      <sheetName val="BU_Bilanz"/>
      <sheetName val="BU_Investitionen"/>
      <sheetName val="BU_Großreparatur"/>
      <sheetName val="BU_Anzahl_Personal"/>
      <sheetName val="BU_Aufwand_Personal"/>
      <sheetName val="BU_Anzahl_Leiharbeiter"/>
      <sheetName val="BU_Aufwand_Leiharbeiter"/>
      <sheetName val="Deckblatt_Back_up"/>
      <sheetName val="Sonstiges_Back_up"/>
      <sheetName val="Investitionen_Back_up"/>
      <sheetName val="Großreparatur_Back_up"/>
      <sheetName val="BU-EWE_Kennzahlen"/>
      <sheetName val="P_Kennzahlen_EUR"/>
      <sheetName val="G_Kennzahlen_EUR"/>
      <sheetName val="G_Kennzahlen"/>
      <sheetName val="P_Kennzahlen"/>
      <sheetName val="G_Absatz"/>
      <sheetName val="P_Absatz"/>
      <sheetName val="G_Erlöse"/>
      <sheetName val="P_Erlöse"/>
      <sheetName val="G_Umsatz"/>
      <sheetName val="P_Umsatz"/>
      <sheetName val="G-GUV_GKV"/>
      <sheetName val="P-GUV_GKV"/>
      <sheetName val="G_SBA"/>
      <sheetName val="P_SBA"/>
      <sheetName val="G_Bilanz"/>
      <sheetName val="P_Bilanz"/>
      <sheetName val="G&amp;P_Investitionen"/>
      <sheetName val="G&amp;P_Großreparatur_"/>
      <sheetName val="G_Sonstiges_"/>
      <sheetName val="P_Sonstiges"/>
      <sheetName val="(TPLN)_Inwestitionen_Back_up"/>
      <sheetName val="(TPLN)_Großreparatur_Back_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"/>
      <sheetName val="#ADR"/>
      <sheetName val="Eingabemaske"/>
      <sheetName val="Antrag"/>
      <sheetName val="Eingabe"/>
      <sheetName val="Basiseingabe"/>
      <sheetName val=" 3 Monatsbasis"/>
      <sheetName val="Lista Wybor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seingabe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seingabe"/>
      <sheetName val="Deckblatt"/>
      <sheetName val="BU Kennzahlen"/>
      <sheetName val="BU Absatz"/>
      <sheetName val="BU Erlöse"/>
      <sheetName val="BU Umsatz"/>
      <sheetName val="BU-GUV GKV"/>
      <sheetName val="BU SBA"/>
      <sheetName val="BU Bilanz"/>
      <sheetName val="BU Investitionen"/>
      <sheetName val="BU Großreparatur"/>
      <sheetName val="BU Anzahl Personal"/>
      <sheetName val="BU Aufwand Personal"/>
      <sheetName val="BU Anzahl Leiharbeiter"/>
      <sheetName val="BU Aufwand Leiharbeiter"/>
      <sheetName val="Deckblatt Back up"/>
      <sheetName val="Sonstiges Back 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seingabe"/>
    </sheetNames>
    <sheetDataSet>
      <sheetData sheetId="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seingabe"/>
      <sheetName val="Abgabetermine 2005"/>
      <sheetName val="Deckblatt"/>
      <sheetName val="Untersegmente"/>
      <sheetName val="Umsatz&amp;EBT selektiv BU West"/>
      <sheetName val="Umsatz&amp;EBT kumuliert BU West"/>
      <sheetName val="Umsatz&amp;EBITDA selektiv BU West"/>
      <sheetName val="Umsatz&amp;EBITDA kumuliert BU West"/>
      <sheetName val="EBT Abw. BU D"/>
      <sheetName val="EBT Abw. BU Interwood"/>
      <sheetName val="EBT Abw. BU MDF Deutschland"/>
      <sheetName val="EBT Abw. Jura"/>
      <sheetName val="EBT Abw. Sonstiges"/>
      <sheetName val="EBT Abw. DO"/>
      <sheetName val="Abgabetermine_20051"/>
      <sheetName val="Umsatz&amp;EBT_selektiv_BU_West1"/>
      <sheetName val="Umsatz&amp;EBT_kumuliert_BU_West1"/>
      <sheetName val="Umsatz&amp;EBITDA_selektiv_BU_West1"/>
      <sheetName val="Umsatz&amp;EBITDA_kumuliert_BU_Wes1"/>
      <sheetName val="EBT_Abw__BU_D1"/>
      <sheetName val="EBT_Abw__BU_Interwood1"/>
      <sheetName val="EBT_Abw__BU_MDF_Deutschland1"/>
      <sheetName val="EBT_Abw__Jura1"/>
      <sheetName val="EBT_Abw__Sonstiges1"/>
      <sheetName val="EBT_Abw__DO1"/>
      <sheetName val="Abgabetermine_2005"/>
      <sheetName val="Umsatz&amp;EBT_selektiv_BU_West"/>
      <sheetName val="Umsatz&amp;EBT_kumuliert_BU_West"/>
      <sheetName val="Umsatz&amp;EBITDA_selektiv_BU_West"/>
      <sheetName val="Umsatz&amp;EBITDA_kumuliert_BU_West"/>
      <sheetName val="EBT_Abw__BU_D"/>
      <sheetName val="EBT_Abw__BU_Interwood"/>
      <sheetName val="EBT_Abw__BU_MDF_Deutschland"/>
      <sheetName val="EBT_Abw__Jura"/>
      <sheetName val="EBT_Abw__Sonstiges"/>
      <sheetName val="EBT_Abw__DO"/>
      <sheetName val="Abgabetermine_20052"/>
      <sheetName val="Umsatz&amp;EBT_selektiv_BU_West2"/>
      <sheetName val="Umsatz&amp;EBT_kumuliert_BU_West2"/>
      <sheetName val="Umsatz&amp;EBITDA_selektiv_BU_West2"/>
      <sheetName val="Umsatz&amp;EBITDA_kumuliert_BU_Wes2"/>
      <sheetName val="EBT_Abw__BU_D2"/>
      <sheetName val="EBT_Abw__BU_Interwood2"/>
      <sheetName val="EBT_Abw__BU_MDF_Deutschland2"/>
      <sheetName val="EBT_Abw__Jura2"/>
      <sheetName val="EBT_Abw__Sonstiges2"/>
      <sheetName val="EBT_Abw__DO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>
    <pageSetUpPr fitToPage="1"/>
  </sheetPr>
  <dimension ref="A1:V140"/>
  <sheetViews>
    <sheetView tabSelected="1" zoomScale="120" zoomScaleNormal="120" workbookViewId="0">
      <selection activeCell="I61" sqref="I61"/>
    </sheetView>
  </sheetViews>
  <sheetFormatPr defaultColWidth="9.140625" defaultRowHeight="12" customHeight="1" outlineLevelRow="2"/>
  <cols>
    <col min="1" max="1" width="6.7109375" style="6" customWidth="1"/>
    <col min="2" max="2" width="19.140625" style="1" customWidth="1"/>
    <col min="3" max="5" width="11" style="1" customWidth="1"/>
    <col min="6" max="6" width="11" style="53" customWidth="1"/>
    <col min="7" max="7" width="11" style="1" customWidth="1"/>
    <col min="8" max="8" width="14.85546875" style="1" customWidth="1"/>
    <col min="9" max="9" width="82.28515625" style="123" customWidth="1"/>
    <col min="10" max="11" width="17.140625" style="2" customWidth="1"/>
    <col min="12" max="12" width="13.85546875" style="2" customWidth="1"/>
    <col min="13" max="13" width="10.7109375" style="2" bestFit="1" customWidth="1"/>
    <col min="14" max="14" width="10.28515625" style="2" customWidth="1"/>
    <col min="15" max="15" width="11.28515625" style="2" customWidth="1"/>
    <col min="16" max="16" width="6.28515625" style="1" customWidth="1"/>
    <col min="17" max="20" width="11.5703125" style="1" customWidth="1"/>
    <col min="21" max="21" width="11.5703125" style="54" customWidth="1"/>
    <col min="22" max="16384" width="9.140625" style="1"/>
  </cols>
  <sheetData>
    <row r="1" spans="2:21" ht="12" customHeight="1">
      <c r="B1" s="6"/>
      <c r="C1" s="6"/>
      <c r="D1" s="6"/>
      <c r="E1" s="6"/>
      <c r="F1" s="7"/>
      <c r="G1" s="6"/>
      <c r="H1" s="6"/>
    </row>
    <row r="2" spans="2:21" ht="12" customHeight="1">
      <c r="B2" s="6"/>
      <c r="C2" s="6"/>
      <c r="D2" s="6"/>
      <c r="E2" s="6"/>
      <c r="F2" s="7"/>
      <c r="G2" s="6"/>
      <c r="H2" s="6"/>
    </row>
    <row r="3" spans="2:21" ht="12" customHeight="1">
      <c r="B3" s="6"/>
      <c r="C3" s="6"/>
      <c r="D3" s="6"/>
      <c r="E3" s="6"/>
      <c r="F3" s="7"/>
      <c r="G3" s="6"/>
      <c r="H3" s="6"/>
    </row>
    <row r="4" spans="2:21" ht="12" customHeight="1">
      <c r="B4" s="6"/>
      <c r="C4" s="6"/>
      <c r="D4" s="6"/>
      <c r="E4" s="6"/>
      <c r="F4" s="7"/>
      <c r="G4" s="6"/>
      <c r="H4" s="6"/>
    </row>
    <row r="5" spans="2:21" ht="12" customHeight="1">
      <c r="B5" s="199" t="s">
        <v>68</v>
      </c>
      <c r="C5" s="200"/>
      <c r="D5" s="200"/>
      <c r="E5" s="200"/>
      <c r="F5" s="200"/>
      <c r="G5" s="200"/>
      <c r="H5" s="200"/>
      <c r="I5" s="124"/>
      <c r="J5" s="55"/>
      <c r="K5" s="55"/>
      <c r="L5" s="193"/>
      <c r="M5" s="193"/>
      <c r="N5" s="193"/>
      <c r="O5" s="193"/>
      <c r="P5" s="52"/>
      <c r="Q5" s="52"/>
      <c r="R5" s="52"/>
      <c r="S5" s="52"/>
      <c r="T5" s="52"/>
      <c r="U5" s="56"/>
    </row>
    <row r="6" spans="2:21" ht="12" customHeight="1" thickBot="1">
      <c r="B6" s="200"/>
      <c r="C6" s="200"/>
      <c r="D6" s="200"/>
      <c r="E6" s="200"/>
      <c r="F6" s="200"/>
      <c r="G6" s="200"/>
      <c r="H6" s="200"/>
      <c r="I6" s="125"/>
      <c r="J6" s="57"/>
      <c r="K6" s="149">
        <v>1751</v>
      </c>
      <c r="L6" s="150" t="s">
        <v>79</v>
      </c>
      <c r="M6" s="55"/>
      <c r="N6" s="152" t="s">
        <v>82</v>
      </c>
      <c r="O6" s="153"/>
      <c r="P6" s="52"/>
      <c r="Q6" s="52"/>
      <c r="R6" s="52"/>
      <c r="S6" s="52"/>
      <c r="T6" s="52"/>
      <c r="U6" s="56"/>
    </row>
    <row r="7" spans="2:21" ht="16.5" customHeight="1">
      <c r="B7" s="183" t="s">
        <v>69</v>
      </c>
      <c r="C7" s="184"/>
      <c r="D7" s="184"/>
      <c r="E7" s="184"/>
      <c r="F7" s="184"/>
      <c r="G7" s="184"/>
      <c r="H7" s="185"/>
      <c r="I7" s="124"/>
      <c r="J7" s="55"/>
      <c r="K7" s="150">
        <v>1836</v>
      </c>
      <c r="L7" s="150" t="s">
        <v>80</v>
      </c>
      <c r="M7" s="55"/>
      <c r="N7" s="154" t="s">
        <v>84</v>
      </c>
      <c r="O7" s="55"/>
      <c r="P7" s="52"/>
      <c r="Q7" s="52"/>
      <c r="R7" s="52"/>
      <c r="S7" s="52"/>
      <c r="T7" s="52"/>
      <c r="U7" s="56"/>
    </row>
    <row r="8" spans="2:21" ht="18.75" customHeight="1" thickBot="1">
      <c r="B8" s="194" t="s">
        <v>28</v>
      </c>
      <c r="C8" s="195"/>
      <c r="D8" s="195"/>
      <c r="E8" s="195"/>
      <c r="F8" s="196" t="s">
        <v>98</v>
      </c>
      <c r="G8" s="197"/>
      <c r="H8" s="198"/>
      <c r="I8" s="126" t="s">
        <v>77</v>
      </c>
      <c r="J8" s="55"/>
      <c r="K8" s="55"/>
      <c r="L8" s="55"/>
      <c r="M8" s="55"/>
      <c r="N8" s="55"/>
      <c r="O8" s="55"/>
      <c r="P8" s="52"/>
      <c r="Q8" s="52"/>
      <c r="R8" s="52"/>
      <c r="S8" s="52"/>
      <c r="T8" s="52"/>
      <c r="U8" s="56"/>
    </row>
    <row r="9" spans="2:21" s="159" customFormat="1" ht="7.5" customHeight="1">
      <c r="B9" s="160"/>
      <c r="D9" s="161"/>
      <c r="E9" s="161"/>
      <c r="F9" s="162"/>
      <c r="G9" s="161"/>
      <c r="H9" s="161"/>
      <c r="I9" s="163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</row>
    <row r="10" spans="2:21" ht="12" hidden="1" customHeight="1" outlineLevel="1">
      <c r="B10" s="10" t="s">
        <v>5</v>
      </c>
      <c r="C10" s="3" t="s">
        <v>9</v>
      </c>
      <c r="D10" s="3" t="s">
        <v>11</v>
      </c>
      <c r="E10" s="3" t="s">
        <v>13</v>
      </c>
      <c r="F10" s="11" t="s">
        <v>10</v>
      </c>
      <c r="G10" s="3" t="s">
        <v>12</v>
      </c>
      <c r="H10" s="12"/>
      <c r="I10" s="126"/>
      <c r="J10" s="55"/>
      <c r="K10" s="55"/>
      <c r="L10" s="55"/>
      <c r="M10" s="55"/>
      <c r="N10" s="55"/>
      <c r="O10" s="55"/>
      <c r="P10" s="52"/>
      <c r="Q10" s="52"/>
      <c r="R10" s="52"/>
      <c r="S10" s="52"/>
      <c r="T10" s="52"/>
      <c r="U10" s="56"/>
    </row>
    <row r="11" spans="2:21" ht="12" hidden="1" customHeight="1" outlineLevel="1">
      <c r="B11" s="10"/>
      <c r="C11" s="3" t="s">
        <v>25</v>
      </c>
      <c r="D11" s="3" t="s">
        <v>14</v>
      </c>
      <c r="E11" s="3" t="s">
        <v>15</v>
      </c>
      <c r="F11" s="11" t="s">
        <v>16</v>
      </c>
      <c r="G11" s="3" t="s">
        <v>29</v>
      </c>
      <c r="H11" s="3" t="s">
        <v>30</v>
      </c>
      <c r="I11" s="126"/>
      <c r="J11" s="55"/>
      <c r="K11" s="55"/>
      <c r="L11" s="55"/>
      <c r="M11" s="55"/>
      <c r="N11" s="55"/>
      <c r="O11" s="55"/>
      <c r="P11" s="52"/>
      <c r="Q11" s="52"/>
      <c r="R11" s="52"/>
      <c r="S11" s="52"/>
      <c r="T11" s="52"/>
      <c r="U11" s="56"/>
    </row>
    <row r="12" spans="2:21" ht="9.75" customHeight="1" collapsed="1" thickBot="1">
      <c r="B12" s="8"/>
      <c r="C12" s="8"/>
      <c r="D12" s="8"/>
      <c r="E12" s="8"/>
      <c r="F12" s="9"/>
      <c r="G12" s="8"/>
      <c r="H12" s="8"/>
      <c r="I12" s="124"/>
      <c r="J12" s="55"/>
      <c r="K12" s="55"/>
      <c r="L12" s="55"/>
      <c r="M12" s="59"/>
      <c r="N12" s="60"/>
      <c r="O12" s="55"/>
      <c r="P12" s="52"/>
      <c r="Q12" s="52"/>
      <c r="R12" s="52"/>
      <c r="S12" s="52"/>
      <c r="T12" s="52"/>
      <c r="U12" s="56"/>
    </row>
    <row r="13" spans="2:21" ht="12" customHeight="1">
      <c r="B13" s="176" t="s">
        <v>8</v>
      </c>
      <c r="C13" s="177"/>
      <c r="D13" s="177"/>
      <c r="E13" s="13"/>
      <c r="F13" s="14">
        <f>M21</f>
        <v>54660</v>
      </c>
      <c r="G13" s="15" t="s">
        <v>63</v>
      </c>
      <c r="H13" s="146"/>
      <c r="I13" s="124"/>
      <c r="J13" s="61"/>
      <c r="K13" s="59"/>
      <c r="L13" s="59"/>
      <c r="M13" s="59"/>
      <c r="N13" s="59"/>
      <c r="O13" s="59"/>
      <c r="Q13" s="134" t="s">
        <v>38</v>
      </c>
      <c r="R13" s="62"/>
      <c r="S13" s="62"/>
      <c r="T13" s="62"/>
      <c r="U13" s="63"/>
    </row>
    <row r="14" spans="2:21" ht="12" customHeight="1">
      <c r="B14" s="17"/>
      <c r="C14" s="18"/>
      <c r="D14" s="18"/>
      <c r="E14" s="18"/>
      <c r="F14" s="19"/>
      <c r="G14" s="18"/>
      <c r="H14" s="20"/>
      <c r="I14" s="124"/>
      <c r="J14" s="55"/>
      <c r="K14" s="59" t="s">
        <v>37</v>
      </c>
      <c r="L14" s="59" t="s">
        <v>34</v>
      </c>
      <c r="M14" s="59" t="s">
        <v>33</v>
      </c>
      <c r="N14" s="5" t="s">
        <v>35</v>
      </c>
      <c r="O14" s="5" t="s">
        <v>36</v>
      </c>
      <c r="P14" s="52"/>
      <c r="Q14" s="52"/>
      <c r="R14" s="52"/>
      <c r="S14" s="52"/>
      <c r="T14" s="52"/>
      <c r="U14" s="56"/>
    </row>
    <row r="15" spans="2:21" ht="12" customHeight="1">
      <c r="B15" s="17"/>
      <c r="C15" s="21"/>
      <c r="D15" s="102" t="s">
        <v>48</v>
      </c>
      <c r="E15" s="103"/>
      <c r="F15" s="46"/>
      <c r="G15" s="99"/>
      <c r="H15" s="144"/>
      <c r="I15" s="127" t="s">
        <v>49</v>
      </c>
      <c r="J15" s="61"/>
      <c r="K15" s="55"/>
      <c r="N15" s="64"/>
      <c r="O15" s="64"/>
      <c r="P15" s="52"/>
      <c r="Q15" s="52"/>
      <c r="R15" s="52"/>
      <c r="S15" s="52" t="s">
        <v>70</v>
      </c>
      <c r="T15" s="52" t="s">
        <v>71</v>
      </c>
      <c r="U15" s="56"/>
    </row>
    <row r="16" spans="2:21" ht="12" customHeight="1">
      <c r="B16" s="17"/>
      <c r="D16" s="107" t="s">
        <v>1</v>
      </c>
      <c r="E16" s="114"/>
      <c r="F16" s="115">
        <f>F13-(F17+F20+F18+F19)</f>
        <v>36560</v>
      </c>
      <c r="G16" s="99"/>
      <c r="H16" s="22"/>
      <c r="I16" s="124"/>
      <c r="J16" s="133" t="s">
        <v>72</v>
      </c>
      <c r="K16" s="100">
        <f>1860/3</f>
        <v>620</v>
      </c>
      <c r="L16" s="2">
        <f>K16*N16</f>
        <v>57660</v>
      </c>
      <c r="M16" s="140">
        <f>O16*K16</f>
        <v>39060</v>
      </c>
      <c r="N16" s="64">
        <f>Q16*S16</f>
        <v>93</v>
      </c>
      <c r="O16" s="64">
        <f>Q16*T16</f>
        <v>63</v>
      </c>
      <c r="P16" s="52"/>
      <c r="Q16" s="52">
        <v>3</v>
      </c>
      <c r="R16" s="52" t="s">
        <v>39</v>
      </c>
      <c r="S16" s="52">
        <v>31</v>
      </c>
      <c r="T16" s="52">
        <v>21</v>
      </c>
      <c r="U16" s="56"/>
    </row>
    <row r="17" spans="1:21" ht="12" customHeight="1">
      <c r="B17" s="17"/>
      <c r="C17" s="25" t="s">
        <v>6</v>
      </c>
      <c r="D17" s="111" t="s">
        <v>64</v>
      </c>
      <c r="E17" s="118"/>
      <c r="F17" s="121">
        <f>M20</f>
        <v>14800</v>
      </c>
      <c r="G17" s="145"/>
      <c r="H17" s="144"/>
      <c r="I17" s="124"/>
      <c r="J17" s="136" t="s">
        <v>65</v>
      </c>
      <c r="K17" s="137">
        <f>800/3</f>
        <v>266.66666666666669</v>
      </c>
      <c r="L17" s="138">
        <f>K17*N17</f>
        <v>24800</v>
      </c>
      <c r="M17" s="141">
        <f>O17*K17</f>
        <v>800</v>
      </c>
      <c r="N17" s="139">
        <f>Q17*S17</f>
        <v>93</v>
      </c>
      <c r="O17" s="139">
        <f>Q17*T17</f>
        <v>3</v>
      </c>
      <c r="P17" s="136"/>
      <c r="Q17" s="136">
        <v>3</v>
      </c>
      <c r="R17" s="136" t="s">
        <v>75</v>
      </c>
      <c r="S17" s="136">
        <v>31</v>
      </c>
      <c r="T17" s="136">
        <v>1</v>
      </c>
      <c r="U17" s="56"/>
    </row>
    <row r="18" spans="1:21" ht="12" customHeight="1">
      <c r="B18" s="17"/>
      <c r="C18" s="18"/>
      <c r="D18" s="112" t="s">
        <v>65</v>
      </c>
      <c r="E18" s="116"/>
      <c r="F18" s="117">
        <f>M17</f>
        <v>800</v>
      </c>
      <c r="G18" s="18"/>
      <c r="H18" s="20"/>
      <c r="I18" s="124"/>
      <c r="J18" s="138" t="s">
        <v>73</v>
      </c>
      <c r="K18" s="137">
        <f>600/3</f>
        <v>200</v>
      </c>
      <c r="L18" s="138">
        <f>K18*N18</f>
        <v>18600</v>
      </c>
      <c r="M18" s="141">
        <f>O18*K18</f>
        <v>0</v>
      </c>
      <c r="N18" s="139">
        <f>Q18*S18</f>
        <v>93</v>
      </c>
      <c r="O18" s="139">
        <f>Q18*T18</f>
        <v>0</v>
      </c>
      <c r="P18" s="136"/>
      <c r="Q18" s="136">
        <v>3</v>
      </c>
      <c r="R18" s="136" t="s">
        <v>75</v>
      </c>
      <c r="S18" s="136">
        <v>31</v>
      </c>
      <c r="T18" s="136"/>
      <c r="U18" s="56"/>
    </row>
    <row r="19" spans="1:21" ht="12" customHeight="1">
      <c r="B19" s="17"/>
      <c r="C19" s="18"/>
      <c r="D19" s="112" t="s">
        <v>83</v>
      </c>
      <c r="E19" s="116"/>
      <c r="F19" s="117"/>
      <c r="G19" s="18"/>
      <c r="H19" s="20"/>
      <c r="I19" s="124"/>
      <c r="J19" s="138"/>
      <c r="K19" s="137"/>
      <c r="L19" s="138"/>
      <c r="M19" s="141"/>
      <c r="N19" s="139"/>
      <c r="O19" s="139"/>
      <c r="P19" s="136"/>
      <c r="Q19" s="136"/>
      <c r="R19" s="136"/>
      <c r="S19" s="136"/>
      <c r="T19" s="136"/>
      <c r="U19" s="56"/>
    </row>
    <row r="20" spans="1:21" s="66" customFormat="1" ht="12" customHeight="1">
      <c r="A20" s="49"/>
      <c r="B20" s="24"/>
      <c r="C20" s="25"/>
      <c r="D20" s="113" t="s">
        <v>66</v>
      </c>
      <c r="E20" s="109"/>
      <c r="F20" s="106">
        <v>2500</v>
      </c>
      <c r="G20" s="25"/>
      <c r="H20" s="26"/>
      <c r="I20" s="128"/>
      <c r="J20" s="133" t="s">
        <v>64</v>
      </c>
      <c r="K20" s="100">
        <f>1850/3</f>
        <v>616.66666666666663</v>
      </c>
      <c r="L20" s="2">
        <f>K20*N20</f>
        <v>57350</v>
      </c>
      <c r="M20" s="140">
        <f>O20*K20</f>
        <v>14800</v>
      </c>
      <c r="N20" s="64">
        <f>Q20*S20</f>
        <v>93</v>
      </c>
      <c r="O20" s="64">
        <f>Q20*T20</f>
        <v>24</v>
      </c>
      <c r="P20" s="62"/>
      <c r="Q20" s="135">
        <v>3</v>
      </c>
      <c r="R20" s="135" t="s">
        <v>75</v>
      </c>
      <c r="S20" s="52">
        <f>S18</f>
        <v>31</v>
      </c>
      <c r="T20" s="135">
        <v>8</v>
      </c>
      <c r="U20" s="63"/>
    </row>
    <row r="21" spans="1:21" s="66" customFormat="1" ht="12" customHeight="1">
      <c r="A21" s="49"/>
      <c r="B21" s="24"/>
      <c r="C21" s="25"/>
      <c r="D21" s="122"/>
      <c r="E21" s="119"/>
      <c r="F21" s="119"/>
      <c r="G21" s="25"/>
      <c r="H21" s="26"/>
      <c r="I21" s="128"/>
      <c r="J21" s="61" t="s">
        <v>74</v>
      </c>
      <c r="K21" s="61"/>
      <c r="L21" s="88"/>
      <c r="M21" s="88">
        <f>SUM(M16:M20)</f>
        <v>54660</v>
      </c>
      <c r="N21" s="61"/>
      <c r="O21" s="61"/>
      <c r="P21" s="62"/>
      <c r="Q21" s="62"/>
      <c r="R21" s="62"/>
      <c r="S21" s="62"/>
      <c r="T21" s="62">
        <f>T16+T17+T20</f>
        <v>30</v>
      </c>
      <c r="U21" s="63"/>
    </row>
    <row r="22" spans="1:21" ht="12" customHeight="1">
      <c r="B22" s="27" t="s">
        <v>7</v>
      </c>
      <c r="C22" s="167" t="s">
        <v>97</v>
      </c>
      <c r="D22" s="167"/>
      <c r="E22" s="167"/>
      <c r="F22" s="167"/>
      <c r="G22" s="167"/>
      <c r="H22" s="186"/>
      <c r="I22" s="124"/>
      <c r="J22" s="61"/>
      <c r="K22" s="61"/>
      <c r="L22" s="55"/>
      <c r="M22" s="67"/>
      <c r="N22" s="61"/>
      <c r="O22" s="55"/>
      <c r="P22" s="52"/>
      <c r="Q22" s="52"/>
      <c r="R22" s="52"/>
      <c r="S22" s="52"/>
      <c r="T22" s="52"/>
      <c r="U22" s="56"/>
    </row>
    <row r="23" spans="1:21" ht="36.75" customHeight="1" thickBot="1">
      <c r="B23" s="29"/>
      <c r="C23" s="187"/>
      <c r="D23" s="187"/>
      <c r="E23" s="187"/>
      <c r="F23" s="187"/>
      <c r="G23" s="187"/>
      <c r="H23" s="188"/>
      <c r="I23" s="124"/>
      <c r="J23" s="61"/>
      <c r="K23" s="61"/>
      <c r="L23" s="55"/>
      <c r="M23" s="67"/>
      <c r="N23" s="61"/>
      <c r="O23" s="55"/>
      <c r="P23" s="52"/>
      <c r="Q23" s="52"/>
      <c r="R23" s="52"/>
      <c r="S23" s="52"/>
      <c r="T23" s="52"/>
      <c r="U23" s="56"/>
    </row>
    <row r="24" spans="1:21" ht="12" hidden="1" customHeight="1" outlineLevel="1">
      <c r="B24" s="27" t="s">
        <v>26</v>
      </c>
      <c r="C24" s="31"/>
      <c r="D24" s="31"/>
      <c r="E24" s="31"/>
      <c r="F24" s="32">
        <v>9950</v>
      </c>
      <c r="G24" s="15" t="s">
        <v>43</v>
      </c>
      <c r="H24" s="33"/>
      <c r="I24" s="124"/>
      <c r="J24" s="61"/>
      <c r="K24" s="61"/>
      <c r="L24" s="61"/>
      <c r="M24" s="61"/>
      <c r="N24" s="59"/>
      <c r="O24" s="55"/>
      <c r="P24" s="52"/>
      <c r="Q24" s="52"/>
      <c r="R24" s="52"/>
      <c r="S24" s="52"/>
      <c r="T24" s="52"/>
      <c r="U24" s="56"/>
    </row>
    <row r="25" spans="1:21" ht="12" hidden="1" customHeight="1" outlineLevel="1">
      <c r="B25" s="17"/>
      <c r="C25" s="62"/>
      <c r="D25" s="143" t="s">
        <v>76</v>
      </c>
      <c r="E25" s="104">
        <f>F24</f>
        <v>9950</v>
      </c>
      <c r="F25" s="34"/>
      <c r="G25" s="31"/>
      <c r="H25" s="144"/>
      <c r="I25" s="124"/>
      <c r="J25" s="68"/>
      <c r="K25" s="59" t="s">
        <v>37</v>
      </c>
      <c r="L25" s="59" t="s">
        <v>34</v>
      </c>
      <c r="M25" s="59" t="s">
        <v>33</v>
      </c>
      <c r="N25" s="5" t="s">
        <v>35</v>
      </c>
      <c r="O25" s="5" t="s">
        <v>36</v>
      </c>
      <c r="P25" s="52"/>
      <c r="Q25" s="52"/>
      <c r="R25" s="52"/>
      <c r="S25" s="52"/>
      <c r="T25" s="52"/>
      <c r="U25" s="56"/>
    </row>
    <row r="26" spans="1:21" ht="12" hidden="1" customHeight="1" outlineLevel="1">
      <c r="B26" s="17"/>
      <c r="C26" s="134" t="s">
        <v>6</v>
      </c>
      <c r="D26" s="120" t="s">
        <v>67</v>
      </c>
      <c r="E26" s="104">
        <v>8100</v>
      </c>
      <c r="F26" s="34"/>
      <c r="G26" s="31"/>
      <c r="H26" s="33"/>
      <c r="I26" s="124"/>
      <c r="J26" s="68"/>
      <c r="K26" s="59"/>
      <c r="L26" s="59"/>
      <c r="M26" s="59"/>
      <c r="N26" s="108"/>
      <c r="O26" s="108"/>
      <c r="P26" s="52"/>
      <c r="Q26" s="52"/>
      <c r="R26" s="52"/>
      <c r="S26" s="52"/>
      <c r="T26" s="52"/>
      <c r="U26" s="56"/>
    </row>
    <row r="27" spans="1:21" ht="12" hidden="1" customHeight="1" outlineLevel="2">
      <c r="B27" s="17"/>
      <c r="D27" s="131"/>
      <c r="E27" s="104"/>
      <c r="F27" s="34"/>
      <c r="G27" s="31"/>
      <c r="H27" s="33"/>
      <c r="I27" s="124"/>
      <c r="J27" s="68" t="s">
        <v>65</v>
      </c>
      <c r="K27" s="59"/>
      <c r="L27" s="59"/>
      <c r="M27" s="59"/>
      <c r="N27" s="108"/>
      <c r="O27" s="108"/>
      <c r="P27" s="52"/>
      <c r="Q27" s="52"/>
      <c r="R27" s="52"/>
      <c r="S27" s="52"/>
      <c r="T27" s="52"/>
      <c r="U27" s="56"/>
    </row>
    <row r="28" spans="1:21" ht="12" hidden="1" customHeight="1" outlineLevel="1">
      <c r="B28" s="27" t="s">
        <v>7</v>
      </c>
      <c r="C28" s="180" t="s">
        <v>78</v>
      </c>
      <c r="D28" s="181"/>
      <c r="E28" s="181"/>
      <c r="F28" s="181"/>
      <c r="G28" s="181"/>
      <c r="H28" s="182"/>
      <c r="I28" s="124"/>
      <c r="J28" s="61" t="s">
        <v>81</v>
      </c>
      <c r="K28" s="69">
        <v>116</v>
      </c>
      <c r="L28" s="70">
        <f>K28*N28</f>
        <v>10788</v>
      </c>
      <c r="M28" s="70">
        <f>K28*O28</f>
        <v>9744</v>
      </c>
      <c r="N28" s="71">
        <f>Q28*S28</f>
        <v>93</v>
      </c>
      <c r="O28" s="71">
        <f>Q28*T28</f>
        <v>84</v>
      </c>
      <c r="P28" s="52"/>
      <c r="Q28" s="52">
        <v>3</v>
      </c>
      <c r="R28" s="52" t="s">
        <v>39</v>
      </c>
      <c r="S28" s="52">
        <f>S16</f>
        <v>31</v>
      </c>
      <c r="T28" s="52">
        <v>28</v>
      </c>
      <c r="U28" s="56"/>
    </row>
    <row r="29" spans="1:21" ht="12" hidden="1" customHeight="1" outlineLevel="1">
      <c r="B29" s="17"/>
      <c r="C29" s="181"/>
      <c r="D29" s="181"/>
      <c r="E29" s="181"/>
      <c r="F29" s="181"/>
      <c r="G29" s="181"/>
      <c r="H29" s="182"/>
      <c r="I29" s="124"/>
      <c r="J29" s="61"/>
      <c r="K29" s="69"/>
      <c r="L29" s="72">
        <f>SUM(L28)</f>
        <v>10788</v>
      </c>
      <c r="M29" s="72">
        <f>SUM(M28)</f>
        <v>9744</v>
      </c>
      <c r="N29" s="72">
        <f>SUM(N28)</f>
        <v>93</v>
      </c>
      <c r="O29" s="72">
        <f>SUM(O28)</f>
        <v>84</v>
      </c>
      <c r="P29" s="52"/>
      <c r="Q29" s="52"/>
      <c r="R29" s="52"/>
      <c r="S29" s="52"/>
      <c r="T29" s="52"/>
      <c r="U29" s="56"/>
    </row>
    <row r="30" spans="1:21" ht="12" hidden="1" customHeight="1" outlineLevel="1" thickBot="1">
      <c r="B30" s="17"/>
      <c r="C30" s="179"/>
      <c r="D30" s="179"/>
      <c r="E30" s="179"/>
      <c r="F30" s="179"/>
      <c r="G30" s="179"/>
      <c r="H30" s="170"/>
      <c r="I30" s="124"/>
      <c r="J30" s="55"/>
      <c r="K30" s="55"/>
      <c r="L30" s="55"/>
      <c r="M30" s="67"/>
      <c r="N30" s="61"/>
      <c r="O30" s="55"/>
      <c r="P30" s="52"/>
      <c r="Q30" s="52"/>
      <c r="R30" s="52"/>
      <c r="S30" s="52"/>
      <c r="T30" s="52"/>
      <c r="U30" s="56"/>
    </row>
    <row r="31" spans="1:21" ht="12" customHeight="1" collapsed="1">
      <c r="B31" s="176" t="s">
        <v>85</v>
      </c>
      <c r="C31" s="177"/>
      <c r="D31" s="177"/>
      <c r="E31" s="177"/>
      <c r="F31" s="14">
        <f>E35+E36+E37</f>
        <v>1681000</v>
      </c>
      <c r="G31" s="15" t="s">
        <v>44</v>
      </c>
      <c r="H31" s="155"/>
      <c r="I31" s="124"/>
      <c r="J31" s="55"/>
      <c r="K31" s="59"/>
      <c r="L31" s="59"/>
      <c r="M31" s="59"/>
      <c r="N31" s="5"/>
      <c r="O31" s="5"/>
      <c r="P31" s="52"/>
      <c r="Q31" s="52"/>
      <c r="R31" s="52"/>
      <c r="S31" s="52"/>
      <c r="T31" s="52"/>
      <c r="U31" s="56"/>
    </row>
    <row r="32" spans="1:21" ht="12" customHeight="1">
      <c r="B32" s="27"/>
      <c r="C32" s="25"/>
      <c r="D32" s="25"/>
      <c r="E32" s="25"/>
      <c r="F32" s="19"/>
      <c r="G32" s="35"/>
      <c r="H32" s="156"/>
      <c r="I32" s="124"/>
      <c r="J32" s="55"/>
      <c r="K32" s="59" t="s">
        <v>37</v>
      </c>
      <c r="L32" s="59" t="s">
        <v>34</v>
      </c>
      <c r="M32" s="59" t="s">
        <v>33</v>
      </c>
      <c r="N32" s="5" t="s">
        <v>35</v>
      </c>
      <c r="O32" s="5" t="s">
        <v>36</v>
      </c>
      <c r="P32" s="52"/>
      <c r="Q32" s="52"/>
      <c r="R32" s="52"/>
      <c r="S32" s="52"/>
      <c r="T32" s="52"/>
      <c r="U32" s="56"/>
    </row>
    <row r="33" spans="2:21" ht="12" customHeight="1">
      <c r="B33" s="17"/>
      <c r="C33" s="91"/>
      <c r="D33" s="110"/>
      <c r="E33" s="19"/>
      <c r="F33" s="19"/>
      <c r="G33" s="105"/>
      <c r="H33" s="157"/>
      <c r="I33" s="124"/>
      <c r="J33" s="61"/>
      <c r="K33" s="72"/>
      <c r="L33" s="73"/>
      <c r="M33" s="73"/>
      <c r="N33" s="74"/>
      <c r="O33" s="74"/>
      <c r="P33" s="52"/>
      <c r="Q33" s="52"/>
      <c r="R33" s="52"/>
      <c r="S33" s="52"/>
      <c r="T33" s="52"/>
      <c r="U33" s="56"/>
    </row>
    <row r="34" spans="2:21" ht="12" hidden="1" customHeight="1" outlineLevel="1">
      <c r="B34" s="17"/>
      <c r="D34" s="65" t="s">
        <v>50</v>
      </c>
      <c r="E34" s="23">
        <f>M34</f>
        <v>0</v>
      </c>
      <c r="F34" s="19"/>
      <c r="G34" s="105"/>
      <c r="H34" s="157"/>
      <c r="I34" s="124"/>
      <c r="J34" s="61" t="s">
        <v>2</v>
      </c>
      <c r="K34" s="72">
        <f>15000/3</f>
        <v>5000</v>
      </c>
      <c r="L34" s="73">
        <f>K34*N34</f>
        <v>0</v>
      </c>
      <c r="M34" s="73">
        <f>K34*O34</f>
        <v>0</v>
      </c>
      <c r="N34" s="74">
        <f>Q34*S34</f>
        <v>0</v>
      </c>
      <c r="O34" s="74">
        <f>Q34*T34</f>
        <v>0</v>
      </c>
      <c r="P34" s="52"/>
      <c r="Q34" s="52"/>
      <c r="R34" s="52"/>
      <c r="S34" s="52">
        <f>S28</f>
        <v>31</v>
      </c>
      <c r="T34" s="52">
        <v>0</v>
      </c>
      <c r="U34" s="56"/>
    </row>
    <row r="35" spans="2:21" ht="12" customHeight="1" collapsed="1">
      <c r="B35" s="17"/>
      <c r="C35" s="130" t="s">
        <v>6</v>
      </c>
      <c r="D35" s="65" t="s">
        <v>94</v>
      </c>
      <c r="E35" s="23">
        <f>M35</f>
        <v>0</v>
      </c>
      <c r="F35" s="19"/>
      <c r="G35" s="105"/>
      <c r="H35" s="157"/>
      <c r="I35" s="129" t="s">
        <v>51</v>
      </c>
      <c r="J35" s="61" t="s">
        <v>3</v>
      </c>
      <c r="K35" s="142">
        <v>0</v>
      </c>
      <c r="L35" s="73">
        <f>K35*N35</f>
        <v>0</v>
      </c>
      <c r="M35" s="73">
        <f>K35*O35</f>
        <v>0</v>
      </c>
      <c r="N35" s="74">
        <f>Q35*S35</f>
        <v>93</v>
      </c>
      <c r="O35" s="74">
        <f>Q35*T35</f>
        <v>0</v>
      </c>
      <c r="P35" s="52"/>
      <c r="Q35" s="52">
        <v>3</v>
      </c>
      <c r="R35" s="52" t="s">
        <v>39</v>
      </c>
      <c r="S35" s="52">
        <v>31</v>
      </c>
      <c r="T35" s="52">
        <v>0</v>
      </c>
      <c r="U35" s="56"/>
    </row>
    <row r="36" spans="2:21" ht="12" customHeight="1">
      <c r="B36" s="17"/>
      <c r="C36" s="21"/>
      <c r="D36" s="65" t="s">
        <v>61</v>
      </c>
      <c r="E36" s="23">
        <f>M36</f>
        <v>481000</v>
      </c>
      <c r="F36" s="19"/>
      <c r="G36" s="105"/>
      <c r="H36" s="157"/>
      <c r="I36" s="124"/>
      <c r="J36" s="61" t="s">
        <v>62</v>
      </c>
      <c r="K36" s="72">
        <f>37000/3</f>
        <v>12333.333333333334</v>
      </c>
      <c r="L36" s="73">
        <f>K36*N36</f>
        <v>1147000</v>
      </c>
      <c r="M36" s="73">
        <f>K36*O36</f>
        <v>481000</v>
      </c>
      <c r="N36" s="74">
        <f>Q36*S36</f>
        <v>93</v>
      </c>
      <c r="O36" s="74">
        <f>Q36*T36</f>
        <v>39</v>
      </c>
      <c r="P36" s="52"/>
      <c r="Q36" s="52">
        <v>3</v>
      </c>
      <c r="R36" s="52" t="s">
        <v>39</v>
      </c>
      <c r="S36" s="52">
        <v>31</v>
      </c>
      <c r="T36" s="52">
        <v>13</v>
      </c>
      <c r="U36" s="56"/>
    </row>
    <row r="37" spans="2:21" ht="12" customHeight="1">
      <c r="B37" s="17"/>
      <c r="C37" s="21"/>
      <c r="D37" s="65" t="s">
        <v>95</v>
      </c>
      <c r="E37" s="23">
        <f>M37</f>
        <v>1200000</v>
      </c>
      <c r="F37" s="19"/>
      <c r="G37" s="105"/>
      <c r="H37" s="157"/>
      <c r="I37" s="124"/>
      <c r="J37" s="61" t="s">
        <v>96</v>
      </c>
      <c r="K37" s="72">
        <f>40000/3</f>
        <v>13333.333333333334</v>
      </c>
      <c r="L37" s="73">
        <f>K37*N37</f>
        <v>1240000</v>
      </c>
      <c r="M37" s="73">
        <f>K37*O37</f>
        <v>1200000</v>
      </c>
      <c r="N37" s="74">
        <f>Q37*S37</f>
        <v>93</v>
      </c>
      <c r="O37" s="74">
        <f>Q37*T37</f>
        <v>90</v>
      </c>
      <c r="P37" s="52"/>
      <c r="Q37" s="52">
        <v>3</v>
      </c>
      <c r="R37" s="52" t="s">
        <v>39</v>
      </c>
      <c r="S37" s="52">
        <v>31</v>
      </c>
      <c r="T37" s="52">
        <v>30</v>
      </c>
      <c r="U37" s="56"/>
    </row>
    <row r="38" spans="2:21" ht="12" customHeight="1">
      <c r="B38" s="37"/>
      <c r="C38" s="18"/>
      <c r="D38" s="18"/>
      <c r="E38" s="18"/>
      <c r="F38" s="19"/>
      <c r="G38" s="18"/>
      <c r="H38" s="36"/>
      <c r="I38" s="124"/>
      <c r="J38" s="61"/>
      <c r="K38" s="72"/>
      <c r="L38" s="72">
        <f>SUM(L33:L36)</f>
        <v>1147000</v>
      </c>
      <c r="M38" s="72">
        <f>SUM(M33:M36)</f>
        <v>481000</v>
      </c>
      <c r="N38" s="72">
        <f>SUM(N33:N36)</f>
        <v>186</v>
      </c>
      <c r="O38" s="72">
        <f>SUM(O33:O36)</f>
        <v>39</v>
      </c>
      <c r="P38" s="52"/>
      <c r="Q38" s="52"/>
      <c r="R38" s="52"/>
      <c r="S38" s="52"/>
      <c r="T38" s="52"/>
      <c r="U38" s="56"/>
    </row>
    <row r="39" spans="2:21" ht="12" customHeight="1">
      <c r="B39" s="27" t="s">
        <v>7</v>
      </c>
      <c r="C39" s="167" t="s">
        <v>99</v>
      </c>
      <c r="D39" s="167"/>
      <c r="E39" s="167"/>
      <c r="F39" s="167"/>
      <c r="G39" s="167"/>
      <c r="H39" s="168"/>
      <c r="I39" s="124"/>
      <c r="J39" s="61"/>
      <c r="K39" s="61"/>
      <c r="L39" s="75"/>
      <c r="M39" s="76"/>
      <c r="N39" s="76"/>
      <c r="O39" s="77"/>
      <c r="P39" s="52"/>
      <c r="Q39" s="52"/>
      <c r="R39" s="52"/>
      <c r="S39" s="52"/>
      <c r="T39" s="52"/>
      <c r="U39" s="56"/>
    </row>
    <row r="40" spans="2:21" ht="12" customHeight="1">
      <c r="B40" s="17"/>
      <c r="C40" s="167"/>
      <c r="D40" s="167"/>
      <c r="E40" s="167"/>
      <c r="F40" s="167"/>
      <c r="G40" s="167"/>
      <c r="H40" s="168"/>
      <c r="I40" s="124"/>
      <c r="J40" s="55"/>
      <c r="K40" s="55"/>
      <c r="L40" s="55"/>
      <c r="M40" s="61"/>
      <c r="N40" s="59"/>
      <c r="O40" s="55"/>
      <c r="P40" s="52"/>
      <c r="Q40" s="52"/>
      <c r="R40" s="52"/>
      <c r="S40" s="52"/>
      <c r="T40" s="52"/>
      <c r="U40" s="56"/>
    </row>
    <row r="41" spans="2:21" ht="27.6" customHeight="1" thickBot="1">
      <c r="B41" s="29"/>
      <c r="C41" s="191"/>
      <c r="D41" s="191"/>
      <c r="E41" s="191"/>
      <c r="F41" s="191"/>
      <c r="G41" s="191"/>
      <c r="H41" s="192"/>
      <c r="I41" s="124"/>
      <c r="J41" s="55"/>
      <c r="K41" s="55"/>
      <c r="L41" s="76"/>
      <c r="M41" s="76"/>
      <c r="N41" s="76"/>
      <c r="O41" s="55"/>
      <c r="P41" s="52"/>
      <c r="Q41" s="52"/>
      <c r="R41" s="52"/>
      <c r="S41" s="52"/>
      <c r="T41" s="52"/>
      <c r="U41" s="56"/>
    </row>
    <row r="42" spans="2:21" ht="12" hidden="1" customHeight="1">
      <c r="B42" s="176" t="s">
        <v>27</v>
      </c>
      <c r="C42" s="177"/>
      <c r="D42" s="177"/>
      <c r="E42" s="13"/>
      <c r="F42" s="14">
        <f>M44</f>
        <v>0</v>
      </c>
      <c r="G42" s="15" t="s">
        <v>44</v>
      </c>
      <c r="H42" s="16"/>
      <c r="I42" s="124"/>
      <c r="J42" s="55"/>
      <c r="K42" s="59" t="s">
        <v>37</v>
      </c>
      <c r="L42" s="59" t="s">
        <v>34</v>
      </c>
      <c r="M42" s="59" t="s">
        <v>33</v>
      </c>
      <c r="N42" s="5" t="s">
        <v>35</v>
      </c>
      <c r="O42" s="5" t="s">
        <v>36</v>
      </c>
      <c r="P42" s="52"/>
      <c r="Q42" s="52"/>
      <c r="R42" s="52"/>
      <c r="S42" s="52"/>
      <c r="T42" s="52"/>
      <c r="U42" s="56"/>
    </row>
    <row r="43" spans="2:21" ht="12" hidden="1" customHeight="1">
      <c r="B43" s="17"/>
      <c r="C43" s="18"/>
      <c r="D43" s="18"/>
      <c r="E43" s="18"/>
      <c r="F43" s="19"/>
      <c r="G43" s="39"/>
      <c r="H43" s="40"/>
      <c r="I43" s="124"/>
      <c r="J43" s="61" t="s">
        <v>17</v>
      </c>
      <c r="K43" s="78">
        <v>3500</v>
      </c>
      <c r="L43" s="78">
        <f>K43*N43</f>
        <v>325500</v>
      </c>
      <c r="M43" s="71">
        <f>K43*O43</f>
        <v>0</v>
      </c>
      <c r="N43" s="71">
        <f>Q44*S44</f>
        <v>93</v>
      </c>
      <c r="O43" s="71">
        <f>Q44*T44</f>
        <v>0</v>
      </c>
      <c r="P43" s="52"/>
      <c r="Q43" s="52"/>
      <c r="R43" s="52"/>
      <c r="S43" s="52"/>
      <c r="T43" s="52"/>
      <c r="U43" s="56"/>
    </row>
    <row r="44" spans="2:21" ht="12" hidden="1" customHeight="1">
      <c r="B44" s="27" t="s">
        <v>7</v>
      </c>
      <c r="C44" s="167" t="s">
        <v>46</v>
      </c>
      <c r="D44" s="178"/>
      <c r="E44" s="178"/>
      <c r="F44" s="178"/>
      <c r="G44" s="178"/>
      <c r="H44" s="168"/>
      <c r="I44" s="124"/>
      <c r="J44" s="61"/>
      <c r="K44" s="79">
        <v>3500</v>
      </c>
      <c r="L44" s="79">
        <f>SUM(L43)</f>
        <v>325500</v>
      </c>
      <c r="M44" s="79">
        <f>SUM(M43)</f>
        <v>0</v>
      </c>
      <c r="N44" s="79">
        <f>SUM(N43)</f>
        <v>93</v>
      </c>
      <c r="O44" s="79">
        <f>SUM(O43)</f>
        <v>0</v>
      </c>
      <c r="P44" s="52"/>
      <c r="Q44" s="52">
        <v>3</v>
      </c>
      <c r="R44" s="52" t="s">
        <v>40</v>
      </c>
      <c r="S44" s="52">
        <v>31</v>
      </c>
      <c r="T44" s="52">
        <v>0</v>
      </c>
      <c r="U44" s="56"/>
    </row>
    <row r="45" spans="2:21" ht="12" hidden="1" customHeight="1">
      <c r="B45" s="17"/>
      <c r="C45" s="178"/>
      <c r="D45" s="178"/>
      <c r="E45" s="178"/>
      <c r="F45" s="178"/>
      <c r="G45" s="178"/>
      <c r="H45" s="168"/>
      <c r="I45" s="124"/>
      <c r="J45" s="61"/>
      <c r="K45" s="61"/>
      <c r="L45" s="76"/>
      <c r="M45" s="76"/>
      <c r="N45" s="76"/>
      <c r="O45" s="80"/>
      <c r="P45" s="52"/>
      <c r="Q45" s="52"/>
      <c r="R45" s="52"/>
      <c r="S45" s="52"/>
      <c r="T45" s="52"/>
      <c r="U45" s="56"/>
    </row>
    <row r="46" spans="2:21" ht="12" hidden="1" customHeight="1" thickBot="1">
      <c r="B46" s="29"/>
      <c r="C46" s="179"/>
      <c r="D46" s="179"/>
      <c r="E46" s="179"/>
      <c r="F46" s="179"/>
      <c r="G46" s="179"/>
      <c r="H46" s="170"/>
      <c r="I46" s="124"/>
      <c r="J46" s="55"/>
      <c r="K46" s="55"/>
      <c r="L46" s="76"/>
      <c r="M46" s="61" t="s">
        <v>0</v>
      </c>
      <c r="N46" s="59">
        <f>SUM(N43:N43)</f>
        <v>93</v>
      </c>
      <c r="O46" s="55"/>
      <c r="P46" s="52"/>
      <c r="Q46" s="52"/>
      <c r="R46" s="52"/>
      <c r="S46" s="52"/>
      <c r="T46" s="52"/>
      <c r="U46" s="56"/>
    </row>
    <row r="47" spans="2:21" ht="12" customHeight="1">
      <c r="B47" s="171" t="s">
        <v>86</v>
      </c>
      <c r="C47" s="172"/>
      <c r="D47" s="172"/>
      <c r="E47" s="18"/>
      <c r="F47" s="41">
        <f>E52+E51</f>
        <v>965999.99999999988</v>
      </c>
      <c r="G47" s="42" t="s">
        <v>44</v>
      </c>
      <c r="H47" s="132"/>
      <c r="I47" s="124"/>
      <c r="J47" s="61"/>
      <c r="K47" s="61"/>
      <c r="L47" s="76"/>
      <c r="M47" s="76"/>
      <c r="N47" s="76"/>
      <c r="O47" s="55"/>
      <c r="P47" s="81"/>
      <c r="Q47" s="81"/>
      <c r="R47" s="81"/>
      <c r="S47" s="81"/>
      <c r="T47" s="81"/>
      <c r="U47" s="82"/>
    </row>
    <row r="48" spans="2:21" ht="12" customHeight="1">
      <c r="B48" s="27"/>
      <c r="C48" s="25" t="s">
        <v>6</v>
      </c>
      <c r="D48" s="25"/>
      <c r="E48" s="18"/>
      <c r="F48" s="41"/>
      <c r="G48" s="42"/>
      <c r="H48" s="26"/>
      <c r="I48" s="124"/>
      <c r="J48" s="61"/>
      <c r="K48" s="61"/>
      <c r="L48" s="76"/>
      <c r="M48" s="76"/>
      <c r="N48" s="76"/>
      <c r="O48" s="55"/>
      <c r="P48" s="81"/>
      <c r="Q48" s="81"/>
      <c r="R48" s="81"/>
      <c r="S48" s="81"/>
      <c r="T48" s="81"/>
      <c r="U48" s="82"/>
    </row>
    <row r="49" spans="2:22" ht="12" customHeight="1">
      <c r="B49" s="27"/>
      <c r="C49" s="25"/>
      <c r="D49" s="25" t="s">
        <v>21</v>
      </c>
      <c r="E49" s="18"/>
      <c r="F49" s="41">
        <f>V53</f>
        <v>745000</v>
      </c>
      <c r="G49" s="25" t="s">
        <v>45</v>
      </c>
      <c r="H49" s="20"/>
      <c r="I49" s="124"/>
      <c r="J49" s="61"/>
      <c r="K49" s="61"/>
      <c r="L49" s="76"/>
      <c r="M49" s="76"/>
      <c r="N49" s="76"/>
      <c r="O49" s="55"/>
      <c r="P49" s="81"/>
      <c r="Q49" s="81"/>
      <c r="R49" s="81"/>
      <c r="S49" s="81"/>
      <c r="T49" s="81"/>
      <c r="U49" s="82"/>
    </row>
    <row r="50" spans="2:22" ht="12" customHeight="1">
      <c r="B50" s="27"/>
      <c r="C50" s="25"/>
      <c r="D50" s="25"/>
      <c r="E50" s="18"/>
      <c r="F50" s="41"/>
      <c r="G50" s="42"/>
      <c r="H50" s="20"/>
      <c r="I50" s="124"/>
      <c r="O50" s="55"/>
      <c r="P50" s="81"/>
      <c r="Q50" s="81"/>
      <c r="R50" s="83"/>
      <c r="S50" s="81"/>
      <c r="T50" s="81"/>
      <c r="U50" s="82"/>
    </row>
    <row r="51" spans="2:22" ht="12" customHeight="1">
      <c r="B51" s="17"/>
      <c r="C51" s="21"/>
      <c r="D51" s="65" t="s">
        <v>52</v>
      </c>
      <c r="E51" s="23">
        <f>M52</f>
        <v>0</v>
      </c>
      <c r="F51" s="19"/>
      <c r="G51" s="105"/>
      <c r="H51" s="20"/>
      <c r="I51" s="129" t="s">
        <v>54</v>
      </c>
      <c r="K51" s="59" t="s">
        <v>37</v>
      </c>
      <c r="L51" s="59" t="s">
        <v>34</v>
      </c>
      <c r="M51" s="59" t="s">
        <v>33</v>
      </c>
      <c r="N51" s="5" t="s">
        <v>35</v>
      </c>
      <c r="O51" s="5" t="s">
        <v>36</v>
      </c>
      <c r="P51" s="81"/>
      <c r="Q51" s="52" t="s">
        <v>31</v>
      </c>
      <c r="T51" s="1" t="s">
        <v>91</v>
      </c>
      <c r="U51" s="54" t="s">
        <v>92</v>
      </c>
      <c r="V51" s="1" t="s">
        <v>93</v>
      </c>
    </row>
    <row r="52" spans="2:22" ht="12" customHeight="1">
      <c r="B52" s="17"/>
      <c r="C52" s="21"/>
      <c r="D52" s="65" t="s">
        <v>53</v>
      </c>
      <c r="E52" s="147">
        <f>M54</f>
        <v>965999.99999999988</v>
      </c>
      <c r="F52" s="19"/>
      <c r="G52" s="105"/>
      <c r="H52" s="20"/>
      <c r="I52" s="129" t="s">
        <v>55</v>
      </c>
      <c r="J52" s="61" t="s">
        <v>18</v>
      </c>
      <c r="K52" s="72">
        <f>117000/3</f>
        <v>39000</v>
      </c>
      <c r="L52" s="84">
        <f>K52*N52</f>
        <v>3627000</v>
      </c>
      <c r="M52" s="84">
        <f>(U52*K52*3)+(T52*K52*0.7*3)</f>
        <v>0</v>
      </c>
      <c r="N52" s="74">
        <f>Q52*S52</f>
        <v>93</v>
      </c>
      <c r="O52" s="85">
        <f>(Q52*T52)+P52</f>
        <v>0</v>
      </c>
      <c r="P52" s="81"/>
      <c r="Q52" s="52">
        <v>3</v>
      </c>
      <c r="R52" s="52" t="s">
        <v>47</v>
      </c>
      <c r="S52" s="52">
        <v>31</v>
      </c>
      <c r="T52" s="52">
        <v>0</v>
      </c>
      <c r="U52" s="56">
        <v>0</v>
      </c>
    </row>
    <row r="53" spans="2:22" ht="12" customHeight="1">
      <c r="B53" s="27" t="s">
        <v>7</v>
      </c>
      <c r="C53" s="173" t="s">
        <v>101</v>
      </c>
      <c r="D53" s="174"/>
      <c r="E53" s="174"/>
      <c r="F53" s="174"/>
      <c r="G53" s="174"/>
      <c r="H53" s="175"/>
      <c r="I53" s="124"/>
      <c r="J53" s="61" t="s">
        <v>19</v>
      </c>
      <c r="K53" s="72">
        <f>140000/3</f>
        <v>46666.666666666664</v>
      </c>
      <c r="L53" s="84">
        <f>K53*N53</f>
        <v>4340000</v>
      </c>
      <c r="M53" s="84">
        <f>(U53*K53*3)+(T53*K53*0.7*3)</f>
        <v>965999.99999999988</v>
      </c>
      <c r="N53" s="74">
        <f>Q53*S53</f>
        <v>93</v>
      </c>
      <c r="O53" s="85">
        <f>(Q53*T53)+P53</f>
        <v>21</v>
      </c>
      <c r="P53" s="81"/>
      <c r="Q53" s="86">
        <v>3</v>
      </c>
      <c r="R53" s="86" t="s">
        <v>39</v>
      </c>
      <c r="S53" s="52">
        <v>31</v>
      </c>
      <c r="T53" s="86">
        <v>7</v>
      </c>
      <c r="U53" s="56">
        <v>2</v>
      </c>
      <c r="V53" s="1">
        <f>F63+(F65*2)</f>
        <v>745000</v>
      </c>
    </row>
    <row r="54" spans="2:22" ht="12" customHeight="1">
      <c r="B54" s="37"/>
      <c r="C54" s="174"/>
      <c r="D54" s="174"/>
      <c r="E54" s="174"/>
      <c r="F54" s="174"/>
      <c r="G54" s="174"/>
      <c r="H54" s="175"/>
      <c r="I54" s="124"/>
      <c r="J54" s="61"/>
      <c r="K54" s="72">
        <f>SUM(K52:K53)</f>
        <v>85666.666666666657</v>
      </c>
      <c r="L54" s="72">
        <f>SUM(L52:L53)</f>
        <v>7967000</v>
      </c>
      <c r="M54" s="72">
        <f>SUM(M52:M53)</f>
        <v>965999.99999999988</v>
      </c>
      <c r="N54" s="72">
        <f>SUM(N52:N53)</f>
        <v>186</v>
      </c>
      <c r="O54" s="72">
        <f>SUM(O52:O53)</f>
        <v>21</v>
      </c>
      <c r="P54" s="81"/>
      <c r="Q54" s="52"/>
    </row>
    <row r="55" spans="2:22" ht="12" customHeight="1" thickBot="1">
      <c r="B55" s="29"/>
      <c r="C55" s="189"/>
      <c r="D55" s="190"/>
      <c r="E55" s="190"/>
      <c r="F55" s="44"/>
      <c r="G55" s="43"/>
      <c r="H55" s="30"/>
      <c r="I55" s="124"/>
      <c r="J55" s="61"/>
      <c r="K55" s="61"/>
      <c r="L55" s="76"/>
      <c r="M55" s="76"/>
      <c r="N55" s="76"/>
      <c r="O55" s="55"/>
      <c r="P55" s="52"/>
    </row>
    <row r="56" spans="2:22" ht="12" customHeight="1">
      <c r="B56" s="171" t="s">
        <v>87</v>
      </c>
      <c r="C56" s="172"/>
      <c r="D56" s="172"/>
      <c r="E56" s="18"/>
      <c r="F56" s="158">
        <f>E59+E58</f>
        <v>3780000</v>
      </c>
      <c r="G56" s="42" t="s">
        <v>44</v>
      </c>
      <c r="H56" s="20"/>
      <c r="I56" s="124"/>
      <c r="J56" s="61"/>
      <c r="K56" s="61"/>
      <c r="L56" s="76"/>
      <c r="M56" s="76"/>
      <c r="N56" s="76"/>
      <c r="O56" s="55"/>
      <c r="P56" s="52"/>
    </row>
    <row r="57" spans="2:22" ht="12" customHeight="1">
      <c r="B57" s="27"/>
      <c r="C57" s="25"/>
      <c r="D57" s="25"/>
      <c r="E57" s="18"/>
      <c r="F57" s="41"/>
      <c r="G57" s="42"/>
      <c r="H57" s="20"/>
      <c r="I57" s="124"/>
      <c r="K57" s="59" t="s">
        <v>37</v>
      </c>
      <c r="L57" s="59" t="s">
        <v>34</v>
      </c>
      <c r="M57" s="59" t="s">
        <v>33</v>
      </c>
      <c r="N57" s="5" t="s">
        <v>35</v>
      </c>
      <c r="O57" s="5" t="s">
        <v>36</v>
      </c>
      <c r="P57" s="52"/>
      <c r="Q57" s="52"/>
      <c r="R57" s="52"/>
      <c r="S57" s="52"/>
      <c r="T57" s="52"/>
      <c r="U57" s="56"/>
    </row>
    <row r="58" spans="2:22" ht="12" customHeight="1">
      <c r="B58" s="17"/>
      <c r="C58" s="25" t="s">
        <v>6</v>
      </c>
      <c r="D58" s="65" t="s">
        <v>56</v>
      </c>
      <c r="E58" s="4">
        <f>M58</f>
        <v>0</v>
      </c>
      <c r="F58" s="19"/>
      <c r="G58" s="105"/>
      <c r="H58" s="20"/>
      <c r="I58" s="129" t="s">
        <v>58</v>
      </c>
      <c r="J58" s="61" t="s">
        <v>20</v>
      </c>
      <c r="K58" s="72">
        <f>95000/3</f>
        <v>31666.666666666668</v>
      </c>
      <c r="L58" s="84">
        <f>K58*N58</f>
        <v>2945000</v>
      </c>
      <c r="M58" s="84">
        <f>K58*O58</f>
        <v>0</v>
      </c>
      <c r="N58" s="84">
        <f>Q58*S58</f>
        <v>93</v>
      </c>
      <c r="O58" s="85">
        <f>Q58*T58</f>
        <v>0</v>
      </c>
      <c r="P58" s="52"/>
      <c r="Q58" s="52">
        <v>3</v>
      </c>
      <c r="R58" s="52" t="s">
        <v>39</v>
      </c>
      <c r="S58" s="52">
        <v>31</v>
      </c>
      <c r="T58" s="52">
        <v>0</v>
      </c>
      <c r="U58" s="56"/>
    </row>
    <row r="59" spans="2:22" ht="12" customHeight="1">
      <c r="B59" s="17"/>
      <c r="C59" s="21"/>
      <c r="D59" s="65" t="s">
        <v>57</v>
      </c>
      <c r="E59" s="4">
        <f>M59</f>
        <v>3780000</v>
      </c>
      <c r="F59" s="148"/>
      <c r="G59" s="105"/>
      <c r="H59" s="20"/>
      <c r="I59" s="129" t="s">
        <v>59</v>
      </c>
      <c r="J59" s="61" t="s">
        <v>24</v>
      </c>
      <c r="K59" s="72">
        <f>135000/3</f>
        <v>45000</v>
      </c>
      <c r="L59" s="84">
        <f>K59*N59</f>
        <v>4185000</v>
      </c>
      <c r="M59" s="84">
        <f>K59*O59</f>
        <v>3780000</v>
      </c>
      <c r="N59" s="84">
        <f>Q59*S59</f>
        <v>93</v>
      </c>
      <c r="O59" s="85">
        <f>Q59*T59</f>
        <v>84</v>
      </c>
      <c r="P59" s="52"/>
      <c r="Q59" s="52">
        <v>3</v>
      </c>
      <c r="R59" s="52" t="s">
        <v>39</v>
      </c>
      <c r="S59" s="52">
        <v>31</v>
      </c>
      <c r="T59" s="52">
        <v>28</v>
      </c>
      <c r="U59" s="56"/>
    </row>
    <row r="60" spans="2:22" ht="12" customHeight="1">
      <c r="B60" s="27" t="s">
        <v>7</v>
      </c>
      <c r="C60" s="167" t="s">
        <v>100</v>
      </c>
      <c r="D60" s="167"/>
      <c r="E60" s="167"/>
      <c r="F60" s="167"/>
      <c r="G60" s="167"/>
      <c r="H60" s="168"/>
      <c r="I60" s="124"/>
      <c r="J60" s="61"/>
      <c r="K60" s="72"/>
      <c r="L60" s="87">
        <f>SUM(L58:L59)</f>
        <v>7130000</v>
      </c>
      <c r="M60" s="87">
        <f>SUM(M58:M59)</f>
        <v>3780000</v>
      </c>
      <c r="N60" s="87">
        <f>SUM(N58:N59)</f>
        <v>186</v>
      </c>
      <c r="O60" s="87">
        <f>SUM(O58:O59)</f>
        <v>84</v>
      </c>
      <c r="P60" s="52"/>
      <c r="Q60" s="52"/>
      <c r="R60" s="52"/>
      <c r="S60" s="52"/>
      <c r="T60" s="52"/>
      <c r="U60" s="56"/>
    </row>
    <row r="61" spans="2:22" ht="12" customHeight="1" thickBot="1">
      <c r="B61" s="29"/>
      <c r="C61" s="169"/>
      <c r="D61" s="169"/>
      <c r="E61" s="169"/>
      <c r="F61" s="169"/>
      <c r="G61" s="169"/>
      <c r="H61" s="170"/>
      <c r="I61" s="124"/>
      <c r="J61" s="61"/>
      <c r="K61" s="61"/>
      <c r="L61" s="76"/>
      <c r="M61" s="76"/>
      <c r="N61" s="76"/>
      <c r="O61" s="55"/>
      <c r="P61" s="52"/>
      <c r="Q61" s="52"/>
      <c r="R61" s="52"/>
      <c r="S61" s="52"/>
      <c r="T61" s="52"/>
      <c r="U61" s="56"/>
    </row>
    <row r="62" spans="2:22" ht="12" customHeight="1">
      <c r="B62" s="17"/>
      <c r="C62" s="38"/>
      <c r="D62" s="38"/>
      <c r="E62" s="38"/>
      <c r="F62" s="165"/>
      <c r="G62" s="38"/>
      <c r="H62" s="28"/>
      <c r="I62" s="151"/>
      <c r="J62" s="61"/>
      <c r="K62" s="61"/>
      <c r="L62" s="76"/>
      <c r="M62" s="76"/>
      <c r="N62" s="76"/>
      <c r="O62" s="55"/>
      <c r="P62" s="52"/>
      <c r="Q62" s="52"/>
      <c r="R62" s="52"/>
      <c r="S62" s="52"/>
      <c r="T62" s="52"/>
      <c r="U62" s="56"/>
    </row>
    <row r="63" spans="2:22" ht="12" customHeight="1">
      <c r="B63" s="27" t="s">
        <v>88</v>
      </c>
      <c r="C63" s="65" t="s">
        <v>60</v>
      </c>
      <c r="D63" s="25"/>
      <c r="E63" s="18"/>
      <c r="F63" s="158">
        <f>M67</f>
        <v>407000</v>
      </c>
      <c r="G63" s="42" t="s">
        <v>44</v>
      </c>
      <c r="H63" s="45"/>
      <c r="I63" s="124"/>
      <c r="J63" s="67" t="s">
        <v>4</v>
      </c>
      <c r="K63" s="67"/>
      <c r="O63" s="55"/>
      <c r="P63" s="52"/>
      <c r="Q63" s="52"/>
      <c r="R63" s="52"/>
      <c r="S63" s="52"/>
      <c r="T63" s="52"/>
      <c r="U63" s="56"/>
    </row>
    <row r="64" spans="2:22" ht="12" customHeight="1">
      <c r="B64" s="27"/>
      <c r="C64" s="25" t="s">
        <v>6</v>
      </c>
      <c r="D64" s="25"/>
      <c r="E64" s="18"/>
      <c r="F64" s="158"/>
      <c r="G64" s="42"/>
      <c r="H64" s="45"/>
      <c r="I64" s="124"/>
      <c r="J64" s="67"/>
      <c r="K64" s="59" t="s">
        <v>37</v>
      </c>
      <c r="L64" s="59" t="s">
        <v>34</v>
      </c>
      <c r="M64" s="59" t="s">
        <v>33</v>
      </c>
      <c r="N64" s="5" t="s">
        <v>35</v>
      </c>
      <c r="O64" s="5" t="s">
        <v>36</v>
      </c>
      <c r="P64" s="52"/>
      <c r="Q64" s="52"/>
      <c r="R64" s="52"/>
      <c r="S64" s="52"/>
      <c r="T64" s="52"/>
      <c r="U64" s="56"/>
    </row>
    <row r="65" spans="1:21" ht="12" customHeight="1">
      <c r="B65" s="27"/>
      <c r="C65" s="25"/>
      <c r="D65" s="25" t="s">
        <v>23</v>
      </c>
      <c r="E65" s="18"/>
      <c r="F65" s="158">
        <f>M66</f>
        <v>169000</v>
      </c>
      <c r="G65" s="42" t="s">
        <v>22</v>
      </c>
      <c r="H65" s="45"/>
      <c r="I65" s="124"/>
      <c r="J65" s="71" t="s">
        <v>41</v>
      </c>
      <c r="K65" s="78">
        <f>21000/3</f>
        <v>7000</v>
      </c>
      <c r="L65" s="55">
        <f>K65*N65</f>
        <v>434000</v>
      </c>
      <c r="M65" s="55">
        <f>O65*K65</f>
        <v>238000</v>
      </c>
      <c r="N65" s="55">
        <f>Q65*S65</f>
        <v>62</v>
      </c>
      <c r="O65" s="55">
        <f>T65*Q65</f>
        <v>34</v>
      </c>
      <c r="P65" s="52"/>
      <c r="Q65" s="52">
        <v>2</v>
      </c>
      <c r="R65" s="52" t="s">
        <v>90</v>
      </c>
      <c r="S65" s="52">
        <v>31</v>
      </c>
      <c r="T65" s="52">
        <v>17</v>
      </c>
      <c r="U65" s="56"/>
    </row>
    <row r="66" spans="1:21" ht="12" customHeight="1">
      <c r="B66" s="17"/>
      <c r="C66" s="18"/>
      <c r="D66" s="18"/>
      <c r="E66" s="18"/>
      <c r="F66" s="46"/>
      <c r="G66" s="39"/>
      <c r="H66" s="40"/>
      <c r="I66" s="124"/>
      <c r="J66" s="71" t="s">
        <v>42</v>
      </c>
      <c r="K66" s="58">
        <f>19500/3</f>
        <v>6500</v>
      </c>
      <c r="L66" s="55">
        <f>K66*N66</f>
        <v>403000</v>
      </c>
      <c r="M66" s="55">
        <f>O66*K66</f>
        <v>169000</v>
      </c>
      <c r="N66" s="55">
        <f>Q66*S66</f>
        <v>62</v>
      </c>
      <c r="O66" s="55">
        <f>Q66*T66</f>
        <v>26</v>
      </c>
      <c r="P66" s="52"/>
      <c r="Q66" s="52">
        <v>2</v>
      </c>
      <c r="R66" s="52" t="s">
        <v>90</v>
      </c>
      <c r="S66" s="52">
        <f>S65</f>
        <v>31</v>
      </c>
      <c r="T66" s="52">
        <v>13</v>
      </c>
      <c r="U66" s="56"/>
    </row>
    <row r="67" spans="1:21" ht="12" customHeight="1">
      <c r="B67" s="27" t="s">
        <v>7</v>
      </c>
      <c r="C67" s="167" t="s">
        <v>89</v>
      </c>
      <c r="D67" s="167"/>
      <c r="E67" s="167"/>
      <c r="F67" s="167"/>
      <c r="G67" s="167"/>
      <c r="H67" s="168"/>
      <c r="I67" s="124"/>
      <c r="J67" s="55"/>
      <c r="K67" s="88">
        <v>9166.6666666666661</v>
      </c>
      <c r="L67" s="61">
        <f>SUM(L65:L66)</f>
        <v>837000</v>
      </c>
      <c r="M67" s="88">
        <f>SUM(M65:M66)</f>
        <v>407000</v>
      </c>
      <c r="N67" s="61">
        <f>SUM(N65:N66)</f>
        <v>124</v>
      </c>
      <c r="O67" s="61">
        <f>SUM(O65:O66)</f>
        <v>60</v>
      </c>
      <c r="P67" s="52"/>
      <c r="Q67" s="52"/>
      <c r="R67" s="52"/>
      <c r="S67" s="52"/>
      <c r="T67" s="52"/>
      <c r="U67" s="56"/>
    </row>
    <row r="68" spans="1:21" ht="12" customHeight="1" thickBot="1">
      <c r="B68" s="29"/>
      <c r="C68" s="169"/>
      <c r="D68" s="169"/>
      <c r="E68" s="169"/>
      <c r="F68" s="169"/>
      <c r="G68" s="169"/>
      <c r="H68" s="170"/>
      <c r="I68" s="124"/>
      <c r="J68" s="55" t="s">
        <v>32</v>
      </c>
      <c r="K68" s="55"/>
      <c r="L68" s="55"/>
      <c r="M68" s="55"/>
      <c r="N68" s="55"/>
      <c r="O68" s="55"/>
      <c r="P68" s="52"/>
      <c r="Q68" s="52"/>
      <c r="R68" s="52"/>
      <c r="S68" s="52"/>
      <c r="T68" s="52"/>
      <c r="U68" s="56"/>
    </row>
    <row r="69" spans="1:21" s="66" customFormat="1" ht="12" customHeight="1">
      <c r="A69" s="49"/>
      <c r="B69" s="47"/>
      <c r="C69" s="47"/>
      <c r="D69" s="47"/>
      <c r="E69" s="47"/>
      <c r="F69" s="48"/>
      <c r="G69" s="47"/>
      <c r="H69" s="47"/>
      <c r="I69" s="128"/>
      <c r="J69" s="61"/>
      <c r="K69" s="61"/>
      <c r="L69" s="61"/>
      <c r="M69" s="61"/>
      <c r="N69" s="61"/>
      <c r="O69" s="61"/>
      <c r="P69" s="62"/>
      <c r="Q69" s="62"/>
      <c r="R69" s="62"/>
      <c r="S69" s="62"/>
      <c r="T69" s="62"/>
      <c r="U69" s="63"/>
    </row>
    <row r="70" spans="1:21" ht="12" customHeight="1">
      <c r="B70" s="49"/>
      <c r="C70" s="49"/>
      <c r="D70" s="49"/>
      <c r="E70" s="49"/>
      <c r="F70" s="166"/>
      <c r="G70" s="49"/>
      <c r="H70" s="49"/>
      <c r="I70" s="128"/>
      <c r="J70" s="61"/>
      <c r="K70" s="61"/>
      <c r="L70" s="61"/>
      <c r="M70" s="61"/>
      <c r="N70" s="61"/>
      <c r="O70" s="61"/>
      <c r="P70" s="62"/>
      <c r="Q70" s="62"/>
      <c r="R70" s="62"/>
      <c r="S70" s="62"/>
      <c r="T70" s="62"/>
      <c r="U70" s="63"/>
    </row>
    <row r="71" spans="1:21" ht="12" customHeight="1">
      <c r="B71" s="10"/>
      <c r="C71" s="47"/>
      <c r="D71" s="47"/>
      <c r="E71" s="47"/>
      <c r="F71" s="48"/>
      <c r="G71" s="10"/>
      <c r="H71" s="47"/>
      <c r="I71" s="124"/>
      <c r="J71" s="55"/>
      <c r="K71" s="55"/>
      <c r="L71" s="55"/>
      <c r="M71" s="55"/>
      <c r="N71" s="55"/>
      <c r="O71" s="55"/>
      <c r="P71" s="52"/>
      <c r="Q71" s="52"/>
      <c r="R71" s="52"/>
      <c r="S71" s="52"/>
      <c r="T71" s="52"/>
      <c r="U71" s="56"/>
    </row>
    <row r="72" spans="1:21" ht="12" customHeight="1">
      <c r="B72" s="50"/>
      <c r="C72" s="8"/>
      <c r="E72" s="8"/>
      <c r="F72" s="9"/>
      <c r="G72" s="8"/>
      <c r="H72" s="8"/>
      <c r="I72" s="124"/>
      <c r="J72" s="55"/>
      <c r="K72" s="55"/>
      <c r="L72" s="55"/>
      <c r="M72" s="55"/>
      <c r="N72" s="55"/>
      <c r="O72" s="55"/>
      <c r="P72" s="52"/>
      <c r="Q72" s="52"/>
      <c r="R72" s="52"/>
      <c r="S72" s="52"/>
      <c r="T72" s="52"/>
      <c r="U72" s="56"/>
    </row>
    <row r="73" spans="1:21" ht="12" customHeight="1">
      <c r="B73" s="6"/>
      <c r="C73" s="6"/>
      <c r="E73" s="6"/>
      <c r="F73" s="7"/>
      <c r="G73" s="6"/>
      <c r="H73" s="6"/>
      <c r="J73" s="89"/>
      <c r="K73" s="89"/>
      <c r="L73" s="89"/>
      <c r="M73" s="89"/>
      <c r="N73" s="89"/>
      <c r="O73" s="89"/>
      <c r="P73" s="90"/>
      <c r="Q73" s="91"/>
      <c r="R73" s="91"/>
      <c r="S73" s="91"/>
      <c r="T73" s="91"/>
      <c r="U73" s="92"/>
    </row>
    <row r="74" spans="1:21" ht="12" customHeight="1">
      <c r="B74" s="51"/>
      <c r="C74" s="8"/>
      <c r="D74" s="8"/>
      <c r="E74" s="8"/>
      <c r="F74" s="9"/>
      <c r="G74" s="8"/>
      <c r="H74" s="51"/>
      <c r="I74" s="124"/>
      <c r="J74" s="93"/>
      <c r="K74" s="93"/>
      <c r="L74" s="94"/>
      <c r="M74" s="94"/>
      <c r="N74" s="93"/>
      <c r="O74" s="93"/>
      <c r="P74" s="95"/>
      <c r="Q74" s="96"/>
      <c r="R74" s="96"/>
      <c r="S74" s="96"/>
      <c r="T74" s="96"/>
      <c r="U74" s="97"/>
    </row>
    <row r="75" spans="1:21" ht="12" customHeight="1">
      <c r="B75" s="51"/>
      <c r="C75" s="8"/>
      <c r="D75" s="8"/>
      <c r="E75" s="8"/>
      <c r="F75" s="9"/>
      <c r="G75" s="8"/>
      <c r="H75" s="51"/>
      <c r="I75" s="124"/>
      <c r="J75" s="93"/>
      <c r="K75" s="93"/>
      <c r="L75" s="94"/>
      <c r="M75" s="94"/>
      <c r="N75" s="93"/>
      <c r="O75" s="93"/>
      <c r="P75" s="95"/>
      <c r="Q75" s="96"/>
      <c r="R75" s="96"/>
      <c r="S75" s="96"/>
      <c r="T75" s="96"/>
      <c r="U75" s="97"/>
    </row>
    <row r="76" spans="1:21" ht="12" customHeight="1">
      <c r="B76" s="6"/>
      <c r="C76" s="6"/>
      <c r="D76" s="6"/>
      <c r="E76" s="6"/>
      <c r="F76" s="7"/>
      <c r="G76" s="6"/>
      <c r="H76" s="6"/>
      <c r="J76" s="89"/>
      <c r="K76" s="89"/>
      <c r="L76" s="98"/>
      <c r="M76" s="98"/>
      <c r="N76" s="89"/>
      <c r="O76" s="89"/>
      <c r="P76" s="95"/>
      <c r="Q76" s="96"/>
      <c r="R76" s="96"/>
      <c r="S76" s="96"/>
      <c r="T76" s="96"/>
      <c r="U76" s="97"/>
    </row>
    <row r="77" spans="1:21" ht="12" customHeight="1">
      <c r="B77" s="51"/>
      <c r="C77" s="8"/>
      <c r="D77" s="8"/>
      <c r="E77" s="8"/>
      <c r="F77" s="9"/>
      <c r="G77" s="8"/>
      <c r="H77" s="101"/>
      <c r="I77" s="124"/>
      <c r="J77" s="93"/>
      <c r="K77" s="93"/>
      <c r="L77" s="94"/>
      <c r="M77" s="94"/>
      <c r="N77" s="93"/>
      <c r="O77" s="93"/>
      <c r="P77" s="95"/>
      <c r="Q77" s="96"/>
      <c r="R77" s="96"/>
      <c r="S77" s="96"/>
      <c r="T77" s="96"/>
      <c r="U77" s="97"/>
    </row>
    <row r="78" spans="1:21" ht="12" customHeight="1">
      <c r="B78" s="6"/>
      <c r="C78" s="6"/>
      <c r="D78" s="6"/>
      <c r="E78" s="6"/>
      <c r="F78" s="7"/>
      <c r="G78" s="6"/>
      <c r="H78" s="6"/>
      <c r="J78" s="93"/>
      <c r="K78" s="93"/>
      <c r="L78" s="98"/>
      <c r="M78" s="98"/>
      <c r="N78" s="89"/>
      <c r="O78" s="89"/>
      <c r="P78" s="95"/>
      <c r="Q78" s="96"/>
      <c r="R78" s="96"/>
      <c r="S78" s="96"/>
      <c r="T78" s="96"/>
      <c r="U78" s="97"/>
    </row>
    <row r="79" spans="1:21" ht="12" customHeight="1">
      <c r="B79" s="6"/>
      <c r="C79" s="6"/>
      <c r="D79" s="6"/>
      <c r="E79" s="6"/>
      <c r="F79" s="7"/>
      <c r="G79" s="6"/>
      <c r="H79" s="6"/>
      <c r="J79" s="93"/>
      <c r="K79" s="93"/>
      <c r="L79" s="98"/>
      <c r="M79" s="98"/>
      <c r="N79" s="89"/>
      <c r="O79" s="89"/>
      <c r="P79" s="95"/>
      <c r="Q79" s="96"/>
      <c r="R79" s="96"/>
      <c r="S79" s="96"/>
      <c r="T79" s="96"/>
      <c r="U79" s="97"/>
    </row>
    <row r="80" spans="1:21" ht="12" customHeight="1">
      <c r="B80" s="6"/>
      <c r="C80" s="6"/>
      <c r="D80" s="6"/>
      <c r="E80" s="6"/>
      <c r="F80" s="7"/>
      <c r="G80" s="6"/>
      <c r="H80" s="6"/>
      <c r="J80" s="93"/>
      <c r="K80" s="93"/>
      <c r="L80" s="98"/>
      <c r="M80" s="98"/>
      <c r="N80" s="89"/>
      <c r="O80" s="89"/>
      <c r="P80" s="95"/>
      <c r="Q80" s="96"/>
      <c r="R80" s="96"/>
      <c r="S80" s="96"/>
      <c r="T80" s="96"/>
      <c r="U80" s="97"/>
    </row>
    <row r="81" spans="2:21" ht="12" customHeight="1">
      <c r="B81" s="6"/>
      <c r="C81" s="6"/>
      <c r="D81" s="6"/>
      <c r="E81" s="6"/>
      <c r="F81" s="7"/>
      <c r="G81" s="6"/>
      <c r="H81" s="6"/>
      <c r="J81" s="93"/>
      <c r="K81" s="93"/>
      <c r="L81" s="98"/>
      <c r="M81" s="98"/>
      <c r="N81" s="89"/>
      <c r="O81" s="89"/>
      <c r="P81" s="95"/>
      <c r="Q81" s="96"/>
      <c r="R81" s="96"/>
      <c r="S81" s="96"/>
      <c r="T81" s="96"/>
      <c r="U81" s="97"/>
    </row>
    <row r="82" spans="2:21" s="6" customFormat="1" ht="12" customHeight="1">
      <c r="F82" s="7"/>
      <c r="I82" s="123"/>
    </row>
    <row r="83" spans="2:21" s="6" customFormat="1" ht="12" customHeight="1">
      <c r="F83" s="7"/>
      <c r="I83" s="123"/>
    </row>
    <row r="84" spans="2:21" s="6" customFormat="1" ht="12" customHeight="1">
      <c r="F84" s="7"/>
      <c r="I84" s="123"/>
    </row>
    <row r="85" spans="2:21" s="6" customFormat="1" ht="12" customHeight="1">
      <c r="F85" s="7"/>
      <c r="I85" s="123"/>
    </row>
    <row r="86" spans="2:21" s="6" customFormat="1" ht="12" customHeight="1">
      <c r="F86" s="7"/>
      <c r="I86" s="123"/>
    </row>
    <row r="87" spans="2:21" s="6" customFormat="1" ht="12" customHeight="1">
      <c r="F87" s="7"/>
      <c r="I87" s="123"/>
    </row>
    <row r="88" spans="2:21" s="6" customFormat="1" ht="12" customHeight="1">
      <c r="F88" s="7"/>
      <c r="I88" s="123"/>
    </row>
    <row r="89" spans="2:21" s="6" customFormat="1" ht="12" customHeight="1">
      <c r="F89" s="7"/>
      <c r="I89" s="123"/>
    </row>
    <row r="90" spans="2:21" s="6" customFormat="1" ht="12" customHeight="1">
      <c r="F90" s="7"/>
      <c r="I90" s="123"/>
    </row>
    <row r="91" spans="2:21" s="6" customFormat="1" ht="12" customHeight="1">
      <c r="F91" s="7"/>
      <c r="I91" s="123"/>
    </row>
    <row r="92" spans="2:21" s="6" customFormat="1" ht="12" customHeight="1">
      <c r="F92" s="7"/>
      <c r="I92" s="123"/>
    </row>
    <row r="93" spans="2:21" s="6" customFormat="1" ht="12" customHeight="1">
      <c r="F93" s="7"/>
      <c r="I93" s="123"/>
    </row>
    <row r="94" spans="2:21" s="6" customFormat="1" ht="12" customHeight="1">
      <c r="F94" s="7"/>
      <c r="I94" s="123"/>
    </row>
    <row r="95" spans="2:21" s="6" customFormat="1" ht="12" customHeight="1">
      <c r="F95" s="7"/>
      <c r="I95" s="123"/>
    </row>
    <row r="96" spans="2:21" s="6" customFormat="1" ht="12" customHeight="1">
      <c r="F96" s="7"/>
      <c r="I96" s="123"/>
    </row>
    <row r="97" spans="6:9" s="6" customFormat="1" ht="12" customHeight="1">
      <c r="F97" s="7"/>
      <c r="I97" s="123"/>
    </row>
    <row r="98" spans="6:9" s="6" customFormat="1" ht="12" customHeight="1">
      <c r="F98" s="7"/>
      <c r="I98" s="123"/>
    </row>
    <row r="99" spans="6:9" s="6" customFormat="1" ht="12" customHeight="1">
      <c r="F99" s="7"/>
      <c r="I99" s="123"/>
    </row>
    <row r="100" spans="6:9" s="6" customFormat="1" ht="12" customHeight="1">
      <c r="F100" s="7"/>
      <c r="I100" s="123"/>
    </row>
    <row r="101" spans="6:9" s="6" customFormat="1" ht="12" customHeight="1">
      <c r="F101" s="7"/>
      <c r="I101" s="123"/>
    </row>
    <row r="102" spans="6:9" s="6" customFormat="1" ht="12" customHeight="1">
      <c r="F102" s="7"/>
      <c r="I102" s="123"/>
    </row>
    <row r="103" spans="6:9" s="6" customFormat="1" ht="12" customHeight="1">
      <c r="F103" s="7"/>
      <c r="I103" s="123"/>
    </row>
    <row r="104" spans="6:9" s="6" customFormat="1" ht="12" customHeight="1">
      <c r="F104" s="7"/>
      <c r="I104" s="123"/>
    </row>
    <row r="105" spans="6:9" s="6" customFormat="1" ht="12" customHeight="1">
      <c r="F105" s="7"/>
      <c r="I105" s="123"/>
    </row>
    <row r="106" spans="6:9" s="6" customFormat="1" ht="12" customHeight="1">
      <c r="F106" s="7"/>
      <c r="I106" s="123"/>
    </row>
    <row r="107" spans="6:9" s="6" customFormat="1" ht="12" customHeight="1">
      <c r="F107" s="7"/>
      <c r="I107" s="123"/>
    </row>
    <row r="108" spans="6:9" s="6" customFormat="1" ht="12" customHeight="1">
      <c r="F108" s="7"/>
      <c r="I108" s="123"/>
    </row>
    <row r="109" spans="6:9" s="6" customFormat="1" ht="12" customHeight="1">
      <c r="F109" s="7"/>
      <c r="I109" s="123"/>
    </row>
    <row r="110" spans="6:9" s="6" customFormat="1" ht="12" customHeight="1">
      <c r="F110" s="7"/>
      <c r="I110" s="123"/>
    </row>
    <row r="111" spans="6:9" s="6" customFormat="1" ht="12" customHeight="1">
      <c r="F111" s="7"/>
      <c r="I111" s="123"/>
    </row>
    <row r="112" spans="6:9" s="6" customFormat="1" ht="12" customHeight="1">
      <c r="F112" s="7"/>
      <c r="I112" s="123"/>
    </row>
    <row r="113" spans="6:9" s="6" customFormat="1" ht="12" customHeight="1">
      <c r="F113" s="7"/>
      <c r="I113" s="123"/>
    </row>
    <row r="114" spans="6:9" s="6" customFormat="1" ht="12" customHeight="1">
      <c r="F114" s="7"/>
      <c r="I114" s="123"/>
    </row>
    <row r="115" spans="6:9" s="6" customFormat="1" ht="12" customHeight="1">
      <c r="F115" s="7"/>
      <c r="I115" s="123"/>
    </row>
    <row r="116" spans="6:9" s="6" customFormat="1" ht="12" customHeight="1">
      <c r="F116" s="7"/>
      <c r="I116" s="123"/>
    </row>
    <row r="117" spans="6:9" s="6" customFormat="1" ht="12" customHeight="1">
      <c r="F117" s="7"/>
      <c r="I117" s="123"/>
    </row>
    <row r="118" spans="6:9" s="6" customFormat="1" ht="12" customHeight="1">
      <c r="F118" s="7"/>
      <c r="I118" s="123"/>
    </row>
    <row r="119" spans="6:9" s="6" customFormat="1" ht="12" customHeight="1">
      <c r="F119" s="7"/>
      <c r="I119" s="123"/>
    </row>
    <row r="120" spans="6:9" s="6" customFormat="1" ht="12" customHeight="1">
      <c r="F120" s="7"/>
      <c r="I120" s="123"/>
    </row>
    <row r="121" spans="6:9" s="6" customFormat="1" ht="12" customHeight="1">
      <c r="F121" s="7"/>
      <c r="I121" s="123"/>
    </row>
    <row r="122" spans="6:9" s="6" customFormat="1" ht="12" customHeight="1">
      <c r="F122" s="7"/>
      <c r="I122" s="123"/>
    </row>
    <row r="123" spans="6:9" s="6" customFormat="1" ht="12" customHeight="1">
      <c r="F123" s="7"/>
      <c r="I123" s="123"/>
    </row>
    <row r="124" spans="6:9" s="6" customFormat="1" ht="12" customHeight="1">
      <c r="F124" s="7"/>
      <c r="I124" s="123"/>
    </row>
    <row r="125" spans="6:9" s="6" customFormat="1" ht="12" customHeight="1">
      <c r="F125" s="7"/>
      <c r="I125" s="123"/>
    </row>
    <row r="126" spans="6:9" s="6" customFormat="1" ht="12" customHeight="1">
      <c r="F126" s="7"/>
      <c r="I126" s="123"/>
    </row>
    <row r="127" spans="6:9" s="6" customFormat="1" ht="12" customHeight="1">
      <c r="F127" s="7"/>
      <c r="I127" s="123"/>
    </row>
    <row r="128" spans="6:9" s="6" customFormat="1" ht="12" customHeight="1">
      <c r="F128" s="7"/>
      <c r="I128" s="123"/>
    </row>
    <row r="129" spans="6:9" s="6" customFormat="1" ht="12" customHeight="1">
      <c r="F129" s="7"/>
      <c r="I129" s="123"/>
    </row>
    <row r="130" spans="6:9" s="6" customFormat="1" ht="12" customHeight="1">
      <c r="F130" s="7"/>
      <c r="I130" s="123"/>
    </row>
    <row r="131" spans="6:9" s="6" customFormat="1" ht="12" customHeight="1">
      <c r="F131" s="7"/>
      <c r="I131" s="123"/>
    </row>
    <row r="132" spans="6:9" s="6" customFormat="1" ht="12" customHeight="1">
      <c r="F132" s="7"/>
      <c r="I132" s="123"/>
    </row>
    <row r="133" spans="6:9" s="6" customFormat="1" ht="12" customHeight="1">
      <c r="F133" s="7"/>
      <c r="I133" s="123"/>
    </row>
    <row r="134" spans="6:9" s="6" customFormat="1" ht="12" customHeight="1">
      <c r="F134" s="7"/>
      <c r="I134" s="123"/>
    </row>
    <row r="135" spans="6:9" s="6" customFormat="1" ht="12" customHeight="1">
      <c r="F135" s="7"/>
      <c r="I135" s="123"/>
    </row>
    <row r="136" spans="6:9" s="6" customFormat="1" ht="12" customHeight="1">
      <c r="F136" s="7"/>
      <c r="I136" s="123"/>
    </row>
    <row r="137" spans="6:9" s="6" customFormat="1" ht="12" customHeight="1">
      <c r="F137" s="7"/>
      <c r="I137" s="123"/>
    </row>
    <row r="138" spans="6:9" s="6" customFormat="1" ht="12" customHeight="1">
      <c r="F138" s="7"/>
      <c r="I138" s="123"/>
    </row>
    <row r="139" spans="6:9" s="6" customFormat="1" ht="12" customHeight="1">
      <c r="F139" s="7"/>
      <c r="I139" s="123"/>
    </row>
    <row r="140" spans="6:9" s="6" customFormat="1" ht="12" customHeight="1">
      <c r="F140" s="7"/>
      <c r="I140" s="123"/>
    </row>
  </sheetData>
  <mergeCells count="18">
    <mergeCell ref="L5:O5"/>
    <mergeCell ref="B13:D13"/>
    <mergeCell ref="B8:E8"/>
    <mergeCell ref="F8:H8"/>
    <mergeCell ref="B5:H6"/>
    <mergeCell ref="C28:H30"/>
    <mergeCell ref="B7:H7"/>
    <mergeCell ref="C22:H23"/>
    <mergeCell ref="B31:E31"/>
    <mergeCell ref="C55:E55"/>
    <mergeCell ref="C39:H41"/>
    <mergeCell ref="C67:H68"/>
    <mergeCell ref="B56:D56"/>
    <mergeCell ref="C60:H61"/>
    <mergeCell ref="C53:H54"/>
    <mergeCell ref="B42:D42"/>
    <mergeCell ref="B47:D47"/>
    <mergeCell ref="C44:H46"/>
  </mergeCells>
  <phoneticPr fontId="0" type="noConversion"/>
  <pageMargins left="0.78740157480314965" right="0.78740157480314965" top="0.19685039370078741" bottom="0.19685039370078741" header="0.51181102362204722" footer="0.51181102362204722"/>
  <pageSetup paperSize="9" scale="9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Plan</vt:lpstr>
      <vt:lpstr>Plan!Obszar_wydruku</vt:lpstr>
    </vt:vector>
  </TitlesOfParts>
  <Company>Zakłady Płyt Wiórowych S.A. w Grajewie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K_Brzostek</dc:creator>
  <cp:lastModifiedBy>Brzostek, Krzysztof</cp:lastModifiedBy>
  <cp:lastPrinted>2014-01-08T22:04:05Z</cp:lastPrinted>
  <dcterms:created xsi:type="dcterms:W3CDTF">2001-04-12T08:06:27Z</dcterms:created>
  <dcterms:modified xsi:type="dcterms:W3CDTF">2019-09-17T14:15:28Z</dcterms:modified>
</cp:coreProperties>
</file>