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gold/Documents/GitHub/west-coast-obon-protocols/"/>
    </mc:Choice>
  </mc:AlternateContent>
  <xr:revisionPtr revIDLastSave="0" documentId="13_ncr:1_{11F43269-3A7A-BF4C-863E-6CED7AD83E17}" xr6:coauthVersionLast="47" xr6:coauthVersionMax="47" xr10:uidLastSave="{00000000-0000-0000-0000-000000000000}"/>
  <bookViews>
    <workbookView xWindow="16500" yWindow="-23480" windowWidth="27640" windowHeight="16940" xr2:uid="{73E90194-D3AC-B244-9B19-FD7E619F12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Q6" i="1"/>
  <c r="P6" i="1"/>
  <c r="Q5" i="1"/>
  <c r="P5" i="1"/>
  <c r="Q4" i="1"/>
  <c r="P4" i="1"/>
  <c r="Q3" i="1"/>
  <c r="P3" i="1"/>
  <c r="Q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215D9E6B-DA1A-524F-A215-62D2D49F55D5}">
      <text>
        <r>
          <rPr>
            <sz val="10"/>
            <color rgb="FF000000"/>
            <rFont val="Calibri"/>
            <family val="2"/>
            <scheme val="minor"/>
          </rPr>
          <t>This column is useful for us internally, but maybe not relevant for a widely shared resource? We can include example groups in a different column
	-Nastassia Patin - NOAA Affiliate</t>
        </r>
      </text>
    </comment>
  </commentList>
</comments>
</file>

<file path=xl/sharedStrings.xml><?xml version="1.0" encoding="utf-8"?>
<sst xmlns="http://schemas.openxmlformats.org/spreadsheetml/2006/main" count="162" uniqueCount="124">
  <si>
    <t>West Coast OBON</t>
  </si>
  <si>
    <t>Obtained From</t>
  </si>
  <si>
    <t>Target organism</t>
  </si>
  <si>
    <t>Non-target organisms captured</t>
  </si>
  <si>
    <t>Primer Target Region</t>
  </si>
  <si>
    <t>Forward Primer Name</t>
  </si>
  <si>
    <t>Alternate primer name</t>
  </si>
  <si>
    <t>Forward Sequence</t>
  </si>
  <si>
    <t>Reverse Primer Name</t>
  </si>
  <si>
    <t>Reverse Sequence</t>
  </si>
  <si>
    <t>Taq</t>
  </si>
  <si>
    <t>Target amplicon size (bp)</t>
  </si>
  <si>
    <t>F length</t>
  </si>
  <si>
    <t>R length</t>
  </si>
  <si>
    <t>Illumina Nextera Adapter</t>
  </si>
  <si>
    <t>Final amplicon size (bp) assuming Nextera ligation</t>
  </si>
  <si>
    <t>Recommended sequencing chemistry</t>
  </si>
  <si>
    <t>Protocol</t>
  </si>
  <si>
    <t>Citation</t>
  </si>
  <si>
    <t>Notes on Selection</t>
  </si>
  <si>
    <t>Other notes</t>
  </si>
  <si>
    <t>Yes</t>
  </si>
  <si>
    <t>MBON</t>
  </si>
  <si>
    <t>Prokaryotic microbes</t>
  </si>
  <si>
    <t>Chloroplasts, mitochondria</t>
  </si>
  <si>
    <t>16S V4-V5</t>
  </si>
  <si>
    <t>515F</t>
  </si>
  <si>
    <t>515Y</t>
  </si>
  <si>
    <t>GTGYCAGCMGCCGCGGTAA</t>
  </si>
  <si>
    <t>926R</t>
  </si>
  <si>
    <t>CCGYCAATTYMTTTRAGTTT</t>
  </si>
  <si>
    <t>AmpliTaq Gold Fast</t>
  </si>
  <si>
    <t>336 - 486</t>
  </si>
  <si>
    <t>2 x 250 bp PE</t>
  </si>
  <si>
    <t>https://mbari-bog.github.io/MBON-Protocols/eDNA_16S_PCR_V3.html</t>
  </si>
  <si>
    <t>https://doi.org/10.1111/1462-2920.13023</t>
  </si>
  <si>
    <t>Widely adopted and most benchmarked, MBARI using this with Rockfish cruises</t>
  </si>
  <si>
    <t>NCOG</t>
  </si>
  <si>
    <t>Phytoplankton</t>
  </si>
  <si>
    <t>Zooplankton, other eukaryotes</t>
  </si>
  <si>
    <t>18S V4</t>
  </si>
  <si>
    <t>18S_V4F</t>
  </si>
  <si>
    <t>18s v4 V4F-TAReuk454FWD1</t>
  </si>
  <si>
    <t>CCAGCASCYGCGGTAATTCC</t>
  </si>
  <si>
    <t>18s v4 R</t>
  </si>
  <si>
    <t>18s v4 V4RB-TAReukREV3</t>
  </si>
  <si>
    <t>ACTTTCGTTCTTGATYR</t>
  </si>
  <si>
    <t>TruFi Azura</t>
  </si>
  <si>
    <t>https://www.protocols.io/view/amplicon-library-preparation-bp2l6b4j5gqe/v1</t>
  </si>
  <si>
    <r>
      <rPr>
        <u/>
        <sz val="11"/>
        <color rgb="FF1155CC"/>
        <rFont val="Arial"/>
        <family val="2"/>
      </rPr>
      <t>https://doi.org/10.1111/j.1365-294X.2009.04480.x</t>
    </r>
    <r>
      <rPr>
        <sz val="11"/>
        <rFont val="Arial"/>
        <family val="2"/>
      </rPr>
      <t xml:space="preserve"> and </t>
    </r>
    <r>
      <rPr>
        <u/>
        <sz val="11"/>
        <color rgb="FF1155CC"/>
        <rFont val="Arial"/>
        <family val="2"/>
      </rPr>
      <t>https://doi.org/10.3354/ame01740</t>
    </r>
  </si>
  <si>
    <t>NCOG time series, PR2 benchmarked primer set</t>
  </si>
  <si>
    <t>NCOG protocol is for a 1-step PCR; Roscoff uses an updated reverse V4 primer from Piredda et al. 2017 (https://doi.org/10.1093/femsec/fiw200)</t>
  </si>
  <si>
    <t xml:space="preserve">Zooplankton, other eukaryotes </t>
  </si>
  <si>
    <t>18S V9</t>
  </si>
  <si>
    <t>18S V9 1389 F</t>
  </si>
  <si>
    <t>TTGTACACACCGCCC</t>
  </si>
  <si>
    <t>18s v9 1510 R</t>
  </si>
  <si>
    <t>CCTTCYGCAGGTTCACCTAC</t>
  </si>
  <si>
    <t>87 - 186</t>
  </si>
  <si>
    <t>2x 150 bp PE</t>
  </si>
  <si>
    <t>https://doi.org/10.1371/journal.pone.0006372</t>
  </si>
  <si>
    <t>NCOG protocol is for a 1-step PCR</t>
  </si>
  <si>
    <t>MURI (NWFSC, SWFSC, UW, SIO)</t>
  </si>
  <si>
    <t>Fish</t>
  </si>
  <si>
    <t>vertebrates including marine mammals, birds, reptiles</t>
  </si>
  <si>
    <t>12S</t>
  </si>
  <si>
    <t>MiFish-U-F_mod</t>
  </si>
  <si>
    <t>GCCGGTAAAACTCGTGCCAGC</t>
  </si>
  <si>
    <t>MiFish-U-R</t>
  </si>
  <si>
    <t>CATAGTGGGGTATCTAATCCCAGTTTG</t>
  </si>
  <si>
    <t>NEB 2X Phusion Master Mix</t>
  </si>
  <si>
    <t>163 - 185</t>
  </si>
  <si>
    <t>2x 250 bp PE</t>
  </si>
  <si>
    <r>
      <rPr>
        <u/>
        <sz val="11"/>
        <color rgb="FF1155CC"/>
        <rFont val="Arial"/>
        <family val="2"/>
      </rPr>
      <t>https://doi.org/10.1002/edn3.14</t>
    </r>
    <r>
      <rPr>
        <sz val="11"/>
        <color rgb="FF000000"/>
        <rFont val="Arial"/>
        <family val="2"/>
      </rPr>
      <t xml:space="preserve"> &amp; </t>
    </r>
    <r>
      <rPr>
        <u/>
        <sz val="11"/>
        <color rgb="FF1155CC"/>
        <rFont val="Arial"/>
        <family val="2"/>
      </rPr>
      <t>http://dx.doi.org/10.1098/rsos.150088</t>
    </r>
  </si>
  <si>
    <t>MURI tested; 2 x 150 PE sequencing also acceptable for sequencing</t>
  </si>
  <si>
    <t>The forward MiFish primer was modified in Sales et al. 2019 although it is not explicitly stated in the manuscript.</t>
  </si>
  <si>
    <t>Marine Mammals</t>
  </si>
  <si>
    <t>Mammals</t>
  </si>
  <si>
    <t>dloop</t>
  </si>
  <si>
    <t>Baker F Dlp1.5-H</t>
  </si>
  <si>
    <t>TCACCCAAAGCTGRARTTCTA</t>
  </si>
  <si>
    <t>Baker R Oordlp4</t>
  </si>
  <si>
    <t>GCGGGTTGCTGGTTTCACG</t>
  </si>
  <si>
    <t>2x 300 bp PE</t>
  </si>
  <si>
    <r>
      <rPr>
        <u/>
        <sz val="11"/>
        <color rgb="FF1155CC"/>
        <rFont val="Arial"/>
        <family val="2"/>
      </rPr>
      <t>https://doi.org/10.1046/j.1365-294x.1998.00380.x</t>
    </r>
    <r>
      <rPr>
        <sz val="11"/>
        <color rgb="FF000000"/>
        <rFont val="Arial"/>
        <family val="2"/>
      </rPr>
      <t xml:space="preserve"> &amp; </t>
    </r>
    <r>
      <rPr>
        <u/>
        <sz val="11"/>
        <color rgb="FF1155CC"/>
        <rFont val="Arial"/>
        <family val="2"/>
      </rPr>
      <t>https://doi.org/10.3389/fmars.2018.00133</t>
    </r>
  </si>
  <si>
    <t>MURI tested</t>
  </si>
  <si>
    <t>cephalopods</t>
  </si>
  <si>
    <t>18S</t>
  </si>
  <si>
    <t>Ceph18S_F</t>
  </si>
  <si>
    <t>CGCGGCGCTACATATTAGAC</t>
  </si>
  <si>
    <t>Ceph18S_R</t>
  </si>
  <si>
    <t>GCACTTAACCGACCGTCGAC</t>
  </si>
  <si>
    <t>140 - 190</t>
  </si>
  <si>
    <t>MBARI</t>
  </si>
  <si>
    <t>Phytoplankton and Zooplankton</t>
  </si>
  <si>
    <t>Euk1391F</t>
  </si>
  <si>
    <t>GTACACACCGCCCGTC</t>
  </si>
  <si>
    <t>EukBr</t>
  </si>
  <si>
    <t>TGATCCTTCTGCAGGTTCACCTAC</t>
  </si>
  <si>
    <t>median: 127</t>
  </si>
  <si>
    <t>dx.doi.org/10.17504/protocols.io.36wgq3d8olk5/v2</t>
  </si>
  <si>
    <t>Protocol in use and stable</t>
  </si>
  <si>
    <t>COI</t>
  </si>
  <si>
    <t>mlCOIinfF</t>
  </si>
  <si>
    <t>Leray F</t>
  </si>
  <si>
    <t>GGWACWGGWTGAACWGTWTAYCCYCC</t>
  </si>
  <si>
    <t>HCO2198</t>
  </si>
  <si>
    <t>TAAACTTCAGGGTGACCAAAAAATCA</t>
  </si>
  <si>
    <t>median: 308</t>
  </si>
  <si>
    <t>https://mbari-bog.github.io/MBON-Protocols/eDNA_COI_PCR_V2.html</t>
  </si>
  <si>
    <t>(older version - need to update) dx.doi.org/10.17504/protocols.io.mwnc7de</t>
  </si>
  <si>
    <t>Bony Fish</t>
  </si>
  <si>
    <t>Bacteria</t>
  </si>
  <si>
    <t>MiFish-U-F</t>
  </si>
  <si>
    <t>GTCGGTAAAACTCGTGCCAGC</t>
  </si>
  <si>
    <t>Platinum SuperFi II</t>
  </si>
  <si>
    <t>median: 170</t>
  </si>
  <si>
    <t>dx.doi.org/10.17504/protocols.io.e6nvwdm39lmk/v2</t>
  </si>
  <si>
    <t>Protocol has been used for datasets but currently undergoing testing and revision of PCR conditions for future 12S work to optimize diversity</t>
  </si>
  <si>
    <t>https://zenodo.org/records/14834590</t>
  </si>
  <si>
    <t>https://zenodo.org/records/11398094</t>
  </si>
  <si>
    <t>https://doi.org/10.1098/rsos.201388</t>
  </si>
  <si>
    <t xml:space="preserve">https://doi.org/10.1186/1742-9994-10-34
</t>
  </si>
  <si>
    <t>https://www.mbari.org/wp-content/uploads/2016/01/Folmer_94MMBB.pdf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</si>
</sst>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1155CC"/>
      <name val="Arial"/>
      <family val="2"/>
    </font>
    <font>
      <sz val="11"/>
      <name val="Arial"/>
      <family val="2"/>
    </font>
    <font>
      <u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1155CC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46/j.1365-294x.1998.00380.x" TargetMode="External"/><Relationship Id="rId13" Type="http://schemas.openxmlformats.org/officeDocument/2006/relationships/hyperlink" Target="https://dx.doi.org/10.17504/protocols.io.e6nvwdm39lmk/v2" TargetMode="External"/><Relationship Id="rId18" Type="http://schemas.openxmlformats.org/officeDocument/2006/relationships/hyperlink" Target="https://doi.org/10.1098/rsos.201388" TargetMode="External"/><Relationship Id="rId3" Type="http://schemas.openxmlformats.org/officeDocument/2006/relationships/hyperlink" Target="https://www.protocols.io/view/amplicon-library-preparation-bp2l6b4j5gqe/v1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doi.org/10.1002/edn3.14" TargetMode="External"/><Relationship Id="rId12" Type="http://schemas.openxmlformats.org/officeDocument/2006/relationships/hyperlink" Target="https://doi.org/10.1186/1742-9994-10-34" TargetMode="External"/><Relationship Id="rId17" Type="http://schemas.openxmlformats.org/officeDocument/2006/relationships/hyperlink" Target="https://zenodo.org/records/14834590" TargetMode="External"/><Relationship Id="rId2" Type="http://schemas.openxmlformats.org/officeDocument/2006/relationships/hyperlink" Target="https://doi.org/10.1111/1462-2920.13023" TargetMode="External"/><Relationship Id="rId16" Type="http://schemas.openxmlformats.org/officeDocument/2006/relationships/hyperlink" Target="https://zenodo.org/records/11398094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mbari-bog.github.io/MBON-Protocols/eDNA_16S_PCR_V3.html" TargetMode="External"/><Relationship Id="rId6" Type="http://schemas.openxmlformats.org/officeDocument/2006/relationships/hyperlink" Target="https://doi.org/10.1371/journal.pone.0006372" TargetMode="External"/><Relationship Id="rId11" Type="http://schemas.openxmlformats.org/officeDocument/2006/relationships/hyperlink" Target="https://mbari-bog.github.io/MBON-Protocols/eDNA_COI_PCR_V2.html" TargetMode="External"/><Relationship Id="rId5" Type="http://schemas.openxmlformats.org/officeDocument/2006/relationships/hyperlink" Target="https://www.protocols.io/view/amplicon-library-preparation-bp2l6b4j5gqe/v1" TargetMode="External"/><Relationship Id="rId15" Type="http://schemas.openxmlformats.org/officeDocument/2006/relationships/hyperlink" Target="https://zenodo.org/records/14834590" TargetMode="External"/><Relationship Id="rId10" Type="http://schemas.openxmlformats.org/officeDocument/2006/relationships/hyperlink" Target="https://dx.doi.org/10.17504/protocols.io.36wgq3d8olk5/v2" TargetMode="External"/><Relationship Id="rId19" Type="http://schemas.openxmlformats.org/officeDocument/2006/relationships/hyperlink" Target="https://www.mbari.org/wp-content/uploads/2016/01/Folmer_94MMBB.pdf" TargetMode="External"/><Relationship Id="rId4" Type="http://schemas.openxmlformats.org/officeDocument/2006/relationships/hyperlink" Target="https://doi.org/10.1111/j.1365-294X.2009.04480.x" TargetMode="External"/><Relationship Id="rId9" Type="http://schemas.openxmlformats.org/officeDocument/2006/relationships/hyperlink" Target="https://dx.doi.org/10.17504/protocols.io.36wgq3d8olk5/v2" TargetMode="External"/><Relationship Id="rId14" Type="http://schemas.openxmlformats.org/officeDocument/2006/relationships/hyperlink" Target="https://dx.doi.org/10.17504/protocols.io.e6nvwdm39lmk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446C-149A-6448-90C6-FB17DD59A1AD}">
  <dimension ref="A1:AI10"/>
  <sheetViews>
    <sheetView tabSelected="1" workbookViewId="0">
      <selection activeCell="C17" sqref="C17"/>
    </sheetView>
  </sheetViews>
  <sheetFormatPr baseColWidth="10" defaultColWidth="12.6640625" defaultRowHeight="15.75" customHeight="1" x14ac:dyDescent="0.2"/>
  <cols>
    <col min="1" max="1" width="17" customWidth="1"/>
    <col min="2" max="2" width="29.83203125" customWidth="1"/>
    <col min="3" max="3" width="24.33203125" customWidth="1"/>
    <col min="4" max="4" width="28.5" customWidth="1"/>
    <col min="5" max="5" width="19.5" customWidth="1"/>
    <col min="6" max="6" width="25.6640625" customWidth="1"/>
    <col min="7" max="7" width="20.5" customWidth="1"/>
    <col min="8" max="8" width="43" customWidth="1"/>
    <col min="9" max="9" width="25.6640625" customWidth="1"/>
    <col min="10" max="10" width="34.1640625" customWidth="1"/>
    <col min="11" max="11" width="35.83203125" customWidth="1"/>
    <col min="12" max="12" width="24.1640625" customWidth="1"/>
    <col min="13" max="13" width="23" customWidth="1"/>
    <col min="14" max="14" width="8.1640625" customWidth="1"/>
    <col min="15" max="15" width="8.33203125" customWidth="1"/>
    <col min="16" max="16" width="23.5" customWidth="1"/>
    <col min="17" max="17" width="45.1640625" customWidth="1"/>
    <col min="18" max="18" width="34" customWidth="1"/>
    <col min="19" max="19" width="91.6640625" customWidth="1"/>
    <col min="20" max="20" width="76.6640625" customWidth="1"/>
    <col min="21" max="21" width="66" customWidth="1"/>
  </cols>
  <sheetData>
    <row r="1" spans="1:35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6" x14ac:dyDescent="0.2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/>
      <c r="K2" s="4" t="s">
        <v>30</v>
      </c>
      <c r="L2" s="5" t="s">
        <v>31</v>
      </c>
      <c r="M2" s="6" t="s">
        <v>32</v>
      </c>
      <c r="N2" s="4">
        <v>19</v>
      </c>
      <c r="O2" s="4">
        <v>20</v>
      </c>
      <c r="P2" s="4">
        <f t="shared" ref="P2:P7" si="0">33+34+51+47</f>
        <v>165</v>
      </c>
      <c r="Q2" s="6">
        <f>486+O2+N2</f>
        <v>525</v>
      </c>
      <c r="R2" s="6" t="s">
        <v>33</v>
      </c>
      <c r="S2" s="7" t="s">
        <v>34</v>
      </c>
      <c r="T2" s="7" t="s">
        <v>35</v>
      </c>
      <c r="U2" s="4" t="s">
        <v>36</v>
      </c>
      <c r="V2" s="4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6" x14ac:dyDescent="0.2">
      <c r="A3" s="4" t="s">
        <v>21</v>
      </c>
      <c r="B3" s="4" t="s">
        <v>37</v>
      </c>
      <c r="C3" s="4" t="s">
        <v>38</v>
      </c>
      <c r="D3" s="4" t="s">
        <v>39</v>
      </c>
      <c r="E3" s="4" t="s">
        <v>40</v>
      </c>
      <c r="F3" s="4" t="s">
        <v>41</v>
      </c>
      <c r="G3" s="4" t="s">
        <v>42</v>
      </c>
      <c r="H3" s="4" t="s">
        <v>43</v>
      </c>
      <c r="I3" s="4" t="s">
        <v>44</v>
      </c>
      <c r="J3" s="8" t="s">
        <v>45</v>
      </c>
      <c r="K3" s="4" t="s">
        <v>46</v>
      </c>
      <c r="L3" s="4" t="s">
        <v>47</v>
      </c>
      <c r="M3" s="6">
        <v>270</v>
      </c>
      <c r="N3" s="4">
        <v>20</v>
      </c>
      <c r="O3" s="4">
        <v>17</v>
      </c>
      <c r="P3" s="4">
        <f t="shared" si="0"/>
        <v>165</v>
      </c>
      <c r="Q3" s="6">
        <f>M3+O3+N3</f>
        <v>307</v>
      </c>
      <c r="R3" s="6" t="s">
        <v>33</v>
      </c>
      <c r="S3" s="9" t="s">
        <v>48</v>
      </c>
      <c r="T3" s="7" t="s">
        <v>49</v>
      </c>
      <c r="U3" s="4" t="s">
        <v>50</v>
      </c>
      <c r="V3" s="4" t="s">
        <v>51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6" x14ac:dyDescent="0.2">
      <c r="A4" s="4" t="s">
        <v>21</v>
      </c>
      <c r="B4" s="4" t="s">
        <v>37</v>
      </c>
      <c r="C4" s="4" t="s">
        <v>38</v>
      </c>
      <c r="D4" s="4" t="s">
        <v>52</v>
      </c>
      <c r="E4" s="4" t="s">
        <v>53</v>
      </c>
      <c r="F4" s="4" t="s">
        <v>54</v>
      </c>
      <c r="G4" s="4"/>
      <c r="H4" s="4" t="s">
        <v>55</v>
      </c>
      <c r="I4" s="4" t="s">
        <v>56</v>
      </c>
      <c r="J4" s="4"/>
      <c r="K4" s="4" t="s">
        <v>57</v>
      </c>
      <c r="L4" s="4" t="s">
        <v>47</v>
      </c>
      <c r="M4" s="6" t="s">
        <v>58</v>
      </c>
      <c r="N4" s="4">
        <v>15</v>
      </c>
      <c r="O4" s="4">
        <v>20</v>
      </c>
      <c r="P4" s="4">
        <f t="shared" si="0"/>
        <v>165</v>
      </c>
      <c r="Q4" s="6">
        <f>186+O4+N4</f>
        <v>221</v>
      </c>
      <c r="R4" s="6" t="s">
        <v>59</v>
      </c>
      <c r="S4" s="7" t="s">
        <v>48</v>
      </c>
      <c r="T4" s="7" t="s">
        <v>60</v>
      </c>
      <c r="U4" s="4" t="s">
        <v>50</v>
      </c>
      <c r="V4" s="4" t="s">
        <v>61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6" x14ac:dyDescent="0.2">
      <c r="A5" s="5" t="s">
        <v>21</v>
      </c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/>
      <c r="H5" s="5" t="s">
        <v>67</v>
      </c>
      <c r="I5" s="5" t="s">
        <v>68</v>
      </c>
      <c r="J5" s="5"/>
      <c r="K5" s="5" t="s">
        <v>69</v>
      </c>
      <c r="L5" s="5" t="s">
        <v>70</v>
      </c>
      <c r="M5" s="10" t="s">
        <v>71</v>
      </c>
      <c r="N5" s="4">
        <v>21</v>
      </c>
      <c r="O5" s="4">
        <v>27</v>
      </c>
      <c r="P5" s="4">
        <f t="shared" si="0"/>
        <v>165</v>
      </c>
      <c r="Q5" s="6">
        <f>185+O5+N5</f>
        <v>233</v>
      </c>
      <c r="R5" s="6" t="s">
        <v>72</v>
      </c>
      <c r="S5" s="15" t="s">
        <v>119</v>
      </c>
      <c r="T5" s="11" t="s">
        <v>73</v>
      </c>
      <c r="U5" s="5" t="s">
        <v>74</v>
      </c>
      <c r="V5" s="12" t="s">
        <v>75</v>
      </c>
    </row>
    <row r="6" spans="1:35" ht="16" x14ac:dyDescent="0.2">
      <c r="A6" s="5" t="s">
        <v>21</v>
      </c>
      <c r="B6" s="5" t="s">
        <v>62</v>
      </c>
      <c r="C6" s="5" t="s">
        <v>76</v>
      </c>
      <c r="D6" s="5" t="s">
        <v>77</v>
      </c>
      <c r="E6" s="5" t="s">
        <v>78</v>
      </c>
      <c r="F6" s="5" t="s">
        <v>79</v>
      </c>
      <c r="G6" s="5"/>
      <c r="H6" s="5" t="s">
        <v>80</v>
      </c>
      <c r="I6" s="5" t="s">
        <v>81</v>
      </c>
      <c r="J6" s="5"/>
      <c r="K6" s="5" t="s">
        <v>82</v>
      </c>
      <c r="L6" s="5" t="s">
        <v>70</v>
      </c>
      <c r="M6" s="10">
        <v>389</v>
      </c>
      <c r="N6" s="4">
        <v>21</v>
      </c>
      <c r="O6" s="4">
        <v>19</v>
      </c>
      <c r="P6" s="4">
        <f t="shared" si="0"/>
        <v>165</v>
      </c>
      <c r="Q6" s="6">
        <f>389+O6+N6</f>
        <v>429</v>
      </c>
      <c r="R6" s="6" t="s">
        <v>83</v>
      </c>
      <c r="S6" s="15" t="s">
        <v>120</v>
      </c>
      <c r="T6" s="11" t="s">
        <v>84</v>
      </c>
      <c r="U6" s="5" t="s">
        <v>85</v>
      </c>
    </row>
    <row r="7" spans="1:35" ht="16" x14ac:dyDescent="0.2">
      <c r="A7" s="5" t="s">
        <v>21</v>
      </c>
      <c r="B7" s="5" t="s">
        <v>62</v>
      </c>
      <c r="C7" s="5" t="s">
        <v>86</v>
      </c>
      <c r="D7" s="5" t="s">
        <v>86</v>
      </c>
      <c r="E7" s="5" t="s">
        <v>87</v>
      </c>
      <c r="F7" s="5" t="s">
        <v>88</v>
      </c>
      <c r="G7" s="5"/>
      <c r="H7" s="5" t="s">
        <v>89</v>
      </c>
      <c r="I7" s="5" t="s">
        <v>90</v>
      </c>
      <c r="J7" s="5"/>
      <c r="K7" s="5" t="s">
        <v>91</v>
      </c>
      <c r="L7" s="5" t="s">
        <v>70</v>
      </c>
      <c r="M7" s="10" t="s">
        <v>92</v>
      </c>
      <c r="N7" s="4">
        <v>20</v>
      </c>
      <c r="O7" s="4">
        <v>20</v>
      </c>
      <c r="P7" s="4">
        <f t="shared" si="0"/>
        <v>165</v>
      </c>
      <c r="Q7" s="6">
        <f>190+O7+N7</f>
        <v>230</v>
      </c>
      <c r="R7" s="6" t="s">
        <v>59</v>
      </c>
      <c r="S7" s="15" t="s">
        <v>119</v>
      </c>
      <c r="T7" s="15" t="s">
        <v>121</v>
      </c>
      <c r="U7" s="5" t="s">
        <v>85</v>
      </c>
    </row>
    <row r="8" spans="1:35" ht="16" x14ac:dyDescent="0.2">
      <c r="A8" s="5" t="s">
        <v>21</v>
      </c>
      <c r="B8" s="13" t="s">
        <v>93</v>
      </c>
      <c r="C8" s="3" t="s">
        <v>94</v>
      </c>
      <c r="E8" s="3" t="s">
        <v>53</v>
      </c>
      <c r="F8" s="3" t="s">
        <v>95</v>
      </c>
      <c r="H8" s="3" t="s">
        <v>96</v>
      </c>
      <c r="I8" s="3" t="s">
        <v>97</v>
      </c>
      <c r="K8" s="3" t="s">
        <v>98</v>
      </c>
      <c r="L8" s="13" t="s">
        <v>31</v>
      </c>
      <c r="M8" s="13" t="s">
        <v>99</v>
      </c>
      <c r="R8" s="6" t="s">
        <v>59</v>
      </c>
      <c r="S8" s="14" t="s">
        <v>100</v>
      </c>
      <c r="T8" s="14" t="s">
        <v>100</v>
      </c>
      <c r="U8" s="3" t="s">
        <v>101</v>
      </c>
    </row>
    <row r="9" spans="1:35" ht="85" x14ac:dyDescent="0.2">
      <c r="A9" s="5" t="s">
        <v>21</v>
      </c>
      <c r="B9" s="13" t="s">
        <v>93</v>
      </c>
      <c r="C9" s="3" t="s">
        <v>94</v>
      </c>
      <c r="E9" s="3" t="s">
        <v>102</v>
      </c>
      <c r="F9" s="3" t="s">
        <v>103</v>
      </c>
      <c r="G9" s="5" t="s">
        <v>104</v>
      </c>
      <c r="H9" s="3" t="s">
        <v>105</v>
      </c>
      <c r="I9" s="3" t="s">
        <v>106</v>
      </c>
      <c r="K9" s="3" t="s">
        <v>107</v>
      </c>
      <c r="L9" s="13" t="s">
        <v>31</v>
      </c>
      <c r="M9" s="13" t="s">
        <v>108</v>
      </c>
      <c r="N9" s="13">
        <v>26</v>
      </c>
      <c r="O9" s="13">
        <v>26</v>
      </c>
      <c r="P9" s="13">
        <v>165</v>
      </c>
      <c r="Q9" s="13">
        <v>365</v>
      </c>
      <c r="R9" s="6" t="s">
        <v>72</v>
      </c>
      <c r="S9" s="14" t="s">
        <v>109</v>
      </c>
      <c r="T9" s="3" t="s">
        <v>110</v>
      </c>
      <c r="U9" s="3" t="s">
        <v>101</v>
      </c>
      <c r="V9" s="16" t="s">
        <v>122</v>
      </c>
      <c r="W9" s="15" t="s">
        <v>123</v>
      </c>
    </row>
    <row r="10" spans="1:35" ht="16" x14ac:dyDescent="0.2">
      <c r="A10" s="5" t="s">
        <v>21</v>
      </c>
      <c r="B10" s="13" t="s">
        <v>93</v>
      </c>
      <c r="C10" s="3" t="s">
        <v>111</v>
      </c>
      <c r="D10" s="13" t="s">
        <v>112</v>
      </c>
      <c r="E10" s="3" t="s">
        <v>65</v>
      </c>
      <c r="F10" s="3" t="s">
        <v>113</v>
      </c>
      <c r="H10" s="3" t="s">
        <v>114</v>
      </c>
      <c r="I10" s="3" t="s">
        <v>68</v>
      </c>
      <c r="K10" s="3" t="s">
        <v>69</v>
      </c>
      <c r="L10" s="13" t="s">
        <v>115</v>
      </c>
      <c r="M10" s="13" t="s">
        <v>116</v>
      </c>
      <c r="R10" s="6" t="s">
        <v>72</v>
      </c>
      <c r="S10" s="14" t="s">
        <v>117</v>
      </c>
      <c r="T10" s="14" t="s">
        <v>117</v>
      </c>
      <c r="U10" s="3" t="s">
        <v>118</v>
      </c>
    </row>
  </sheetData>
  <hyperlinks>
    <hyperlink ref="S2" r:id="rId1" xr:uid="{7934B4ED-8A00-D84E-BE35-48C30E6A81E6}"/>
    <hyperlink ref="T2" r:id="rId2" xr:uid="{3FF630E8-3637-494C-B507-A08494B792EF}"/>
    <hyperlink ref="S3" r:id="rId3" xr:uid="{A4A6CF79-27D9-874C-82CD-7D967DED71AC}"/>
    <hyperlink ref="T3" r:id="rId4" xr:uid="{930E3933-EB80-0C4C-942E-BBF9C9887524}"/>
    <hyperlink ref="S4" r:id="rId5" xr:uid="{6B80CE6A-60E2-6246-9738-FCDD6D17383A}"/>
    <hyperlink ref="T4" r:id="rId6" xr:uid="{C311197C-C905-AC43-9BE4-68CD46C4F13B}"/>
    <hyperlink ref="T5" r:id="rId7" xr:uid="{D164FFE5-A359-BB4C-9AE8-E5661D61C8F3}"/>
    <hyperlink ref="T6" r:id="rId8" xr:uid="{B3E8ACE2-ECC1-5A41-A069-0D276E60D719}"/>
    <hyperlink ref="S8" r:id="rId9" xr:uid="{4F086815-5243-9142-8875-FEF6F7240140}"/>
    <hyperlink ref="T8" r:id="rId10" xr:uid="{A4E120CA-4DD3-124A-9F17-A2EE57D15F0F}"/>
    <hyperlink ref="S9" r:id="rId11" xr:uid="{A4943BA6-0536-AC4D-9A05-E679AD8A8D29}"/>
    <hyperlink ref="V9" r:id="rId12" xr:uid="{A8327173-4030-C04D-841C-15A788B0C851}"/>
    <hyperlink ref="S10" r:id="rId13" xr:uid="{97B92839-344D-3B4B-BBA0-611CC5CA3D73}"/>
    <hyperlink ref="T10" r:id="rId14" xr:uid="{FD2773B7-97EE-0145-A02E-1F5A553C9ADA}"/>
    <hyperlink ref="S5" r:id="rId15" xr:uid="{52274354-329F-5D44-A0FB-5A60CFBCAA2B}"/>
    <hyperlink ref="S6" r:id="rId16" xr:uid="{C045BE16-C55C-0E46-92CF-A13FCC87ED09}"/>
    <hyperlink ref="S7" r:id="rId17" xr:uid="{C3735CF3-94D3-324C-B44F-387E5D535CB4}"/>
    <hyperlink ref="T7" r:id="rId18" xr:uid="{932FB4DE-6FDB-5F45-931C-9EC9C2FC132A}"/>
    <hyperlink ref="W9" r:id="rId19" xr:uid="{8EB0BC50-3826-B749-882E-A44E66BB9599}"/>
  </hyperlinks>
  <pageMargins left="0.7" right="0.7" top="0.75" bottom="0.75" header="0.3" footer="0.3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Gold</dc:creator>
  <cp:lastModifiedBy>Zachary Gold</cp:lastModifiedBy>
  <dcterms:created xsi:type="dcterms:W3CDTF">2025-04-22T23:07:14Z</dcterms:created>
  <dcterms:modified xsi:type="dcterms:W3CDTF">2025-04-22T23:17:15Z</dcterms:modified>
</cp:coreProperties>
</file>