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ileen\Neilson Research Dropbox\Eileen Lukens\LCR\Temperature Model\LCR_Model\SWMM6 - PreStorm\V3\CSH\Well Data\"/>
    </mc:Choice>
  </mc:AlternateContent>
  <bookViews>
    <workbookView xWindow="0" yWindow="0" windowWidth="25200" windowHeight="11880" tabRatio="500" activeTab="3"/>
  </bookViews>
  <sheets>
    <sheet name="All Sites" sheetId="1" r:id="rId1"/>
    <sheet name="Hergotz" sheetId="2" r:id="rId2"/>
    <sheet name="Webberville" sheetId="3" r:id="rId3"/>
    <sheet name="Greengate" sheetId="4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3" l="1"/>
  <c r="G26" i="3"/>
  <c r="G30" i="4"/>
  <c r="G29" i="4"/>
  <c r="G31" i="2"/>
  <c r="G23" i="4"/>
  <c r="G24" i="4"/>
  <c r="G22" i="4"/>
  <c r="G19" i="1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G21" i="3"/>
  <c r="G20" i="3"/>
  <c r="G19" i="3"/>
  <c r="G18" i="3"/>
  <c r="E3" i="4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G20" i="1"/>
  <c r="G21" i="1"/>
  <c r="E4" i="2"/>
  <c r="E3" i="2"/>
  <c r="F3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G28" i="2"/>
  <c r="K28" i="2"/>
  <c r="G23" i="2"/>
  <c r="K23" i="2"/>
  <c r="G24" i="2"/>
  <c r="K24" i="2"/>
  <c r="G25" i="2"/>
  <c r="K25" i="2"/>
  <c r="G26" i="2"/>
  <c r="K26" i="2"/>
  <c r="G27" i="2"/>
  <c r="K27" i="2"/>
  <c r="G22" i="2"/>
  <c r="K22" i="2"/>
  <c r="G12" i="1"/>
  <c r="G13" i="1"/>
  <c r="G14" i="1"/>
  <c r="G15" i="1"/>
  <c r="G16" i="1"/>
  <c r="G17" i="1"/>
  <c r="G18" i="1"/>
  <c r="G11" i="1"/>
  <c r="G5" i="1"/>
  <c r="G6" i="1"/>
  <c r="G7" i="1"/>
  <c r="G8" i="1"/>
  <c r="G9" i="1"/>
  <c r="G10" i="1"/>
  <c r="G4" i="1"/>
</calcChain>
</file>

<file path=xl/sharedStrings.xml><?xml version="1.0" encoding="utf-8"?>
<sst xmlns="http://schemas.openxmlformats.org/spreadsheetml/2006/main" count="205" uniqueCount="78">
  <si>
    <t xml:space="preserve">Manually-Measured Water Levels during Logger Collection </t>
  </si>
  <si>
    <t xml:space="preserve">Field Site </t>
  </si>
  <si>
    <t xml:space="preserve">Location </t>
  </si>
  <si>
    <t xml:space="preserve">Time </t>
  </si>
  <si>
    <t>DTW meters from TOC</t>
  </si>
  <si>
    <t>Date</t>
  </si>
  <si>
    <t xml:space="preserve">Hergotz </t>
  </si>
  <si>
    <t>Hergotz</t>
  </si>
  <si>
    <t>Webberville</t>
  </si>
  <si>
    <t>P00</t>
  </si>
  <si>
    <t>P01</t>
  </si>
  <si>
    <t>P02</t>
  </si>
  <si>
    <t>P03</t>
  </si>
  <si>
    <t>P04</t>
  </si>
  <si>
    <t>P05</t>
  </si>
  <si>
    <t>P06</t>
  </si>
  <si>
    <t>Elevation TOC</t>
  </si>
  <si>
    <t xml:space="preserve">Elevation of Ground Surface </t>
  </si>
  <si>
    <t>Elevation Water amsl</t>
  </si>
  <si>
    <t>N</t>
  </si>
  <si>
    <t xml:space="preserve">E </t>
  </si>
  <si>
    <t>Location</t>
  </si>
  <si>
    <t xml:space="preserve">Distance </t>
  </si>
  <si>
    <t>Bank Dropoff (bottom)</t>
  </si>
  <si>
    <t>Bank Dropoff(top)</t>
  </si>
  <si>
    <t>Z</t>
  </si>
  <si>
    <t>Between P04 and P05</t>
  </si>
  <si>
    <t>Between P02 and P03</t>
  </si>
  <si>
    <t>Between P01 and P02</t>
  </si>
  <si>
    <t>Between P03 and P04</t>
  </si>
  <si>
    <t>Between P00 and P01</t>
  </si>
  <si>
    <t>Between P05 and P06</t>
  </si>
  <si>
    <t>Cumulative Distance</t>
  </si>
  <si>
    <t>Distance Along Transect</t>
  </si>
  <si>
    <t xml:space="preserve">Depth of Logger </t>
  </si>
  <si>
    <t xml:space="preserve">Water Column from Logger </t>
  </si>
  <si>
    <t>Bathym 1</t>
  </si>
  <si>
    <t>Bathym 2</t>
  </si>
  <si>
    <t>Bathym 3</t>
  </si>
  <si>
    <t xml:space="preserve">Greengate </t>
  </si>
  <si>
    <t>Greengate</t>
  </si>
  <si>
    <t>Bathym_1</t>
  </si>
  <si>
    <t>Bathym_2</t>
  </si>
  <si>
    <t>Bathym_3</t>
  </si>
  <si>
    <t>Bathym_4</t>
  </si>
  <si>
    <t>Bathym_5</t>
  </si>
  <si>
    <t>Bathym_6</t>
  </si>
  <si>
    <t>Bathym_7</t>
  </si>
  <si>
    <t xml:space="preserve">Bank Bottom </t>
  </si>
  <si>
    <t xml:space="preserve">Bank Top </t>
  </si>
  <si>
    <t>P01_Ground</t>
  </si>
  <si>
    <t>P02_Ground</t>
  </si>
  <si>
    <t>P02/P03_Ground</t>
  </si>
  <si>
    <t>P03_Ground</t>
  </si>
  <si>
    <t>Ground_1</t>
  </si>
  <si>
    <t>Ground_2</t>
  </si>
  <si>
    <t xml:space="preserve">Water Level </t>
  </si>
  <si>
    <t xml:space="preserve">River </t>
  </si>
  <si>
    <t>-</t>
  </si>
  <si>
    <t>Edge_1</t>
  </si>
  <si>
    <t>Edge_2</t>
  </si>
  <si>
    <t xml:space="preserve">P00_ground </t>
  </si>
  <si>
    <t xml:space="preserve">P01_ground </t>
  </si>
  <si>
    <t xml:space="preserve">P02_ground </t>
  </si>
  <si>
    <t xml:space="preserve">P03_ground </t>
  </si>
  <si>
    <t>Ground_!</t>
  </si>
  <si>
    <t>Ground_3</t>
  </si>
  <si>
    <t>p00</t>
  </si>
  <si>
    <t>p01</t>
  </si>
  <si>
    <t>p02</t>
  </si>
  <si>
    <t>p03</t>
  </si>
  <si>
    <t>Silted in</t>
  </si>
  <si>
    <t>Notes</t>
  </si>
  <si>
    <t>Pulled well from ground and reinserted into hole; Needs to be driven back down to depth and resurveyed</t>
  </si>
  <si>
    <t>Well was pulled up slightly while developing in Aug 2016; TOC needs to be resurveyed</t>
  </si>
  <si>
    <t>DTW meters from TOC (or benchmark elevation for river measurements)</t>
  </si>
  <si>
    <t>Gage:44.8ft</t>
  </si>
  <si>
    <t>Stage plate: 4.68ft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</si>
</sst>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0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6" fillId="2" borderId="0" xfId="99" applyAlignment="1">
      <alignment wrapText="1"/>
    </xf>
  </cellXfs>
  <cellStyles count="100">
    <cellStyle name="Bad" xfId="99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Hergotz - 8/1/16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Topography 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Hergotz!$F$2:$F$19</c:f>
              <c:numCache>
                <c:formatCode>General</c:formatCode>
                <c:ptCount val="18"/>
                <c:pt idx="0">
                  <c:v>0</c:v>
                </c:pt>
                <c:pt idx="1">
                  <c:v>1.2152528666907148</c:v>
                </c:pt>
                <c:pt idx="2">
                  <c:v>1.9970512102550895</c:v>
                </c:pt>
                <c:pt idx="3">
                  <c:v>3.8884247349719816</c:v>
                </c:pt>
                <c:pt idx="4">
                  <c:v>4.2329174780014975</c:v>
                </c:pt>
                <c:pt idx="5">
                  <c:v>4.5557661267519611</c:v>
                </c:pt>
                <c:pt idx="6">
                  <c:v>5.1554075029094104</c:v>
                </c:pt>
                <c:pt idx="7">
                  <c:v>5.7757651416952971</c:v>
                </c:pt>
                <c:pt idx="8">
                  <c:v>6.4018252426440796</c:v>
                </c:pt>
                <c:pt idx="9">
                  <c:v>7.1273284473234249</c:v>
                </c:pt>
                <c:pt idx="10">
                  <c:v>7.8794917341169244</c:v>
                </c:pt>
                <c:pt idx="11">
                  <c:v>8.6048752189027304</c:v>
                </c:pt>
                <c:pt idx="12">
                  <c:v>9.3876644497944177</c:v>
                </c:pt>
                <c:pt idx="13">
                  <c:v>10.114578867040354</c:v>
                </c:pt>
                <c:pt idx="14">
                  <c:v>12.373287777015253</c:v>
                </c:pt>
                <c:pt idx="15">
                  <c:v>14.633030153924622</c:v>
                </c:pt>
                <c:pt idx="16">
                  <c:v>16.355778089636633</c:v>
                </c:pt>
                <c:pt idx="17">
                  <c:v>17.676159099042632</c:v>
                </c:pt>
              </c:numCache>
            </c:numRef>
          </c:xVal>
          <c:yVal>
            <c:numRef>
              <c:f>Hergotz!$D$2:$D$19</c:f>
              <c:numCache>
                <c:formatCode>General</c:formatCode>
                <c:ptCount val="18"/>
                <c:pt idx="0">
                  <c:v>114.63810000000001</c:v>
                </c:pt>
                <c:pt idx="1">
                  <c:v>114.4813</c:v>
                </c:pt>
                <c:pt idx="2">
                  <c:v>114.48790000000001</c:v>
                </c:pt>
                <c:pt idx="3">
                  <c:v>115.25980000000001</c:v>
                </c:pt>
                <c:pt idx="4">
                  <c:v>115.72320000000001</c:v>
                </c:pt>
                <c:pt idx="5">
                  <c:v>115.8045</c:v>
                </c:pt>
                <c:pt idx="6">
                  <c:v>116.1071</c:v>
                </c:pt>
                <c:pt idx="7">
                  <c:v>116.2063</c:v>
                </c:pt>
                <c:pt idx="8">
                  <c:v>116.3811</c:v>
                </c:pt>
                <c:pt idx="9">
                  <c:v>117.0103</c:v>
                </c:pt>
                <c:pt idx="10">
                  <c:v>117.0527</c:v>
                </c:pt>
                <c:pt idx="11">
                  <c:v>117.13520000000001</c:v>
                </c:pt>
                <c:pt idx="12">
                  <c:v>116.985</c:v>
                </c:pt>
                <c:pt idx="13">
                  <c:v>117.21910000000001</c:v>
                </c:pt>
                <c:pt idx="14">
                  <c:v>117.20660000000001</c:v>
                </c:pt>
                <c:pt idx="15">
                  <c:v>117.60430000000001</c:v>
                </c:pt>
                <c:pt idx="16">
                  <c:v>117.7</c:v>
                </c:pt>
                <c:pt idx="17">
                  <c:v>117.9012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93-4C8A-B692-A537CE7D9290}"/>
            </c:ext>
          </c:extLst>
        </c:ser>
        <c:ser>
          <c:idx val="1"/>
          <c:order val="1"/>
          <c:tx>
            <c:v>Water Table 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Hergotz!$I$21:$I$28</c:f>
              <c:numCache>
                <c:formatCode>General</c:formatCode>
                <c:ptCount val="8"/>
                <c:pt idx="0">
                  <c:v>2</c:v>
                </c:pt>
                <c:pt idx="1">
                  <c:v>4.5557661267519611</c:v>
                </c:pt>
                <c:pt idx="2">
                  <c:v>5.7757651416952971</c:v>
                </c:pt>
                <c:pt idx="3">
                  <c:v>7.1273284473234249</c:v>
                </c:pt>
                <c:pt idx="4">
                  <c:v>8.6048752189027304</c:v>
                </c:pt>
                <c:pt idx="5">
                  <c:v>10.114578867040354</c:v>
                </c:pt>
                <c:pt idx="6">
                  <c:v>14.633030153924622</c:v>
                </c:pt>
                <c:pt idx="7">
                  <c:v>17.676159099042632</c:v>
                </c:pt>
              </c:numCache>
            </c:numRef>
          </c:xVal>
          <c:yVal>
            <c:numRef>
              <c:f>Hergotz!$G$21:$G$28</c:f>
              <c:numCache>
                <c:formatCode>0.000</c:formatCode>
                <c:ptCount val="8"/>
                <c:pt idx="0" formatCode="General">
                  <c:v>115.01220000000001</c:v>
                </c:pt>
                <c:pt idx="1">
                  <c:v>115.15960000000001</c:v>
                </c:pt>
                <c:pt idx="2">
                  <c:v>115.3783</c:v>
                </c:pt>
                <c:pt idx="3">
                  <c:v>115.06020000000001</c:v>
                </c:pt>
                <c:pt idx="4">
                  <c:v>115.3449</c:v>
                </c:pt>
                <c:pt idx="5">
                  <c:v>115.41640000000001</c:v>
                </c:pt>
                <c:pt idx="6">
                  <c:v>115.4817</c:v>
                </c:pt>
                <c:pt idx="7">
                  <c:v>115.4901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3-4C8A-B692-A537CE7D9290}"/>
            </c:ext>
          </c:extLst>
        </c:ser>
        <c:ser>
          <c:idx val="2"/>
          <c:order val="2"/>
          <c:tx>
            <c:v>Logger Depths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2225">
                <a:solidFill>
                  <a:schemeClr val="accent3"/>
                </a:solidFill>
              </a:ln>
              <a:effectLst/>
            </c:spPr>
          </c:marker>
          <c:xVal>
            <c:numRef>
              <c:f>Hergotz!$I$22:$I$28</c:f>
              <c:numCache>
                <c:formatCode>General</c:formatCode>
                <c:ptCount val="7"/>
                <c:pt idx="0">
                  <c:v>4.5557661267519611</c:v>
                </c:pt>
                <c:pt idx="1">
                  <c:v>5.7757651416952971</c:v>
                </c:pt>
                <c:pt idx="2">
                  <c:v>7.1273284473234249</c:v>
                </c:pt>
                <c:pt idx="3">
                  <c:v>8.6048752189027304</c:v>
                </c:pt>
                <c:pt idx="4">
                  <c:v>10.114578867040354</c:v>
                </c:pt>
                <c:pt idx="5">
                  <c:v>14.633030153924622</c:v>
                </c:pt>
                <c:pt idx="6">
                  <c:v>17.676159099042632</c:v>
                </c:pt>
              </c:numCache>
            </c:numRef>
          </c:xVal>
          <c:yVal>
            <c:numRef>
              <c:f>Hergotz!$K$22:$K$28</c:f>
              <c:numCache>
                <c:formatCode>0.000</c:formatCode>
                <c:ptCount val="7"/>
                <c:pt idx="0">
                  <c:v>114.29862953586499</c:v>
                </c:pt>
                <c:pt idx="1">
                  <c:v>114.42132953586497</c:v>
                </c:pt>
                <c:pt idx="2">
                  <c:v>114.33722953586499</c:v>
                </c:pt>
                <c:pt idx="3">
                  <c:v>114.73592953586498</c:v>
                </c:pt>
                <c:pt idx="4">
                  <c:v>114.59742953586499</c:v>
                </c:pt>
                <c:pt idx="5">
                  <c:v>114.61472953586498</c:v>
                </c:pt>
                <c:pt idx="6">
                  <c:v>114.64112953586498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93-4C8A-B692-A537CE7D9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16768"/>
        <c:axId val="2100518576"/>
      </c:scatterChart>
      <c:valAx>
        <c:axId val="210051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18576"/>
        <c:crosses val="autoZero"/>
        <c:crossBetween val="midCat"/>
      </c:valAx>
      <c:valAx>
        <c:axId val="21005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51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Webberville 8/1/16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Topography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Webberville!$F$2:$F$10</c:f>
              <c:numCache>
                <c:formatCode>General</c:formatCode>
                <c:ptCount val="9"/>
                <c:pt idx="0">
                  <c:v>0</c:v>
                </c:pt>
                <c:pt idx="1">
                  <c:v>0.90494765041962544</c:v>
                </c:pt>
                <c:pt idx="2">
                  <c:v>1.5803187854261487</c:v>
                </c:pt>
                <c:pt idx="3">
                  <c:v>3.0478987559899333</c:v>
                </c:pt>
                <c:pt idx="4">
                  <c:v>3.5679194671159418</c:v>
                </c:pt>
                <c:pt idx="5">
                  <c:v>4.2433640392312277</c:v>
                </c:pt>
                <c:pt idx="6">
                  <c:v>5.236461506753928</c:v>
                </c:pt>
                <c:pt idx="7">
                  <c:v>6.3559907872999979</c:v>
                </c:pt>
                <c:pt idx="8">
                  <c:v>7.2830324961782988</c:v>
                </c:pt>
              </c:numCache>
            </c:numRef>
          </c:xVal>
          <c:yVal>
            <c:numRef>
              <c:f>Webberville!$D$2:$D$11</c:f>
              <c:numCache>
                <c:formatCode>General</c:formatCode>
                <c:ptCount val="10"/>
                <c:pt idx="0">
                  <c:v>109.61279999999999</c:v>
                </c:pt>
                <c:pt idx="1">
                  <c:v>109.65979999999999</c:v>
                </c:pt>
                <c:pt idx="2">
                  <c:v>109.7658</c:v>
                </c:pt>
                <c:pt idx="3">
                  <c:v>109.99039999999999</c:v>
                </c:pt>
                <c:pt idx="4">
                  <c:v>110.87859999999999</c:v>
                </c:pt>
                <c:pt idx="5">
                  <c:v>110.9769</c:v>
                </c:pt>
                <c:pt idx="6">
                  <c:v>111.1961</c:v>
                </c:pt>
                <c:pt idx="7">
                  <c:v>111.2363</c:v>
                </c:pt>
                <c:pt idx="8">
                  <c:v>111.36839999999999</c:v>
                </c:pt>
                <c:pt idx="9">
                  <c:v>111.5762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6-4BCF-A926-EF1401EDE1B7}"/>
            </c:ext>
          </c:extLst>
        </c:ser>
        <c:ser>
          <c:idx val="1"/>
          <c:order val="1"/>
          <c:tx>
            <c:v>Water Table </c:v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Webberville!$I$17:$I$21</c:f>
              <c:numCache>
                <c:formatCode>General</c:formatCode>
                <c:ptCount val="5"/>
                <c:pt idx="0">
                  <c:v>1</c:v>
                </c:pt>
                <c:pt idx="1">
                  <c:v>4.2433640392312277</c:v>
                </c:pt>
                <c:pt idx="2">
                  <c:v>5.236461506753928</c:v>
                </c:pt>
                <c:pt idx="3">
                  <c:v>6.3559907872999979</c:v>
                </c:pt>
                <c:pt idx="4">
                  <c:v>7.2830324961782988</c:v>
                </c:pt>
              </c:numCache>
            </c:numRef>
          </c:xVal>
          <c:yVal>
            <c:numRef>
              <c:f>Webberville!$G$17:$G$21</c:f>
              <c:numCache>
                <c:formatCode>0.000</c:formatCode>
                <c:ptCount val="5"/>
                <c:pt idx="0" formatCode="General">
                  <c:v>110.20009999999999</c:v>
                </c:pt>
                <c:pt idx="1">
                  <c:v>110.27969999999999</c:v>
                </c:pt>
                <c:pt idx="2">
                  <c:v>110.2859</c:v>
                </c:pt>
                <c:pt idx="3">
                  <c:v>110.2884</c:v>
                </c:pt>
                <c:pt idx="4">
                  <c:v>110.2944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E6-4BCF-A926-EF1401EDE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669584"/>
        <c:axId val="2142293584"/>
      </c:scatterChart>
      <c:valAx>
        <c:axId val="211066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293584"/>
        <c:crosses val="autoZero"/>
        <c:crossBetween val="midCat"/>
      </c:valAx>
      <c:valAx>
        <c:axId val="214229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6695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Green</a:t>
            </a:r>
            <a:r>
              <a:rPr lang="en-US" sz="1800" baseline="0"/>
              <a:t>gate 8/3/16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Topography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Greengate!$F$7:$F$15</c:f>
              <c:numCache>
                <c:formatCode>General</c:formatCode>
                <c:ptCount val="9"/>
                <c:pt idx="0">
                  <c:v>17.713697817419792</c:v>
                </c:pt>
                <c:pt idx="1">
                  <c:v>21.872562636093274</c:v>
                </c:pt>
                <c:pt idx="2">
                  <c:v>26.893206268138869</c:v>
                </c:pt>
                <c:pt idx="3">
                  <c:v>27.582329914518819</c:v>
                </c:pt>
                <c:pt idx="4">
                  <c:v>28.362536259020068</c:v>
                </c:pt>
                <c:pt idx="5">
                  <c:v>29.461404572331539</c:v>
                </c:pt>
                <c:pt idx="6">
                  <c:v>30.289898495061209</c:v>
                </c:pt>
                <c:pt idx="7">
                  <c:v>31.045733086754392</c:v>
                </c:pt>
                <c:pt idx="8">
                  <c:v>32.967943504476658</c:v>
                </c:pt>
              </c:numCache>
            </c:numRef>
          </c:xVal>
          <c:yVal>
            <c:numRef>
              <c:f>Greengate!$D$7:$D$15</c:f>
              <c:numCache>
                <c:formatCode>0.00</c:formatCode>
                <c:ptCount val="9"/>
                <c:pt idx="0">
                  <c:v>104.6502</c:v>
                </c:pt>
                <c:pt idx="1">
                  <c:v>104.7439</c:v>
                </c:pt>
                <c:pt idx="2" formatCode="General">
                  <c:v>104.9821</c:v>
                </c:pt>
                <c:pt idx="3" formatCode="General">
                  <c:v>105.6108</c:v>
                </c:pt>
                <c:pt idx="4" formatCode="General">
                  <c:v>105.93389999999999</c:v>
                </c:pt>
                <c:pt idx="5" formatCode="General">
                  <c:v>106.2731</c:v>
                </c:pt>
                <c:pt idx="6" formatCode="General">
                  <c:v>106.4601</c:v>
                </c:pt>
                <c:pt idx="7" formatCode="General">
                  <c:v>106.6764</c:v>
                </c:pt>
                <c:pt idx="8" formatCode="General">
                  <c:v>106.99669999999999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9-4C1A-A1ED-3BC89475B199}"/>
            </c:ext>
          </c:extLst>
        </c:ser>
        <c:ser>
          <c:idx val="1"/>
          <c:order val="1"/>
          <c:tx>
            <c:v>Water Table </c:v>
          </c:tx>
          <c:spPr>
            <a:ln w="254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Greengate!$I$21:$I$24</c:f>
              <c:numCache>
                <c:formatCode>General</c:formatCode>
                <c:ptCount val="4"/>
                <c:pt idx="0">
                  <c:v>22</c:v>
                </c:pt>
                <c:pt idx="1">
                  <c:v>28.362536259020068</c:v>
                </c:pt>
                <c:pt idx="2">
                  <c:v>29.461404572331539</c:v>
                </c:pt>
                <c:pt idx="3">
                  <c:v>31.045733086754392</c:v>
                </c:pt>
              </c:numCache>
            </c:numRef>
          </c:xVal>
          <c:yVal>
            <c:numRef>
              <c:f>Greengate!$G$21:$G$24</c:f>
              <c:numCache>
                <c:formatCode>0.000</c:formatCode>
                <c:ptCount val="4"/>
                <c:pt idx="0" formatCode="General">
                  <c:v>104.83</c:v>
                </c:pt>
                <c:pt idx="1">
                  <c:v>104.9276</c:v>
                </c:pt>
                <c:pt idx="2">
                  <c:v>104.9307</c:v>
                </c:pt>
                <c:pt idx="3">
                  <c:v>104.9299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09-4C1A-A1ED-3BC89475B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193072"/>
        <c:axId val="2142017200"/>
      </c:scatterChart>
      <c:valAx>
        <c:axId val="2141193072"/>
        <c:scaling>
          <c:orientation val="minMax"/>
          <c:max val="33"/>
          <c:min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17200"/>
        <c:crosses val="autoZero"/>
        <c:crossBetween val="midCat"/>
      </c:valAx>
      <c:valAx>
        <c:axId val="214201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19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39</xdr:row>
      <xdr:rowOff>73025</xdr:rowOff>
    </xdr:from>
    <xdr:to>
      <xdr:col>16</xdr:col>
      <xdr:colOff>701675</xdr:colOff>
      <xdr:row>55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663575</xdr:colOff>
      <xdr:row>36</xdr:row>
      <xdr:rowOff>123825</xdr:rowOff>
    </xdr:from>
    <xdr:to>
      <xdr:col>22</xdr:col>
      <xdr:colOff>342900</xdr:colOff>
      <xdr:row>51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19</xdr:row>
      <xdr:rowOff>663575</xdr:rowOff>
    </xdr:from>
    <xdr:to>
      <xdr:col>24</xdr:col>
      <xdr:colOff>673100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I24" sqref="I24"/>
    </sheetView>
  </sheetViews>
  <sheetFormatPr defaultColWidth="11" defaultRowHeight="15.75" x14ac:dyDescent="0.25"/>
  <cols>
    <col min="1" max="1" width="13" customWidth="1"/>
  </cols>
  <sheetData>
    <row r="1" spans="1:8" x14ac:dyDescent="0.25">
      <c r="A1" s="2" t="s">
        <v>0</v>
      </c>
      <c r="B1" s="2"/>
      <c r="C1" s="2"/>
      <c r="D1" s="2"/>
      <c r="E1" s="2"/>
    </row>
    <row r="3" spans="1:8" ht="48" thickBot="1" x14ac:dyDescent="0.3">
      <c r="A3" s="12" t="s">
        <v>1</v>
      </c>
      <c r="B3" s="12" t="s">
        <v>2</v>
      </c>
      <c r="C3" s="12" t="s">
        <v>5</v>
      </c>
      <c r="D3" s="12" t="s">
        <v>3</v>
      </c>
      <c r="E3" s="13" t="s">
        <v>4</v>
      </c>
      <c r="F3" s="13" t="s">
        <v>16</v>
      </c>
      <c r="G3" s="13" t="s">
        <v>18</v>
      </c>
      <c r="H3" s="13" t="s">
        <v>17</v>
      </c>
    </row>
    <row r="4" spans="1:8" x14ac:dyDescent="0.25">
      <c r="A4" s="1" t="s">
        <v>6</v>
      </c>
      <c r="B4" s="1" t="s">
        <v>9</v>
      </c>
      <c r="C4" s="3">
        <v>42583</v>
      </c>
      <c r="D4" s="5">
        <v>0.47361111111111115</v>
      </c>
      <c r="E4" s="4">
        <v>1.7649999999999999</v>
      </c>
      <c r="F4" s="1">
        <v>116.92460000000001</v>
      </c>
      <c r="G4" s="4">
        <f>F4-E4</f>
        <v>115.15960000000001</v>
      </c>
      <c r="H4" s="7">
        <v>115.8045</v>
      </c>
    </row>
    <row r="5" spans="1:8" x14ac:dyDescent="0.25">
      <c r="A5" s="1" t="s">
        <v>7</v>
      </c>
      <c r="B5" s="1" t="s">
        <v>10</v>
      </c>
      <c r="C5" s="3">
        <v>42583</v>
      </c>
      <c r="D5" s="5">
        <v>0.47222222222222227</v>
      </c>
      <c r="E5" s="4">
        <v>1.5249999999999999</v>
      </c>
      <c r="F5" s="1">
        <v>116.9033</v>
      </c>
      <c r="G5" s="4">
        <f t="shared" ref="G5:G10" si="0">F5-E5</f>
        <v>115.3783</v>
      </c>
      <c r="H5" s="7">
        <v>116.2063</v>
      </c>
    </row>
    <row r="6" spans="1:8" x14ac:dyDescent="0.25">
      <c r="A6" s="1" t="s">
        <v>7</v>
      </c>
      <c r="B6" s="1" t="s">
        <v>11</v>
      </c>
      <c r="C6" s="3">
        <v>42583</v>
      </c>
      <c r="D6" s="5">
        <v>0.47013888888888888</v>
      </c>
      <c r="E6" s="4">
        <v>2.8620000000000001</v>
      </c>
      <c r="F6" s="1">
        <v>117.9222</v>
      </c>
      <c r="G6" s="4">
        <f t="shared" si="0"/>
        <v>115.06020000000001</v>
      </c>
      <c r="H6" s="7">
        <v>117.0103</v>
      </c>
    </row>
    <row r="7" spans="1:8" x14ac:dyDescent="0.25">
      <c r="A7" s="1" t="s">
        <v>6</v>
      </c>
      <c r="B7" s="1" t="s">
        <v>12</v>
      </c>
      <c r="C7" s="3">
        <v>42583</v>
      </c>
      <c r="D7" s="5">
        <v>0.46736111111111112</v>
      </c>
      <c r="E7" s="4">
        <v>2.593</v>
      </c>
      <c r="F7" s="7">
        <v>117.9379</v>
      </c>
      <c r="G7" s="4">
        <f t="shared" si="0"/>
        <v>115.3449</v>
      </c>
      <c r="H7" s="7">
        <v>117.13520000000001</v>
      </c>
    </row>
    <row r="8" spans="1:8" x14ac:dyDescent="0.25">
      <c r="A8" s="1" t="s">
        <v>7</v>
      </c>
      <c r="B8" s="1" t="s">
        <v>13</v>
      </c>
      <c r="C8" s="3">
        <v>42583</v>
      </c>
      <c r="D8" s="5">
        <v>0.46527777777777773</v>
      </c>
      <c r="E8" s="4">
        <v>2.41</v>
      </c>
      <c r="F8" s="1">
        <v>117.82640000000001</v>
      </c>
      <c r="G8" s="4">
        <f t="shared" si="0"/>
        <v>115.41640000000001</v>
      </c>
      <c r="H8" s="7">
        <v>117.21910000000001</v>
      </c>
    </row>
    <row r="9" spans="1:8" x14ac:dyDescent="0.25">
      <c r="A9" s="1" t="s">
        <v>7</v>
      </c>
      <c r="B9" s="1" t="s">
        <v>14</v>
      </c>
      <c r="C9" s="3">
        <v>42583</v>
      </c>
      <c r="D9" s="5">
        <v>0.46388888888888885</v>
      </c>
      <c r="E9" s="4">
        <v>3.0350000000000001</v>
      </c>
      <c r="F9" s="7">
        <v>118.5167</v>
      </c>
      <c r="G9" s="4">
        <f t="shared" si="0"/>
        <v>115.4817</v>
      </c>
      <c r="H9" s="7">
        <v>117.60430000000001</v>
      </c>
    </row>
    <row r="10" spans="1:8" ht="16.5" thickBot="1" x14ac:dyDescent="0.3">
      <c r="A10" s="8" t="s">
        <v>7</v>
      </c>
      <c r="B10" s="8" t="s">
        <v>15</v>
      </c>
      <c r="C10" s="9">
        <v>42583</v>
      </c>
      <c r="D10" s="10">
        <v>0.46249999999999997</v>
      </c>
      <c r="E10" s="11">
        <v>3.3279999999999998</v>
      </c>
      <c r="F10" s="8">
        <v>118.8181</v>
      </c>
      <c r="G10" s="11">
        <f t="shared" si="0"/>
        <v>115.4901</v>
      </c>
      <c r="H10" s="15">
        <v>117.9012</v>
      </c>
    </row>
    <row r="11" spans="1:8" x14ac:dyDescent="0.25">
      <c r="A11" s="1" t="s">
        <v>8</v>
      </c>
      <c r="B11" s="1" t="s">
        <v>9</v>
      </c>
      <c r="C11" s="3">
        <v>42583</v>
      </c>
      <c r="D11" s="5">
        <v>0.59027777777777779</v>
      </c>
      <c r="E11" s="4">
        <v>1.4590000000000001</v>
      </c>
      <c r="F11" s="1">
        <v>111.73869999999999</v>
      </c>
      <c r="G11" s="4">
        <f>F11-E11</f>
        <v>110.27969999999999</v>
      </c>
      <c r="H11" s="1">
        <v>110.9769</v>
      </c>
    </row>
    <row r="12" spans="1:8" x14ac:dyDescent="0.25">
      <c r="A12" s="1" t="s">
        <v>8</v>
      </c>
      <c r="B12" s="1" t="s">
        <v>10</v>
      </c>
      <c r="C12" s="3">
        <v>42583</v>
      </c>
      <c r="D12" s="5">
        <v>0.59166666666666667</v>
      </c>
      <c r="E12" s="4">
        <v>1.6120000000000001</v>
      </c>
      <c r="F12" s="1">
        <v>111.89789999999999</v>
      </c>
      <c r="G12" s="4">
        <f t="shared" ref="G12:G18" si="1">F12-E12</f>
        <v>110.2859</v>
      </c>
      <c r="H12" s="1">
        <v>111.1961</v>
      </c>
    </row>
    <row r="13" spans="1:8" x14ac:dyDescent="0.25">
      <c r="A13" s="1" t="s">
        <v>8</v>
      </c>
      <c r="B13" s="1" t="s">
        <v>11</v>
      </c>
      <c r="C13" s="3">
        <v>42583</v>
      </c>
      <c r="D13" s="5">
        <v>0.59375</v>
      </c>
      <c r="E13" s="4">
        <v>1.6739999999999999</v>
      </c>
      <c r="F13" s="1">
        <v>111.9624</v>
      </c>
      <c r="G13" s="4">
        <f t="shared" si="1"/>
        <v>110.2884</v>
      </c>
      <c r="H13" s="1">
        <v>111.2363</v>
      </c>
    </row>
    <row r="14" spans="1:8" x14ac:dyDescent="0.25">
      <c r="A14" s="1" t="s">
        <v>8</v>
      </c>
      <c r="B14" s="1" t="s">
        <v>12</v>
      </c>
      <c r="C14" s="3">
        <v>42583</v>
      </c>
      <c r="D14" s="5">
        <v>0.59513888888888888</v>
      </c>
      <c r="E14" s="4">
        <v>1.8089999999999999</v>
      </c>
      <c r="F14" s="1">
        <v>112.10339999999999</v>
      </c>
      <c r="G14" s="4">
        <f t="shared" si="1"/>
        <v>110.2944</v>
      </c>
      <c r="H14" s="1">
        <v>111.36839999999999</v>
      </c>
    </row>
    <row r="15" spans="1:8" x14ac:dyDescent="0.25">
      <c r="A15" s="1" t="s">
        <v>8</v>
      </c>
      <c r="B15" s="1" t="s">
        <v>9</v>
      </c>
      <c r="C15" s="3">
        <v>42583</v>
      </c>
      <c r="D15" s="6">
        <v>0.63124999999999998</v>
      </c>
      <c r="E15" s="4">
        <v>1.462</v>
      </c>
      <c r="F15" s="1">
        <v>111.73869999999999</v>
      </c>
      <c r="G15" s="4">
        <f t="shared" si="1"/>
        <v>110.27669999999999</v>
      </c>
      <c r="H15" s="1">
        <v>110.9769</v>
      </c>
    </row>
    <row r="16" spans="1:8" x14ac:dyDescent="0.25">
      <c r="A16" s="1" t="s">
        <v>8</v>
      </c>
      <c r="B16" s="1" t="s">
        <v>10</v>
      </c>
      <c r="C16" s="3">
        <v>42583</v>
      </c>
      <c r="D16" s="6">
        <v>0.63263888888888886</v>
      </c>
      <c r="E16" s="4">
        <v>1.6180000000000001</v>
      </c>
      <c r="F16" s="1">
        <v>111.89789999999999</v>
      </c>
      <c r="G16" s="4">
        <f t="shared" si="1"/>
        <v>110.2799</v>
      </c>
      <c r="H16" s="1">
        <v>111.1961</v>
      </c>
    </row>
    <row r="17" spans="1:8" x14ac:dyDescent="0.25">
      <c r="A17" s="1" t="s">
        <v>8</v>
      </c>
      <c r="B17" s="1" t="s">
        <v>11</v>
      </c>
      <c r="C17" s="3">
        <v>42583</v>
      </c>
      <c r="D17" s="6">
        <v>0.63402777777777775</v>
      </c>
      <c r="E17" s="4">
        <v>1.68</v>
      </c>
      <c r="F17" s="1">
        <v>111.9624</v>
      </c>
      <c r="G17" s="4">
        <f t="shared" si="1"/>
        <v>110.2824</v>
      </c>
      <c r="H17" s="1">
        <v>111.2363</v>
      </c>
    </row>
    <row r="18" spans="1:8" ht="16.5" thickBot="1" x14ac:dyDescent="0.3">
      <c r="A18" s="8" t="s">
        <v>8</v>
      </c>
      <c r="B18" s="8" t="s">
        <v>12</v>
      </c>
      <c r="C18" s="9">
        <v>42583</v>
      </c>
      <c r="D18" s="14">
        <v>0.63541666666666663</v>
      </c>
      <c r="E18" s="11">
        <v>1.8149999999999999</v>
      </c>
      <c r="F18" s="8">
        <v>112.10339999999999</v>
      </c>
      <c r="G18" s="11">
        <f t="shared" si="1"/>
        <v>110.2884</v>
      </c>
      <c r="H18" s="8">
        <v>111.36839999999999</v>
      </c>
    </row>
    <row r="19" spans="1:8" x14ac:dyDescent="0.25">
      <c r="A19" s="27" t="s">
        <v>39</v>
      </c>
      <c r="B19" s="27" t="s">
        <v>10</v>
      </c>
      <c r="C19" s="3">
        <v>42585</v>
      </c>
      <c r="D19" s="5">
        <v>0.56527777777777777</v>
      </c>
      <c r="E19" s="28">
        <v>1.6459999999999999</v>
      </c>
      <c r="F19" s="1">
        <v>105.17359999999999</v>
      </c>
      <c r="G19" s="4">
        <f>F19-E19</f>
        <v>103.52759999999999</v>
      </c>
      <c r="H19" s="31">
        <v>106.5736</v>
      </c>
    </row>
    <row r="20" spans="1:8" x14ac:dyDescent="0.25">
      <c r="A20" s="27" t="s">
        <v>40</v>
      </c>
      <c r="B20" s="27" t="s">
        <v>11</v>
      </c>
      <c r="C20" s="3">
        <v>42585</v>
      </c>
      <c r="D20" s="5">
        <v>0.56736111111111109</v>
      </c>
      <c r="E20" s="28">
        <v>1.974</v>
      </c>
      <c r="F20" s="1">
        <v>105.5047</v>
      </c>
      <c r="G20" s="4">
        <f t="shared" ref="G20:G21" si="2">F20-E20</f>
        <v>103.5307</v>
      </c>
      <c r="H20" s="31">
        <v>106.90470000000001</v>
      </c>
    </row>
    <row r="21" spans="1:8" ht="16.5" thickBot="1" x14ac:dyDescent="0.3">
      <c r="A21" s="29" t="s">
        <v>40</v>
      </c>
      <c r="B21" s="29" t="s">
        <v>12</v>
      </c>
      <c r="C21" s="9">
        <v>42585</v>
      </c>
      <c r="D21" s="10">
        <v>0.56944444444444442</v>
      </c>
      <c r="E21" s="30">
        <v>2.456</v>
      </c>
      <c r="F21" s="8">
        <v>105.9859</v>
      </c>
      <c r="G21" s="11">
        <f t="shared" si="2"/>
        <v>103.5299</v>
      </c>
      <c r="H21" s="34">
        <v>107.38590000000001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A10" workbookViewId="0">
      <selection activeCell="C29" sqref="C29:C31"/>
    </sheetView>
  </sheetViews>
  <sheetFormatPr defaultColWidth="11" defaultRowHeight="15.75" x14ac:dyDescent="0.25"/>
  <cols>
    <col min="1" max="1" width="21.375" customWidth="1"/>
    <col min="6" max="6" width="21.625" customWidth="1"/>
  </cols>
  <sheetData>
    <row r="1" spans="1:6" x14ac:dyDescent="0.25">
      <c r="A1" s="17" t="s">
        <v>21</v>
      </c>
      <c r="B1" s="17" t="s">
        <v>19</v>
      </c>
      <c r="C1" s="17" t="s">
        <v>20</v>
      </c>
      <c r="D1" s="17" t="s">
        <v>25</v>
      </c>
      <c r="E1" s="17" t="s">
        <v>22</v>
      </c>
      <c r="F1" s="17" t="s">
        <v>32</v>
      </c>
    </row>
    <row r="2" spans="1:6" x14ac:dyDescent="0.25">
      <c r="A2" s="21" t="s">
        <v>36</v>
      </c>
      <c r="B2" s="1">
        <v>8.1631</v>
      </c>
      <c r="C2" s="1">
        <v>-1.1047</v>
      </c>
      <c r="D2" s="21">
        <v>114.63810000000001</v>
      </c>
      <c r="E2" s="21">
        <v>0</v>
      </c>
      <c r="F2" s="21">
        <v>0</v>
      </c>
    </row>
    <row r="3" spans="1:6" x14ac:dyDescent="0.25">
      <c r="A3" s="21" t="s">
        <v>37</v>
      </c>
      <c r="B3" s="1">
        <v>7.2934000000000001</v>
      </c>
      <c r="C3" s="1">
        <v>-0.25590000000000002</v>
      </c>
      <c r="D3" s="21">
        <v>114.4813</v>
      </c>
      <c r="E3" s="21">
        <f>((B2-B3)^2+(C3-C2)^2)^0.5</f>
        <v>1.2152528666907148</v>
      </c>
      <c r="F3" s="21">
        <f>F2+E3</f>
        <v>1.2152528666907148</v>
      </c>
    </row>
    <row r="4" spans="1:6" x14ac:dyDescent="0.25">
      <c r="A4" s="21" t="s">
        <v>38</v>
      </c>
      <c r="B4" s="1">
        <v>6.5373000000000001</v>
      </c>
      <c r="C4" s="1">
        <v>-5.7099999999999998E-2</v>
      </c>
      <c r="D4" s="21">
        <v>114.48790000000001</v>
      </c>
      <c r="E4" s="21">
        <f t="shared" ref="E4:E19" si="0">((B3-B4)^2+(C4-C3)^2)^0.5</f>
        <v>0.78179834356437472</v>
      </c>
      <c r="F4" s="21">
        <f t="shared" ref="F4:F19" si="1">F3+E4</f>
        <v>1.9970512102550895</v>
      </c>
    </row>
    <row r="5" spans="1:6" x14ac:dyDescent="0.25">
      <c r="A5" s="16" t="s">
        <v>23</v>
      </c>
      <c r="B5" s="1">
        <v>4.9038000000000004</v>
      </c>
      <c r="C5" s="1">
        <v>0.89629999999999999</v>
      </c>
      <c r="D5" s="1">
        <v>115.25980000000001</v>
      </c>
      <c r="E5" s="21">
        <f t="shared" si="0"/>
        <v>1.8913735247168919</v>
      </c>
      <c r="F5" s="21">
        <f t="shared" si="1"/>
        <v>3.8884247349719816</v>
      </c>
    </row>
    <row r="6" spans="1:6" x14ac:dyDescent="0.25">
      <c r="A6" s="16" t="s">
        <v>24</v>
      </c>
      <c r="B6" s="1">
        <v>4.6813000000000002</v>
      </c>
      <c r="C6" s="1">
        <v>1.1593</v>
      </c>
      <c r="D6" s="1">
        <v>115.72320000000001</v>
      </c>
      <c r="E6" s="21">
        <f t="shared" si="0"/>
        <v>0.34449274302951588</v>
      </c>
      <c r="F6" s="21">
        <f t="shared" si="1"/>
        <v>4.2329174780014975</v>
      </c>
    </row>
    <row r="7" spans="1:6" x14ac:dyDescent="0.25">
      <c r="A7" s="1" t="s">
        <v>9</v>
      </c>
      <c r="B7" s="1">
        <v>4.3827999999999996</v>
      </c>
      <c r="C7" s="1">
        <v>1.2823</v>
      </c>
      <c r="D7" s="1">
        <v>115.8045</v>
      </c>
      <c r="E7" s="21">
        <f t="shared" si="0"/>
        <v>0.32284864875046387</v>
      </c>
      <c r="F7" s="21">
        <f t="shared" si="1"/>
        <v>4.5557661267519611</v>
      </c>
    </row>
    <row r="8" spans="1:6" x14ac:dyDescent="0.25">
      <c r="A8" s="1" t="s">
        <v>30</v>
      </c>
      <c r="B8" s="1">
        <v>3.9801000000000002</v>
      </c>
      <c r="C8" s="1">
        <v>1.7265999999999999</v>
      </c>
      <c r="D8" s="1">
        <v>116.1071</v>
      </c>
      <c r="E8" s="21">
        <f t="shared" si="0"/>
        <v>0.59964137615744917</v>
      </c>
      <c r="F8" s="21">
        <f t="shared" si="1"/>
        <v>5.1554075029094104</v>
      </c>
    </row>
    <row r="9" spans="1:6" x14ac:dyDescent="0.25">
      <c r="A9" s="1" t="s">
        <v>10</v>
      </c>
      <c r="B9" s="1">
        <v>3.5487000000000002</v>
      </c>
      <c r="C9" s="1">
        <v>2.1724000000000001</v>
      </c>
      <c r="D9" s="1">
        <v>116.2063</v>
      </c>
      <c r="E9" s="21">
        <f t="shared" si="0"/>
        <v>0.62035763878588635</v>
      </c>
      <c r="F9" s="21">
        <f t="shared" si="1"/>
        <v>5.7757651416952971</v>
      </c>
    </row>
    <row r="10" spans="1:6" x14ac:dyDescent="0.25">
      <c r="A10" s="1" t="s">
        <v>28</v>
      </c>
      <c r="B10" s="1">
        <v>2.9821</v>
      </c>
      <c r="C10" s="1">
        <v>2.4386999999999999</v>
      </c>
      <c r="D10" s="1">
        <v>116.3811</v>
      </c>
      <c r="E10" s="21">
        <f t="shared" si="0"/>
        <v>0.62606010094878273</v>
      </c>
      <c r="F10" s="21">
        <f t="shared" si="1"/>
        <v>6.4018252426440796</v>
      </c>
    </row>
    <row r="11" spans="1:6" x14ac:dyDescent="0.25">
      <c r="A11" s="1" t="s">
        <v>11</v>
      </c>
      <c r="B11" s="1">
        <v>2.3704000000000001</v>
      </c>
      <c r="C11" s="1">
        <v>2.8288000000000002</v>
      </c>
      <c r="D11" s="1">
        <v>117.0103</v>
      </c>
      <c r="E11" s="21">
        <f t="shared" si="0"/>
        <v>0.72550320467934537</v>
      </c>
      <c r="F11" s="21">
        <f t="shared" si="1"/>
        <v>7.1273284473234249</v>
      </c>
    </row>
    <row r="12" spans="1:6" x14ac:dyDescent="0.25">
      <c r="A12" s="1" t="s">
        <v>27</v>
      </c>
      <c r="B12" s="1">
        <v>1.7283999999999999</v>
      </c>
      <c r="C12" s="1">
        <v>3.2206999999999999</v>
      </c>
      <c r="D12" s="1">
        <v>117.0527</v>
      </c>
      <c r="E12" s="21">
        <f t="shared" si="0"/>
        <v>0.75216328679349931</v>
      </c>
      <c r="F12" s="21">
        <f t="shared" si="1"/>
        <v>7.8794917341169244</v>
      </c>
    </row>
    <row r="13" spans="1:6" x14ac:dyDescent="0.25">
      <c r="A13" s="1" t="s">
        <v>12</v>
      </c>
      <c r="B13" s="1">
        <v>1.1257999999999999</v>
      </c>
      <c r="C13" s="1">
        <v>3.6244999999999998</v>
      </c>
      <c r="D13" s="1">
        <v>117.13520000000001</v>
      </c>
      <c r="E13" s="21">
        <f t="shared" si="0"/>
        <v>0.72538348478580628</v>
      </c>
      <c r="F13" s="21">
        <f t="shared" si="1"/>
        <v>8.6048752189027304</v>
      </c>
    </row>
    <row r="14" spans="1:6" x14ac:dyDescent="0.25">
      <c r="A14" s="1" t="s">
        <v>29</v>
      </c>
      <c r="B14" s="1">
        <v>0.44350000000000001</v>
      </c>
      <c r="C14" s="1">
        <v>4.0082000000000004</v>
      </c>
      <c r="D14" s="1">
        <v>116.985</v>
      </c>
      <c r="E14" s="21">
        <f t="shared" si="0"/>
        <v>0.78278923089168795</v>
      </c>
      <c r="F14" s="21">
        <f t="shared" si="1"/>
        <v>9.3876644497944177</v>
      </c>
    </row>
    <row r="15" spans="1:6" x14ac:dyDescent="0.25">
      <c r="A15" s="1" t="s">
        <v>13</v>
      </c>
      <c r="B15" s="1">
        <v>-0.19409999999999999</v>
      </c>
      <c r="C15" s="1">
        <v>4.3573000000000004</v>
      </c>
      <c r="D15" s="1">
        <v>117.21910000000001</v>
      </c>
      <c r="E15" s="21">
        <f t="shared" si="0"/>
        <v>0.72691441724593675</v>
      </c>
      <c r="F15" s="21">
        <f t="shared" si="1"/>
        <v>10.114578867040354</v>
      </c>
    </row>
    <row r="16" spans="1:6" x14ac:dyDescent="0.25">
      <c r="A16" s="1" t="s">
        <v>26</v>
      </c>
      <c r="B16" s="1">
        <v>-2.1478000000000002</v>
      </c>
      <c r="C16" s="1">
        <v>5.4908000000000001</v>
      </c>
      <c r="D16" s="1">
        <v>117.20660000000001</v>
      </c>
      <c r="E16" s="21">
        <f t="shared" si="0"/>
        <v>2.2587089099748998</v>
      </c>
      <c r="F16" s="21">
        <f t="shared" si="1"/>
        <v>12.373287777015253</v>
      </c>
    </row>
    <row r="17" spans="1:12" x14ac:dyDescent="0.25">
      <c r="A17" s="1" t="s">
        <v>14</v>
      </c>
      <c r="B17" s="1">
        <v>-4.0978000000000003</v>
      </c>
      <c r="C17" s="1">
        <v>6.6326999999999998</v>
      </c>
      <c r="D17" s="1">
        <v>117.60430000000001</v>
      </c>
      <c r="E17" s="21">
        <f t="shared" si="0"/>
        <v>2.2597423769093679</v>
      </c>
      <c r="F17" s="21">
        <f t="shared" si="1"/>
        <v>14.633030153924622</v>
      </c>
    </row>
    <row r="18" spans="1:12" x14ac:dyDescent="0.25">
      <c r="A18" s="1" t="s">
        <v>31</v>
      </c>
      <c r="B18" s="1">
        <v>-5.5655999999999999</v>
      </c>
      <c r="C18" s="1">
        <v>7.5346000000000002</v>
      </c>
      <c r="D18" s="1">
        <v>117.7</v>
      </c>
      <c r="E18" s="21">
        <f t="shared" si="0"/>
        <v>1.7227479357120121</v>
      </c>
      <c r="F18" s="21">
        <f t="shared" si="1"/>
        <v>16.355778089636633</v>
      </c>
    </row>
    <row r="19" spans="1:12" x14ac:dyDescent="0.25">
      <c r="A19" s="1" t="s">
        <v>15</v>
      </c>
      <c r="B19" s="1">
        <v>-6.718</v>
      </c>
      <c r="C19" s="1">
        <v>8.1791</v>
      </c>
      <c r="D19" s="1">
        <v>117.9012</v>
      </c>
      <c r="E19" s="21">
        <f t="shared" si="0"/>
        <v>1.3203810094059973</v>
      </c>
      <c r="F19" s="21">
        <f t="shared" si="1"/>
        <v>17.676159099042632</v>
      </c>
    </row>
    <row r="20" spans="1:12" ht="142.5" thickBot="1" x14ac:dyDescent="0.3">
      <c r="A20" s="12" t="s">
        <v>1</v>
      </c>
      <c r="B20" s="12" t="s">
        <v>2</v>
      </c>
      <c r="C20" s="12" t="s">
        <v>5</v>
      </c>
      <c r="D20" s="12" t="s">
        <v>3</v>
      </c>
      <c r="E20" s="13" t="s">
        <v>75</v>
      </c>
      <c r="F20" s="13" t="s">
        <v>16</v>
      </c>
      <c r="G20" s="13" t="s">
        <v>18</v>
      </c>
      <c r="H20" s="13" t="s">
        <v>17</v>
      </c>
      <c r="I20" s="19" t="s">
        <v>33</v>
      </c>
      <c r="J20" s="19" t="s">
        <v>35</v>
      </c>
      <c r="K20" s="19" t="s">
        <v>34</v>
      </c>
      <c r="L20" s="18" t="s">
        <v>72</v>
      </c>
    </row>
    <row r="21" spans="1:12" x14ac:dyDescent="0.25">
      <c r="A21" s="32" t="s">
        <v>7</v>
      </c>
      <c r="B21" s="32" t="s">
        <v>57</v>
      </c>
      <c r="C21" s="33">
        <v>42583</v>
      </c>
      <c r="D21" s="22"/>
      <c r="E21" s="23"/>
      <c r="F21" s="23"/>
      <c r="G21" s="24">
        <v>115.01220000000001</v>
      </c>
      <c r="H21" s="24"/>
      <c r="I21" s="25">
        <v>2</v>
      </c>
      <c r="J21" s="18"/>
      <c r="K21" s="18"/>
    </row>
    <row r="22" spans="1:12" x14ac:dyDescent="0.25">
      <c r="A22" s="1" t="s">
        <v>6</v>
      </c>
      <c r="B22" s="1" t="s">
        <v>9</v>
      </c>
      <c r="C22" s="3">
        <v>42583</v>
      </c>
      <c r="D22" s="5">
        <v>0.47361111111111115</v>
      </c>
      <c r="E22" s="4">
        <v>1.7649999999999999</v>
      </c>
      <c r="F22" s="1">
        <v>116.92460000000001</v>
      </c>
      <c r="G22" s="4">
        <f>F22-E22</f>
        <v>115.15960000000001</v>
      </c>
      <c r="H22" s="7">
        <v>115.8045</v>
      </c>
      <c r="I22" s="21">
        <v>4.5557661267519611</v>
      </c>
      <c r="J22">
        <v>0.86097046413502021</v>
      </c>
      <c r="K22" s="4">
        <f>G22-J22</f>
        <v>114.29862953586499</v>
      </c>
      <c r="L22" s="26"/>
    </row>
    <row r="23" spans="1:12" x14ac:dyDescent="0.25">
      <c r="A23" s="1" t="s">
        <v>7</v>
      </c>
      <c r="B23" s="1" t="s">
        <v>10</v>
      </c>
      <c r="C23" s="3">
        <v>42583</v>
      </c>
      <c r="D23" s="5">
        <v>0.47222222222222227</v>
      </c>
      <c r="E23" s="4">
        <v>1.5249999999999999</v>
      </c>
      <c r="F23" s="1">
        <v>116.9033</v>
      </c>
      <c r="G23" s="4">
        <f t="shared" ref="G23:G28" si="2">F23-E23</f>
        <v>115.3783</v>
      </c>
      <c r="H23" s="7">
        <v>116.2063</v>
      </c>
      <c r="I23">
        <v>5.7757651416952971</v>
      </c>
      <c r="J23">
        <v>0.95697046413502029</v>
      </c>
      <c r="K23" s="4">
        <f t="shared" ref="K23:K27" si="3">G23-J23</f>
        <v>114.42132953586497</v>
      </c>
    </row>
    <row r="24" spans="1:12" x14ac:dyDescent="0.25">
      <c r="A24" s="1" t="s">
        <v>7</v>
      </c>
      <c r="B24" s="1" t="s">
        <v>11</v>
      </c>
      <c r="C24" s="3">
        <v>42583</v>
      </c>
      <c r="D24" s="5">
        <v>0.47013888888888888</v>
      </c>
      <c r="E24" s="4">
        <v>2.8620000000000001</v>
      </c>
      <c r="F24" s="1">
        <v>117.9222</v>
      </c>
      <c r="G24" s="4">
        <f t="shared" si="2"/>
        <v>115.06020000000001</v>
      </c>
      <c r="H24" s="7">
        <v>117.0103</v>
      </c>
      <c r="I24">
        <v>7.1273284473234249</v>
      </c>
      <c r="J24">
        <v>0.72297046413502031</v>
      </c>
      <c r="K24" s="4">
        <f t="shared" si="3"/>
        <v>114.33722953586499</v>
      </c>
    </row>
    <row r="25" spans="1:12" x14ac:dyDescent="0.25">
      <c r="A25" s="1" t="s">
        <v>6</v>
      </c>
      <c r="B25" s="1" t="s">
        <v>12</v>
      </c>
      <c r="C25" s="3">
        <v>42583</v>
      </c>
      <c r="D25" s="5">
        <v>0.46736111111111112</v>
      </c>
      <c r="E25" s="4">
        <v>2.593</v>
      </c>
      <c r="F25" s="7">
        <v>117.9379</v>
      </c>
      <c r="G25" s="4">
        <f t="shared" si="2"/>
        <v>115.3449</v>
      </c>
      <c r="H25" s="7">
        <v>117.13520000000001</v>
      </c>
      <c r="I25">
        <v>8.6048752189027304</v>
      </c>
      <c r="J25">
        <v>0.60897046413501954</v>
      </c>
      <c r="K25" s="4">
        <f t="shared" si="3"/>
        <v>114.73592953586498</v>
      </c>
    </row>
    <row r="26" spans="1:12" x14ac:dyDescent="0.25">
      <c r="A26" s="1" t="s">
        <v>7</v>
      </c>
      <c r="B26" s="1" t="s">
        <v>13</v>
      </c>
      <c r="C26" s="3">
        <v>42583</v>
      </c>
      <c r="D26" s="5">
        <v>0.46527777777777773</v>
      </c>
      <c r="E26" s="4">
        <v>2.41</v>
      </c>
      <c r="F26" s="1">
        <v>117.82640000000001</v>
      </c>
      <c r="G26" s="4">
        <f t="shared" si="2"/>
        <v>115.41640000000001</v>
      </c>
      <c r="H26" s="7">
        <v>117.21910000000001</v>
      </c>
      <c r="I26">
        <v>10.114578867040354</v>
      </c>
      <c r="J26">
        <v>0.81897046413502039</v>
      </c>
      <c r="K26" s="4">
        <f t="shared" si="3"/>
        <v>114.59742953586499</v>
      </c>
    </row>
    <row r="27" spans="1:12" x14ac:dyDescent="0.25">
      <c r="A27" s="1" t="s">
        <v>7</v>
      </c>
      <c r="B27" s="1" t="s">
        <v>14</v>
      </c>
      <c r="C27" s="3">
        <v>42583</v>
      </c>
      <c r="D27" s="5">
        <v>0.46388888888888885</v>
      </c>
      <c r="E27" s="4">
        <v>3.0350000000000001</v>
      </c>
      <c r="F27" s="7">
        <v>118.5167</v>
      </c>
      <c r="G27" s="4">
        <f t="shared" si="2"/>
        <v>115.4817</v>
      </c>
      <c r="H27" s="7">
        <v>117.60430000000001</v>
      </c>
      <c r="I27">
        <v>14.633030153924622</v>
      </c>
      <c r="J27">
        <v>0.86697046413502044</v>
      </c>
      <c r="K27" s="4">
        <f t="shared" si="3"/>
        <v>114.61472953586498</v>
      </c>
    </row>
    <row r="28" spans="1:12" ht="16.5" thickBot="1" x14ac:dyDescent="0.3">
      <c r="A28" s="8" t="s">
        <v>7</v>
      </c>
      <c r="B28" s="8" t="s">
        <v>15</v>
      </c>
      <c r="C28" s="9">
        <v>42583</v>
      </c>
      <c r="D28" s="10">
        <v>0.46249999999999997</v>
      </c>
      <c r="E28" s="11">
        <v>3.3279999999999998</v>
      </c>
      <c r="F28" s="8">
        <v>118.8181</v>
      </c>
      <c r="G28" s="11">
        <f t="shared" si="2"/>
        <v>115.4901</v>
      </c>
      <c r="H28" s="15">
        <v>117.9012</v>
      </c>
      <c r="I28" s="20">
        <v>17.676159099042632</v>
      </c>
      <c r="J28" s="20">
        <v>0.84897046413501975</v>
      </c>
      <c r="K28" s="11">
        <f>G28-J28</f>
        <v>114.64112953586498</v>
      </c>
    </row>
    <row r="29" spans="1:12" x14ac:dyDescent="0.25">
      <c r="B29" s="27" t="s">
        <v>69</v>
      </c>
      <c r="C29" s="35">
        <v>42627</v>
      </c>
      <c r="D29" s="36">
        <v>0.62986111111111109</v>
      </c>
      <c r="E29" s="28">
        <v>2.6120000000000001</v>
      </c>
      <c r="G29" s="1"/>
      <c r="H29" s="1"/>
      <c r="I29" s="1"/>
    </row>
    <row r="30" spans="1:12" x14ac:dyDescent="0.25">
      <c r="B30" s="27" t="s">
        <v>70</v>
      </c>
      <c r="C30" s="35">
        <v>42627</v>
      </c>
      <c r="D30" s="36">
        <v>0.63055555555555554</v>
      </c>
      <c r="E30" s="28">
        <v>2.5619999999999998</v>
      </c>
      <c r="G30" s="1"/>
      <c r="H30" s="1"/>
      <c r="I30" s="1"/>
    </row>
    <row r="31" spans="1:12" x14ac:dyDescent="0.25">
      <c r="B31" s="27" t="s">
        <v>57</v>
      </c>
      <c r="C31" s="35">
        <v>42627</v>
      </c>
      <c r="D31" s="36">
        <v>0.58402777777777781</v>
      </c>
      <c r="E31" s="28">
        <v>-2.1644999999999999</v>
      </c>
      <c r="G31" s="26">
        <f>117.15+E31</f>
        <v>114.9855</v>
      </c>
      <c r="L31" t="s">
        <v>76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16" workbookViewId="0">
      <selection activeCell="D22" sqref="D22"/>
    </sheetView>
  </sheetViews>
  <sheetFormatPr defaultColWidth="11" defaultRowHeight="15.75" x14ac:dyDescent="0.25"/>
  <cols>
    <col min="6" max="6" width="18.875" customWidth="1"/>
    <col min="12" max="12" width="46.875" customWidth="1"/>
  </cols>
  <sheetData>
    <row r="1" spans="1:12" x14ac:dyDescent="0.25">
      <c r="A1" s="17" t="s">
        <v>21</v>
      </c>
      <c r="B1" s="17" t="s">
        <v>19</v>
      </c>
      <c r="C1" s="17" t="s">
        <v>20</v>
      </c>
      <c r="D1" s="17" t="s">
        <v>25</v>
      </c>
      <c r="E1" s="17" t="s">
        <v>22</v>
      </c>
      <c r="F1" s="17" t="s">
        <v>32</v>
      </c>
    </row>
    <row r="2" spans="1:12" x14ac:dyDescent="0.25">
      <c r="A2" s="1" t="s">
        <v>41</v>
      </c>
      <c r="B2" s="1">
        <v>-15.1906</v>
      </c>
      <c r="C2" s="1">
        <v>-11.369300000000001</v>
      </c>
      <c r="D2" s="1">
        <v>109.61279999999999</v>
      </c>
      <c r="E2" s="1">
        <v>0</v>
      </c>
      <c r="F2" s="1">
        <v>0</v>
      </c>
    </row>
    <row r="3" spans="1:12" x14ac:dyDescent="0.25">
      <c r="A3" s="1" t="s">
        <v>42</v>
      </c>
      <c r="B3" s="1">
        <v>-14.2906</v>
      </c>
      <c r="C3" s="1">
        <v>-11.463800000000001</v>
      </c>
      <c r="D3" s="1">
        <v>109.65979999999999</v>
      </c>
      <c r="E3">
        <f>((B2-B3)^2+(C2-C3)^2)^0.5</f>
        <v>0.90494765041962544</v>
      </c>
      <c r="F3" s="1">
        <f>F2+E3</f>
        <v>0.90494765041962544</v>
      </c>
    </row>
    <row r="4" spans="1:12" x14ac:dyDescent="0.25">
      <c r="A4" s="1" t="s">
        <v>43</v>
      </c>
      <c r="B4" s="1">
        <v>-13.631</v>
      </c>
      <c r="C4" s="1">
        <v>-11.3187</v>
      </c>
      <c r="D4" s="1">
        <v>109.7658</v>
      </c>
      <c r="E4">
        <f t="shared" ref="E4:E13" si="0">((B3-B4)^2+(C3-C4)^2)^0.5</f>
        <v>0.67537113500652324</v>
      </c>
      <c r="F4" s="1">
        <f t="shared" ref="F4:F13" si="1">F3+E4</f>
        <v>1.5803187854261487</v>
      </c>
    </row>
    <row r="5" spans="1:12" x14ac:dyDescent="0.25">
      <c r="A5" s="1" t="s">
        <v>59</v>
      </c>
      <c r="B5" s="1">
        <v>-12.213900000000001</v>
      </c>
      <c r="C5" s="1">
        <v>-11.7003</v>
      </c>
      <c r="D5" s="1">
        <v>109.99039999999999</v>
      </c>
      <c r="E5">
        <f t="shared" si="0"/>
        <v>1.4675799705637846</v>
      </c>
      <c r="F5" s="1">
        <f t="shared" si="1"/>
        <v>3.0478987559899333</v>
      </c>
    </row>
    <row r="6" spans="1:12" x14ac:dyDescent="0.25">
      <c r="A6" s="1" t="s">
        <v>60</v>
      </c>
      <c r="B6" s="1">
        <v>-11.798400000000001</v>
      </c>
      <c r="C6" s="1">
        <v>-11.387600000000001</v>
      </c>
      <c r="D6" s="1">
        <v>110.87859999999999</v>
      </c>
      <c r="E6">
        <f t="shared" si="0"/>
        <v>0.52002071112600845</v>
      </c>
      <c r="F6" s="1">
        <f t="shared" si="1"/>
        <v>3.5679194671159418</v>
      </c>
    </row>
    <row r="7" spans="1:12" x14ac:dyDescent="0.25">
      <c r="A7" s="1" t="s">
        <v>61</v>
      </c>
      <c r="B7" s="1">
        <v>-11.1363</v>
      </c>
      <c r="C7" s="1">
        <v>-11.254</v>
      </c>
      <c r="D7" s="1">
        <v>110.9769</v>
      </c>
      <c r="E7">
        <f t="shared" si="0"/>
        <v>0.67544457211528552</v>
      </c>
      <c r="F7" s="1">
        <f t="shared" si="1"/>
        <v>4.2433640392312277</v>
      </c>
    </row>
    <row r="8" spans="1:12" x14ac:dyDescent="0.25">
      <c r="A8" s="1" t="s">
        <v>62</v>
      </c>
      <c r="B8" s="1">
        <v>-10.2026</v>
      </c>
      <c r="C8" s="1">
        <v>-10.915699999999999</v>
      </c>
      <c r="D8" s="1">
        <v>111.1961</v>
      </c>
      <c r="E8">
        <f t="shared" si="0"/>
        <v>0.99309746752270001</v>
      </c>
      <c r="F8" s="1">
        <f t="shared" si="1"/>
        <v>5.236461506753928</v>
      </c>
    </row>
    <row r="9" spans="1:12" x14ac:dyDescent="0.25">
      <c r="A9" s="1" t="s">
        <v>63</v>
      </c>
      <c r="B9" s="1">
        <v>-9.1175999999999995</v>
      </c>
      <c r="C9" s="1">
        <v>-11.191599999999999</v>
      </c>
      <c r="D9" s="1">
        <v>111.2363</v>
      </c>
      <c r="E9">
        <f t="shared" si="0"/>
        <v>1.1195292805460701</v>
      </c>
      <c r="F9" s="1">
        <f t="shared" si="1"/>
        <v>6.3559907872999979</v>
      </c>
    </row>
    <row r="10" spans="1:12" x14ac:dyDescent="0.25">
      <c r="A10" s="1" t="s">
        <v>64</v>
      </c>
      <c r="B10" s="1">
        <v>-8.1922999999999995</v>
      </c>
      <c r="C10" s="1">
        <v>-11.1348</v>
      </c>
      <c r="D10" s="1">
        <v>111.36839999999999</v>
      </c>
      <c r="E10">
        <f t="shared" si="0"/>
        <v>0.92704170887830073</v>
      </c>
      <c r="F10" s="1">
        <f t="shared" si="1"/>
        <v>7.2830324961782988</v>
      </c>
    </row>
    <row r="11" spans="1:12" x14ac:dyDescent="0.25">
      <c r="A11" s="1" t="s">
        <v>65</v>
      </c>
      <c r="B11" s="1">
        <v>-7.1277999999999997</v>
      </c>
      <c r="C11" s="1">
        <v>-11.255100000000001</v>
      </c>
      <c r="D11" s="1">
        <v>111.5762</v>
      </c>
      <c r="E11">
        <f t="shared" si="0"/>
        <v>1.0712760335226397</v>
      </c>
      <c r="F11" s="1">
        <f t="shared" si="1"/>
        <v>8.3543085297009387</v>
      </c>
    </row>
    <row r="12" spans="1:12" x14ac:dyDescent="0.25">
      <c r="A12" s="1" t="s">
        <v>55</v>
      </c>
      <c r="B12" s="1">
        <v>-5.2557</v>
      </c>
      <c r="C12" s="1">
        <v>-10.9009</v>
      </c>
      <c r="D12" s="1">
        <v>112.1074</v>
      </c>
      <c r="E12">
        <f t="shared" si="0"/>
        <v>1.905312585902901</v>
      </c>
      <c r="F12" s="1">
        <f t="shared" si="1"/>
        <v>10.25962111560384</v>
      </c>
    </row>
    <row r="13" spans="1:12" x14ac:dyDescent="0.25">
      <c r="A13" s="1" t="s">
        <v>66</v>
      </c>
      <c r="B13" s="1">
        <v>-3.3380999999999998</v>
      </c>
      <c r="C13" s="1">
        <v>-10.6381</v>
      </c>
      <c r="D13" s="1">
        <v>112.9598</v>
      </c>
      <c r="E13">
        <f t="shared" si="0"/>
        <v>1.9355241150654776</v>
      </c>
      <c r="F13" s="1">
        <f t="shared" si="1"/>
        <v>12.195145230669318</v>
      </c>
    </row>
    <row r="16" spans="1:12" ht="142.5" thickBot="1" x14ac:dyDescent="0.3">
      <c r="A16" s="12" t="s">
        <v>1</v>
      </c>
      <c r="B16" s="12" t="s">
        <v>2</v>
      </c>
      <c r="C16" s="12" t="s">
        <v>5</v>
      </c>
      <c r="D16" s="12" t="s">
        <v>3</v>
      </c>
      <c r="E16" s="13" t="s">
        <v>75</v>
      </c>
      <c r="F16" s="13" t="s">
        <v>16</v>
      </c>
      <c r="G16" s="13" t="s">
        <v>18</v>
      </c>
      <c r="H16" s="13" t="s">
        <v>17</v>
      </c>
      <c r="I16" s="19" t="s">
        <v>33</v>
      </c>
      <c r="J16" s="19" t="s">
        <v>35</v>
      </c>
      <c r="K16" s="19" t="s">
        <v>34</v>
      </c>
      <c r="L16" s="18" t="s">
        <v>72</v>
      </c>
    </row>
    <row r="17" spans="1:12" x14ac:dyDescent="0.25">
      <c r="A17" s="1" t="s">
        <v>8</v>
      </c>
      <c r="B17" s="1" t="s">
        <v>57</v>
      </c>
      <c r="C17" s="3">
        <v>42583</v>
      </c>
      <c r="D17" s="5">
        <v>0.64027777777777783</v>
      </c>
      <c r="E17" s="1" t="s">
        <v>58</v>
      </c>
      <c r="F17" s="1" t="s">
        <v>58</v>
      </c>
      <c r="G17" s="1">
        <v>110.20009999999999</v>
      </c>
      <c r="H17" s="1" t="s">
        <v>58</v>
      </c>
      <c r="I17" s="1">
        <v>1</v>
      </c>
    </row>
    <row r="18" spans="1:12" x14ac:dyDescent="0.25">
      <c r="A18" s="1" t="s">
        <v>8</v>
      </c>
      <c r="B18" s="1" t="s">
        <v>9</v>
      </c>
      <c r="C18" s="3">
        <v>42583</v>
      </c>
      <c r="D18" s="5">
        <v>0.59027777777777779</v>
      </c>
      <c r="E18" s="4">
        <v>1.4590000000000001</v>
      </c>
      <c r="F18" s="1">
        <v>111.73869999999999</v>
      </c>
      <c r="G18" s="4">
        <f>F18-E18</f>
        <v>110.27969999999999</v>
      </c>
      <c r="H18" s="1">
        <v>110.9769</v>
      </c>
      <c r="I18" s="1">
        <v>4.2433640392312277</v>
      </c>
      <c r="J18" s="18"/>
      <c r="K18" s="18"/>
    </row>
    <row r="19" spans="1:12" x14ac:dyDescent="0.25">
      <c r="A19" s="1" t="s">
        <v>8</v>
      </c>
      <c r="B19" s="1" t="s">
        <v>10</v>
      </c>
      <c r="C19" s="3">
        <v>42583</v>
      </c>
      <c r="D19" s="5">
        <v>0.59166666666666667</v>
      </c>
      <c r="E19" s="4">
        <v>1.6120000000000001</v>
      </c>
      <c r="F19" s="1">
        <v>111.89789999999999</v>
      </c>
      <c r="G19" s="4">
        <f t="shared" ref="G19:G21" si="2">F19-E19</f>
        <v>110.2859</v>
      </c>
      <c r="H19" s="1">
        <v>111.1961</v>
      </c>
      <c r="I19" s="1">
        <v>5.236461506753928</v>
      </c>
      <c r="K19" s="4"/>
    </row>
    <row r="20" spans="1:12" x14ac:dyDescent="0.25">
      <c r="A20" s="1" t="s">
        <v>8</v>
      </c>
      <c r="B20" s="1" t="s">
        <v>11</v>
      </c>
      <c r="C20" s="3">
        <v>42583</v>
      </c>
      <c r="D20" s="5">
        <v>0.59375</v>
      </c>
      <c r="E20" s="4">
        <v>1.6739999999999999</v>
      </c>
      <c r="F20" s="1">
        <v>111.9624</v>
      </c>
      <c r="G20" s="4">
        <f t="shared" si="2"/>
        <v>110.2884</v>
      </c>
      <c r="H20" s="1">
        <v>111.2363</v>
      </c>
      <c r="I20" s="1">
        <v>6.3559907872999979</v>
      </c>
      <c r="K20" s="4"/>
    </row>
    <row r="21" spans="1:12" ht="16.5" thickBot="1" x14ac:dyDescent="0.3">
      <c r="A21" s="8" t="s">
        <v>8</v>
      </c>
      <c r="B21" s="8" t="s">
        <v>12</v>
      </c>
      <c r="C21" s="9">
        <v>42583</v>
      </c>
      <c r="D21" s="10">
        <v>0.59513888888888888</v>
      </c>
      <c r="E21" s="11">
        <v>1.8089999999999999</v>
      </c>
      <c r="F21" s="8">
        <v>112.10339999999999</v>
      </c>
      <c r="G21" s="11">
        <f t="shared" si="2"/>
        <v>110.2944</v>
      </c>
      <c r="H21" s="8">
        <v>111.36839999999999</v>
      </c>
      <c r="I21" s="8">
        <v>7.2830324961782988</v>
      </c>
      <c r="J21" s="20"/>
      <c r="K21" s="11"/>
    </row>
    <row r="22" spans="1:12" ht="30" x14ac:dyDescent="0.25">
      <c r="B22" s="27" t="s">
        <v>67</v>
      </c>
      <c r="C22" s="35">
        <v>42627</v>
      </c>
      <c r="E22" t="s">
        <v>71</v>
      </c>
      <c r="L22" s="37" t="s">
        <v>73</v>
      </c>
    </row>
    <row r="23" spans="1:12" x14ac:dyDescent="0.25">
      <c r="B23" s="27" t="s">
        <v>68</v>
      </c>
      <c r="C23" s="35">
        <v>42627</v>
      </c>
      <c r="D23" s="36">
        <v>0.50208333333333333</v>
      </c>
      <c r="E23" s="28">
        <v>1.5409999999999999</v>
      </c>
    </row>
    <row r="24" spans="1:12" x14ac:dyDescent="0.25">
      <c r="B24" s="27" t="s">
        <v>69</v>
      </c>
      <c r="C24" s="35">
        <v>42627</v>
      </c>
      <c r="D24" s="36">
        <v>0.50277777777777777</v>
      </c>
      <c r="E24" s="28">
        <v>1.603</v>
      </c>
    </row>
    <row r="25" spans="1:12" ht="30" x14ac:dyDescent="0.25">
      <c r="B25" s="27" t="s">
        <v>70</v>
      </c>
      <c r="C25" s="35">
        <v>42627</v>
      </c>
      <c r="D25" s="36">
        <v>0.50416666666666665</v>
      </c>
      <c r="E25" s="28">
        <v>1.7250000000000001</v>
      </c>
      <c r="L25" s="37" t="s">
        <v>74</v>
      </c>
    </row>
    <row r="26" spans="1:12" x14ac:dyDescent="0.25">
      <c r="B26" s="27" t="s">
        <v>57</v>
      </c>
      <c r="C26" s="35">
        <v>42627</v>
      </c>
      <c r="D26" s="36">
        <v>0.50972222222222219</v>
      </c>
      <c r="E26" s="28">
        <v>-2.6433</v>
      </c>
      <c r="G26" s="26">
        <f>112.91+E26</f>
        <v>110.2667</v>
      </c>
      <c r="L26" t="s">
        <v>77</v>
      </c>
    </row>
    <row r="27" spans="1:12" x14ac:dyDescent="0.25">
      <c r="B27" s="27" t="s">
        <v>57</v>
      </c>
      <c r="C27" s="35">
        <v>42627</v>
      </c>
      <c r="D27" s="36">
        <v>0.52361111111111114</v>
      </c>
      <c r="E27" s="28">
        <v>-2.669</v>
      </c>
      <c r="G27" s="26">
        <f>112.91+E27</f>
        <v>110.241</v>
      </c>
      <c r="L27" t="s">
        <v>77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J20" workbookViewId="0">
      <selection activeCell="L38" sqref="L38"/>
    </sheetView>
  </sheetViews>
  <sheetFormatPr defaultColWidth="11" defaultRowHeight="15.75" x14ac:dyDescent="0.25"/>
  <cols>
    <col min="1" max="1" width="15.125" customWidth="1"/>
    <col min="2" max="2" width="15.5" customWidth="1"/>
    <col min="3" max="3" width="11.875" customWidth="1"/>
    <col min="4" max="4" width="12.5" customWidth="1"/>
    <col min="6" max="6" width="21" customWidth="1"/>
  </cols>
  <sheetData>
    <row r="1" spans="1:6" x14ac:dyDescent="0.25">
      <c r="A1" s="17" t="s">
        <v>21</v>
      </c>
      <c r="B1" s="17" t="s">
        <v>19</v>
      </c>
      <c r="C1" s="17" t="s">
        <v>20</v>
      </c>
      <c r="D1" s="17" t="s">
        <v>25</v>
      </c>
      <c r="E1" s="17" t="s">
        <v>22</v>
      </c>
      <c r="F1" s="17" t="s">
        <v>32</v>
      </c>
    </row>
    <row r="2" spans="1:6" x14ac:dyDescent="0.25">
      <c r="A2" s="1" t="s">
        <v>41</v>
      </c>
      <c r="B2" s="1">
        <v>28.993200000000002</v>
      </c>
      <c r="C2" s="1">
        <v>-21.225200000000001</v>
      </c>
      <c r="D2" s="31">
        <v>104.26079999999999</v>
      </c>
      <c r="E2" s="1">
        <v>0</v>
      </c>
      <c r="F2" s="1">
        <v>0</v>
      </c>
    </row>
    <row r="3" spans="1:6" x14ac:dyDescent="0.25">
      <c r="A3" s="1" t="s">
        <v>42</v>
      </c>
      <c r="B3" s="1">
        <v>27.017399999999999</v>
      </c>
      <c r="C3" s="1">
        <v>-19.8337</v>
      </c>
      <c r="D3" s="31">
        <v>104.3596</v>
      </c>
      <c r="E3">
        <f>((B2-B3)^2+(C2-C3)^2)^0.5</f>
        <v>2.416621172215458</v>
      </c>
      <c r="F3" s="1">
        <f>F2+E3</f>
        <v>2.416621172215458</v>
      </c>
    </row>
    <row r="4" spans="1:6" x14ac:dyDescent="0.25">
      <c r="A4" s="1" t="s">
        <v>43</v>
      </c>
      <c r="B4" s="1">
        <v>24.482199999999999</v>
      </c>
      <c r="C4" s="1">
        <v>-18.302299999999999</v>
      </c>
      <c r="D4" s="31">
        <v>104.5367</v>
      </c>
      <c r="E4">
        <f t="shared" ref="E4:E16" si="0">((B3-B4)^2+(C3-C4)^2)^0.5</f>
        <v>2.9618279828511316</v>
      </c>
      <c r="F4" s="1">
        <f t="shared" ref="F4:F16" si="1">F3+E4</f>
        <v>5.3784491550665896</v>
      </c>
    </row>
    <row r="5" spans="1:6" x14ac:dyDescent="0.25">
      <c r="A5" s="1" t="s">
        <v>44</v>
      </c>
      <c r="B5" s="1">
        <v>20.810400000000001</v>
      </c>
      <c r="C5" s="1">
        <v>-16.3675</v>
      </c>
      <c r="D5" s="31">
        <v>104.5791</v>
      </c>
      <c r="E5">
        <f t="shared" si="0"/>
        <v>4.150369414883448</v>
      </c>
      <c r="F5" s="1">
        <f t="shared" si="1"/>
        <v>9.5288185699500367</v>
      </c>
    </row>
    <row r="6" spans="1:6" x14ac:dyDescent="0.25">
      <c r="A6" s="1" t="s">
        <v>45</v>
      </c>
      <c r="B6" s="1">
        <v>17.072199999999999</v>
      </c>
      <c r="C6" s="1">
        <v>-13.7866</v>
      </c>
      <c r="D6" s="31">
        <v>104.60549999999999</v>
      </c>
      <c r="E6">
        <f t="shared" si="0"/>
        <v>4.5425966197759644</v>
      </c>
      <c r="F6" s="1">
        <f t="shared" si="1"/>
        <v>14.071415189726</v>
      </c>
    </row>
    <row r="7" spans="1:6" x14ac:dyDescent="0.25">
      <c r="A7" s="1" t="s">
        <v>46</v>
      </c>
      <c r="B7" s="1">
        <v>14.072900000000001</v>
      </c>
      <c r="C7" s="1">
        <v>-11.7201</v>
      </c>
      <c r="D7" s="31">
        <v>104.6502</v>
      </c>
      <c r="E7">
        <f t="shared" si="0"/>
        <v>3.642282627693791</v>
      </c>
      <c r="F7" s="1">
        <f t="shared" si="1"/>
        <v>17.713697817419792</v>
      </c>
    </row>
    <row r="8" spans="1:6" x14ac:dyDescent="0.25">
      <c r="A8" s="1" t="s">
        <v>47</v>
      </c>
      <c r="B8" s="1">
        <v>10.8216</v>
      </c>
      <c r="C8" s="1">
        <v>-9.1267999999999994</v>
      </c>
      <c r="D8" s="31">
        <v>104.7439</v>
      </c>
      <c r="E8">
        <f t="shared" si="0"/>
        <v>4.1588648186734813</v>
      </c>
      <c r="F8" s="1">
        <f t="shared" si="1"/>
        <v>21.872562636093274</v>
      </c>
    </row>
    <row r="9" spans="1:6" x14ac:dyDescent="0.25">
      <c r="A9" s="1" t="s">
        <v>48</v>
      </c>
      <c r="B9" s="1">
        <v>6.8994</v>
      </c>
      <c r="C9" s="1">
        <v>-5.9926000000000004</v>
      </c>
      <c r="D9" s="1">
        <v>104.9821</v>
      </c>
      <c r="E9">
        <f t="shared" si="0"/>
        <v>5.020643632045596</v>
      </c>
      <c r="F9" s="1">
        <f t="shared" si="1"/>
        <v>26.893206268138869</v>
      </c>
    </row>
    <row r="10" spans="1:6" x14ac:dyDescent="0.25">
      <c r="A10" s="1" t="s">
        <v>49</v>
      </c>
      <c r="B10" s="1">
        <v>6.3102</v>
      </c>
      <c r="C10" s="1">
        <v>-5.6352000000000002</v>
      </c>
      <c r="D10" s="1">
        <v>105.6108</v>
      </c>
      <c r="E10">
        <f t="shared" si="0"/>
        <v>0.68912364637995127</v>
      </c>
      <c r="F10" s="1">
        <f t="shared" si="1"/>
        <v>27.582329914518819</v>
      </c>
    </row>
    <row r="11" spans="1:6" x14ac:dyDescent="0.25">
      <c r="A11" s="1" t="s">
        <v>50</v>
      </c>
      <c r="B11" s="1">
        <v>5.5415000000000001</v>
      </c>
      <c r="C11" s="1">
        <v>-5.5016999999999996</v>
      </c>
      <c r="D11" s="1">
        <v>105.93389999999999</v>
      </c>
      <c r="E11">
        <f t="shared" si="0"/>
        <v>0.78020634450124793</v>
      </c>
      <c r="F11" s="1">
        <f t="shared" si="1"/>
        <v>28.362536259020068</v>
      </c>
    </row>
    <row r="12" spans="1:6" x14ac:dyDescent="0.25">
      <c r="A12" s="1" t="s">
        <v>51</v>
      </c>
      <c r="B12" s="1">
        <v>4.6101000000000001</v>
      </c>
      <c r="C12" s="1">
        <v>-4.9185999999999996</v>
      </c>
      <c r="D12" s="1">
        <v>106.2731</v>
      </c>
      <c r="E12">
        <f t="shared" si="0"/>
        <v>1.0988683133114723</v>
      </c>
      <c r="F12" s="1">
        <f t="shared" si="1"/>
        <v>29.461404572331539</v>
      </c>
    </row>
    <row r="13" spans="1:6" x14ac:dyDescent="0.25">
      <c r="A13" s="1" t="s">
        <v>52</v>
      </c>
      <c r="B13" s="1">
        <v>4.0498000000000003</v>
      </c>
      <c r="C13" s="1">
        <v>-4.3083</v>
      </c>
      <c r="D13" s="1">
        <v>106.4601</v>
      </c>
      <c r="E13">
        <f t="shared" si="0"/>
        <v>0.82849392272967171</v>
      </c>
      <c r="F13" s="1">
        <f t="shared" si="1"/>
        <v>30.289898495061209</v>
      </c>
    </row>
    <row r="14" spans="1:6" x14ac:dyDescent="0.25">
      <c r="A14" s="1" t="s">
        <v>53</v>
      </c>
      <c r="B14" s="1">
        <v>3.577</v>
      </c>
      <c r="C14" s="1">
        <v>-3.7185999999999999</v>
      </c>
      <c r="D14" s="1">
        <v>106.6764</v>
      </c>
      <c r="E14">
        <f t="shared" si="0"/>
        <v>0.75583459169318279</v>
      </c>
      <c r="F14" s="1">
        <f t="shared" si="1"/>
        <v>31.045733086754392</v>
      </c>
    </row>
    <row r="15" spans="1:6" x14ac:dyDescent="0.25">
      <c r="A15" s="1" t="s">
        <v>54</v>
      </c>
      <c r="B15" s="1">
        <v>2.3037000000000001</v>
      </c>
      <c r="C15" s="1">
        <v>-2.2786</v>
      </c>
      <c r="D15" s="1">
        <v>106.99669999999999</v>
      </c>
      <c r="E15">
        <f t="shared" si="0"/>
        <v>1.9222104177222636</v>
      </c>
      <c r="F15" s="1">
        <f t="shared" si="1"/>
        <v>32.967943504476658</v>
      </c>
    </row>
    <row r="16" spans="1:6" x14ac:dyDescent="0.25">
      <c r="A16" s="1" t="s">
        <v>55</v>
      </c>
      <c r="B16" s="1">
        <v>0.80559999999999998</v>
      </c>
      <c r="C16" s="1">
        <v>-0.61550000000000005</v>
      </c>
      <c r="D16" s="1">
        <v>107.29259999999999</v>
      </c>
      <c r="E16">
        <f t="shared" si="0"/>
        <v>2.2383487708576606</v>
      </c>
      <c r="F16" s="1">
        <f t="shared" si="1"/>
        <v>35.20629227533432</v>
      </c>
    </row>
    <row r="17" spans="1:11" x14ac:dyDescent="0.25">
      <c r="A17" s="1" t="s">
        <v>56</v>
      </c>
      <c r="B17" s="1">
        <v>8.8405000000000005</v>
      </c>
      <c r="C17" s="1">
        <v>-7.2850000000000001</v>
      </c>
      <c r="D17" s="31">
        <v>104.8275</v>
      </c>
      <c r="F17" s="31"/>
      <c r="G17" s="31"/>
    </row>
    <row r="20" spans="1:11" ht="63.75" thickBot="1" x14ac:dyDescent="0.3">
      <c r="A20" s="12" t="s">
        <v>1</v>
      </c>
      <c r="B20" s="12" t="s">
        <v>2</v>
      </c>
      <c r="C20" s="12" t="s">
        <v>5</v>
      </c>
      <c r="D20" s="12" t="s">
        <v>3</v>
      </c>
      <c r="E20" s="13" t="s">
        <v>4</v>
      </c>
      <c r="F20" s="13" t="s">
        <v>16</v>
      </c>
      <c r="G20" s="13" t="s">
        <v>18</v>
      </c>
      <c r="H20" s="13" t="s">
        <v>17</v>
      </c>
      <c r="I20" s="19" t="s">
        <v>33</v>
      </c>
      <c r="J20" s="19" t="s">
        <v>35</v>
      </c>
      <c r="K20" s="19" t="s">
        <v>34</v>
      </c>
    </row>
    <row r="21" spans="1:11" x14ac:dyDescent="0.25">
      <c r="A21" s="32" t="s">
        <v>40</v>
      </c>
      <c r="B21" s="32" t="s">
        <v>57</v>
      </c>
      <c r="C21" s="33">
        <v>42585</v>
      </c>
      <c r="D21" s="22"/>
      <c r="E21" s="23" t="s">
        <v>58</v>
      </c>
      <c r="F21" s="23" t="s">
        <v>58</v>
      </c>
      <c r="G21" s="24">
        <v>104.83</v>
      </c>
      <c r="H21" s="24" t="s">
        <v>58</v>
      </c>
      <c r="I21" s="25">
        <v>22</v>
      </c>
      <c r="J21" s="18"/>
      <c r="K21" s="18"/>
    </row>
    <row r="22" spans="1:11" x14ac:dyDescent="0.25">
      <c r="A22" s="27" t="s">
        <v>39</v>
      </c>
      <c r="B22" s="27" t="s">
        <v>10</v>
      </c>
      <c r="C22" s="3">
        <v>42585</v>
      </c>
      <c r="D22" s="5">
        <v>0.56527777777777777</v>
      </c>
      <c r="E22" s="28">
        <v>1.6459999999999999</v>
      </c>
      <c r="F22" s="1">
        <v>106.5736</v>
      </c>
      <c r="G22" s="4">
        <f>F22-E22</f>
        <v>104.9276</v>
      </c>
      <c r="H22" s="1">
        <v>105.93389999999999</v>
      </c>
      <c r="I22" s="21">
        <v>28.362536259020068</v>
      </c>
      <c r="K22" s="4"/>
    </row>
    <row r="23" spans="1:11" x14ac:dyDescent="0.25">
      <c r="A23" s="27" t="s">
        <v>40</v>
      </c>
      <c r="B23" s="27" t="s">
        <v>11</v>
      </c>
      <c r="C23" s="3">
        <v>42585</v>
      </c>
      <c r="D23" s="5">
        <v>0.56736111111111109</v>
      </c>
      <c r="E23" s="28">
        <v>1.974</v>
      </c>
      <c r="F23" s="1">
        <v>106.90470000000001</v>
      </c>
      <c r="G23" s="4">
        <f t="shared" ref="G23:G24" si="2">F23-E23</f>
        <v>104.9307</v>
      </c>
      <c r="H23" s="1">
        <v>106.2731</v>
      </c>
      <c r="I23">
        <v>29.461404572331539</v>
      </c>
      <c r="K23" s="4"/>
    </row>
    <row r="24" spans="1:11" ht="16.5" thickBot="1" x14ac:dyDescent="0.3">
      <c r="A24" s="29" t="s">
        <v>40</v>
      </c>
      <c r="B24" s="29" t="s">
        <v>12</v>
      </c>
      <c r="C24" s="9">
        <v>42585</v>
      </c>
      <c r="D24" s="10">
        <v>0.56944444444444442</v>
      </c>
      <c r="E24" s="30">
        <v>2.456</v>
      </c>
      <c r="F24" s="8">
        <v>107.38590000000001</v>
      </c>
      <c r="G24" s="11">
        <f t="shared" si="2"/>
        <v>104.9299</v>
      </c>
      <c r="H24" s="8">
        <v>106.6764</v>
      </c>
      <c r="I24" s="20">
        <v>31.045733086754392</v>
      </c>
      <c r="J24" s="20"/>
      <c r="K24" s="11"/>
    </row>
    <row r="25" spans="1:11" x14ac:dyDescent="0.25">
      <c r="B25" s="27" t="s">
        <v>67</v>
      </c>
      <c r="C25" s="35">
        <v>42627</v>
      </c>
      <c r="D25" s="36">
        <v>0.41041666666666665</v>
      </c>
      <c r="E25" s="28">
        <v>0.56799999999999995</v>
      </c>
    </row>
    <row r="26" spans="1:11" x14ac:dyDescent="0.25">
      <c r="B26" s="27" t="s">
        <v>68</v>
      </c>
      <c r="C26" s="35">
        <v>42627</v>
      </c>
      <c r="D26" s="36">
        <v>0.40902777777777777</v>
      </c>
      <c r="E26" s="28">
        <v>1.5409999999999999</v>
      </c>
    </row>
    <row r="27" spans="1:11" x14ac:dyDescent="0.25">
      <c r="B27" s="27" t="s">
        <v>69</v>
      </c>
      <c r="C27" s="35">
        <v>42627</v>
      </c>
      <c r="D27" s="36">
        <v>0.40763888888888888</v>
      </c>
      <c r="E27" s="28">
        <v>1.8859999999999999</v>
      </c>
    </row>
    <row r="28" spans="1:11" x14ac:dyDescent="0.25">
      <c r="B28" s="27" t="s">
        <v>70</v>
      </c>
      <c r="C28" s="35">
        <v>42627</v>
      </c>
      <c r="D28" s="36">
        <v>0.4069444444444445</v>
      </c>
      <c r="E28" s="28">
        <v>2.39</v>
      </c>
    </row>
    <row r="29" spans="1:11" x14ac:dyDescent="0.25">
      <c r="B29" s="27" t="s">
        <v>57</v>
      </c>
      <c r="C29" s="35">
        <v>42627</v>
      </c>
      <c r="D29" s="36">
        <v>0.4201388888888889</v>
      </c>
      <c r="E29" s="28">
        <v>-1.5399</v>
      </c>
      <c r="G29" s="26">
        <f>107.13+E29</f>
        <v>105.59009999999999</v>
      </c>
    </row>
    <row r="30" spans="1:11" x14ac:dyDescent="0.25">
      <c r="B30" s="27" t="s">
        <v>57</v>
      </c>
      <c r="C30" s="35">
        <v>42627</v>
      </c>
      <c r="D30" s="36">
        <v>0.46249999999999997</v>
      </c>
      <c r="E30" s="28">
        <v>-2.1269999999999998</v>
      </c>
      <c r="G30" s="26">
        <f>107.13+E30</f>
        <v>105.003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Sites</vt:lpstr>
      <vt:lpstr>Hergotz</vt:lpstr>
      <vt:lpstr>Webberville</vt:lpstr>
      <vt:lpstr>Greengate</vt:lpstr>
    </vt:vector>
  </TitlesOfParts>
  <Company>UT Austin, Jackson School of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 Ferencz</dc:creator>
  <cp:lastModifiedBy>Eileen</cp:lastModifiedBy>
  <dcterms:created xsi:type="dcterms:W3CDTF">2016-08-02T15:09:28Z</dcterms:created>
  <dcterms:modified xsi:type="dcterms:W3CDTF">2021-05-25T22:37:10Z</dcterms:modified>
</cp:coreProperties>
</file>