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  <sheet state="visible" name="Sprint 6" sheetId="6" r:id="rId9"/>
  </sheets>
  <definedNames/>
  <calcPr/>
</workbook>
</file>

<file path=xl/sharedStrings.xml><?xml version="1.0" encoding="utf-8"?>
<sst xmlns="http://schemas.openxmlformats.org/spreadsheetml/2006/main" count="596" uniqueCount="42">
  <si>
    <t>Team Member</t>
  </si>
  <si>
    <t>Expected Capacity</t>
  </si>
  <si>
    <t>Actual Work</t>
  </si>
  <si>
    <t>Actual Hours Remaining</t>
  </si>
  <si>
    <t>Ideal Hours Remaining</t>
  </si>
  <si>
    <t>Item</t>
  </si>
  <si>
    <t>Hours Spent</t>
  </si>
  <si>
    <t>Predicted</t>
  </si>
  <si>
    <t>Team Ideal Hours</t>
  </si>
  <si>
    <t>Team Ideal</t>
  </si>
  <si>
    <t>Estimated Daily Avg.</t>
  </si>
  <si>
    <t>Alex</t>
  </si>
  <si>
    <t>Extra Features</t>
  </si>
  <si>
    <t>Daniel</t>
  </si>
  <si>
    <t>Data Access Layer</t>
  </si>
  <si>
    <t>Hunter</t>
  </si>
  <si>
    <t>Luke</t>
  </si>
  <si>
    <t>Other</t>
  </si>
  <si>
    <t>Matt</t>
  </si>
  <si>
    <t>Michelle</t>
  </si>
  <si>
    <t>Tyler</t>
  </si>
  <si>
    <t>Non-Productive Hours</t>
  </si>
  <si>
    <t>Total Working Hours</t>
  </si>
  <si>
    <t>Remaining Hours</t>
  </si>
  <si>
    <t>Team Actual Hours</t>
  </si>
  <si>
    <t>Team Actual</t>
  </si>
  <si>
    <t>TOTAL NON PRODUCTIVE HOURS</t>
  </si>
  <si>
    <t>Team Hours Worked</t>
  </si>
  <si>
    <t>Percenetage Error</t>
  </si>
  <si>
    <t>Hours remaining per day</t>
  </si>
  <si>
    <t>Ideal avg per day</t>
  </si>
  <si>
    <t>Hours Per Day To Meet Goal</t>
  </si>
  <si>
    <t>Fix Account Class</t>
  </si>
  <si>
    <t>Microservice Connector</t>
  </si>
  <si>
    <t>AMR Functionality</t>
  </si>
  <si>
    <t>Login/Landing Page</t>
  </si>
  <si>
    <t>Flags+Food Items Class</t>
  </si>
  <si>
    <t>Site Navigation</t>
  </si>
  <si>
    <t>Food Flags Creation</t>
  </si>
  <si>
    <t>Reviews Creation</t>
  </si>
  <si>
    <t>News Aggregation</t>
  </si>
  <si>
    <t>Food Information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</si>
</sst>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 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0" fillId="5" fontId="2" numFmtId="0" xfId="0" applyFill="1" applyFont="1"/>
    <xf borderId="1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" fillId="3" fontId="2" numFmtId="164" xfId="0" applyAlignment="1" applyBorder="1" applyFont="1" applyNumberFormat="1">
      <alignment readingOrder="0"/>
    </xf>
    <xf borderId="0" fillId="3" fontId="2" numFmtId="0" xfId="0" applyFont="1"/>
    <xf borderId="0" fillId="3" fontId="2" numFmtId="0" xfId="0" applyAlignment="1" applyFont="1">
      <alignment readingOrder="0"/>
    </xf>
    <xf borderId="1" fillId="6" fontId="2" numFmtId="0" xfId="0" applyAlignment="1" applyBorder="1" applyFill="1" applyFont="1">
      <alignment readingOrder="0"/>
    </xf>
    <xf borderId="1" fillId="4" fontId="2" numFmtId="164" xfId="0" applyBorder="1" applyFont="1" applyNumberFormat="1"/>
    <xf borderId="0" fillId="2" fontId="2" numFmtId="2" xfId="0" applyFont="1" applyNumberFormat="1"/>
    <xf borderId="0" fillId="5" fontId="2" numFmtId="2" xfId="0" applyFont="1" applyNumberFormat="1"/>
    <xf borderId="1" fillId="7" fontId="2" numFmtId="0" xfId="0" applyAlignment="1" applyBorder="1" applyFill="1" applyFont="1">
      <alignment readingOrder="0"/>
    </xf>
    <xf borderId="1" fillId="7" fontId="2" numFmtId="0" xfId="0" applyBorder="1" applyFont="1"/>
    <xf borderId="1" fillId="8" fontId="2" numFmtId="0" xfId="0" applyAlignment="1" applyBorder="1" applyFill="1" applyFont="1">
      <alignment readingOrder="0"/>
    </xf>
    <xf borderId="1" fillId="8" fontId="2" numFmtId="0" xfId="0" applyBorder="1" applyFont="1"/>
    <xf borderId="1" fillId="9" fontId="2" numFmtId="0" xfId="0" applyAlignment="1" applyBorder="1" applyFill="1" applyFont="1">
      <alignment readingOrder="0"/>
    </xf>
    <xf borderId="1" fillId="9" fontId="2" numFmtId="0" xfId="0" applyBorder="1" applyFont="1"/>
    <xf borderId="1" fillId="4" fontId="1" numFmtId="165" xfId="0" applyAlignment="1" applyBorder="1" applyFont="1" applyNumberFormat="1">
      <alignment horizontal="left" readingOrder="0"/>
    </xf>
    <xf borderId="1" fillId="6" fontId="2" numFmtId="0" xfId="0" applyBorder="1" applyFont="1"/>
    <xf borderId="1" fillId="10" fontId="2" numFmtId="0" xfId="0" applyAlignment="1" applyBorder="1" applyFill="1" applyFont="1">
      <alignment readingOrder="0"/>
    </xf>
    <xf borderId="1" fillId="11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Font="1"/>
    <xf borderId="0" fillId="9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2" numFmtId="0" xfId="0" applyFont="1"/>
    <xf borderId="3" fillId="3" fontId="2" numFmtId="0" xfId="0" applyBorder="1" applyFont="1"/>
    <xf borderId="3" fillId="2" fontId="2" numFmtId="0" xfId="0" applyAlignment="1" applyBorder="1" applyFont="1">
      <alignment readingOrder="0"/>
    </xf>
    <xf borderId="0" fillId="6" fontId="2" numFmtId="0" xfId="0" applyFont="1"/>
    <xf borderId="0" fillId="7" fontId="2" numFmtId="0" xfId="0" applyFont="1"/>
    <xf borderId="0" fillId="2" fontId="2" numFmtId="0" xfId="0" applyFont="1"/>
    <xf borderId="0" fillId="9" fontId="2" numFmtId="0" xfId="0" applyFont="1"/>
    <xf borderId="0" fillId="10" fontId="2" numFmtId="0" xfId="0" applyFont="1"/>
    <xf borderId="4" fillId="2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5" fillId="7" fontId="2" numFmtId="0" xfId="0" applyBorder="1" applyFont="1"/>
    <xf borderId="5" fillId="8" fontId="2" numFmtId="0" xfId="0" applyBorder="1" applyFont="1"/>
    <xf borderId="5" fillId="9" fontId="2" numFmtId="0" xfId="0" applyBorder="1" applyFont="1"/>
    <xf borderId="5" fillId="10" fontId="2" numFmtId="0" xfId="0" applyBorder="1" applyFont="1"/>
    <xf borderId="4" fillId="3" fontId="2" numFmtId="0" xfId="0" applyBorder="1" applyFont="1"/>
    <xf borderId="1" fillId="12" fontId="2" numFmtId="0" xfId="0" applyAlignment="1" applyBorder="1" applyFill="1" applyFont="1">
      <alignment readingOrder="0"/>
    </xf>
    <xf borderId="1" fillId="12" fontId="2" numFmtId="0" xfId="0" applyBorder="1" applyFont="1"/>
    <xf borderId="0" fillId="0" fontId="3" numFmtId="0" xfId="0" applyAlignment="1" applyFont="1">
      <alignment horizontal="left" readingOrder="0"/>
    </xf>
    <xf borderId="0" fillId="4" fontId="2" numFmtId="0" xfId="0" applyFont="1"/>
    <xf borderId="1" fillId="6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10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9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7" fillId="2" fontId="2" numFmtId="0" xfId="0" applyAlignment="1" applyBorder="1" applyFont="1">
      <alignment readingOrder="0"/>
    </xf>
    <xf borderId="0" fillId="6" fontId="2" numFmtId="0" xfId="0" applyAlignment="1" applyFont="1">
      <alignment vertical="bottom"/>
    </xf>
    <xf borderId="0" fillId="7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8" fillId="2" fontId="2" numFmtId="0" xfId="0" applyAlignment="1" applyBorder="1" applyFont="1">
      <alignment readingOrder="0"/>
    </xf>
    <xf borderId="6" fillId="6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9" fillId="8" fontId="2" numFmtId="0" xfId="0" applyAlignment="1" applyBorder="1" applyFont="1">
      <alignment horizontal="right" vertical="bottom"/>
    </xf>
    <xf borderId="9" fillId="9" fontId="2" numFmtId="0" xfId="0" applyAlignment="1" applyBorder="1" applyFont="1">
      <alignment vertical="bottom"/>
    </xf>
    <xf borderId="10" fillId="10" fontId="2" numFmtId="0" xfId="0" applyAlignment="1" applyBorder="1" applyFont="1">
      <alignment vertical="bottom"/>
    </xf>
    <xf borderId="7" fillId="6" fontId="2" numFmtId="0" xfId="0" applyAlignment="1" applyBorder="1" applyFont="1">
      <alignment vertical="bottom"/>
    </xf>
    <xf borderId="11" fillId="10" fontId="2" numFmtId="0" xfId="0" applyAlignment="1" applyBorder="1" applyFont="1">
      <alignment vertical="bottom"/>
    </xf>
    <xf borderId="7" fillId="6" fontId="2" numFmtId="0" xfId="0" applyAlignment="1" applyBorder="1" applyFont="1">
      <alignment vertical="bottom"/>
    </xf>
    <xf borderId="11" fillId="10" fontId="2" numFmtId="0" xfId="0" applyAlignment="1" applyBorder="1" applyFont="1">
      <alignment vertical="bottom"/>
    </xf>
    <xf borderId="11" fillId="10" fontId="2" numFmtId="0" xfId="0" applyAlignment="1" applyBorder="1" applyFont="1">
      <alignment horizontal="right" vertical="bottom"/>
    </xf>
    <xf borderId="0" fillId="9" fontId="2" numFmtId="0" xfId="0" applyAlignment="1" applyFont="1">
      <alignment horizontal="right" vertical="bottom"/>
    </xf>
    <xf borderId="8" fillId="6" fontId="2" numFmtId="0" xfId="0" applyAlignment="1" applyBorder="1" applyFont="1">
      <alignment horizontal="right" vertical="bottom"/>
    </xf>
    <xf borderId="5" fillId="7" fontId="2" numFmtId="0" xfId="0" applyAlignment="1" applyBorder="1" applyFont="1">
      <alignment vertical="bottom"/>
    </xf>
    <xf borderId="5" fillId="8" fontId="2" numFmtId="0" xfId="0" applyAlignment="1" applyBorder="1" applyFont="1">
      <alignment vertical="bottom"/>
    </xf>
    <xf borderId="5" fillId="9" fontId="2" numFmtId="0" xfId="0" applyAlignment="1" applyBorder="1" applyFont="1">
      <alignment vertical="bottom"/>
    </xf>
    <xf borderId="12" fillId="10" fontId="2" numFmtId="0" xfId="0" applyAlignment="1" applyBorder="1" applyFont="1">
      <alignment vertical="bottom"/>
    </xf>
    <xf borderId="3" fillId="6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3" fillId="8" fontId="2" numFmtId="0" xfId="0" applyAlignment="1" applyBorder="1" applyFont="1">
      <alignment vertical="bottom"/>
    </xf>
    <xf borderId="3" fillId="9" fontId="2" numFmtId="0" xfId="0" applyAlignment="1" applyBorder="1" applyFont="1">
      <alignment vertical="bottom"/>
    </xf>
    <xf borderId="3" fillId="10" fontId="2" numFmtId="0" xfId="0" applyAlignment="1" applyBorder="1" applyFont="1">
      <alignment vertical="bottom"/>
    </xf>
    <xf borderId="7" fillId="6" fontId="2" numFmtId="0" xfId="0" applyAlignment="1" applyBorder="1" applyFont="1">
      <alignment horizontal="right" vertical="bottom"/>
    </xf>
    <xf borderId="8" fillId="6" fontId="2" numFmtId="0" xfId="0" applyAlignment="1" applyBorder="1" applyFont="1">
      <alignment vertical="bottom"/>
    </xf>
    <xf borderId="5" fillId="9" fontId="2" numFmtId="0" xfId="0" applyAlignment="1" applyBorder="1" applyFont="1">
      <alignment horizontal="right" vertical="bottom"/>
    </xf>
    <xf borderId="11" fillId="10" fontId="2" numFmtId="0" xfId="0" applyAlignment="1" applyBorder="1" applyFont="1">
      <alignment horizontal="right" vertical="bottom"/>
    </xf>
    <xf borderId="8" fillId="6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6" fillId="6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9" fillId="9" fontId="2" numFmtId="0" xfId="0" applyAlignment="1" applyBorder="1" applyFont="1">
      <alignment horizontal="right" vertical="bottom"/>
    </xf>
    <xf borderId="10" fillId="10" fontId="2" numFmtId="0" xfId="0" applyAlignment="1" applyBorder="1" applyFont="1">
      <alignment vertical="bottom"/>
    </xf>
    <xf borderId="10" fillId="10" fontId="2" numFmtId="0" xfId="0" applyAlignment="1" applyBorder="1" applyFont="1">
      <alignment horizontal="right" vertical="bottom"/>
    </xf>
    <xf borderId="5" fillId="6" fontId="2" numFmtId="0" xfId="0" applyAlignment="1" applyBorder="1" applyFont="1">
      <alignment vertical="bottom"/>
    </xf>
    <xf borderId="9" fillId="9" fontId="2" numFmtId="0" xfId="0" applyAlignment="1" applyBorder="1" applyFont="1">
      <alignment vertical="bottom"/>
    </xf>
    <xf borderId="4" fillId="12" fontId="2" numFmtId="0" xfId="0" applyAlignment="1" applyBorder="1" applyFont="1">
      <alignment readingOrder="0"/>
    </xf>
    <xf borderId="4" fillId="12" fontId="2" numFmtId="0" xfId="0" applyBorder="1" applyFont="1"/>
    <xf borderId="2" fillId="2" fontId="1" numFmtId="0" xfId="0" applyAlignment="1" applyBorder="1" applyFont="1">
      <alignment readingOrder="0"/>
    </xf>
    <xf borderId="13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right" vertical="bottom"/>
    </xf>
    <xf borderId="7" fillId="2" fontId="2" numFmtId="0" xfId="0" applyAlignment="1" applyBorder="1" applyFont="1">
      <alignment horizontal="right" vertical="bottom"/>
    </xf>
    <xf borderId="2" fillId="7" fontId="2" numFmtId="0" xfId="0" applyAlignment="1" applyBorder="1" applyFont="1">
      <alignment vertical="bottom"/>
    </xf>
    <xf borderId="2" fillId="8" fontId="2" numFmtId="0" xfId="0" applyAlignment="1" applyBorder="1" applyFont="1">
      <alignment vertical="bottom"/>
    </xf>
    <xf borderId="2" fillId="9" fontId="2" numFmtId="0" xfId="0" applyAlignment="1" applyBorder="1" applyFont="1">
      <alignment vertical="bottom"/>
    </xf>
    <xf borderId="2" fillId="10" fontId="2" numFmtId="0" xfId="0" applyAlignment="1" applyBorder="1" applyFont="1">
      <alignment vertical="bottom"/>
    </xf>
    <xf borderId="10" fillId="10" fontId="2" numFmtId="0" xfId="0" applyAlignment="1" applyBorder="1" applyFont="1">
      <alignment horizontal="right" vertical="bottom"/>
    </xf>
    <xf borderId="7" fillId="6" fontId="2" numFmtId="0" xfId="0" applyAlignment="1" applyBorder="1" applyFont="1">
      <alignment horizontal="right" vertical="bottom"/>
    </xf>
    <xf borderId="9" fillId="8" fontId="2" numFmtId="0" xfId="0" applyAlignment="1" applyBorder="1" applyFont="1">
      <alignment vertical="bottom"/>
    </xf>
    <xf borderId="8" fillId="6" fontId="2" numFmtId="0" xfId="0" applyAlignment="1" applyBorder="1" applyFont="1">
      <alignment horizontal="right" vertical="bottom"/>
    </xf>
    <xf borderId="8" fillId="2" fontId="2" numFmtId="0" xfId="0" applyAlignment="1" applyBorder="1" applyFont="1">
      <alignment horizontal="right" vertical="bottom"/>
    </xf>
    <xf borderId="0" fillId="7" fontId="2" numFmtId="0" xfId="0" applyAlignment="1" applyFont="1">
      <alignment horizontal="right" vertical="bottom"/>
    </xf>
    <xf borderId="4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1'!$K$2:$K$9</c:f>
              <c:numCache/>
            </c:numRef>
          </c:val>
          <c:smooth val="0"/>
        </c:ser>
        <c:axId val="1087671822"/>
        <c:axId val="928263185"/>
      </c:lineChart>
      <c:catAx>
        <c:axId val="1087671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263185"/>
      </c:catAx>
      <c:valAx>
        <c:axId val="92826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67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2'!$K$2:$K$9</c:f>
              <c:numCache/>
            </c:numRef>
          </c:val>
          <c:smooth val="0"/>
        </c:ser>
        <c:axId val="487219735"/>
        <c:axId val="657209459"/>
      </c:lineChart>
      <c:catAx>
        <c:axId val="487219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209459"/>
      </c:catAx>
      <c:valAx>
        <c:axId val="65720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19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2'!$L$2:$L$9</c:f>
              <c:numCache/>
            </c:numRef>
          </c:val>
          <c:smooth val="0"/>
        </c:ser>
        <c:axId val="1833451343"/>
        <c:axId val="1547280433"/>
      </c:lineChart>
      <c:catAx>
        <c:axId val="183345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280433"/>
      </c:catAx>
      <c:valAx>
        <c:axId val="154728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451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2'!$M$2:$M$9</c:f>
              <c:numCache/>
            </c:numRef>
          </c:val>
          <c:smooth val="0"/>
        </c:ser>
        <c:axId val="1055797029"/>
        <c:axId val="974594474"/>
      </c:lineChart>
      <c:catAx>
        <c:axId val="1055797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594474"/>
      </c:catAx>
      <c:valAx>
        <c:axId val="97459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97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2'!$N$2:$N$9</c:f>
              <c:numCache/>
            </c:numRef>
          </c:val>
          <c:smooth val="0"/>
        </c:ser>
        <c:axId val="254534251"/>
        <c:axId val="2144644994"/>
      </c:lineChart>
      <c:catAx>
        <c:axId val="25453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644994"/>
      </c:catAx>
      <c:valAx>
        <c:axId val="214464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534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2'!$O$2:$O$9</c:f>
              <c:numCache/>
            </c:numRef>
          </c:val>
          <c:smooth val="0"/>
        </c:ser>
        <c:axId val="1942781086"/>
        <c:axId val="1634923134"/>
      </c:lineChart>
      <c:catAx>
        <c:axId val="194278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23134"/>
      </c:catAx>
      <c:valAx>
        <c:axId val="1634923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781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2'!$P$2:$P$9</c:f>
              <c:numCache/>
            </c:numRef>
          </c:val>
          <c:smooth val="0"/>
        </c:ser>
        <c:axId val="1275869099"/>
        <c:axId val="1624684093"/>
      </c:lineChart>
      <c:catAx>
        <c:axId val="127586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684093"/>
      </c:catAx>
      <c:valAx>
        <c:axId val="1624684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69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2'!$Q$2:$Q$9</c:f>
              <c:numCache/>
            </c:numRef>
          </c:val>
          <c:smooth val="0"/>
        </c:ser>
        <c:axId val="1692896965"/>
        <c:axId val="1247132080"/>
      </c:lineChart>
      <c:catAx>
        <c:axId val="169289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132080"/>
      </c:catAx>
      <c:valAx>
        <c:axId val="124713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96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2'!$R$11:$R$18</c:f>
              <c:numCache/>
            </c:numRef>
          </c:val>
          <c:smooth val="0"/>
        </c:ser>
        <c:axId val="1164933574"/>
        <c:axId val="1163249021"/>
      </c:lineChart>
      <c:catAx>
        <c:axId val="1164933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249021"/>
      </c:catAx>
      <c:valAx>
        <c:axId val="116324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933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2'!$A$72:$A$79</c:f>
            </c:strRef>
          </c:cat>
          <c:val>
            <c:numRef>
              <c:f>'Sprint 2'!$C$72:$C$78</c:f>
              <c:numCache/>
            </c:numRef>
          </c:val>
          <c:smooth val="0"/>
        </c:ser>
        <c:axId val="934374635"/>
        <c:axId val="2102427824"/>
      </c:lineChart>
      <c:catAx>
        <c:axId val="934374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27824"/>
      </c:catAx>
      <c:valAx>
        <c:axId val="210242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74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3'!$K$2:$K$9</c:f>
              <c:numCache/>
            </c:numRef>
          </c:val>
          <c:smooth val="0"/>
        </c:ser>
        <c:axId val="1704787695"/>
        <c:axId val="1029940767"/>
      </c:lineChart>
      <c:catAx>
        <c:axId val="170478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940767"/>
      </c:catAx>
      <c:valAx>
        <c:axId val="1029940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87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1'!$L$2:$L$9</c:f>
              <c:numCache/>
            </c:numRef>
          </c:val>
          <c:smooth val="0"/>
        </c:ser>
        <c:axId val="1888366193"/>
        <c:axId val="985762302"/>
      </c:lineChart>
      <c:catAx>
        <c:axId val="1888366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762302"/>
      </c:catAx>
      <c:valAx>
        <c:axId val="98576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366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3'!$L$2:$L$9</c:f>
              <c:numCache/>
            </c:numRef>
          </c:val>
          <c:smooth val="0"/>
        </c:ser>
        <c:axId val="947417387"/>
        <c:axId val="51751949"/>
      </c:lineChart>
      <c:catAx>
        <c:axId val="947417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51949"/>
      </c:catAx>
      <c:valAx>
        <c:axId val="5175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417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3'!$M$2:$M$9</c:f>
              <c:numCache/>
            </c:numRef>
          </c:val>
          <c:smooth val="0"/>
        </c:ser>
        <c:axId val="2088963134"/>
        <c:axId val="952179744"/>
      </c:lineChart>
      <c:catAx>
        <c:axId val="2088963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179744"/>
      </c:catAx>
      <c:valAx>
        <c:axId val="95217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963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3'!$N$2:$N$9</c:f>
              <c:numCache/>
            </c:numRef>
          </c:val>
          <c:smooth val="0"/>
        </c:ser>
        <c:axId val="242221515"/>
        <c:axId val="1841722238"/>
      </c:lineChart>
      <c:catAx>
        <c:axId val="24222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722238"/>
      </c:catAx>
      <c:valAx>
        <c:axId val="1841722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221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3'!$O$2:$O$9</c:f>
              <c:numCache/>
            </c:numRef>
          </c:val>
          <c:smooth val="0"/>
        </c:ser>
        <c:axId val="645147668"/>
        <c:axId val="345139350"/>
      </c:lineChart>
      <c:catAx>
        <c:axId val="645147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39350"/>
      </c:catAx>
      <c:valAx>
        <c:axId val="345139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47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3'!$P$2:$P$9</c:f>
              <c:numCache/>
            </c:numRef>
          </c:val>
          <c:smooth val="0"/>
        </c:ser>
        <c:axId val="193538086"/>
        <c:axId val="1398730896"/>
      </c:lineChart>
      <c:catAx>
        <c:axId val="19353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730896"/>
      </c:catAx>
      <c:valAx>
        <c:axId val="13987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38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3'!$Q$2:$Q$9</c:f>
              <c:numCache/>
            </c:numRef>
          </c:val>
          <c:smooth val="0"/>
        </c:ser>
        <c:axId val="43201119"/>
        <c:axId val="517243117"/>
      </c:lineChart>
      <c:catAx>
        <c:axId val="4320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243117"/>
      </c:catAx>
      <c:valAx>
        <c:axId val="517243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0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3'!$R$11:$R$18</c:f>
              <c:numCache/>
            </c:numRef>
          </c:val>
          <c:smooth val="0"/>
        </c:ser>
        <c:axId val="254959273"/>
        <c:axId val="1726702710"/>
      </c:lineChart>
      <c:catAx>
        <c:axId val="254959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702710"/>
      </c:catAx>
      <c:valAx>
        <c:axId val="1726702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959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3'!$A$72:$A$79</c:f>
            </c:strRef>
          </c:cat>
          <c:val>
            <c:numRef>
              <c:f>'Sprint 3'!$C$72:$C$78</c:f>
              <c:numCache/>
            </c:numRef>
          </c:val>
          <c:smooth val="0"/>
        </c:ser>
        <c:axId val="591964503"/>
        <c:axId val="906306539"/>
      </c:lineChart>
      <c:catAx>
        <c:axId val="591964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306539"/>
      </c:catAx>
      <c:valAx>
        <c:axId val="906306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964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4'!$K$2:$K$9</c:f>
              <c:numCache/>
            </c:numRef>
          </c:val>
          <c:smooth val="0"/>
        </c:ser>
        <c:axId val="760018387"/>
        <c:axId val="1132541660"/>
      </c:lineChart>
      <c:catAx>
        <c:axId val="760018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541660"/>
      </c:catAx>
      <c:valAx>
        <c:axId val="1132541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018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4'!$L$2:$L$9</c:f>
              <c:numCache/>
            </c:numRef>
          </c:val>
          <c:smooth val="0"/>
        </c:ser>
        <c:axId val="1267300926"/>
        <c:axId val="424732215"/>
      </c:lineChart>
      <c:catAx>
        <c:axId val="126730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732215"/>
      </c:catAx>
      <c:valAx>
        <c:axId val="424732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300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1'!$M$2:$M$9</c:f>
              <c:numCache/>
            </c:numRef>
          </c:val>
          <c:smooth val="0"/>
        </c:ser>
        <c:axId val="1342240825"/>
        <c:axId val="567351168"/>
      </c:lineChart>
      <c:catAx>
        <c:axId val="134224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351168"/>
      </c:catAx>
      <c:valAx>
        <c:axId val="567351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24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4'!$M$2:$M$9</c:f>
              <c:numCache/>
            </c:numRef>
          </c:val>
          <c:smooth val="0"/>
        </c:ser>
        <c:axId val="1926853863"/>
        <c:axId val="335715898"/>
      </c:lineChart>
      <c:catAx>
        <c:axId val="192685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715898"/>
      </c:catAx>
      <c:valAx>
        <c:axId val="335715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85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4'!$N$2:$N$9</c:f>
              <c:numCache/>
            </c:numRef>
          </c:val>
          <c:smooth val="0"/>
        </c:ser>
        <c:axId val="1351186193"/>
        <c:axId val="1244728612"/>
      </c:lineChart>
      <c:catAx>
        <c:axId val="1351186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28612"/>
      </c:catAx>
      <c:valAx>
        <c:axId val="124472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186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4'!$O$2:$O$9</c:f>
              <c:numCache/>
            </c:numRef>
          </c:val>
          <c:smooth val="0"/>
        </c:ser>
        <c:axId val="449656011"/>
        <c:axId val="1526569391"/>
      </c:lineChart>
      <c:catAx>
        <c:axId val="449656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569391"/>
      </c:catAx>
      <c:valAx>
        <c:axId val="1526569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656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4'!$P$2:$P$9</c:f>
              <c:numCache/>
            </c:numRef>
          </c:val>
          <c:smooth val="0"/>
        </c:ser>
        <c:axId val="1934777639"/>
        <c:axId val="2026096747"/>
      </c:lineChart>
      <c:catAx>
        <c:axId val="193477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096747"/>
      </c:catAx>
      <c:valAx>
        <c:axId val="2026096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777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4'!$Q$2:$Q$9</c:f>
              <c:numCache/>
            </c:numRef>
          </c:val>
          <c:smooth val="0"/>
        </c:ser>
        <c:axId val="1582268217"/>
        <c:axId val="260885940"/>
      </c:lineChart>
      <c:catAx>
        <c:axId val="158226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885940"/>
      </c:catAx>
      <c:valAx>
        <c:axId val="26088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6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4'!$R$11:$R$18</c:f>
              <c:numCache/>
            </c:numRef>
          </c:val>
          <c:smooth val="0"/>
        </c:ser>
        <c:axId val="2144733772"/>
        <c:axId val="1062889893"/>
      </c:lineChart>
      <c:catAx>
        <c:axId val="2144733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89893"/>
      </c:catAx>
      <c:valAx>
        <c:axId val="1062889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33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4'!$A$72:$A$79</c:f>
            </c:strRef>
          </c:cat>
          <c:val>
            <c:numRef>
              <c:f>'Sprint 4'!$C$72:$C$78</c:f>
              <c:numCache/>
            </c:numRef>
          </c:val>
          <c:smooth val="0"/>
        </c:ser>
        <c:axId val="673454147"/>
        <c:axId val="2111925455"/>
      </c:lineChart>
      <c:catAx>
        <c:axId val="67345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925455"/>
      </c:catAx>
      <c:valAx>
        <c:axId val="211192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454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5'!$K$2:$K$9</c:f>
              <c:numCache/>
            </c:numRef>
          </c:val>
          <c:smooth val="0"/>
        </c:ser>
        <c:axId val="477215129"/>
        <c:axId val="133380134"/>
      </c:lineChart>
      <c:catAx>
        <c:axId val="47721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80134"/>
      </c:catAx>
      <c:valAx>
        <c:axId val="133380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215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5'!$L$2:$L$9</c:f>
              <c:numCache/>
            </c:numRef>
          </c:val>
          <c:smooth val="0"/>
        </c:ser>
        <c:axId val="438461793"/>
        <c:axId val="1923075210"/>
      </c:lineChart>
      <c:catAx>
        <c:axId val="43846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75210"/>
      </c:catAx>
      <c:valAx>
        <c:axId val="1923075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461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5'!$M$2:$M$9</c:f>
              <c:numCache/>
            </c:numRef>
          </c:val>
          <c:smooth val="0"/>
        </c:ser>
        <c:axId val="1504171382"/>
        <c:axId val="811141302"/>
      </c:lineChart>
      <c:catAx>
        <c:axId val="150417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141302"/>
      </c:catAx>
      <c:valAx>
        <c:axId val="8111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71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1'!$N$2:$N$9</c:f>
              <c:numCache/>
            </c:numRef>
          </c:val>
          <c:smooth val="0"/>
        </c:ser>
        <c:axId val="749805576"/>
        <c:axId val="700701920"/>
      </c:lineChart>
      <c:catAx>
        <c:axId val="7498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701920"/>
      </c:catAx>
      <c:valAx>
        <c:axId val="70070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805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5'!$N$2:$N$9</c:f>
              <c:numCache/>
            </c:numRef>
          </c:val>
          <c:smooth val="0"/>
        </c:ser>
        <c:axId val="71558418"/>
        <c:axId val="922441333"/>
      </c:lineChart>
      <c:catAx>
        <c:axId val="71558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41333"/>
      </c:catAx>
      <c:valAx>
        <c:axId val="92244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58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5'!$O$2:$O$9</c:f>
              <c:numCache/>
            </c:numRef>
          </c:val>
          <c:smooth val="0"/>
        </c:ser>
        <c:axId val="307170854"/>
        <c:axId val="1861379536"/>
      </c:lineChart>
      <c:catAx>
        <c:axId val="307170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379536"/>
      </c:catAx>
      <c:valAx>
        <c:axId val="186137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170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5'!$P$2:$P$9</c:f>
              <c:numCache/>
            </c:numRef>
          </c:val>
          <c:smooth val="0"/>
        </c:ser>
        <c:axId val="1955579574"/>
        <c:axId val="1235250405"/>
      </c:lineChart>
      <c:catAx>
        <c:axId val="1955579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50405"/>
      </c:catAx>
      <c:valAx>
        <c:axId val="1235250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579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5'!$Q$2:$Q$9</c:f>
              <c:numCache/>
            </c:numRef>
          </c:val>
          <c:smooth val="0"/>
        </c:ser>
        <c:axId val="786579404"/>
        <c:axId val="731062884"/>
      </c:lineChart>
      <c:catAx>
        <c:axId val="78657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062884"/>
      </c:catAx>
      <c:valAx>
        <c:axId val="731062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579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5'!$R$11:$R$18</c:f>
              <c:numCache/>
            </c:numRef>
          </c:val>
          <c:smooth val="0"/>
        </c:ser>
        <c:axId val="1613784029"/>
        <c:axId val="434995758"/>
      </c:lineChart>
      <c:catAx>
        <c:axId val="161378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95758"/>
      </c:catAx>
      <c:valAx>
        <c:axId val="434995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78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5'!$A$72:$A$79</c:f>
            </c:strRef>
          </c:cat>
          <c:val>
            <c:numRef>
              <c:f>'Sprint 5'!$C$72:$C$78</c:f>
              <c:numCache/>
            </c:numRef>
          </c:val>
          <c:smooth val="0"/>
        </c:ser>
        <c:axId val="1288416025"/>
        <c:axId val="1542999895"/>
      </c:lineChart>
      <c:catAx>
        <c:axId val="128841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999895"/>
      </c:catAx>
      <c:valAx>
        <c:axId val="154299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1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6'!$K$2:$K$9</c:f>
              <c:numCache/>
            </c:numRef>
          </c:val>
          <c:smooth val="0"/>
        </c:ser>
        <c:axId val="1030178021"/>
        <c:axId val="1110498285"/>
      </c:lineChart>
      <c:catAx>
        <c:axId val="1030178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498285"/>
      </c:catAx>
      <c:valAx>
        <c:axId val="1110498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178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6'!$L$2:$L$9</c:f>
              <c:numCache/>
            </c:numRef>
          </c:val>
          <c:smooth val="0"/>
        </c:ser>
        <c:axId val="1186728060"/>
        <c:axId val="1435957385"/>
      </c:lineChart>
      <c:catAx>
        <c:axId val="1186728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957385"/>
      </c:catAx>
      <c:valAx>
        <c:axId val="143595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728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6'!$M$2:$M$9</c:f>
              <c:numCache/>
            </c:numRef>
          </c:val>
          <c:smooth val="0"/>
        </c:ser>
        <c:axId val="244338375"/>
        <c:axId val="480820173"/>
      </c:lineChart>
      <c:catAx>
        <c:axId val="24433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20173"/>
      </c:catAx>
      <c:valAx>
        <c:axId val="480820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338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6'!$N$2:$N$9</c:f>
              <c:numCache/>
            </c:numRef>
          </c:val>
          <c:smooth val="0"/>
        </c:ser>
        <c:axId val="1101106698"/>
        <c:axId val="784586853"/>
      </c:lineChart>
      <c:catAx>
        <c:axId val="1101106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586853"/>
      </c:catAx>
      <c:valAx>
        <c:axId val="784586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106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1'!$O$2:$O$9</c:f>
              <c:numCache/>
            </c:numRef>
          </c:val>
          <c:smooth val="0"/>
        </c:ser>
        <c:axId val="1287675501"/>
        <c:axId val="352959340"/>
      </c:lineChart>
      <c:catAx>
        <c:axId val="128767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959340"/>
      </c:catAx>
      <c:valAx>
        <c:axId val="352959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7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6'!$O$2:$O$9</c:f>
              <c:numCache/>
            </c:numRef>
          </c:val>
          <c:smooth val="0"/>
        </c:ser>
        <c:axId val="1903158986"/>
        <c:axId val="77021215"/>
      </c:lineChart>
      <c:catAx>
        <c:axId val="190315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21215"/>
      </c:catAx>
      <c:valAx>
        <c:axId val="77021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58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6'!$P$2:$P$9</c:f>
              <c:numCache/>
            </c:numRef>
          </c:val>
          <c:smooth val="0"/>
        </c:ser>
        <c:axId val="2079309191"/>
        <c:axId val="85143170"/>
      </c:lineChart>
      <c:catAx>
        <c:axId val="2079309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43170"/>
      </c:catAx>
      <c:valAx>
        <c:axId val="8514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30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6'!$Q$2:$Q$9</c:f>
              <c:numCache/>
            </c:numRef>
          </c:val>
          <c:smooth val="0"/>
        </c:ser>
        <c:axId val="619584270"/>
        <c:axId val="1112561560"/>
      </c:lineChart>
      <c:catAx>
        <c:axId val="619584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561560"/>
      </c:catAx>
      <c:valAx>
        <c:axId val="111256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584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6'!$R$11:$R$18</c:f>
              <c:numCache/>
            </c:numRef>
          </c:val>
          <c:smooth val="0"/>
        </c:ser>
        <c:axId val="1930874439"/>
        <c:axId val="1255762577"/>
      </c:lineChart>
      <c:catAx>
        <c:axId val="193087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62577"/>
      </c:catAx>
      <c:valAx>
        <c:axId val="125576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74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6'!$A$72:$A$79</c:f>
            </c:strRef>
          </c:cat>
          <c:val>
            <c:numRef>
              <c:f>'Sprint 6'!$C$72:$C$78</c:f>
              <c:numCache/>
            </c:numRef>
          </c:val>
          <c:smooth val="0"/>
        </c:ser>
        <c:axId val="16275864"/>
        <c:axId val="1492315160"/>
      </c:lineChart>
      <c:catAx>
        <c:axId val="1627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315160"/>
      </c:catAx>
      <c:valAx>
        <c:axId val="1492315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1'!$P$2:$P$9</c:f>
              <c:numCache/>
            </c:numRef>
          </c:val>
          <c:smooth val="0"/>
        </c:ser>
        <c:axId val="1981370318"/>
        <c:axId val="1380872112"/>
      </c:lineChart>
      <c:catAx>
        <c:axId val="1981370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872112"/>
      </c:catAx>
      <c:valAx>
        <c:axId val="138087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370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1'!$Q$2:$Q$9</c:f>
              <c:numCache/>
            </c:numRef>
          </c:val>
          <c:smooth val="0"/>
        </c:ser>
        <c:axId val="1349009882"/>
        <c:axId val="1161165774"/>
      </c:lineChart>
      <c:catAx>
        <c:axId val="1349009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165774"/>
      </c:catAx>
      <c:valAx>
        <c:axId val="1161165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009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1'!$R$11:$R$18</c:f>
              <c:numCache/>
            </c:numRef>
          </c:val>
          <c:smooth val="0"/>
        </c:ser>
        <c:axId val="1857879542"/>
        <c:axId val="1264583878"/>
      </c:lineChart>
      <c:catAx>
        <c:axId val="1857879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83878"/>
      </c:catAx>
      <c:valAx>
        <c:axId val="1264583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79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1'!$A$72:$A$79</c:f>
            </c:strRef>
          </c:cat>
          <c:val>
            <c:numRef>
              <c:f>'Sprint 1'!$C$72:$C$78</c:f>
              <c:numCache/>
            </c:numRef>
          </c:val>
          <c:smooth val="0"/>
        </c:ser>
        <c:axId val="2112258434"/>
        <c:axId val="1767251137"/>
      </c:lineChart>
      <c:catAx>
        <c:axId val="211225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251137"/>
      </c:catAx>
      <c:valAx>
        <c:axId val="176725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58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7" t="s">
        <v>11</v>
      </c>
      <c r="B2" s="8">
        <v>8.0</v>
      </c>
      <c r="C2" s="8">
        <f>sumif(A9:A1000,A2,G9:G1000)</f>
        <v>5</v>
      </c>
      <c r="D2" s="9">
        <v>44592.0</v>
      </c>
      <c r="E2" s="10">
        <f>SUM(H9:H16)</f>
        <v>53</v>
      </c>
      <c r="F2" s="11">
        <f>sum(I2:I5)</f>
        <v>31</v>
      </c>
      <c r="G2" s="12" t="s">
        <v>12</v>
      </c>
      <c r="H2" s="12">
        <f>sum(B9:B64)</f>
        <v>13</v>
      </c>
      <c r="I2" s="12">
        <v>8.0</v>
      </c>
      <c r="J2" s="13">
        <f>D2</f>
        <v>44592</v>
      </c>
      <c r="K2" s="14">
        <f>B2</f>
        <v>8</v>
      </c>
      <c r="L2" s="14">
        <f>B3</f>
        <v>9</v>
      </c>
      <c r="M2" s="14">
        <f>B4</f>
        <v>8</v>
      </c>
      <c r="N2" s="14">
        <f>B5</f>
        <v>8</v>
      </c>
      <c r="O2" s="14">
        <f>B6</f>
        <v>10</v>
      </c>
      <c r="P2" s="14">
        <f>B7</f>
        <v>8</v>
      </c>
      <c r="Q2" s="14">
        <f>B8</f>
        <v>8</v>
      </c>
      <c r="R2" s="14">
        <f>sum(K2:Q2)</f>
        <v>59</v>
      </c>
      <c r="V2" s="5"/>
      <c r="W2" s="14">
        <f t="shared" ref="W2:AC2" si="1">(K11-K17)/7</f>
        <v>0.7142857143</v>
      </c>
      <c r="X2" s="14">
        <f t="shared" si="1"/>
        <v>0.9285714286</v>
      </c>
      <c r="Y2" s="14">
        <f t="shared" si="1"/>
        <v>0.5714285714</v>
      </c>
      <c r="Z2" s="14">
        <f t="shared" si="1"/>
        <v>0</v>
      </c>
      <c r="AA2" s="14">
        <f t="shared" si="1"/>
        <v>1.285714286</v>
      </c>
      <c r="AB2" s="14">
        <f t="shared" si="1"/>
        <v>0.9285714286</v>
      </c>
      <c r="AC2" s="14">
        <f t="shared" si="1"/>
        <v>0.7142857143</v>
      </c>
      <c r="AD2" s="15"/>
    </row>
    <row r="3">
      <c r="A3" s="7" t="s">
        <v>13</v>
      </c>
      <c r="B3" s="8">
        <v>9.0</v>
      </c>
      <c r="C3" s="8">
        <f t="shared" ref="C3:C4" si="3">sumif(A9:A1000,A3,G9:G1000)</f>
        <v>8.5</v>
      </c>
      <c r="D3" s="9">
        <f t="shared" ref="D3:D8" si="4">D2 + 1</f>
        <v>44593</v>
      </c>
      <c r="E3" s="10">
        <f>Sum(H17:H24)</f>
        <v>46</v>
      </c>
      <c r="F3" s="10">
        <f>F2 * (6/7)</f>
        <v>26.57142857</v>
      </c>
      <c r="G3" s="16" t="s">
        <v>14</v>
      </c>
      <c r="H3" s="17">
        <f>sum(C9:C64)</f>
        <v>11</v>
      </c>
      <c r="I3" s="16">
        <v>15.0</v>
      </c>
      <c r="J3" s="13">
        <f t="shared" ref="J3:J9" si="5">J2 + 1</f>
        <v>44593</v>
      </c>
      <c r="K3" s="14">
        <f t="shared" ref="K3:R3" si="2">K2 * (6/7)</f>
        <v>6.857142857</v>
      </c>
      <c r="L3" s="14">
        <f t="shared" si="2"/>
        <v>7.714285714</v>
      </c>
      <c r="M3" s="14">
        <f t="shared" si="2"/>
        <v>6.857142857</v>
      </c>
      <c r="N3" s="14">
        <f t="shared" si="2"/>
        <v>6.857142857</v>
      </c>
      <c r="O3" s="14">
        <f t="shared" si="2"/>
        <v>8.571428571</v>
      </c>
      <c r="P3" s="14">
        <f t="shared" si="2"/>
        <v>6.857142857</v>
      </c>
      <c r="Q3" s="14">
        <f t="shared" si="2"/>
        <v>6.857142857</v>
      </c>
      <c r="R3" s="14">
        <f t="shared" si="2"/>
        <v>50.57142857</v>
      </c>
    </row>
    <row r="4">
      <c r="A4" s="7" t="s">
        <v>15</v>
      </c>
      <c r="B4" s="8">
        <v>8.0</v>
      </c>
      <c r="C4" s="8">
        <f t="shared" si="3"/>
        <v>6</v>
      </c>
      <c r="D4" s="9">
        <f t="shared" si="4"/>
        <v>44594</v>
      </c>
      <c r="E4" s="10">
        <f>sum(H25:H32)</f>
        <v>39</v>
      </c>
      <c r="F4" s="10">
        <f>F2 * (5/7)</f>
        <v>22.14285714</v>
      </c>
      <c r="G4" s="18"/>
      <c r="H4" s="19">
        <f>sum(C9:C64)</f>
        <v>11</v>
      </c>
      <c r="I4" s="18">
        <v>8.0</v>
      </c>
      <c r="J4" s="13">
        <f t="shared" si="5"/>
        <v>44594</v>
      </c>
      <c r="K4" s="14">
        <f t="shared" ref="K4:R4" si="6">K2 * (5/7)</f>
        <v>5.714285714</v>
      </c>
      <c r="L4" s="14">
        <f t="shared" si="6"/>
        <v>6.428571429</v>
      </c>
      <c r="M4" s="14">
        <f t="shared" si="6"/>
        <v>5.714285714</v>
      </c>
      <c r="N4" s="14">
        <f t="shared" si="6"/>
        <v>5.714285714</v>
      </c>
      <c r="O4" s="14">
        <f t="shared" si="6"/>
        <v>7.142857143</v>
      </c>
      <c r="P4" s="14">
        <f t="shared" si="6"/>
        <v>5.714285714</v>
      </c>
      <c r="Q4" s="14">
        <f t="shared" si="6"/>
        <v>5.714285714</v>
      </c>
      <c r="R4" s="14">
        <f t="shared" si="6"/>
        <v>42.14285714</v>
      </c>
    </row>
    <row r="5">
      <c r="A5" s="7" t="s">
        <v>16</v>
      </c>
      <c r="B5" s="8">
        <v>8.0</v>
      </c>
      <c r="C5" s="8">
        <f>sumif(A9:A1000,A5,G9:G1000)</f>
        <v>0</v>
      </c>
      <c r="D5" s="9">
        <f t="shared" si="4"/>
        <v>44595</v>
      </c>
      <c r="E5" s="10">
        <f>sum(H33:H40)</f>
        <v>30</v>
      </c>
      <c r="F5" s="10">
        <f>F2 * (4/7)</f>
        <v>17.71428571</v>
      </c>
      <c r="G5" s="20" t="s">
        <v>17</v>
      </c>
      <c r="H5" s="21">
        <f>sum(C9:C64)</f>
        <v>11</v>
      </c>
      <c r="I5" s="20">
        <v>0.0</v>
      </c>
      <c r="J5" s="13">
        <f t="shared" si="5"/>
        <v>44595</v>
      </c>
      <c r="K5" s="14">
        <f t="shared" ref="K5:R5" si="7">K2 * (4/7)</f>
        <v>4.571428571</v>
      </c>
      <c r="L5" s="14">
        <f t="shared" si="7"/>
        <v>5.142857143</v>
      </c>
      <c r="M5" s="14">
        <f t="shared" si="7"/>
        <v>4.571428571</v>
      </c>
      <c r="N5" s="14">
        <f t="shared" si="7"/>
        <v>4.571428571</v>
      </c>
      <c r="O5" s="14">
        <f t="shared" si="7"/>
        <v>5.714285714</v>
      </c>
      <c r="P5" s="14">
        <f t="shared" si="7"/>
        <v>4.571428571</v>
      </c>
      <c r="Q5" s="14">
        <f t="shared" si="7"/>
        <v>4.571428571</v>
      </c>
      <c r="R5" s="14">
        <f t="shared" si="7"/>
        <v>33.71428571</v>
      </c>
    </row>
    <row r="6">
      <c r="A6" s="7" t="s">
        <v>18</v>
      </c>
      <c r="B6" s="8">
        <v>10.0</v>
      </c>
      <c r="C6" s="8">
        <f>sumif(A9:A1000,A6,G9:G1000)</f>
        <v>9</v>
      </c>
      <c r="D6" s="9">
        <f t="shared" si="4"/>
        <v>44596</v>
      </c>
      <c r="E6" s="10">
        <f>sum(H41:H48)</f>
        <v>24.5</v>
      </c>
      <c r="F6" s="10">
        <f>F2 * (3/7)</f>
        <v>13.28571429</v>
      </c>
      <c r="J6" s="13">
        <f t="shared" si="5"/>
        <v>44596</v>
      </c>
      <c r="K6" s="14">
        <f t="shared" ref="K6:R6" si="8">K2 * (3/7)</f>
        <v>3.428571429</v>
      </c>
      <c r="L6" s="14">
        <f t="shared" si="8"/>
        <v>3.857142857</v>
      </c>
      <c r="M6" s="14">
        <f t="shared" si="8"/>
        <v>3.428571429</v>
      </c>
      <c r="N6" s="14">
        <f t="shared" si="8"/>
        <v>3.428571429</v>
      </c>
      <c r="O6" s="14">
        <f t="shared" si="8"/>
        <v>4.285714286</v>
      </c>
      <c r="P6" s="14">
        <f t="shared" si="8"/>
        <v>3.428571429</v>
      </c>
      <c r="Q6" s="14">
        <f t="shared" si="8"/>
        <v>3.428571429</v>
      </c>
      <c r="R6" s="14">
        <f t="shared" si="8"/>
        <v>25.28571429</v>
      </c>
    </row>
    <row r="7">
      <c r="A7" s="7" t="s">
        <v>19</v>
      </c>
      <c r="B7" s="8">
        <v>8.0</v>
      </c>
      <c r="C7" s="8">
        <f>sumif(A9:A1000,A7,G9:G1000)</f>
        <v>6.5</v>
      </c>
      <c r="D7" s="9">
        <f t="shared" si="4"/>
        <v>44597</v>
      </c>
      <c r="E7" s="10">
        <f>sum(H49:H56)</f>
        <v>20.5</v>
      </c>
      <c r="F7" s="10">
        <f>F2 * (2/7)</f>
        <v>8.857142857</v>
      </c>
      <c r="J7" s="13">
        <f t="shared" si="5"/>
        <v>44597</v>
      </c>
      <c r="K7" s="14">
        <f t="shared" ref="K7:R7" si="9">K2 * (2/7)</f>
        <v>2.285714286</v>
      </c>
      <c r="L7" s="14">
        <f t="shared" si="9"/>
        <v>2.571428571</v>
      </c>
      <c r="M7" s="14">
        <f t="shared" si="9"/>
        <v>2.285714286</v>
      </c>
      <c r="N7" s="14">
        <f t="shared" si="9"/>
        <v>2.285714286</v>
      </c>
      <c r="O7" s="14">
        <f t="shared" si="9"/>
        <v>2.857142857</v>
      </c>
      <c r="P7" s="14">
        <f t="shared" si="9"/>
        <v>2.285714286</v>
      </c>
      <c r="Q7" s="14">
        <f t="shared" si="9"/>
        <v>2.285714286</v>
      </c>
      <c r="R7" s="14">
        <f t="shared" si="9"/>
        <v>16.85714286</v>
      </c>
    </row>
    <row r="8">
      <c r="A8" s="7" t="s">
        <v>20</v>
      </c>
      <c r="B8" s="8">
        <v>8.0</v>
      </c>
      <c r="C8" s="8">
        <f>sumif(A9:A1000,A8,G9:G1000)</f>
        <v>7</v>
      </c>
      <c r="D8" s="9">
        <f t="shared" si="4"/>
        <v>44598</v>
      </c>
      <c r="E8" s="10">
        <f>sum(H57:H64)</f>
        <v>17</v>
      </c>
      <c r="F8" s="10">
        <f>F2 * (1/7)</f>
        <v>4.428571429</v>
      </c>
      <c r="J8" s="13">
        <f t="shared" si="5"/>
        <v>44598</v>
      </c>
      <c r="K8" s="14">
        <f t="shared" ref="K8:R8" si="10">K2 * (1/7)</f>
        <v>1.142857143</v>
      </c>
      <c r="L8" s="14">
        <f t="shared" si="10"/>
        <v>1.285714286</v>
      </c>
      <c r="M8" s="14">
        <f t="shared" si="10"/>
        <v>1.142857143</v>
      </c>
      <c r="N8" s="14">
        <f t="shared" si="10"/>
        <v>1.142857143</v>
      </c>
      <c r="O8" s="14">
        <f t="shared" si="10"/>
        <v>1.428571429</v>
      </c>
      <c r="P8" s="14">
        <f t="shared" si="10"/>
        <v>1.142857143</v>
      </c>
      <c r="Q8" s="14">
        <f t="shared" si="10"/>
        <v>1.142857143</v>
      </c>
      <c r="R8" s="14">
        <f t="shared" si="10"/>
        <v>8.428571429</v>
      </c>
    </row>
    <row r="9">
      <c r="A9" s="22">
        <f>D2</f>
        <v>44592</v>
      </c>
      <c r="B9" s="23" t="str">
        <f>G2</f>
        <v>Extra Features</v>
      </c>
      <c r="C9" s="17" t="str">
        <f>G3</f>
        <v>Data Access Layer</v>
      </c>
      <c r="D9" s="19" t="str">
        <f>G4</f>
        <v/>
      </c>
      <c r="E9" s="21" t="str">
        <f>G5</f>
        <v>Other</v>
      </c>
      <c r="F9" s="24" t="s">
        <v>21</v>
      </c>
      <c r="G9" s="25" t="s">
        <v>22</v>
      </c>
      <c r="H9" s="3" t="s">
        <v>23</v>
      </c>
      <c r="J9" s="13">
        <f t="shared" si="5"/>
        <v>44599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26" t="s">
        <v>11</v>
      </c>
      <c r="B10" s="27">
        <v>0.0</v>
      </c>
      <c r="C10" s="28">
        <v>0.0</v>
      </c>
      <c r="D10" s="29"/>
      <c r="E10" s="30">
        <v>0.0</v>
      </c>
      <c r="F10" s="31"/>
      <c r="G10" s="32">
        <f t="shared" ref="G10:G16" si="12">sum(B10:E10)</f>
        <v>0</v>
      </c>
      <c r="H10" s="33">
        <f t="shared" ref="H10:H16" si="13">B2 - G10</f>
        <v>8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34" t="s">
        <v>13</v>
      </c>
      <c r="B11" s="35"/>
      <c r="C11" s="36"/>
      <c r="D11" s="29"/>
      <c r="E11" s="30">
        <v>2.0</v>
      </c>
      <c r="F11" s="31">
        <v>0.0</v>
      </c>
      <c r="G11" s="32">
        <f t="shared" si="12"/>
        <v>2</v>
      </c>
      <c r="H11" s="33">
        <f t="shared" si="13"/>
        <v>7</v>
      </c>
      <c r="J11" s="13">
        <f>D2</f>
        <v>44592</v>
      </c>
      <c r="K11" s="37">
        <f>H10</f>
        <v>8</v>
      </c>
      <c r="L11" s="37">
        <f>H11</f>
        <v>7</v>
      </c>
      <c r="M11" s="37">
        <f>H12</f>
        <v>6</v>
      </c>
      <c r="N11" s="37">
        <f>H13</f>
        <v>8</v>
      </c>
      <c r="O11" s="37">
        <f>H14</f>
        <v>10</v>
      </c>
      <c r="P11" s="37">
        <f>H15</f>
        <v>8</v>
      </c>
      <c r="Q11" s="37">
        <f>H16</f>
        <v>6</v>
      </c>
      <c r="R11" s="37">
        <f t="shared" ref="R11:R18" si="14">sum(K11:Q11)</f>
        <v>53</v>
      </c>
    </row>
    <row r="12">
      <c r="A12" s="34" t="s">
        <v>15</v>
      </c>
      <c r="B12" s="35"/>
      <c r="C12" s="36"/>
      <c r="D12" s="29"/>
      <c r="E12" s="30">
        <v>2.0</v>
      </c>
      <c r="F12" s="31">
        <v>0.0</v>
      </c>
      <c r="G12" s="32">
        <f t="shared" si="12"/>
        <v>2</v>
      </c>
      <c r="H12" s="33">
        <f t="shared" si="13"/>
        <v>6</v>
      </c>
      <c r="J12" s="13">
        <f t="shared" ref="J12:J18" si="15">J11 + 1</f>
        <v>44593</v>
      </c>
      <c r="K12" s="37">
        <f>H18</f>
        <v>8</v>
      </c>
      <c r="L12" s="37">
        <f>H19</f>
        <v>7</v>
      </c>
      <c r="M12" s="37">
        <f>H20</f>
        <v>3</v>
      </c>
      <c r="N12" s="37">
        <f>H21</f>
        <v>8</v>
      </c>
      <c r="O12" s="37">
        <f>H22</f>
        <v>7</v>
      </c>
      <c r="P12" s="37">
        <f>H23</f>
        <v>7</v>
      </c>
      <c r="Q12" s="37">
        <f>H24</f>
        <v>6</v>
      </c>
      <c r="R12" s="37">
        <f t="shared" si="14"/>
        <v>46</v>
      </c>
    </row>
    <row r="13">
      <c r="A13" s="34" t="s">
        <v>16</v>
      </c>
      <c r="B13" s="35"/>
      <c r="C13" s="36"/>
      <c r="D13" s="29"/>
      <c r="E13" s="38"/>
      <c r="F13" s="31">
        <v>0.0</v>
      </c>
      <c r="G13" s="32">
        <f t="shared" si="12"/>
        <v>0</v>
      </c>
      <c r="H13" s="33">
        <f t="shared" si="13"/>
        <v>8</v>
      </c>
      <c r="J13" s="13">
        <f t="shared" si="15"/>
        <v>44594</v>
      </c>
      <c r="K13" s="37">
        <f>H26</f>
        <v>6</v>
      </c>
      <c r="L13" s="37">
        <f>H27</f>
        <v>5</v>
      </c>
      <c r="M13" s="37">
        <f>H28</f>
        <v>3</v>
      </c>
      <c r="N13" s="37">
        <f>H29</f>
        <v>8</v>
      </c>
      <c r="O13" s="37">
        <f>H30</f>
        <v>5</v>
      </c>
      <c r="P13" s="37">
        <f>H31</f>
        <v>6</v>
      </c>
      <c r="Q13" s="37">
        <f>H32</f>
        <v>6</v>
      </c>
      <c r="R13" s="37">
        <f t="shared" si="14"/>
        <v>39</v>
      </c>
    </row>
    <row r="14">
      <c r="A14" s="34" t="s">
        <v>18</v>
      </c>
      <c r="B14" s="35"/>
      <c r="C14" s="36"/>
      <c r="D14" s="29"/>
      <c r="E14" s="38"/>
      <c r="F14" s="39"/>
      <c r="G14" s="32">
        <f t="shared" si="12"/>
        <v>0</v>
      </c>
      <c r="H14" s="33">
        <f t="shared" si="13"/>
        <v>10</v>
      </c>
      <c r="J14" s="13">
        <f t="shared" si="15"/>
        <v>44595</v>
      </c>
      <c r="K14" s="37">
        <f>H34</f>
        <v>5</v>
      </c>
      <c r="L14" s="37">
        <f>H35</f>
        <v>3</v>
      </c>
      <c r="M14" s="37">
        <f>H36</f>
        <v>2</v>
      </c>
      <c r="N14" s="37">
        <f>H37</f>
        <v>8</v>
      </c>
      <c r="O14" s="37">
        <f>H38</f>
        <v>3</v>
      </c>
      <c r="P14" s="37">
        <f>H39</f>
        <v>5</v>
      </c>
      <c r="Q14" s="37">
        <f>H40</f>
        <v>4</v>
      </c>
      <c r="R14" s="37">
        <f t="shared" si="14"/>
        <v>30</v>
      </c>
    </row>
    <row r="15">
      <c r="A15" s="34" t="s">
        <v>19</v>
      </c>
      <c r="B15" s="35"/>
      <c r="C15" s="36"/>
      <c r="D15" s="29"/>
      <c r="E15" s="38"/>
      <c r="F15" s="31">
        <v>0.0</v>
      </c>
      <c r="G15" s="32">
        <f t="shared" si="12"/>
        <v>0</v>
      </c>
      <c r="H15" s="33">
        <f t="shared" si="13"/>
        <v>8</v>
      </c>
      <c r="J15" s="13">
        <f t="shared" si="15"/>
        <v>44596</v>
      </c>
      <c r="K15" s="37">
        <f>H42</f>
        <v>4</v>
      </c>
      <c r="L15" s="37">
        <f>H43</f>
        <v>0.5</v>
      </c>
      <c r="M15" s="37">
        <f>H44</f>
        <v>2</v>
      </c>
      <c r="N15" s="37">
        <f>H45</f>
        <v>8</v>
      </c>
      <c r="O15" s="37">
        <f>H46</f>
        <v>3</v>
      </c>
      <c r="P15" s="37">
        <f>H47</f>
        <v>4</v>
      </c>
      <c r="Q15" s="37">
        <f>H48</f>
        <v>3</v>
      </c>
      <c r="R15" s="37">
        <f t="shared" si="14"/>
        <v>24.5</v>
      </c>
    </row>
    <row r="16">
      <c r="A16" s="40" t="s">
        <v>20</v>
      </c>
      <c r="B16" s="27">
        <v>2.0</v>
      </c>
      <c r="C16" s="36"/>
      <c r="D16" s="29"/>
      <c r="E16" s="38"/>
      <c r="F16" s="39"/>
      <c r="G16" s="32">
        <f t="shared" si="12"/>
        <v>2</v>
      </c>
      <c r="H16" s="33">
        <f t="shared" si="13"/>
        <v>6</v>
      </c>
      <c r="J16" s="13">
        <f t="shared" si="15"/>
        <v>44597</v>
      </c>
      <c r="K16" s="37">
        <f>H50</f>
        <v>3</v>
      </c>
      <c r="L16" s="37">
        <f>H51</f>
        <v>0.5</v>
      </c>
      <c r="M16" s="37">
        <f>H52</f>
        <v>2</v>
      </c>
      <c r="N16" s="37">
        <f>H53</f>
        <v>8</v>
      </c>
      <c r="O16" s="37">
        <f>H54</f>
        <v>1</v>
      </c>
      <c r="P16" s="37">
        <f>H55</f>
        <v>3</v>
      </c>
      <c r="Q16" s="37">
        <f>H56</f>
        <v>3</v>
      </c>
      <c r="R16" s="37">
        <f t="shared" si="14"/>
        <v>20.5</v>
      </c>
    </row>
    <row r="17">
      <c r="A17" s="22">
        <f>A9 + 1</f>
        <v>44593</v>
      </c>
      <c r="B17" s="23" t="str">
        <f t="shared" ref="B17:E17" si="16">B9</f>
        <v>Extra Features</v>
      </c>
      <c r="C17" s="17" t="str">
        <f t="shared" si="16"/>
        <v>Data Access Layer</v>
      </c>
      <c r="D17" s="19" t="str">
        <f t="shared" si="16"/>
        <v/>
      </c>
      <c r="E17" s="21" t="str">
        <f t="shared" si="16"/>
        <v>Other</v>
      </c>
      <c r="F17" s="24" t="s">
        <v>21</v>
      </c>
      <c r="G17" s="25" t="s">
        <v>22</v>
      </c>
      <c r="H17" s="3" t="s">
        <v>23</v>
      </c>
      <c r="J17" s="13">
        <f t="shared" si="15"/>
        <v>44598</v>
      </c>
      <c r="K17" s="37">
        <f>H58</f>
        <v>3</v>
      </c>
      <c r="L17" s="37">
        <f>H59</f>
        <v>0.5</v>
      </c>
      <c r="M17" s="37">
        <f>H60</f>
        <v>2</v>
      </c>
      <c r="N17" s="37">
        <f>H61</f>
        <v>8</v>
      </c>
      <c r="O17" s="37">
        <f>H62</f>
        <v>1</v>
      </c>
      <c r="P17" s="37">
        <f>H63</f>
        <v>1.5</v>
      </c>
      <c r="Q17" s="37">
        <f>H64</f>
        <v>1</v>
      </c>
      <c r="R17" s="37">
        <f t="shared" si="14"/>
        <v>17</v>
      </c>
    </row>
    <row r="18">
      <c r="A18" s="26" t="s">
        <v>11</v>
      </c>
      <c r="B18" s="27">
        <v>0.0</v>
      </c>
      <c r="C18" s="28">
        <v>0.0</v>
      </c>
      <c r="D18" s="29"/>
      <c r="E18" s="30">
        <v>0.0</v>
      </c>
      <c r="F18" s="31">
        <v>0.0</v>
      </c>
      <c r="G18" s="32">
        <f t="shared" ref="G18:G24" si="18">sum(B18:E18)</f>
        <v>0</v>
      </c>
      <c r="H18" s="33">
        <f t="shared" ref="H18:H24" si="19">H10 - G18</f>
        <v>8</v>
      </c>
      <c r="J18" s="13">
        <f t="shared" si="15"/>
        <v>44599</v>
      </c>
      <c r="K18" s="37">
        <f t="shared" ref="K18:Q18" si="17">K17</f>
        <v>3</v>
      </c>
      <c r="L18" s="37">
        <f t="shared" si="17"/>
        <v>0.5</v>
      </c>
      <c r="M18" s="37">
        <f t="shared" si="17"/>
        <v>2</v>
      </c>
      <c r="N18" s="37">
        <f t="shared" si="17"/>
        <v>8</v>
      </c>
      <c r="O18" s="37">
        <f t="shared" si="17"/>
        <v>1</v>
      </c>
      <c r="P18" s="37">
        <f t="shared" si="17"/>
        <v>1.5</v>
      </c>
      <c r="Q18" s="37">
        <f t="shared" si="17"/>
        <v>1</v>
      </c>
      <c r="R18" s="37">
        <f t="shared" si="14"/>
        <v>17</v>
      </c>
    </row>
    <row r="19">
      <c r="A19" s="34" t="s">
        <v>13</v>
      </c>
      <c r="B19" s="35"/>
      <c r="C19" s="36"/>
      <c r="D19" s="29"/>
      <c r="E19" s="38"/>
      <c r="F19" s="39"/>
      <c r="G19" s="32">
        <f t="shared" si="18"/>
        <v>0</v>
      </c>
      <c r="H19" s="33">
        <f t="shared" si="19"/>
        <v>7</v>
      </c>
    </row>
    <row r="20">
      <c r="A20" s="34" t="s">
        <v>15</v>
      </c>
      <c r="B20" s="27">
        <v>3.0</v>
      </c>
      <c r="C20" s="36"/>
      <c r="D20" s="29"/>
      <c r="E20" s="38"/>
      <c r="F20" s="31">
        <v>1.0</v>
      </c>
      <c r="G20" s="32">
        <f t="shared" si="18"/>
        <v>3</v>
      </c>
      <c r="H20" s="33">
        <f t="shared" si="19"/>
        <v>3</v>
      </c>
    </row>
    <row r="21">
      <c r="A21" s="34" t="s">
        <v>16</v>
      </c>
      <c r="B21" s="35"/>
      <c r="C21" s="36"/>
      <c r="D21" s="29"/>
      <c r="E21" s="38"/>
      <c r="F21" s="31">
        <v>0.0</v>
      </c>
      <c r="G21" s="32">
        <f t="shared" si="18"/>
        <v>0</v>
      </c>
      <c r="H21" s="33">
        <f t="shared" si="19"/>
        <v>8</v>
      </c>
    </row>
    <row r="22">
      <c r="A22" s="34" t="s">
        <v>18</v>
      </c>
      <c r="B22" s="35"/>
      <c r="C22" s="28">
        <v>3.0</v>
      </c>
      <c r="D22" s="29"/>
      <c r="E22" s="38"/>
      <c r="F22" s="39"/>
      <c r="G22" s="32">
        <f t="shared" si="18"/>
        <v>3</v>
      </c>
      <c r="H22" s="33">
        <f t="shared" si="19"/>
        <v>7</v>
      </c>
    </row>
    <row r="23">
      <c r="A23" s="34" t="s">
        <v>19</v>
      </c>
      <c r="B23" s="35"/>
      <c r="C23" s="36"/>
      <c r="D23" s="29"/>
      <c r="E23" s="30">
        <v>1.0</v>
      </c>
      <c r="F23" s="39"/>
      <c r="G23" s="32">
        <f t="shared" si="18"/>
        <v>1</v>
      </c>
      <c r="H23" s="33">
        <f t="shared" si="19"/>
        <v>7</v>
      </c>
    </row>
    <row r="24">
      <c r="A24" s="40" t="s">
        <v>20</v>
      </c>
      <c r="B24" s="27"/>
      <c r="C24" s="36"/>
      <c r="D24" s="29"/>
      <c r="E24" s="38"/>
      <c r="F24" s="39"/>
      <c r="G24" s="32">
        <f t="shared" si="18"/>
        <v>0</v>
      </c>
      <c r="H24" s="33">
        <f t="shared" si="19"/>
        <v>6</v>
      </c>
    </row>
    <row r="25">
      <c r="A25" s="22">
        <f>A17 + 1</f>
        <v>44594</v>
      </c>
      <c r="B25" s="23" t="str">
        <f t="shared" ref="B25:E25" si="20">B17</f>
        <v>Extra Features</v>
      </c>
      <c r="C25" s="17" t="str">
        <f t="shared" si="20"/>
        <v>Data Access Layer</v>
      </c>
      <c r="D25" s="19" t="str">
        <f t="shared" si="20"/>
        <v/>
      </c>
      <c r="E25" s="21" t="str">
        <f t="shared" si="20"/>
        <v>Other</v>
      </c>
      <c r="F25" s="24" t="s">
        <v>21</v>
      </c>
      <c r="G25" s="25" t="s">
        <v>22</v>
      </c>
      <c r="H25" s="3" t="s">
        <v>23</v>
      </c>
    </row>
    <row r="26">
      <c r="A26" s="26" t="s">
        <v>11</v>
      </c>
      <c r="B26" s="27">
        <v>0.0</v>
      </c>
      <c r="C26" s="28">
        <v>0.0</v>
      </c>
      <c r="D26" s="29"/>
      <c r="E26" s="30">
        <v>2.0</v>
      </c>
      <c r="F26" s="31">
        <v>0.0</v>
      </c>
      <c r="G26" s="32">
        <f t="shared" ref="G26:G32" si="21">sum(B26:E26)</f>
        <v>2</v>
      </c>
      <c r="H26" s="33">
        <f t="shared" ref="H26:H32" si="22">H18 - G26</f>
        <v>6</v>
      </c>
    </row>
    <row r="27">
      <c r="A27" s="34" t="s">
        <v>13</v>
      </c>
      <c r="B27" s="27">
        <v>2.0</v>
      </c>
      <c r="C27" s="36"/>
      <c r="D27" s="29"/>
      <c r="E27" s="38"/>
      <c r="F27" s="31">
        <v>0.5</v>
      </c>
      <c r="G27" s="32">
        <f t="shared" si="21"/>
        <v>2</v>
      </c>
      <c r="H27" s="33">
        <f t="shared" si="22"/>
        <v>5</v>
      </c>
    </row>
    <row r="28">
      <c r="A28" s="34" t="s">
        <v>15</v>
      </c>
      <c r="B28" s="27"/>
      <c r="C28" s="36"/>
      <c r="D28" s="29"/>
      <c r="E28" s="38"/>
      <c r="F28" s="39"/>
      <c r="G28" s="32">
        <f t="shared" si="21"/>
        <v>0</v>
      </c>
      <c r="H28" s="33">
        <f t="shared" si="22"/>
        <v>3</v>
      </c>
    </row>
    <row r="29">
      <c r="A29" s="34" t="s">
        <v>16</v>
      </c>
      <c r="B29" s="35"/>
      <c r="C29" s="36"/>
      <c r="D29" s="29"/>
      <c r="E29" s="38"/>
      <c r="F29" s="39"/>
      <c r="G29" s="32">
        <f t="shared" si="21"/>
        <v>0</v>
      </c>
      <c r="H29" s="33">
        <f t="shared" si="22"/>
        <v>8</v>
      </c>
    </row>
    <row r="30">
      <c r="A30" s="34" t="s">
        <v>18</v>
      </c>
      <c r="B30" s="35"/>
      <c r="C30" s="28">
        <v>2.0</v>
      </c>
      <c r="D30" s="29"/>
      <c r="E30" s="38"/>
      <c r="F30" s="39"/>
      <c r="G30" s="32">
        <f t="shared" si="21"/>
        <v>2</v>
      </c>
      <c r="H30" s="33">
        <f t="shared" si="22"/>
        <v>5</v>
      </c>
    </row>
    <row r="31">
      <c r="A31" s="34" t="s">
        <v>19</v>
      </c>
      <c r="B31" s="35"/>
      <c r="C31" s="36"/>
      <c r="D31" s="29"/>
      <c r="E31" s="30">
        <v>1.0</v>
      </c>
      <c r="F31" s="39"/>
      <c r="G31" s="32">
        <f t="shared" si="21"/>
        <v>1</v>
      </c>
      <c r="H31" s="33">
        <f t="shared" si="22"/>
        <v>6</v>
      </c>
    </row>
    <row r="32">
      <c r="A32" s="40" t="s">
        <v>20</v>
      </c>
      <c r="B32" s="27"/>
      <c r="C32" s="36"/>
      <c r="D32" s="29"/>
      <c r="E32" s="38"/>
      <c r="F32" s="39"/>
      <c r="G32" s="32">
        <f t="shared" si="21"/>
        <v>0</v>
      </c>
      <c r="H32" s="33">
        <f t="shared" si="22"/>
        <v>6</v>
      </c>
    </row>
    <row r="33">
      <c r="A33" s="22">
        <f>A25 + 1</f>
        <v>44595</v>
      </c>
      <c r="B33" s="23" t="str">
        <f t="shared" ref="B33:E33" si="23">B25</f>
        <v>Extra Features</v>
      </c>
      <c r="C33" s="17" t="str">
        <f t="shared" si="23"/>
        <v>Data Access Layer</v>
      </c>
      <c r="D33" s="19" t="str">
        <f t="shared" si="23"/>
        <v/>
      </c>
      <c r="E33" s="21" t="str">
        <f t="shared" si="23"/>
        <v>Other</v>
      </c>
      <c r="F33" s="24" t="s">
        <v>21</v>
      </c>
      <c r="G33" s="25" t="s">
        <v>22</v>
      </c>
      <c r="H33" s="3" t="s">
        <v>23</v>
      </c>
    </row>
    <row r="34">
      <c r="A34" s="26" t="s">
        <v>11</v>
      </c>
      <c r="B34" s="27">
        <v>0.0</v>
      </c>
      <c r="C34" s="28">
        <v>0.0</v>
      </c>
      <c r="D34" s="29"/>
      <c r="E34" s="30">
        <v>1.0</v>
      </c>
      <c r="F34" s="31">
        <v>1.0</v>
      </c>
      <c r="G34" s="32">
        <f t="shared" ref="G34:G40" si="24">sum(B34:E34)</f>
        <v>1</v>
      </c>
      <c r="H34" s="33">
        <f t="shared" ref="H34:H40" si="25">H26 - G34</f>
        <v>5</v>
      </c>
    </row>
    <row r="35">
      <c r="A35" s="34" t="s">
        <v>13</v>
      </c>
      <c r="B35" s="27">
        <v>1.0</v>
      </c>
      <c r="C35" s="36"/>
      <c r="D35" s="29"/>
      <c r="E35" s="30">
        <v>1.0</v>
      </c>
      <c r="F35" s="31">
        <v>0.5</v>
      </c>
      <c r="G35" s="32">
        <f t="shared" si="24"/>
        <v>2</v>
      </c>
      <c r="H35" s="33">
        <f t="shared" si="25"/>
        <v>3</v>
      </c>
    </row>
    <row r="36">
      <c r="A36" s="34" t="s">
        <v>15</v>
      </c>
      <c r="B36" s="27">
        <v>1.0</v>
      </c>
      <c r="C36" s="36"/>
      <c r="D36" s="29"/>
      <c r="E36" s="38"/>
      <c r="F36" s="39"/>
      <c r="G36" s="32">
        <f t="shared" si="24"/>
        <v>1</v>
      </c>
      <c r="H36" s="33">
        <f t="shared" si="25"/>
        <v>2</v>
      </c>
    </row>
    <row r="37">
      <c r="A37" s="34" t="s">
        <v>16</v>
      </c>
      <c r="B37" s="35"/>
      <c r="C37" s="36"/>
      <c r="D37" s="29"/>
      <c r="E37" s="38"/>
      <c r="F37" s="39"/>
      <c r="G37" s="32">
        <f t="shared" si="24"/>
        <v>0</v>
      </c>
      <c r="H37" s="33">
        <f t="shared" si="25"/>
        <v>8</v>
      </c>
    </row>
    <row r="38">
      <c r="A38" s="34" t="s">
        <v>18</v>
      </c>
      <c r="B38" s="35"/>
      <c r="C38" s="28">
        <v>2.0</v>
      </c>
      <c r="D38" s="29"/>
      <c r="E38" s="38"/>
      <c r="F38" s="39"/>
      <c r="G38" s="32">
        <f t="shared" si="24"/>
        <v>2</v>
      </c>
      <c r="H38" s="33">
        <f t="shared" si="25"/>
        <v>3</v>
      </c>
    </row>
    <row r="39">
      <c r="A39" s="34" t="s">
        <v>19</v>
      </c>
      <c r="B39" s="35"/>
      <c r="C39" s="36"/>
      <c r="D39" s="29"/>
      <c r="E39" s="30">
        <v>1.0</v>
      </c>
      <c r="F39" s="39"/>
      <c r="G39" s="32">
        <f t="shared" si="24"/>
        <v>1</v>
      </c>
      <c r="H39" s="33">
        <f t="shared" si="25"/>
        <v>5</v>
      </c>
    </row>
    <row r="40">
      <c r="A40" s="40" t="s">
        <v>20</v>
      </c>
      <c r="B40" s="35"/>
      <c r="C40" s="28">
        <v>2.0</v>
      </c>
      <c r="D40" s="29"/>
      <c r="E40" s="38"/>
      <c r="F40" s="39"/>
      <c r="G40" s="32">
        <f t="shared" si="24"/>
        <v>2</v>
      </c>
      <c r="H40" s="33">
        <f t="shared" si="25"/>
        <v>4</v>
      </c>
    </row>
    <row r="41">
      <c r="A41" s="22">
        <f>A33 + 1</f>
        <v>44596</v>
      </c>
      <c r="B41" s="23" t="str">
        <f t="shared" ref="B41:E41" si="26">B33</f>
        <v>Extra Features</v>
      </c>
      <c r="C41" s="17" t="str">
        <f t="shared" si="26"/>
        <v>Data Access Layer</v>
      </c>
      <c r="D41" s="19" t="str">
        <f t="shared" si="26"/>
        <v/>
      </c>
      <c r="E41" s="21" t="str">
        <f t="shared" si="26"/>
        <v>Other</v>
      </c>
      <c r="F41" s="24" t="s">
        <v>21</v>
      </c>
      <c r="G41" s="25" t="s">
        <v>22</v>
      </c>
      <c r="H41" s="3" t="s">
        <v>23</v>
      </c>
    </row>
    <row r="42">
      <c r="A42" s="26" t="s">
        <v>11</v>
      </c>
      <c r="B42" s="35"/>
      <c r="C42" s="36"/>
      <c r="D42" s="29"/>
      <c r="E42" s="30">
        <v>1.0</v>
      </c>
      <c r="F42" s="39"/>
      <c r="G42" s="32">
        <f t="shared" ref="G42:G48" si="27">sum(B42:E42)</f>
        <v>1</v>
      </c>
      <c r="H42" s="33">
        <f t="shared" ref="H42:H48" si="28">H34 - G42</f>
        <v>4</v>
      </c>
    </row>
    <row r="43">
      <c r="A43" s="34" t="s">
        <v>13</v>
      </c>
      <c r="B43" s="27">
        <v>1.0</v>
      </c>
      <c r="C43" s="36"/>
      <c r="D43" s="29"/>
      <c r="E43" s="30">
        <v>1.5</v>
      </c>
      <c r="F43" s="39"/>
      <c r="G43" s="32">
        <f t="shared" si="27"/>
        <v>2.5</v>
      </c>
      <c r="H43" s="33">
        <f t="shared" si="28"/>
        <v>0.5</v>
      </c>
    </row>
    <row r="44">
      <c r="A44" s="34" t="s">
        <v>15</v>
      </c>
      <c r="B44" s="35"/>
      <c r="C44" s="36"/>
      <c r="D44" s="29"/>
      <c r="E44" s="38"/>
      <c r="F44" s="39"/>
      <c r="G44" s="32">
        <f t="shared" si="27"/>
        <v>0</v>
      </c>
      <c r="H44" s="33">
        <f t="shared" si="28"/>
        <v>2</v>
      </c>
    </row>
    <row r="45">
      <c r="A45" s="34" t="s">
        <v>16</v>
      </c>
      <c r="B45" s="35"/>
      <c r="C45" s="36"/>
      <c r="D45" s="29"/>
      <c r="E45" s="30"/>
      <c r="F45" s="31">
        <v>0.0</v>
      </c>
      <c r="G45" s="32">
        <f t="shared" si="27"/>
        <v>0</v>
      </c>
      <c r="H45" s="33">
        <f t="shared" si="28"/>
        <v>8</v>
      </c>
    </row>
    <row r="46">
      <c r="A46" s="34" t="s">
        <v>18</v>
      </c>
      <c r="B46" s="35"/>
      <c r="C46" s="36"/>
      <c r="D46" s="29"/>
      <c r="E46" s="38"/>
      <c r="F46" s="39"/>
      <c r="G46" s="32">
        <f t="shared" si="27"/>
        <v>0</v>
      </c>
      <c r="H46" s="33">
        <f t="shared" si="28"/>
        <v>3</v>
      </c>
    </row>
    <row r="47">
      <c r="A47" s="34" t="s">
        <v>19</v>
      </c>
      <c r="B47" s="35"/>
      <c r="C47" s="36"/>
      <c r="D47" s="29"/>
      <c r="E47" s="30">
        <v>1.0</v>
      </c>
      <c r="F47" s="39"/>
      <c r="G47" s="32">
        <f t="shared" si="27"/>
        <v>1</v>
      </c>
      <c r="H47" s="33">
        <f t="shared" si="28"/>
        <v>4</v>
      </c>
    </row>
    <row r="48">
      <c r="A48" s="40" t="s">
        <v>20</v>
      </c>
      <c r="B48" s="27">
        <v>1.0</v>
      </c>
      <c r="C48" s="36"/>
      <c r="D48" s="29"/>
      <c r="E48" s="38"/>
      <c r="F48" s="39"/>
      <c r="G48" s="32">
        <f t="shared" si="27"/>
        <v>1</v>
      </c>
      <c r="H48" s="33">
        <f t="shared" si="28"/>
        <v>3</v>
      </c>
    </row>
    <row r="49">
      <c r="A49" s="22">
        <f>A41 + 1</f>
        <v>44597</v>
      </c>
      <c r="B49" s="23" t="str">
        <f t="shared" ref="B49:E49" si="29">B41</f>
        <v>Extra Features</v>
      </c>
      <c r="C49" s="17" t="str">
        <f t="shared" si="29"/>
        <v>Data Access Layer</v>
      </c>
      <c r="D49" s="19" t="str">
        <f t="shared" si="29"/>
        <v/>
      </c>
      <c r="E49" s="21" t="str">
        <f t="shared" si="29"/>
        <v>Other</v>
      </c>
      <c r="F49" s="24" t="s">
        <v>21</v>
      </c>
      <c r="G49" s="25" t="s">
        <v>22</v>
      </c>
      <c r="H49" s="3" t="s">
        <v>23</v>
      </c>
    </row>
    <row r="50">
      <c r="A50" s="26" t="s">
        <v>11</v>
      </c>
      <c r="B50" s="35"/>
      <c r="C50" s="36"/>
      <c r="D50" s="29"/>
      <c r="E50" s="30">
        <v>1.0</v>
      </c>
      <c r="F50" s="39"/>
      <c r="G50" s="32">
        <f t="shared" ref="G50:G56" si="30">sum(B50:E50)</f>
        <v>1</v>
      </c>
      <c r="H50" s="33">
        <f t="shared" ref="H50:H56" si="31">H42 - G50</f>
        <v>3</v>
      </c>
    </row>
    <row r="51">
      <c r="A51" s="34" t="s">
        <v>13</v>
      </c>
      <c r="B51" s="35"/>
      <c r="C51" s="36"/>
      <c r="D51" s="29"/>
      <c r="E51" s="38"/>
      <c r="F51" s="39"/>
      <c r="G51" s="32">
        <f t="shared" si="30"/>
        <v>0</v>
      </c>
      <c r="H51" s="33">
        <f t="shared" si="31"/>
        <v>0.5</v>
      </c>
    </row>
    <row r="52">
      <c r="A52" s="34" t="s">
        <v>15</v>
      </c>
      <c r="B52" s="35"/>
      <c r="C52" s="36"/>
      <c r="D52" s="29"/>
      <c r="E52" s="38"/>
      <c r="F52" s="39"/>
      <c r="G52" s="32">
        <f t="shared" si="30"/>
        <v>0</v>
      </c>
      <c r="H52" s="33">
        <f t="shared" si="31"/>
        <v>2</v>
      </c>
    </row>
    <row r="53">
      <c r="A53" s="34" t="s">
        <v>16</v>
      </c>
      <c r="B53" s="35"/>
      <c r="C53" s="36"/>
      <c r="D53" s="29"/>
      <c r="E53" s="38"/>
      <c r="F53" s="31">
        <v>0.0</v>
      </c>
      <c r="G53" s="32">
        <f t="shared" si="30"/>
        <v>0</v>
      </c>
      <c r="H53" s="33">
        <f t="shared" si="31"/>
        <v>8</v>
      </c>
    </row>
    <row r="54">
      <c r="A54" s="34" t="s">
        <v>18</v>
      </c>
      <c r="B54" s="35"/>
      <c r="C54" s="28">
        <v>2.0</v>
      </c>
      <c r="D54" s="29"/>
      <c r="E54" s="38"/>
      <c r="F54" s="39"/>
      <c r="G54" s="32">
        <f t="shared" si="30"/>
        <v>2</v>
      </c>
      <c r="H54" s="33">
        <f t="shared" si="31"/>
        <v>1</v>
      </c>
    </row>
    <row r="55">
      <c r="A55" s="34" t="s">
        <v>19</v>
      </c>
      <c r="B55" s="35"/>
      <c r="C55" s="36"/>
      <c r="D55" s="29"/>
      <c r="E55" s="30">
        <v>1.0</v>
      </c>
      <c r="F55" s="39"/>
      <c r="G55" s="32">
        <f t="shared" si="30"/>
        <v>1</v>
      </c>
      <c r="H55" s="33">
        <f t="shared" si="31"/>
        <v>3</v>
      </c>
    </row>
    <row r="56">
      <c r="A56" s="40" t="s">
        <v>20</v>
      </c>
      <c r="B56" s="35"/>
      <c r="C56" s="36"/>
      <c r="D56" s="29"/>
      <c r="E56" s="38"/>
      <c r="F56" s="39"/>
      <c r="G56" s="32">
        <f t="shared" si="30"/>
        <v>0</v>
      </c>
      <c r="H56" s="33">
        <f t="shared" si="31"/>
        <v>3</v>
      </c>
    </row>
    <row r="57">
      <c r="A57" s="22">
        <f>A49 + 1</f>
        <v>44598</v>
      </c>
      <c r="B57" s="23" t="str">
        <f t="shared" ref="B57:E57" si="32">B49</f>
        <v>Extra Features</v>
      </c>
      <c r="C57" s="17" t="str">
        <f t="shared" si="32"/>
        <v>Data Access Layer</v>
      </c>
      <c r="D57" s="19" t="str">
        <f t="shared" si="32"/>
        <v/>
      </c>
      <c r="E57" s="21" t="str">
        <f t="shared" si="32"/>
        <v>Other</v>
      </c>
      <c r="F57" s="24" t="s">
        <v>21</v>
      </c>
      <c r="G57" s="25" t="s">
        <v>22</v>
      </c>
      <c r="H57" s="3" t="s">
        <v>23</v>
      </c>
    </row>
    <row r="58">
      <c r="A58" s="26" t="s">
        <v>11</v>
      </c>
      <c r="B58" s="35"/>
      <c r="C58" s="36"/>
      <c r="D58" s="29"/>
      <c r="E58" s="38"/>
      <c r="F58" s="39"/>
      <c r="G58" s="32">
        <f t="shared" ref="G58:G64" si="33">sum(B58:E58)</f>
        <v>0</v>
      </c>
      <c r="H58" s="33">
        <f t="shared" ref="H58:H64" si="34">H50 - G58</f>
        <v>3</v>
      </c>
    </row>
    <row r="59">
      <c r="A59" s="34" t="s">
        <v>13</v>
      </c>
      <c r="B59" s="35"/>
      <c r="C59" s="36"/>
      <c r="D59" s="29"/>
      <c r="E59" s="38"/>
      <c r="F59" s="39"/>
      <c r="G59" s="32">
        <f t="shared" si="33"/>
        <v>0</v>
      </c>
      <c r="H59" s="33">
        <f t="shared" si="34"/>
        <v>0.5</v>
      </c>
    </row>
    <row r="60">
      <c r="A60" s="34" t="s">
        <v>15</v>
      </c>
      <c r="B60" s="35"/>
      <c r="C60" s="36"/>
      <c r="D60" s="29"/>
      <c r="E60" s="38"/>
      <c r="F60" s="39"/>
      <c r="G60" s="32">
        <f t="shared" si="33"/>
        <v>0</v>
      </c>
      <c r="H60" s="33">
        <f t="shared" si="34"/>
        <v>2</v>
      </c>
    </row>
    <row r="61">
      <c r="A61" s="34" t="s">
        <v>16</v>
      </c>
      <c r="B61" s="35"/>
      <c r="C61" s="36"/>
      <c r="D61" s="29"/>
      <c r="E61" s="38"/>
      <c r="F61" s="31">
        <v>0.0</v>
      </c>
      <c r="G61" s="32">
        <f t="shared" si="33"/>
        <v>0</v>
      </c>
      <c r="H61" s="33">
        <f t="shared" si="34"/>
        <v>8</v>
      </c>
    </row>
    <row r="62">
      <c r="A62" s="34" t="s">
        <v>18</v>
      </c>
      <c r="B62" s="35"/>
      <c r="C62" s="36"/>
      <c r="D62" s="29"/>
      <c r="E62" s="38"/>
      <c r="F62" s="39"/>
      <c r="G62" s="32">
        <f t="shared" si="33"/>
        <v>0</v>
      </c>
      <c r="H62" s="33">
        <f t="shared" si="34"/>
        <v>1</v>
      </c>
    </row>
    <row r="63">
      <c r="A63" s="34" t="s">
        <v>19</v>
      </c>
      <c r="B63" s="35"/>
      <c r="C63" s="36"/>
      <c r="D63" s="29"/>
      <c r="E63" s="30">
        <v>1.5</v>
      </c>
      <c r="F63" s="39"/>
      <c r="G63" s="32">
        <f t="shared" si="33"/>
        <v>1.5</v>
      </c>
      <c r="H63" s="33">
        <f t="shared" si="34"/>
        <v>1.5</v>
      </c>
    </row>
    <row r="64">
      <c r="A64" s="40" t="s">
        <v>20</v>
      </c>
      <c r="B64" s="41">
        <v>2.0</v>
      </c>
      <c r="C64" s="42"/>
      <c r="D64" s="43"/>
      <c r="E64" s="44"/>
      <c r="F64" s="45"/>
      <c r="G64" s="32">
        <f t="shared" si="33"/>
        <v>2</v>
      </c>
      <c r="H64" s="46">
        <f t="shared" si="34"/>
        <v>1</v>
      </c>
    </row>
    <row r="65">
      <c r="E65" s="47" t="s">
        <v>26</v>
      </c>
      <c r="F65" s="48">
        <f>SUM(F9:F64)</f>
        <v>3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44592</v>
      </c>
      <c r="B72" s="50">
        <f>SUM(G10+G11+G12+G13+G14+G15+G16)</f>
        <v>6</v>
      </c>
      <c r="C72" s="50">
        <f>(B72-F72)/(F72)*100</f>
        <v>-20.75471698</v>
      </c>
      <c r="D72" s="50">
        <f>SUM(H9:H16)</f>
        <v>53</v>
      </c>
      <c r="E72" s="50">
        <f>D72</f>
        <v>53</v>
      </c>
      <c r="F72" s="50">
        <f>E78</f>
        <v>7.571428571</v>
      </c>
    </row>
    <row r="73">
      <c r="A73" s="13">
        <f t="shared" ref="A73:A79" si="35">A72 + 1</f>
        <v>44593</v>
      </c>
      <c r="B73" s="50">
        <f>SUM(G18+G19+G20+G21+G22+G23+G24)</f>
        <v>7</v>
      </c>
      <c r="C73" s="50">
        <f>(B73-F72)/(F72)*100</f>
        <v>-7.547169811</v>
      </c>
      <c r="D73" s="50">
        <f>Sum(H17:H24)</f>
        <v>46</v>
      </c>
      <c r="E73" s="50">
        <f>D72 * (6/7)</f>
        <v>45.42857143</v>
      </c>
    </row>
    <row r="74">
      <c r="A74" s="13">
        <f t="shared" si="35"/>
        <v>44594</v>
      </c>
      <c r="B74" s="50">
        <f>SUM(G26+G27+G28+G29+G30+G31+G32)</f>
        <v>7</v>
      </c>
      <c r="C74" s="50">
        <f>(B74-F72)/(F72)*100</f>
        <v>-7.547169811</v>
      </c>
      <c r="D74" s="50">
        <f>sum(H25:H32)</f>
        <v>39</v>
      </c>
      <c r="E74" s="50">
        <f>D72 * (5/7)</f>
        <v>37.85714286</v>
      </c>
    </row>
    <row r="75">
      <c r="A75" s="13">
        <f t="shared" si="35"/>
        <v>44595</v>
      </c>
      <c r="B75" s="50">
        <f>SUM(G34+G35+G36+G37+G38+G39+G40)</f>
        <v>9</v>
      </c>
      <c r="C75" s="50">
        <f>(B75-F72)/(F72)*100</f>
        <v>18.86792453</v>
      </c>
      <c r="D75" s="50">
        <f>sum(H33:H40)</f>
        <v>30</v>
      </c>
      <c r="E75" s="50">
        <f>D72 * (4/7)</f>
        <v>30.28571429</v>
      </c>
    </row>
    <row r="76">
      <c r="A76" s="13">
        <f t="shared" si="35"/>
        <v>44596</v>
      </c>
      <c r="B76" s="50">
        <f>SUM(G42+G43+G44+G45+G46+G47+G48)</f>
        <v>5.5</v>
      </c>
      <c r="C76" s="50">
        <f>((B76-F72)/(F72)*100)</f>
        <v>-27.35849057</v>
      </c>
      <c r="D76" s="50">
        <f>sum(H41:H48)</f>
        <v>24.5</v>
      </c>
      <c r="E76" s="50">
        <f>D72 * (3/7)</f>
        <v>22.71428571</v>
      </c>
    </row>
    <row r="77">
      <c r="A77" s="13">
        <f t="shared" si="35"/>
        <v>44597</v>
      </c>
      <c r="B77" s="50">
        <f>SUM(G50+G51+G52+G53+G54+G55+G56)</f>
        <v>4</v>
      </c>
      <c r="C77" s="50">
        <f>(B77-F72)/(F72)*100</f>
        <v>-47.16981132</v>
      </c>
      <c r="D77" s="50">
        <f>sum(H49:H56)</f>
        <v>20.5</v>
      </c>
      <c r="E77" s="50">
        <f>D72 * (2/7)</f>
        <v>15.14285714</v>
      </c>
    </row>
    <row r="78">
      <c r="A78" s="13">
        <f t="shared" si="35"/>
        <v>44598</v>
      </c>
      <c r="B78" s="50">
        <f>SUM(G58+G59+G60+G61+G62+G63+G64)</f>
        <v>3.5</v>
      </c>
      <c r="C78" s="50">
        <f>(B78-F72)/(F72)*100</f>
        <v>-53.77358491</v>
      </c>
      <c r="D78" s="50">
        <f>sum(H57:H64)</f>
        <v>17</v>
      </c>
      <c r="E78" s="50">
        <f>D72 * (1/7)</f>
        <v>7.571428571</v>
      </c>
    </row>
    <row r="79">
      <c r="A79" s="13">
        <f t="shared" si="35"/>
        <v>44599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17</v>
      </c>
      <c r="E79" s="50">
        <f>D72 * 0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7" t="s">
        <v>11</v>
      </c>
      <c r="B2" s="8">
        <v>8.0</v>
      </c>
      <c r="C2" s="8">
        <f>sumif(A9:A1000,A2,G9:G1000)</f>
        <v>6</v>
      </c>
      <c r="D2" s="9">
        <v>44599.0</v>
      </c>
      <c r="E2" s="10">
        <f>SUM(H9:H16)</f>
        <v>46</v>
      </c>
      <c r="F2" s="11">
        <f>sum(I2:I5)</f>
        <v>31</v>
      </c>
      <c r="G2" s="12" t="s">
        <v>32</v>
      </c>
      <c r="H2" s="12">
        <f>sum(B9:B64)</f>
        <v>6</v>
      </c>
      <c r="I2" s="12">
        <v>8.0</v>
      </c>
      <c r="J2" s="13">
        <f>D2</f>
        <v>44599</v>
      </c>
      <c r="K2" s="14">
        <f>B2</f>
        <v>8</v>
      </c>
      <c r="L2" s="14">
        <f>B3</f>
        <v>6</v>
      </c>
      <c r="M2" s="14">
        <f>B4</f>
        <v>8</v>
      </c>
      <c r="N2" s="14">
        <f>B5</f>
        <v>8</v>
      </c>
      <c r="O2" s="14">
        <f>B6</f>
        <v>6</v>
      </c>
      <c r="P2" s="14">
        <f>B7</f>
        <v>8</v>
      </c>
      <c r="Q2" s="14">
        <f>B8</f>
        <v>8</v>
      </c>
      <c r="R2" s="14">
        <f>sum(K2:Q2)</f>
        <v>52</v>
      </c>
      <c r="V2" s="5"/>
      <c r="W2" s="14">
        <f t="shared" ref="W2:AC2" si="1">(K11-K17)/7</f>
        <v>0.7142857143</v>
      </c>
      <c r="X2" s="14">
        <f t="shared" si="1"/>
        <v>0.5714285714</v>
      </c>
      <c r="Y2" s="14">
        <f t="shared" si="1"/>
        <v>0.7142857143</v>
      </c>
      <c r="Z2" s="14">
        <f t="shared" si="1"/>
        <v>0.7142857143</v>
      </c>
      <c r="AA2" s="14">
        <f t="shared" si="1"/>
        <v>0.8571428571</v>
      </c>
      <c r="AB2" s="14">
        <f t="shared" si="1"/>
        <v>0.7857142857</v>
      </c>
      <c r="AC2" s="14">
        <f t="shared" si="1"/>
        <v>1</v>
      </c>
      <c r="AD2" s="15"/>
    </row>
    <row r="3">
      <c r="A3" s="7" t="s">
        <v>13</v>
      </c>
      <c r="B3" s="8">
        <v>6.0</v>
      </c>
      <c r="C3" s="8">
        <f t="shared" ref="C3:C4" si="3">sumif(A9:A1000,A3,G9:G1000)</f>
        <v>5</v>
      </c>
      <c r="D3" s="9">
        <f t="shared" ref="D3:D8" si="4">D2 + 1</f>
        <v>44600</v>
      </c>
      <c r="E3" s="10">
        <f>Sum(H17:H24)</f>
        <v>42</v>
      </c>
      <c r="F3" s="10">
        <f>F2 * (6/7)</f>
        <v>26.57142857</v>
      </c>
      <c r="G3" s="16" t="s">
        <v>33</v>
      </c>
      <c r="H3" s="17">
        <f>sum(C9:C64)</f>
        <v>3</v>
      </c>
      <c r="I3" s="16">
        <v>15.0</v>
      </c>
      <c r="J3" s="13">
        <f t="shared" ref="J3:J9" si="5">J2 + 1</f>
        <v>44600</v>
      </c>
      <c r="K3" s="14">
        <f t="shared" ref="K3:R3" si="2">K2 * (6/7)</f>
        <v>6.857142857</v>
      </c>
      <c r="L3" s="14">
        <f t="shared" si="2"/>
        <v>5.142857143</v>
      </c>
      <c r="M3" s="14">
        <f t="shared" si="2"/>
        <v>6.857142857</v>
      </c>
      <c r="N3" s="14">
        <f t="shared" si="2"/>
        <v>6.857142857</v>
      </c>
      <c r="O3" s="14">
        <f t="shared" si="2"/>
        <v>5.142857143</v>
      </c>
      <c r="P3" s="14">
        <f t="shared" si="2"/>
        <v>6.857142857</v>
      </c>
      <c r="Q3" s="14">
        <f t="shared" si="2"/>
        <v>6.857142857</v>
      </c>
      <c r="R3" s="14">
        <f t="shared" si="2"/>
        <v>44.57142857</v>
      </c>
    </row>
    <row r="4">
      <c r="A4" s="7" t="s">
        <v>15</v>
      </c>
      <c r="B4" s="8">
        <v>8.0</v>
      </c>
      <c r="C4" s="8">
        <f t="shared" si="3"/>
        <v>7</v>
      </c>
      <c r="D4" s="9">
        <f t="shared" si="4"/>
        <v>44601</v>
      </c>
      <c r="E4" s="10">
        <f>sum(H25:H32)</f>
        <v>32</v>
      </c>
      <c r="F4" s="10">
        <f>F2 * (5/7)</f>
        <v>22.14285714</v>
      </c>
      <c r="G4" s="18" t="s">
        <v>34</v>
      </c>
      <c r="H4" s="19">
        <f>sum(C9:C64)</f>
        <v>3</v>
      </c>
      <c r="I4" s="18">
        <v>8.0</v>
      </c>
      <c r="J4" s="13">
        <f t="shared" si="5"/>
        <v>44601</v>
      </c>
      <c r="K4" s="14">
        <f t="shared" ref="K4:R4" si="6">K2 * (5/7)</f>
        <v>5.714285714</v>
      </c>
      <c r="L4" s="14">
        <f t="shared" si="6"/>
        <v>4.285714286</v>
      </c>
      <c r="M4" s="14">
        <f t="shared" si="6"/>
        <v>5.714285714</v>
      </c>
      <c r="N4" s="14">
        <f t="shared" si="6"/>
        <v>5.714285714</v>
      </c>
      <c r="O4" s="14">
        <f t="shared" si="6"/>
        <v>4.285714286</v>
      </c>
      <c r="P4" s="14">
        <f t="shared" si="6"/>
        <v>5.714285714</v>
      </c>
      <c r="Q4" s="14">
        <f t="shared" si="6"/>
        <v>5.714285714</v>
      </c>
      <c r="R4" s="14">
        <f t="shared" si="6"/>
        <v>37.14285714</v>
      </c>
    </row>
    <row r="5">
      <c r="A5" s="7" t="s">
        <v>16</v>
      </c>
      <c r="B5" s="8">
        <v>8.0</v>
      </c>
      <c r="C5" s="8">
        <f>sumif(A9:A1000,A5,G9:G1000)</f>
        <v>7</v>
      </c>
      <c r="D5" s="9">
        <f t="shared" si="4"/>
        <v>44602</v>
      </c>
      <c r="E5" s="10">
        <f>sum(H33:H40)</f>
        <v>24</v>
      </c>
      <c r="F5" s="10">
        <f>F2 * (4/7)</f>
        <v>17.71428571</v>
      </c>
      <c r="G5" s="20" t="s">
        <v>17</v>
      </c>
      <c r="H5" s="21">
        <f>sum(C9:C64)</f>
        <v>3</v>
      </c>
      <c r="I5" s="20">
        <v>0.0</v>
      </c>
      <c r="J5" s="13">
        <f t="shared" si="5"/>
        <v>44602</v>
      </c>
      <c r="K5" s="14">
        <f t="shared" ref="K5:R5" si="7">K2 * (4/7)</f>
        <v>4.571428571</v>
      </c>
      <c r="L5" s="14">
        <f t="shared" si="7"/>
        <v>3.428571429</v>
      </c>
      <c r="M5" s="14">
        <f t="shared" si="7"/>
        <v>4.571428571</v>
      </c>
      <c r="N5" s="14">
        <f t="shared" si="7"/>
        <v>4.571428571</v>
      </c>
      <c r="O5" s="14">
        <f t="shared" si="7"/>
        <v>3.428571429</v>
      </c>
      <c r="P5" s="14">
        <f t="shared" si="7"/>
        <v>4.571428571</v>
      </c>
      <c r="Q5" s="14">
        <f t="shared" si="7"/>
        <v>4.571428571</v>
      </c>
      <c r="R5" s="14">
        <f t="shared" si="7"/>
        <v>29.71428571</v>
      </c>
    </row>
    <row r="6">
      <c r="A6" s="7" t="s">
        <v>18</v>
      </c>
      <c r="B6" s="8">
        <v>6.0</v>
      </c>
      <c r="C6" s="8">
        <f>sumif(A9:A1000,A6,G9:G1000)</f>
        <v>6</v>
      </c>
      <c r="D6" s="9">
        <f t="shared" si="4"/>
        <v>44603</v>
      </c>
      <c r="E6" s="10">
        <f>sum(H41:H48)</f>
        <v>18</v>
      </c>
      <c r="F6" s="10">
        <f>F2 * (3/7)</f>
        <v>13.28571429</v>
      </c>
      <c r="J6" s="13">
        <f t="shared" si="5"/>
        <v>44603</v>
      </c>
      <c r="K6" s="14">
        <f t="shared" ref="K6:R6" si="8">K2 * (3/7)</f>
        <v>3.428571429</v>
      </c>
      <c r="L6" s="14">
        <f t="shared" si="8"/>
        <v>2.571428571</v>
      </c>
      <c r="M6" s="14">
        <f t="shared" si="8"/>
        <v>3.428571429</v>
      </c>
      <c r="N6" s="14">
        <f t="shared" si="8"/>
        <v>3.428571429</v>
      </c>
      <c r="O6" s="14">
        <f t="shared" si="8"/>
        <v>2.571428571</v>
      </c>
      <c r="P6" s="14">
        <f t="shared" si="8"/>
        <v>3.428571429</v>
      </c>
      <c r="Q6" s="14">
        <f t="shared" si="8"/>
        <v>3.428571429</v>
      </c>
      <c r="R6" s="14">
        <f t="shared" si="8"/>
        <v>22.28571429</v>
      </c>
    </row>
    <row r="7">
      <c r="A7" s="7" t="s">
        <v>19</v>
      </c>
      <c r="B7" s="8">
        <v>8.0</v>
      </c>
      <c r="C7" s="8">
        <f>sumif(A9:A1000,A7,G9:G1000)</f>
        <v>5.5</v>
      </c>
      <c r="D7" s="9">
        <f t="shared" si="4"/>
        <v>44604</v>
      </c>
      <c r="E7" s="10">
        <f>sum(H49:H56)</f>
        <v>15.5</v>
      </c>
      <c r="F7" s="10">
        <f>F2 * (2/7)</f>
        <v>8.857142857</v>
      </c>
      <c r="J7" s="13">
        <f t="shared" si="5"/>
        <v>44604</v>
      </c>
      <c r="K7" s="14">
        <f t="shared" ref="K7:R7" si="9">K2 * (2/7)</f>
        <v>2.285714286</v>
      </c>
      <c r="L7" s="14">
        <f t="shared" si="9"/>
        <v>1.714285714</v>
      </c>
      <c r="M7" s="14">
        <f t="shared" si="9"/>
        <v>2.285714286</v>
      </c>
      <c r="N7" s="14">
        <f t="shared" si="9"/>
        <v>2.285714286</v>
      </c>
      <c r="O7" s="14">
        <f t="shared" si="9"/>
        <v>1.714285714</v>
      </c>
      <c r="P7" s="14">
        <f t="shared" si="9"/>
        <v>2.285714286</v>
      </c>
      <c r="Q7" s="14">
        <f t="shared" si="9"/>
        <v>2.285714286</v>
      </c>
      <c r="R7" s="14">
        <f t="shared" si="9"/>
        <v>14.85714286</v>
      </c>
    </row>
    <row r="8">
      <c r="A8" s="7" t="s">
        <v>20</v>
      </c>
      <c r="B8" s="8">
        <v>8.0</v>
      </c>
      <c r="C8" s="8">
        <f>sumif(A9:A1000,A8,G9:G1000)</f>
        <v>7</v>
      </c>
      <c r="D8" s="9">
        <f t="shared" si="4"/>
        <v>44605</v>
      </c>
      <c r="E8" s="10">
        <f>sum(H57:H64)</f>
        <v>8.5</v>
      </c>
      <c r="F8" s="10">
        <f>F2 * (1/7)</f>
        <v>4.428571429</v>
      </c>
      <c r="J8" s="13">
        <f t="shared" si="5"/>
        <v>44605</v>
      </c>
      <c r="K8" s="14">
        <f t="shared" ref="K8:R8" si="10">K2 * (1/7)</f>
        <v>1.142857143</v>
      </c>
      <c r="L8" s="14">
        <f t="shared" si="10"/>
        <v>0.8571428571</v>
      </c>
      <c r="M8" s="14">
        <f t="shared" si="10"/>
        <v>1.142857143</v>
      </c>
      <c r="N8" s="14">
        <f t="shared" si="10"/>
        <v>1.142857143</v>
      </c>
      <c r="O8" s="14">
        <f t="shared" si="10"/>
        <v>0.8571428571</v>
      </c>
      <c r="P8" s="14">
        <f t="shared" si="10"/>
        <v>1.142857143</v>
      </c>
      <c r="Q8" s="14">
        <f t="shared" si="10"/>
        <v>1.142857143</v>
      </c>
      <c r="R8" s="14">
        <f t="shared" si="10"/>
        <v>7.428571429</v>
      </c>
    </row>
    <row r="9">
      <c r="A9" s="22">
        <f>D2</f>
        <v>44599</v>
      </c>
      <c r="B9" s="51" t="str">
        <f>G2</f>
        <v>Fix Account Class</v>
      </c>
      <c r="C9" s="52" t="str">
        <f>G3</f>
        <v>Microservice Connector</v>
      </c>
      <c r="D9" s="53" t="str">
        <f>G4</f>
        <v>AMR Functionality</v>
      </c>
      <c r="E9" s="54" t="str">
        <f>G5</f>
        <v>Other</v>
      </c>
      <c r="F9" s="55" t="s">
        <v>21</v>
      </c>
      <c r="G9" s="25" t="s">
        <v>22</v>
      </c>
      <c r="H9" s="3" t="s">
        <v>23</v>
      </c>
      <c r="J9" s="13">
        <f t="shared" si="5"/>
        <v>44606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56" t="s">
        <v>11</v>
      </c>
      <c r="B10" s="57"/>
      <c r="C10" s="58"/>
      <c r="D10" s="59">
        <v>1.0</v>
      </c>
      <c r="E10" s="60"/>
      <c r="F10" s="61"/>
      <c r="G10" s="32">
        <f t="shared" ref="G10:G16" si="12">sum(B10:E10)</f>
        <v>1</v>
      </c>
      <c r="H10" s="33">
        <f t="shared" ref="H10:H16" si="13">B2 - G10</f>
        <v>7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62" t="s">
        <v>13</v>
      </c>
      <c r="B11" s="63"/>
      <c r="C11" s="64">
        <v>1.0</v>
      </c>
      <c r="D11" s="65"/>
      <c r="E11" s="60"/>
      <c r="F11" s="66">
        <v>0.0</v>
      </c>
      <c r="G11" s="32">
        <f t="shared" si="12"/>
        <v>1</v>
      </c>
      <c r="H11" s="33">
        <f t="shared" si="13"/>
        <v>5</v>
      </c>
      <c r="J11" s="13">
        <f>D2</f>
        <v>44599</v>
      </c>
      <c r="K11" s="37">
        <f>H10</f>
        <v>7</v>
      </c>
      <c r="L11" s="37">
        <f>H11</f>
        <v>5</v>
      </c>
      <c r="M11" s="37">
        <f>H12</f>
        <v>6</v>
      </c>
      <c r="N11" s="37">
        <f>H13</f>
        <v>6</v>
      </c>
      <c r="O11" s="37">
        <f>H14</f>
        <v>6</v>
      </c>
      <c r="P11" s="37">
        <f>H15</f>
        <v>8</v>
      </c>
      <c r="Q11" s="37">
        <f>H16</f>
        <v>8</v>
      </c>
      <c r="R11" s="37">
        <f t="shared" ref="R11:R18" si="14">sum(K11:Q11)</f>
        <v>46</v>
      </c>
    </row>
    <row r="12">
      <c r="A12" s="62" t="s">
        <v>15</v>
      </c>
      <c r="B12" s="63"/>
      <c r="C12" s="67"/>
      <c r="D12" s="59">
        <v>2.0</v>
      </c>
      <c r="E12" s="60"/>
      <c r="F12" s="66">
        <v>1.0</v>
      </c>
      <c r="G12" s="32">
        <f t="shared" si="12"/>
        <v>2</v>
      </c>
      <c r="H12" s="33">
        <f t="shared" si="13"/>
        <v>6</v>
      </c>
      <c r="J12" s="13">
        <f t="shared" ref="J12:J18" si="15">J11 + 1</f>
        <v>44600</v>
      </c>
      <c r="K12" s="37">
        <f>H18</f>
        <v>6</v>
      </c>
      <c r="L12" s="37">
        <f>H19</f>
        <v>5</v>
      </c>
      <c r="M12" s="37">
        <f>H20</f>
        <v>6</v>
      </c>
      <c r="N12" s="37">
        <f>H21</f>
        <v>5</v>
      </c>
      <c r="O12" s="37">
        <f>H22</f>
        <v>6</v>
      </c>
      <c r="P12" s="37">
        <f>H23</f>
        <v>7</v>
      </c>
      <c r="Q12" s="37">
        <f>H24</f>
        <v>7</v>
      </c>
      <c r="R12" s="37">
        <f t="shared" si="14"/>
        <v>42</v>
      </c>
    </row>
    <row r="13">
      <c r="A13" s="62" t="s">
        <v>16</v>
      </c>
      <c r="B13" s="63"/>
      <c r="C13" s="67"/>
      <c r="D13" s="65"/>
      <c r="E13" s="68">
        <v>2.0</v>
      </c>
      <c r="F13" s="61"/>
      <c r="G13" s="32">
        <f t="shared" si="12"/>
        <v>2</v>
      </c>
      <c r="H13" s="33">
        <f t="shared" si="13"/>
        <v>6</v>
      </c>
      <c r="J13" s="13">
        <f t="shared" si="15"/>
        <v>44601</v>
      </c>
      <c r="K13" s="37">
        <f>H26</f>
        <v>5</v>
      </c>
      <c r="L13" s="37">
        <f>H27</f>
        <v>3</v>
      </c>
      <c r="M13" s="37">
        <f>H28</f>
        <v>5</v>
      </c>
      <c r="N13" s="37">
        <f>H29</f>
        <v>5</v>
      </c>
      <c r="O13" s="37">
        <f>H30</f>
        <v>3</v>
      </c>
      <c r="P13" s="37">
        <f>H31</f>
        <v>6</v>
      </c>
      <c r="Q13" s="37">
        <f>H32</f>
        <v>5</v>
      </c>
      <c r="R13" s="37">
        <f t="shared" si="14"/>
        <v>32</v>
      </c>
    </row>
    <row r="14">
      <c r="A14" s="62" t="s">
        <v>18</v>
      </c>
      <c r="B14" s="63"/>
      <c r="C14" s="67"/>
      <c r="D14" s="65"/>
      <c r="E14" s="69"/>
      <c r="F14" s="70"/>
      <c r="G14" s="32">
        <f t="shared" si="12"/>
        <v>0</v>
      </c>
      <c r="H14" s="33">
        <f t="shared" si="13"/>
        <v>6</v>
      </c>
      <c r="J14" s="13">
        <f t="shared" si="15"/>
        <v>44602</v>
      </c>
      <c r="K14" s="37">
        <f>H34</f>
        <v>4</v>
      </c>
      <c r="L14" s="37">
        <f>H35</f>
        <v>2</v>
      </c>
      <c r="M14" s="37">
        <f>H36</f>
        <v>3</v>
      </c>
      <c r="N14" s="37">
        <f>H37</f>
        <v>4</v>
      </c>
      <c r="O14" s="37">
        <f>H38</f>
        <v>1</v>
      </c>
      <c r="P14" s="37">
        <f>H39</f>
        <v>6</v>
      </c>
      <c r="Q14" s="37">
        <f>H40</f>
        <v>4</v>
      </c>
      <c r="R14" s="37">
        <f t="shared" si="14"/>
        <v>24</v>
      </c>
    </row>
    <row r="15">
      <c r="A15" s="62" t="s">
        <v>19</v>
      </c>
      <c r="B15" s="63"/>
      <c r="C15" s="67"/>
      <c r="D15" s="65"/>
      <c r="E15" s="69"/>
      <c r="F15" s="66">
        <v>1.0</v>
      </c>
      <c r="G15" s="32">
        <f t="shared" si="12"/>
        <v>0</v>
      </c>
      <c r="H15" s="33">
        <f t="shared" si="13"/>
        <v>8</v>
      </c>
      <c r="J15" s="13">
        <f t="shared" si="15"/>
        <v>44603</v>
      </c>
      <c r="K15" s="37">
        <f>H42</f>
        <v>2</v>
      </c>
      <c r="L15" s="37">
        <f>H43</f>
        <v>1</v>
      </c>
      <c r="M15" s="37">
        <f>H44</f>
        <v>2</v>
      </c>
      <c r="N15" s="37">
        <f>H45</f>
        <v>4</v>
      </c>
      <c r="O15" s="37">
        <f>H46</f>
        <v>1</v>
      </c>
      <c r="P15" s="37">
        <f>H47</f>
        <v>5</v>
      </c>
      <c r="Q15" s="37">
        <f>H48</f>
        <v>3</v>
      </c>
      <c r="R15" s="37">
        <f t="shared" si="14"/>
        <v>18</v>
      </c>
    </row>
    <row r="16">
      <c r="A16" s="71" t="s">
        <v>20</v>
      </c>
      <c r="B16" s="57"/>
      <c r="C16" s="67"/>
      <c r="D16" s="65"/>
      <c r="E16" s="69"/>
      <c r="F16" s="70"/>
      <c r="G16" s="32">
        <f t="shared" si="12"/>
        <v>0</v>
      </c>
      <c r="H16" s="33">
        <f t="shared" si="13"/>
        <v>8</v>
      </c>
      <c r="J16" s="13">
        <f t="shared" si="15"/>
        <v>44604</v>
      </c>
      <c r="K16" s="37">
        <f>H50</f>
        <v>2</v>
      </c>
      <c r="L16" s="37">
        <f>H51</f>
        <v>1</v>
      </c>
      <c r="M16" s="37">
        <f>H52</f>
        <v>2</v>
      </c>
      <c r="N16" s="37">
        <f>H53</f>
        <v>3</v>
      </c>
      <c r="O16" s="37">
        <f>H54</f>
        <v>1</v>
      </c>
      <c r="P16" s="37">
        <f>H55</f>
        <v>3.5</v>
      </c>
      <c r="Q16" s="37">
        <f>H56</f>
        <v>3</v>
      </c>
      <c r="R16" s="37">
        <f t="shared" si="14"/>
        <v>15.5</v>
      </c>
    </row>
    <row r="17">
      <c r="A17" s="22">
        <f>A9 + 1</f>
        <v>44600</v>
      </c>
      <c r="B17" s="51" t="str">
        <f t="shared" ref="B17:E17" si="16">B9</f>
        <v>Fix Account Class</v>
      </c>
      <c r="C17" s="52" t="str">
        <f t="shared" si="16"/>
        <v>Microservice Connector</v>
      </c>
      <c r="D17" s="53" t="str">
        <f t="shared" si="16"/>
        <v>AMR Functionality</v>
      </c>
      <c r="E17" s="54" t="str">
        <f t="shared" si="16"/>
        <v>Other</v>
      </c>
      <c r="F17" s="55" t="s">
        <v>21</v>
      </c>
      <c r="G17" s="25" t="s">
        <v>22</v>
      </c>
      <c r="H17" s="3" t="s">
        <v>23</v>
      </c>
      <c r="J17" s="13">
        <f t="shared" si="15"/>
        <v>44605</v>
      </c>
      <c r="K17" s="37">
        <f>H58</f>
        <v>2</v>
      </c>
      <c r="L17" s="37">
        <f>H59</f>
        <v>1</v>
      </c>
      <c r="M17" s="37">
        <f>H60</f>
        <v>1</v>
      </c>
      <c r="N17" s="37">
        <f>H61</f>
        <v>1</v>
      </c>
      <c r="O17" s="37">
        <f>H62</f>
        <v>0</v>
      </c>
      <c r="P17" s="37">
        <f>H63</f>
        <v>2.5</v>
      </c>
      <c r="Q17" s="37">
        <f>H64</f>
        <v>1</v>
      </c>
      <c r="R17" s="37">
        <f t="shared" si="14"/>
        <v>8.5</v>
      </c>
    </row>
    <row r="18">
      <c r="A18" s="56" t="s">
        <v>11</v>
      </c>
      <c r="B18" s="72"/>
      <c r="C18" s="73"/>
      <c r="D18" s="74">
        <v>1.0</v>
      </c>
      <c r="E18" s="75"/>
      <c r="F18" s="76"/>
      <c r="G18" s="32">
        <f t="shared" ref="G18:G24" si="18">sum(B18:E18)</f>
        <v>1</v>
      </c>
      <c r="H18" s="33">
        <f t="shared" ref="H18:H24" si="19">H10 - G18</f>
        <v>6</v>
      </c>
      <c r="J18" s="13">
        <f t="shared" si="15"/>
        <v>44606</v>
      </c>
      <c r="K18" s="37">
        <f t="shared" ref="K18:Q18" si="17">K17</f>
        <v>2</v>
      </c>
      <c r="L18" s="37">
        <f t="shared" si="17"/>
        <v>1</v>
      </c>
      <c r="M18" s="37">
        <f t="shared" si="17"/>
        <v>1</v>
      </c>
      <c r="N18" s="37">
        <f t="shared" si="17"/>
        <v>1</v>
      </c>
      <c r="O18" s="37">
        <f t="shared" si="17"/>
        <v>0</v>
      </c>
      <c r="P18" s="37">
        <f t="shared" si="17"/>
        <v>2.5</v>
      </c>
      <c r="Q18" s="37">
        <f t="shared" si="17"/>
        <v>1</v>
      </c>
      <c r="R18" s="37">
        <f t="shared" si="14"/>
        <v>8.5</v>
      </c>
    </row>
    <row r="19">
      <c r="A19" s="62" t="s">
        <v>13</v>
      </c>
      <c r="B19" s="77"/>
      <c r="C19" s="67"/>
      <c r="D19" s="65"/>
      <c r="E19" s="69"/>
      <c r="F19" s="78"/>
      <c r="G19" s="32">
        <f t="shared" si="18"/>
        <v>0</v>
      </c>
      <c r="H19" s="33">
        <f t="shared" si="19"/>
        <v>5</v>
      </c>
    </row>
    <row r="20">
      <c r="A20" s="62" t="s">
        <v>15</v>
      </c>
      <c r="B20" s="79"/>
      <c r="C20" s="67"/>
      <c r="D20" s="65"/>
      <c r="E20" s="69"/>
      <c r="F20" s="80"/>
      <c r="G20" s="32">
        <f t="shared" si="18"/>
        <v>0</v>
      </c>
      <c r="H20" s="33">
        <f t="shared" si="19"/>
        <v>6</v>
      </c>
    </row>
    <row r="21">
      <c r="A21" s="62" t="s">
        <v>16</v>
      </c>
      <c r="B21" s="77"/>
      <c r="C21" s="67"/>
      <c r="D21" s="65"/>
      <c r="E21" s="68">
        <v>1.0</v>
      </c>
      <c r="F21" s="81">
        <v>1.0</v>
      </c>
      <c r="G21" s="32">
        <f t="shared" si="18"/>
        <v>1</v>
      </c>
      <c r="H21" s="33">
        <f t="shared" si="19"/>
        <v>5</v>
      </c>
    </row>
    <row r="22">
      <c r="A22" s="62" t="s">
        <v>18</v>
      </c>
      <c r="B22" s="77"/>
      <c r="C22" s="58"/>
      <c r="D22" s="65"/>
      <c r="E22" s="69"/>
      <c r="F22" s="78"/>
      <c r="G22" s="32">
        <f t="shared" si="18"/>
        <v>0</v>
      </c>
      <c r="H22" s="33">
        <f t="shared" si="19"/>
        <v>6</v>
      </c>
    </row>
    <row r="23">
      <c r="A23" s="62" t="s">
        <v>19</v>
      </c>
      <c r="B23" s="77"/>
      <c r="C23" s="67"/>
      <c r="D23" s="65"/>
      <c r="E23" s="82">
        <v>1.0</v>
      </c>
      <c r="F23" s="78"/>
      <c r="G23" s="32">
        <f t="shared" si="18"/>
        <v>1</v>
      </c>
      <c r="H23" s="33">
        <f t="shared" si="19"/>
        <v>7</v>
      </c>
    </row>
    <row r="24">
      <c r="A24" s="71" t="s">
        <v>20</v>
      </c>
      <c r="B24" s="83">
        <v>1.0</v>
      </c>
      <c r="C24" s="84"/>
      <c r="D24" s="85"/>
      <c r="E24" s="86"/>
      <c r="F24" s="87"/>
      <c r="G24" s="32">
        <f t="shared" si="18"/>
        <v>1</v>
      </c>
      <c r="H24" s="33">
        <f t="shared" si="19"/>
        <v>7</v>
      </c>
    </row>
    <row r="25">
      <c r="A25" s="22">
        <f>A17 + 1</f>
        <v>44601</v>
      </c>
      <c r="B25" s="88" t="str">
        <f t="shared" ref="B25:E25" si="20">B17</f>
        <v>Fix Account Class</v>
      </c>
      <c r="C25" s="89" t="str">
        <f t="shared" si="20"/>
        <v>Microservice Connector</v>
      </c>
      <c r="D25" s="90" t="str">
        <f t="shared" si="20"/>
        <v>AMR Functionality</v>
      </c>
      <c r="E25" s="91" t="str">
        <f t="shared" si="20"/>
        <v>Other</v>
      </c>
      <c r="F25" s="92" t="s">
        <v>21</v>
      </c>
      <c r="G25" s="25" t="s">
        <v>22</v>
      </c>
      <c r="H25" s="3" t="s">
        <v>23</v>
      </c>
    </row>
    <row r="26">
      <c r="A26" s="56" t="s">
        <v>11</v>
      </c>
      <c r="B26" s="72"/>
      <c r="C26" s="73"/>
      <c r="D26" s="74">
        <v>1.0</v>
      </c>
      <c r="E26" s="75"/>
      <c r="F26" s="76"/>
      <c r="G26" s="32">
        <f t="shared" ref="G26:G32" si="21">sum(B26:E26)</f>
        <v>1</v>
      </c>
      <c r="H26" s="33">
        <f t="shared" ref="H26:H32" si="22">H18 - G26</f>
        <v>5</v>
      </c>
    </row>
    <row r="27">
      <c r="A27" s="62" t="s">
        <v>13</v>
      </c>
      <c r="B27" s="79"/>
      <c r="C27" s="64">
        <v>2.0</v>
      </c>
      <c r="D27" s="65"/>
      <c r="E27" s="69"/>
      <c r="F27" s="81">
        <v>0.5</v>
      </c>
      <c r="G27" s="32">
        <f t="shared" si="21"/>
        <v>2</v>
      </c>
      <c r="H27" s="33">
        <f t="shared" si="22"/>
        <v>3</v>
      </c>
    </row>
    <row r="28">
      <c r="A28" s="62" t="s">
        <v>15</v>
      </c>
      <c r="B28" s="79"/>
      <c r="C28" s="67"/>
      <c r="D28" s="59">
        <v>1.0</v>
      </c>
      <c r="E28" s="69"/>
      <c r="F28" s="78"/>
      <c r="G28" s="32">
        <f t="shared" si="21"/>
        <v>1</v>
      </c>
      <c r="H28" s="33">
        <f t="shared" si="22"/>
        <v>5</v>
      </c>
    </row>
    <row r="29">
      <c r="A29" s="62" t="s">
        <v>16</v>
      </c>
      <c r="B29" s="77"/>
      <c r="C29" s="67"/>
      <c r="D29" s="65"/>
      <c r="E29" s="69"/>
      <c r="F29" s="78"/>
      <c r="G29" s="32">
        <f t="shared" si="21"/>
        <v>0</v>
      </c>
      <c r="H29" s="33">
        <f t="shared" si="22"/>
        <v>5</v>
      </c>
    </row>
    <row r="30">
      <c r="A30" s="62" t="s">
        <v>18</v>
      </c>
      <c r="B30" s="93">
        <v>3.0</v>
      </c>
      <c r="C30" s="58"/>
      <c r="D30" s="65"/>
      <c r="E30" s="69"/>
      <c r="F30" s="78"/>
      <c r="G30" s="32">
        <f t="shared" si="21"/>
        <v>3</v>
      </c>
      <c r="H30" s="33">
        <f t="shared" si="22"/>
        <v>3</v>
      </c>
    </row>
    <row r="31">
      <c r="A31" s="62" t="s">
        <v>19</v>
      </c>
      <c r="B31" s="77"/>
      <c r="C31" s="67"/>
      <c r="D31" s="65"/>
      <c r="E31" s="82">
        <v>1.0</v>
      </c>
      <c r="F31" s="78"/>
      <c r="G31" s="32">
        <f t="shared" si="21"/>
        <v>1</v>
      </c>
      <c r="H31" s="33">
        <f t="shared" si="22"/>
        <v>6</v>
      </c>
    </row>
    <row r="32">
      <c r="A32" s="71" t="s">
        <v>20</v>
      </c>
      <c r="B32" s="94"/>
      <c r="C32" s="84"/>
      <c r="D32" s="85"/>
      <c r="E32" s="95">
        <v>2.0</v>
      </c>
      <c r="F32" s="87"/>
      <c r="G32" s="32">
        <f t="shared" si="21"/>
        <v>2</v>
      </c>
      <c r="H32" s="33">
        <f t="shared" si="22"/>
        <v>5</v>
      </c>
    </row>
    <row r="33">
      <c r="A33" s="22">
        <f>A25 + 1</f>
        <v>44602</v>
      </c>
      <c r="B33" s="88" t="str">
        <f t="shared" ref="B33:E33" si="23">B25</f>
        <v>Fix Account Class</v>
      </c>
      <c r="C33" s="89" t="str">
        <f t="shared" si="23"/>
        <v>Microservice Connector</v>
      </c>
      <c r="D33" s="90" t="str">
        <f t="shared" si="23"/>
        <v>AMR Functionality</v>
      </c>
      <c r="E33" s="91" t="str">
        <f t="shared" si="23"/>
        <v>Other</v>
      </c>
      <c r="F33" s="92" t="s">
        <v>21</v>
      </c>
      <c r="G33" s="25" t="s">
        <v>22</v>
      </c>
      <c r="H33" s="3" t="s">
        <v>23</v>
      </c>
    </row>
    <row r="34">
      <c r="A34" s="56" t="s">
        <v>11</v>
      </c>
      <c r="B34" s="72"/>
      <c r="C34" s="73"/>
      <c r="D34" s="74">
        <v>1.0</v>
      </c>
      <c r="E34" s="75"/>
      <c r="F34" s="76"/>
      <c r="G34" s="32">
        <f t="shared" ref="G34:G40" si="24">sum(B34:E34)</f>
        <v>1</v>
      </c>
      <c r="H34" s="33">
        <f t="shared" ref="H34:H40" si="25">H26 - G34</f>
        <v>4</v>
      </c>
    </row>
    <row r="35">
      <c r="A35" s="62" t="s">
        <v>13</v>
      </c>
      <c r="B35" s="79"/>
      <c r="C35" s="67"/>
      <c r="D35" s="65"/>
      <c r="E35" s="82">
        <v>1.0</v>
      </c>
      <c r="F35" s="80"/>
      <c r="G35" s="32">
        <f t="shared" si="24"/>
        <v>1</v>
      </c>
      <c r="H35" s="33">
        <f t="shared" si="25"/>
        <v>2</v>
      </c>
    </row>
    <row r="36">
      <c r="A36" s="62" t="s">
        <v>15</v>
      </c>
      <c r="B36" s="79"/>
      <c r="C36" s="67"/>
      <c r="D36" s="59">
        <v>2.0</v>
      </c>
      <c r="E36" s="69"/>
      <c r="F36" s="78"/>
      <c r="G36" s="32">
        <f t="shared" si="24"/>
        <v>2</v>
      </c>
      <c r="H36" s="33">
        <f t="shared" si="25"/>
        <v>3</v>
      </c>
    </row>
    <row r="37">
      <c r="A37" s="62" t="s">
        <v>16</v>
      </c>
      <c r="B37" s="77"/>
      <c r="C37" s="67"/>
      <c r="D37" s="65"/>
      <c r="E37" s="68">
        <v>1.0</v>
      </c>
      <c r="F37" s="78"/>
      <c r="G37" s="32">
        <f t="shared" si="24"/>
        <v>1</v>
      </c>
      <c r="H37" s="33">
        <f t="shared" si="25"/>
        <v>4</v>
      </c>
    </row>
    <row r="38">
      <c r="A38" s="62" t="s">
        <v>18</v>
      </c>
      <c r="B38" s="93">
        <v>2.0</v>
      </c>
      <c r="C38" s="58"/>
      <c r="D38" s="65"/>
      <c r="E38" s="69"/>
      <c r="F38" s="78"/>
      <c r="G38" s="32">
        <f t="shared" si="24"/>
        <v>2</v>
      </c>
      <c r="H38" s="33">
        <f t="shared" si="25"/>
        <v>1</v>
      </c>
    </row>
    <row r="39">
      <c r="A39" s="62" t="s">
        <v>19</v>
      </c>
      <c r="B39" s="77"/>
      <c r="C39" s="67"/>
      <c r="D39" s="65"/>
      <c r="E39" s="60"/>
      <c r="F39" s="96">
        <v>1.0</v>
      </c>
      <c r="G39" s="32">
        <f t="shared" si="24"/>
        <v>0</v>
      </c>
      <c r="H39" s="33">
        <f t="shared" si="25"/>
        <v>6</v>
      </c>
    </row>
    <row r="40">
      <c r="A40" s="71" t="s">
        <v>20</v>
      </c>
      <c r="B40" s="97"/>
      <c r="C40" s="98"/>
      <c r="D40" s="85"/>
      <c r="E40" s="95">
        <v>1.0</v>
      </c>
      <c r="F40" s="87"/>
      <c r="G40" s="32">
        <f t="shared" si="24"/>
        <v>1</v>
      </c>
      <c r="H40" s="33">
        <f t="shared" si="25"/>
        <v>4</v>
      </c>
    </row>
    <row r="41">
      <c r="A41" s="22">
        <f>A33 + 1</f>
        <v>44603</v>
      </c>
      <c r="B41" s="88" t="str">
        <f t="shared" ref="B41:E41" si="26">B33</f>
        <v>Fix Account Class</v>
      </c>
      <c r="C41" s="89" t="str">
        <f t="shared" si="26"/>
        <v>Microservice Connector</v>
      </c>
      <c r="D41" s="90" t="str">
        <f t="shared" si="26"/>
        <v>AMR Functionality</v>
      </c>
      <c r="E41" s="91" t="str">
        <f t="shared" si="26"/>
        <v>Other</v>
      </c>
      <c r="F41" s="92" t="s">
        <v>21</v>
      </c>
      <c r="G41" s="25" t="s">
        <v>22</v>
      </c>
      <c r="H41" s="3" t="s">
        <v>23</v>
      </c>
    </row>
    <row r="42">
      <c r="A42" s="56" t="s">
        <v>11</v>
      </c>
      <c r="B42" s="99"/>
      <c r="C42" s="100"/>
      <c r="D42" s="74">
        <v>1.0</v>
      </c>
      <c r="E42" s="101">
        <v>1.0</v>
      </c>
      <c r="F42" s="102"/>
      <c r="G42" s="32">
        <f t="shared" ref="G42:G48" si="27">sum(B42:E42)</f>
        <v>2</v>
      </c>
      <c r="H42" s="33">
        <f t="shared" ref="H42:H48" si="28">H34 - G42</f>
        <v>2</v>
      </c>
    </row>
    <row r="43">
      <c r="A43" s="62" t="s">
        <v>13</v>
      </c>
      <c r="B43" s="79"/>
      <c r="C43" s="67"/>
      <c r="D43" s="65"/>
      <c r="E43" s="82">
        <v>1.0</v>
      </c>
      <c r="F43" s="96">
        <v>0.5</v>
      </c>
      <c r="G43" s="32">
        <f t="shared" si="27"/>
        <v>1</v>
      </c>
      <c r="H43" s="33">
        <f t="shared" si="28"/>
        <v>1</v>
      </c>
    </row>
    <row r="44">
      <c r="A44" s="62" t="s">
        <v>15</v>
      </c>
      <c r="B44" s="77"/>
      <c r="C44" s="67"/>
      <c r="D44" s="59">
        <v>1.0</v>
      </c>
      <c r="E44" s="69"/>
      <c r="F44" s="78"/>
      <c r="G44" s="32">
        <f t="shared" si="27"/>
        <v>1</v>
      </c>
      <c r="H44" s="33">
        <f t="shared" si="28"/>
        <v>2</v>
      </c>
    </row>
    <row r="45">
      <c r="A45" s="62" t="s">
        <v>16</v>
      </c>
      <c r="B45" s="77"/>
      <c r="C45" s="67"/>
      <c r="D45" s="65"/>
      <c r="E45" s="60"/>
      <c r="F45" s="81">
        <v>2.0</v>
      </c>
      <c r="G45" s="32">
        <f t="shared" si="27"/>
        <v>0</v>
      </c>
      <c r="H45" s="33">
        <f t="shared" si="28"/>
        <v>4</v>
      </c>
    </row>
    <row r="46">
      <c r="A46" s="62" t="s">
        <v>18</v>
      </c>
      <c r="B46" s="77"/>
      <c r="C46" s="67"/>
      <c r="D46" s="65"/>
      <c r="E46" s="69"/>
      <c r="F46" s="78"/>
      <c r="G46" s="32">
        <f t="shared" si="27"/>
        <v>0</v>
      </c>
      <c r="H46" s="33">
        <f t="shared" si="28"/>
        <v>1</v>
      </c>
    </row>
    <row r="47">
      <c r="A47" s="62" t="s">
        <v>19</v>
      </c>
      <c r="B47" s="77"/>
      <c r="C47" s="67"/>
      <c r="D47" s="65"/>
      <c r="E47" s="82">
        <v>1.0</v>
      </c>
      <c r="F47" s="78"/>
      <c r="G47" s="32">
        <f t="shared" si="27"/>
        <v>1</v>
      </c>
      <c r="H47" s="33">
        <f t="shared" si="28"/>
        <v>5</v>
      </c>
    </row>
    <row r="48">
      <c r="A48" s="71" t="s">
        <v>20</v>
      </c>
      <c r="B48" s="94"/>
      <c r="C48" s="84"/>
      <c r="D48" s="85"/>
      <c r="E48" s="95">
        <v>1.0</v>
      </c>
      <c r="F48" s="87"/>
      <c r="G48" s="32">
        <f t="shared" si="27"/>
        <v>1</v>
      </c>
      <c r="H48" s="33">
        <f t="shared" si="28"/>
        <v>3</v>
      </c>
    </row>
    <row r="49">
      <c r="A49" s="22">
        <f>A41 + 1</f>
        <v>44604</v>
      </c>
      <c r="B49" s="88" t="str">
        <f t="shared" ref="B49:E49" si="29">B41</f>
        <v>Fix Account Class</v>
      </c>
      <c r="C49" s="89" t="str">
        <f t="shared" si="29"/>
        <v>Microservice Connector</v>
      </c>
      <c r="D49" s="90" t="str">
        <f t="shared" si="29"/>
        <v>AMR Functionality</v>
      </c>
      <c r="E49" s="91" t="str">
        <f t="shared" si="29"/>
        <v>Other</v>
      </c>
      <c r="F49" s="92" t="s">
        <v>21</v>
      </c>
      <c r="G49" s="25" t="s">
        <v>22</v>
      </c>
      <c r="H49" s="3" t="s">
        <v>23</v>
      </c>
    </row>
    <row r="50">
      <c r="A50" s="56" t="s">
        <v>11</v>
      </c>
      <c r="B50" s="99"/>
      <c r="C50" s="100"/>
      <c r="D50" s="74">
        <v>0.0</v>
      </c>
      <c r="E50" s="75"/>
      <c r="F50" s="103">
        <v>1.0</v>
      </c>
      <c r="G50" s="32">
        <f t="shared" ref="G50:G56" si="30">sum(B50:E50)</f>
        <v>0</v>
      </c>
      <c r="H50" s="33">
        <f t="shared" ref="H50:H56" si="31">H42 - G50</f>
        <v>2</v>
      </c>
    </row>
    <row r="51">
      <c r="A51" s="62" t="s">
        <v>13</v>
      </c>
      <c r="B51" s="77"/>
      <c r="C51" s="67"/>
      <c r="D51" s="65"/>
      <c r="E51" s="69"/>
      <c r="F51" s="78"/>
      <c r="G51" s="32">
        <f t="shared" si="30"/>
        <v>0</v>
      </c>
      <c r="H51" s="33">
        <f t="shared" si="31"/>
        <v>1</v>
      </c>
    </row>
    <row r="52">
      <c r="A52" s="62" t="s">
        <v>15</v>
      </c>
      <c r="B52" s="77"/>
      <c r="C52" s="67"/>
      <c r="D52" s="65"/>
      <c r="E52" s="69"/>
      <c r="F52" s="78"/>
      <c r="G52" s="32">
        <f t="shared" si="30"/>
        <v>0</v>
      </c>
      <c r="H52" s="33">
        <f t="shared" si="31"/>
        <v>2</v>
      </c>
    </row>
    <row r="53">
      <c r="A53" s="62" t="s">
        <v>16</v>
      </c>
      <c r="B53" s="77"/>
      <c r="C53" s="67"/>
      <c r="D53" s="65"/>
      <c r="E53" s="68">
        <v>1.0</v>
      </c>
      <c r="F53" s="81">
        <v>1.0</v>
      </c>
      <c r="G53" s="32">
        <f t="shared" si="30"/>
        <v>1</v>
      </c>
      <c r="H53" s="33">
        <f t="shared" si="31"/>
        <v>3</v>
      </c>
    </row>
    <row r="54">
      <c r="A54" s="62" t="s">
        <v>18</v>
      </c>
      <c r="B54" s="77"/>
      <c r="C54" s="58"/>
      <c r="D54" s="65"/>
      <c r="E54" s="69"/>
      <c r="F54" s="78"/>
      <c r="G54" s="32">
        <f t="shared" si="30"/>
        <v>0</v>
      </c>
      <c r="H54" s="33">
        <f t="shared" si="31"/>
        <v>1</v>
      </c>
    </row>
    <row r="55">
      <c r="A55" s="62" t="s">
        <v>19</v>
      </c>
      <c r="B55" s="77"/>
      <c r="C55" s="67"/>
      <c r="D55" s="59">
        <v>1.5</v>
      </c>
      <c r="E55" s="60"/>
      <c r="F55" s="78"/>
      <c r="G55" s="32">
        <f t="shared" si="30"/>
        <v>1.5</v>
      </c>
      <c r="H55" s="33">
        <f t="shared" si="31"/>
        <v>3.5</v>
      </c>
    </row>
    <row r="56">
      <c r="A56" s="71" t="s">
        <v>20</v>
      </c>
      <c r="B56" s="104"/>
      <c r="C56" s="84"/>
      <c r="D56" s="85"/>
      <c r="E56" s="86"/>
      <c r="F56" s="87"/>
      <c r="G56" s="32">
        <f t="shared" si="30"/>
        <v>0</v>
      </c>
      <c r="H56" s="33">
        <f t="shared" si="31"/>
        <v>3</v>
      </c>
    </row>
    <row r="57">
      <c r="A57" s="22">
        <f>A49 + 1</f>
        <v>44605</v>
      </c>
      <c r="B57" s="88" t="str">
        <f t="shared" ref="B57:E57" si="32">B49</f>
        <v>Fix Account Class</v>
      </c>
      <c r="C57" s="89" t="str">
        <f t="shared" si="32"/>
        <v>Microservice Connector</v>
      </c>
      <c r="D57" s="90" t="str">
        <f t="shared" si="32"/>
        <v>AMR Functionality</v>
      </c>
      <c r="E57" s="91" t="str">
        <f t="shared" si="32"/>
        <v>Other</v>
      </c>
      <c r="F57" s="92" t="s">
        <v>21</v>
      </c>
      <c r="G57" s="25" t="s">
        <v>22</v>
      </c>
      <c r="H57" s="3" t="s">
        <v>23</v>
      </c>
    </row>
    <row r="58">
      <c r="A58" s="56" t="s">
        <v>11</v>
      </c>
      <c r="B58" s="99"/>
      <c r="C58" s="100"/>
      <c r="D58" s="74">
        <v>0.0</v>
      </c>
      <c r="E58" s="105"/>
      <c r="F58" s="103">
        <v>1.0</v>
      </c>
      <c r="G58" s="32">
        <f t="shared" ref="G58:G64" si="33">sum(B58:E58)</f>
        <v>0</v>
      </c>
      <c r="H58" s="33">
        <f t="shared" ref="H58:H64" si="34">H50 - G58</f>
        <v>2</v>
      </c>
    </row>
    <row r="59">
      <c r="A59" s="62" t="s">
        <v>13</v>
      </c>
      <c r="B59" s="77"/>
      <c r="C59" s="67"/>
      <c r="D59" s="65"/>
      <c r="E59" s="69"/>
      <c r="F59" s="78"/>
      <c r="G59" s="32">
        <f t="shared" si="33"/>
        <v>0</v>
      </c>
      <c r="H59" s="33">
        <f t="shared" si="34"/>
        <v>1</v>
      </c>
    </row>
    <row r="60">
      <c r="A60" s="62" t="s">
        <v>15</v>
      </c>
      <c r="B60" s="77"/>
      <c r="C60" s="67"/>
      <c r="D60" s="59">
        <v>1.0</v>
      </c>
      <c r="E60" s="69"/>
      <c r="F60" s="78"/>
      <c r="G60" s="32">
        <f t="shared" si="33"/>
        <v>1</v>
      </c>
      <c r="H60" s="33">
        <f t="shared" si="34"/>
        <v>1</v>
      </c>
    </row>
    <row r="61">
      <c r="A61" s="62" t="s">
        <v>16</v>
      </c>
      <c r="B61" s="77"/>
      <c r="C61" s="67"/>
      <c r="D61" s="65"/>
      <c r="E61" s="68">
        <v>2.0</v>
      </c>
      <c r="F61" s="80"/>
      <c r="G61" s="32">
        <f t="shared" si="33"/>
        <v>2</v>
      </c>
      <c r="H61" s="33">
        <f t="shared" si="34"/>
        <v>1</v>
      </c>
    </row>
    <row r="62">
      <c r="A62" s="62" t="s">
        <v>18</v>
      </c>
      <c r="B62" s="77"/>
      <c r="C62" s="67"/>
      <c r="D62" s="65"/>
      <c r="E62" s="68">
        <v>1.0</v>
      </c>
      <c r="F62" s="78"/>
      <c r="G62" s="32">
        <f t="shared" si="33"/>
        <v>1</v>
      </c>
      <c r="H62" s="33">
        <f t="shared" si="34"/>
        <v>0</v>
      </c>
    </row>
    <row r="63">
      <c r="A63" s="62" t="s">
        <v>19</v>
      </c>
      <c r="B63" s="77"/>
      <c r="C63" s="67"/>
      <c r="D63" s="59">
        <v>1.0</v>
      </c>
      <c r="E63" s="60"/>
      <c r="F63" s="78"/>
      <c r="G63" s="32">
        <f t="shared" si="33"/>
        <v>1</v>
      </c>
      <c r="H63" s="33">
        <f t="shared" si="34"/>
        <v>2.5</v>
      </c>
    </row>
    <row r="64">
      <c r="A64" s="71" t="s">
        <v>20</v>
      </c>
      <c r="B64" s="94"/>
      <c r="C64" s="84"/>
      <c r="D64" s="85"/>
      <c r="E64" s="95">
        <v>2.0</v>
      </c>
      <c r="F64" s="87"/>
      <c r="G64" s="32">
        <f t="shared" si="33"/>
        <v>2</v>
      </c>
      <c r="H64" s="46">
        <f t="shared" si="34"/>
        <v>1</v>
      </c>
    </row>
    <row r="65">
      <c r="E65" s="106" t="s">
        <v>26</v>
      </c>
      <c r="F65" s="107">
        <f>SUM(F9:F64)</f>
        <v>10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44599</v>
      </c>
      <c r="B72" s="50">
        <f>SUM(G10+G11+G12+G13+G14+G15+G16)</f>
        <v>6</v>
      </c>
      <c r="C72" s="50">
        <f>(B72-F72)/(F72)*100</f>
        <v>-8.695652174</v>
      </c>
      <c r="D72" s="50">
        <f>SUM(H9:H16)</f>
        <v>46</v>
      </c>
      <c r="E72" s="50">
        <f>D72</f>
        <v>46</v>
      </c>
      <c r="F72" s="50">
        <f>E78</f>
        <v>6.571428571</v>
      </c>
    </row>
    <row r="73">
      <c r="A73" s="13">
        <f t="shared" ref="A73:A79" si="35">A72 + 1</f>
        <v>44600</v>
      </c>
      <c r="B73" s="50">
        <f>SUM(G18+G19+G20+G21+G22+G23+G24)</f>
        <v>4</v>
      </c>
      <c r="C73" s="50">
        <f>(B73-F72)/(F72)*100</f>
        <v>-39.13043478</v>
      </c>
      <c r="D73" s="50">
        <f>Sum(H17:H24)</f>
        <v>42</v>
      </c>
      <c r="E73" s="50">
        <f>D72 * (6/7)</f>
        <v>39.42857143</v>
      </c>
    </row>
    <row r="74">
      <c r="A74" s="13">
        <f t="shared" si="35"/>
        <v>44601</v>
      </c>
      <c r="B74" s="50">
        <f>SUM(G26+G27+G28+G29+G30+G31+G32)</f>
        <v>10</v>
      </c>
      <c r="C74" s="50">
        <f>(B74-F72)/(F72)*100</f>
        <v>52.17391304</v>
      </c>
      <c r="D74" s="50">
        <f>sum(H25:H32)</f>
        <v>32</v>
      </c>
      <c r="E74" s="50">
        <f>D72 * (5/7)</f>
        <v>32.85714286</v>
      </c>
    </row>
    <row r="75">
      <c r="A75" s="13">
        <f t="shared" si="35"/>
        <v>44602</v>
      </c>
      <c r="B75" s="50">
        <f>SUM(G34+G35+G36+G37+G38+G39+G40)</f>
        <v>8</v>
      </c>
      <c r="C75" s="50">
        <f>(B75-F72)/(F72)*100</f>
        <v>21.73913043</v>
      </c>
      <c r="D75" s="50">
        <f>sum(H33:H40)</f>
        <v>24</v>
      </c>
      <c r="E75" s="50">
        <f>D72 * (4/7)</f>
        <v>26.28571429</v>
      </c>
    </row>
    <row r="76">
      <c r="A76" s="13">
        <f t="shared" si="35"/>
        <v>44603</v>
      </c>
      <c r="B76" s="50">
        <f>SUM(G42+G43+G44+G45+G46+G47+G48)</f>
        <v>6</v>
      </c>
      <c r="C76" s="50">
        <f>((B76-F72)/(F72)*100)</f>
        <v>-8.695652174</v>
      </c>
      <c r="D76" s="50">
        <f>sum(H41:H48)</f>
        <v>18</v>
      </c>
      <c r="E76" s="50">
        <f>D72 * (3/7)</f>
        <v>19.71428571</v>
      </c>
    </row>
    <row r="77">
      <c r="A77" s="13">
        <f t="shared" si="35"/>
        <v>44604</v>
      </c>
      <c r="B77" s="50">
        <f>SUM(G50+G51+G52+G53+G54+G55+G56)</f>
        <v>2.5</v>
      </c>
      <c r="C77" s="50">
        <f>(B77-F72)/(F72)*100</f>
        <v>-61.95652174</v>
      </c>
      <c r="D77" s="50">
        <f>sum(H49:H56)</f>
        <v>15.5</v>
      </c>
      <c r="E77" s="50">
        <f>D72 * (2/7)</f>
        <v>13.14285714</v>
      </c>
    </row>
    <row r="78">
      <c r="A78" s="13">
        <f t="shared" si="35"/>
        <v>44605</v>
      </c>
      <c r="B78" s="50">
        <f>SUM(G58+G59+G60+G61+G62+G63+G64)</f>
        <v>7</v>
      </c>
      <c r="C78" s="50">
        <f>(B78-F72)/(F72)*100</f>
        <v>6.52173913</v>
      </c>
      <c r="D78" s="50">
        <f>sum(H57:H64)</f>
        <v>8.5</v>
      </c>
      <c r="E78" s="50">
        <f>D72 * (1/7)</f>
        <v>6.571428571</v>
      </c>
    </row>
    <row r="79">
      <c r="A79" s="13">
        <f t="shared" si="35"/>
        <v>44606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8.5</v>
      </c>
      <c r="E79" s="50">
        <f>D72 * 0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08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109" t="s">
        <v>11</v>
      </c>
      <c r="B2" s="110">
        <v>8.0</v>
      </c>
      <c r="C2" s="8">
        <f>sumif(A9:A1000,A2,G9:G1000)</f>
        <v>6</v>
      </c>
      <c r="D2" s="9">
        <v>44606.0</v>
      </c>
      <c r="E2" s="10">
        <f>SUM(H9:H16)</f>
        <v>55</v>
      </c>
      <c r="F2" s="11">
        <f>sum(I2:I5)</f>
        <v>31</v>
      </c>
      <c r="G2" s="12" t="s">
        <v>35</v>
      </c>
      <c r="H2" s="12">
        <f>sum(B9:B64)</f>
        <v>14</v>
      </c>
      <c r="I2" s="12">
        <v>8.0</v>
      </c>
      <c r="J2" s="13">
        <f>D2</f>
        <v>44606</v>
      </c>
      <c r="K2" s="14">
        <f>B2</f>
        <v>8</v>
      </c>
      <c r="L2" s="14">
        <f>B3</f>
        <v>8</v>
      </c>
      <c r="M2" s="14">
        <f>B4</f>
        <v>8</v>
      </c>
      <c r="N2" s="14">
        <f>B5</f>
        <v>10</v>
      </c>
      <c r="O2" s="14">
        <f>B6</f>
        <v>8</v>
      </c>
      <c r="P2" s="14">
        <f>B7</f>
        <v>8</v>
      </c>
      <c r="Q2" s="14">
        <f>B8</f>
        <v>8</v>
      </c>
      <c r="R2" s="14">
        <f>sum(K2:Q2)</f>
        <v>58</v>
      </c>
      <c r="V2" s="5"/>
      <c r="W2" s="14">
        <f t="shared" ref="W2:AC2" si="1">(K11-K17)/7</f>
        <v>0.7142857143</v>
      </c>
      <c r="X2" s="14">
        <f t="shared" si="1"/>
        <v>1.071428571</v>
      </c>
      <c r="Y2" s="14">
        <f t="shared" si="1"/>
        <v>0.8571428571</v>
      </c>
      <c r="Z2" s="14">
        <f t="shared" si="1"/>
        <v>0.7142857143</v>
      </c>
      <c r="AA2" s="14">
        <f t="shared" si="1"/>
        <v>1.142857143</v>
      </c>
      <c r="AB2" s="14">
        <f t="shared" si="1"/>
        <v>0</v>
      </c>
      <c r="AC2" s="14">
        <f t="shared" si="1"/>
        <v>1</v>
      </c>
      <c r="AD2" s="15"/>
    </row>
    <row r="3">
      <c r="A3" s="109" t="s">
        <v>13</v>
      </c>
      <c r="B3" s="111">
        <v>8.0</v>
      </c>
      <c r="C3" s="8">
        <f t="shared" ref="C3:C4" si="3">sumif(A9:A1000,A3,G9:G1000)</f>
        <v>7.5</v>
      </c>
      <c r="D3" s="9">
        <f t="shared" ref="D3:D8" si="4">D2 + 1</f>
        <v>44607</v>
      </c>
      <c r="E3" s="10">
        <f>Sum(H17:H24)</f>
        <v>48</v>
      </c>
      <c r="F3" s="10">
        <f>F2 * (6/7)</f>
        <v>26.57142857</v>
      </c>
      <c r="G3" s="16" t="s">
        <v>33</v>
      </c>
      <c r="H3" s="17">
        <f>sum(C9:C64)</f>
        <v>4</v>
      </c>
      <c r="I3" s="16">
        <v>15.0</v>
      </c>
      <c r="J3" s="13">
        <f t="shared" ref="J3:J9" si="5">J2 + 1</f>
        <v>44607</v>
      </c>
      <c r="K3" s="14">
        <f t="shared" ref="K3:R3" si="2">K2 * (6/7)</f>
        <v>6.857142857</v>
      </c>
      <c r="L3" s="14">
        <f t="shared" si="2"/>
        <v>6.857142857</v>
      </c>
      <c r="M3" s="14">
        <f t="shared" si="2"/>
        <v>6.857142857</v>
      </c>
      <c r="N3" s="14">
        <f t="shared" si="2"/>
        <v>8.571428571</v>
      </c>
      <c r="O3" s="14">
        <f t="shared" si="2"/>
        <v>6.857142857</v>
      </c>
      <c r="P3" s="14">
        <f t="shared" si="2"/>
        <v>6.857142857</v>
      </c>
      <c r="Q3" s="14">
        <f t="shared" si="2"/>
        <v>6.857142857</v>
      </c>
      <c r="R3" s="14">
        <f t="shared" si="2"/>
        <v>49.71428571</v>
      </c>
    </row>
    <row r="4">
      <c r="A4" s="109" t="s">
        <v>15</v>
      </c>
      <c r="B4" s="111">
        <v>8.0</v>
      </c>
      <c r="C4" s="8">
        <f t="shared" si="3"/>
        <v>6</v>
      </c>
      <c r="D4" s="9">
        <f t="shared" si="4"/>
        <v>44608</v>
      </c>
      <c r="E4" s="10">
        <f>sum(H25:H32)</f>
        <v>33.5</v>
      </c>
      <c r="F4" s="10">
        <f>F2 * (5/7)</f>
        <v>22.14285714</v>
      </c>
      <c r="G4" s="18" t="s">
        <v>36</v>
      </c>
      <c r="H4" s="19">
        <f>sum(C9:C64)</f>
        <v>4</v>
      </c>
      <c r="I4" s="18">
        <v>8.0</v>
      </c>
      <c r="J4" s="13">
        <f t="shared" si="5"/>
        <v>44608</v>
      </c>
      <c r="K4" s="14">
        <f t="shared" ref="K4:R4" si="6">K2 * (5/7)</f>
        <v>5.714285714</v>
      </c>
      <c r="L4" s="14">
        <f t="shared" si="6"/>
        <v>5.714285714</v>
      </c>
      <c r="M4" s="14">
        <f t="shared" si="6"/>
        <v>5.714285714</v>
      </c>
      <c r="N4" s="14">
        <f t="shared" si="6"/>
        <v>7.142857143</v>
      </c>
      <c r="O4" s="14">
        <f t="shared" si="6"/>
        <v>5.714285714</v>
      </c>
      <c r="P4" s="14">
        <f t="shared" si="6"/>
        <v>5.714285714</v>
      </c>
      <c r="Q4" s="14">
        <f t="shared" si="6"/>
        <v>5.714285714</v>
      </c>
      <c r="R4" s="14">
        <f t="shared" si="6"/>
        <v>41.42857143</v>
      </c>
    </row>
    <row r="5">
      <c r="A5" s="109" t="s">
        <v>16</v>
      </c>
      <c r="B5" s="111">
        <v>10.0</v>
      </c>
      <c r="C5" s="8">
        <f>sumif(A9:A1000,A5,G9:G1000)</f>
        <v>6</v>
      </c>
      <c r="D5" s="9">
        <f t="shared" si="4"/>
        <v>44609</v>
      </c>
      <c r="E5" s="10">
        <f>sum(H33:H40)</f>
        <v>28.5</v>
      </c>
      <c r="F5" s="10">
        <f>F2 * (4/7)</f>
        <v>17.71428571</v>
      </c>
      <c r="G5" s="20" t="s">
        <v>17</v>
      </c>
      <c r="H5" s="21">
        <f>sum(C9:C64)</f>
        <v>4</v>
      </c>
      <c r="I5" s="20">
        <v>0.0</v>
      </c>
      <c r="J5" s="13">
        <f t="shared" si="5"/>
        <v>44609</v>
      </c>
      <c r="K5" s="14">
        <f t="shared" ref="K5:R5" si="7">K2 * (4/7)</f>
        <v>4.571428571</v>
      </c>
      <c r="L5" s="14">
        <f t="shared" si="7"/>
        <v>4.571428571</v>
      </c>
      <c r="M5" s="14">
        <f t="shared" si="7"/>
        <v>4.571428571</v>
      </c>
      <c r="N5" s="14">
        <f t="shared" si="7"/>
        <v>5.714285714</v>
      </c>
      <c r="O5" s="14">
        <f t="shared" si="7"/>
        <v>4.571428571</v>
      </c>
      <c r="P5" s="14">
        <f t="shared" si="7"/>
        <v>4.571428571</v>
      </c>
      <c r="Q5" s="14">
        <f t="shared" si="7"/>
        <v>4.571428571</v>
      </c>
      <c r="R5" s="14">
        <f t="shared" si="7"/>
        <v>33.14285714</v>
      </c>
    </row>
    <row r="6">
      <c r="A6" s="109" t="s">
        <v>18</v>
      </c>
      <c r="B6" s="111">
        <v>8.0</v>
      </c>
      <c r="C6" s="8">
        <f>sumif(A9:A1000,A6,G9:G1000)</f>
        <v>8</v>
      </c>
      <c r="D6" s="9">
        <f t="shared" si="4"/>
        <v>44610</v>
      </c>
      <c r="E6" s="10">
        <f>sum(H41:H48)</f>
        <v>24.5</v>
      </c>
      <c r="F6" s="10">
        <f>F2 * (3/7)</f>
        <v>13.28571429</v>
      </c>
      <c r="J6" s="13">
        <f t="shared" si="5"/>
        <v>44610</v>
      </c>
      <c r="K6" s="14">
        <f t="shared" ref="K6:R6" si="8">K2 * (3/7)</f>
        <v>3.428571429</v>
      </c>
      <c r="L6" s="14">
        <f t="shared" si="8"/>
        <v>3.428571429</v>
      </c>
      <c r="M6" s="14">
        <f t="shared" si="8"/>
        <v>3.428571429</v>
      </c>
      <c r="N6" s="14">
        <f t="shared" si="8"/>
        <v>4.285714286</v>
      </c>
      <c r="O6" s="14">
        <f t="shared" si="8"/>
        <v>3.428571429</v>
      </c>
      <c r="P6" s="14">
        <f t="shared" si="8"/>
        <v>3.428571429</v>
      </c>
      <c r="Q6" s="14">
        <f t="shared" si="8"/>
        <v>3.428571429</v>
      </c>
      <c r="R6" s="14">
        <f t="shared" si="8"/>
        <v>24.85714286</v>
      </c>
    </row>
    <row r="7">
      <c r="A7" s="109" t="s">
        <v>19</v>
      </c>
      <c r="B7" s="111">
        <v>8.0</v>
      </c>
      <c r="C7" s="8">
        <f>sumif(A9:A1000,A7,G9:G1000)</f>
        <v>0</v>
      </c>
      <c r="D7" s="9">
        <f t="shared" si="4"/>
        <v>44611</v>
      </c>
      <c r="E7" s="10">
        <f>sum(H49:H56)</f>
        <v>19.5</v>
      </c>
      <c r="F7" s="10">
        <f>F2 * (2/7)</f>
        <v>8.857142857</v>
      </c>
      <c r="J7" s="13">
        <f t="shared" si="5"/>
        <v>44611</v>
      </c>
      <c r="K7" s="14">
        <f t="shared" ref="K7:R7" si="9">K2 * (2/7)</f>
        <v>2.285714286</v>
      </c>
      <c r="L7" s="14">
        <f t="shared" si="9"/>
        <v>2.285714286</v>
      </c>
      <c r="M7" s="14">
        <f t="shared" si="9"/>
        <v>2.285714286</v>
      </c>
      <c r="N7" s="14">
        <f t="shared" si="9"/>
        <v>2.857142857</v>
      </c>
      <c r="O7" s="14">
        <f t="shared" si="9"/>
        <v>2.285714286</v>
      </c>
      <c r="P7" s="14">
        <f t="shared" si="9"/>
        <v>2.285714286</v>
      </c>
      <c r="Q7" s="14">
        <f t="shared" si="9"/>
        <v>2.285714286</v>
      </c>
      <c r="R7" s="14">
        <f t="shared" si="9"/>
        <v>16.57142857</v>
      </c>
    </row>
    <row r="8">
      <c r="A8" s="109" t="s">
        <v>20</v>
      </c>
      <c r="B8" s="111">
        <v>8.0</v>
      </c>
      <c r="C8" s="8">
        <f>sumif(A9:A1000,A8,G9:G1000)</f>
        <v>8</v>
      </c>
      <c r="D8" s="9">
        <f t="shared" si="4"/>
        <v>44612</v>
      </c>
      <c r="E8" s="10">
        <f>sum(H57:H64)</f>
        <v>16.5</v>
      </c>
      <c r="F8" s="10">
        <f>F2 * (1/7)</f>
        <v>4.428571429</v>
      </c>
      <c r="J8" s="13">
        <f t="shared" si="5"/>
        <v>44612</v>
      </c>
      <c r="K8" s="14">
        <f t="shared" ref="K8:R8" si="10">K2 * (1/7)</f>
        <v>1.142857143</v>
      </c>
      <c r="L8" s="14">
        <f t="shared" si="10"/>
        <v>1.142857143</v>
      </c>
      <c r="M8" s="14">
        <f t="shared" si="10"/>
        <v>1.142857143</v>
      </c>
      <c r="N8" s="14">
        <f t="shared" si="10"/>
        <v>1.428571429</v>
      </c>
      <c r="O8" s="14">
        <f t="shared" si="10"/>
        <v>1.142857143</v>
      </c>
      <c r="P8" s="14">
        <f t="shared" si="10"/>
        <v>1.142857143</v>
      </c>
      <c r="Q8" s="14">
        <f t="shared" si="10"/>
        <v>1.142857143</v>
      </c>
      <c r="R8" s="14">
        <f t="shared" si="10"/>
        <v>8.285714286</v>
      </c>
    </row>
    <row r="9">
      <c r="A9" s="22">
        <f>D2</f>
        <v>44606</v>
      </c>
      <c r="B9" s="63" t="str">
        <f>G2</f>
        <v>Login/Landing Page</v>
      </c>
      <c r="C9" s="112" t="str">
        <f>G3</f>
        <v>Microservice Connector</v>
      </c>
      <c r="D9" s="113" t="str">
        <f>G4</f>
        <v>Flags+Food Items Class</v>
      </c>
      <c r="E9" s="114" t="str">
        <f>G5</f>
        <v>Other</v>
      </c>
      <c r="F9" s="115" t="s">
        <v>21</v>
      </c>
      <c r="G9" s="25" t="s">
        <v>22</v>
      </c>
      <c r="H9" s="3" t="s">
        <v>23</v>
      </c>
      <c r="J9" s="13">
        <f t="shared" si="5"/>
        <v>44613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56" t="s">
        <v>11</v>
      </c>
      <c r="B10" s="72"/>
      <c r="C10" s="73"/>
      <c r="D10" s="74">
        <v>1.0</v>
      </c>
      <c r="E10" s="75"/>
      <c r="F10" s="116">
        <v>2.0</v>
      </c>
      <c r="G10" s="32">
        <f t="shared" ref="G10:G16" si="12">sum(B10:E10)</f>
        <v>1</v>
      </c>
      <c r="H10" s="33">
        <f t="shared" ref="H10:H16" si="13">B2 - G10</f>
        <v>7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62" t="s">
        <v>13</v>
      </c>
      <c r="B11" s="77"/>
      <c r="C11" s="67"/>
      <c r="D11" s="65"/>
      <c r="E11" s="60"/>
      <c r="F11" s="80"/>
      <c r="G11" s="32">
        <f t="shared" si="12"/>
        <v>0</v>
      </c>
      <c r="H11" s="33">
        <f t="shared" si="13"/>
        <v>8</v>
      </c>
      <c r="J11" s="13">
        <f>D2</f>
        <v>44606</v>
      </c>
      <c r="K11" s="37">
        <f>H10</f>
        <v>7</v>
      </c>
      <c r="L11" s="37">
        <f>H11</f>
        <v>8</v>
      </c>
      <c r="M11" s="37">
        <f>H12</f>
        <v>8</v>
      </c>
      <c r="N11" s="37">
        <f>H13</f>
        <v>9</v>
      </c>
      <c r="O11" s="37">
        <f>H14</f>
        <v>8</v>
      </c>
      <c r="P11" s="37">
        <f>H15</f>
        <v>8</v>
      </c>
      <c r="Q11" s="37">
        <f>H16</f>
        <v>7</v>
      </c>
      <c r="R11" s="37">
        <f t="shared" ref="R11:R18" si="14">sum(K11:Q11)</f>
        <v>55</v>
      </c>
    </row>
    <row r="12">
      <c r="A12" s="62" t="s">
        <v>15</v>
      </c>
      <c r="B12" s="77"/>
      <c r="C12" s="67"/>
      <c r="D12" s="65"/>
      <c r="E12" s="60"/>
      <c r="F12" s="80"/>
      <c r="G12" s="32">
        <f t="shared" si="12"/>
        <v>0</v>
      </c>
      <c r="H12" s="33">
        <f t="shared" si="13"/>
        <v>8</v>
      </c>
      <c r="J12" s="13">
        <f t="shared" ref="J12:J18" si="15">J11 + 1</f>
        <v>44607</v>
      </c>
      <c r="K12" s="37">
        <f>H18</f>
        <v>5</v>
      </c>
      <c r="L12" s="37">
        <f>H19</f>
        <v>6</v>
      </c>
      <c r="M12" s="37">
        <f>H20</f>
        <v>7</v>
      </c>
      <c r="N12" s="37">
        <f>H21</f>
        <v>9</v>
      </c>
      <c r="O12" s="37">
        <f>H22</f>
        <v>8</v>
      </c>
      <c r="P12" s="37">
        <f>H23</f>
        <v>8</v>
      </c>
      <c r="Q12" s="37">
        <f>H24</f>
        <v>5</v>
      </c>
      <c r="R12" s="37">
        <f t="shared" si="14"/>
        <v>48</v>
      </c>
    </row>
    <row r="13">
      <c r="A13" s="62" t="s">
        <v>16</v>
      </c>
      <c r="B13" s="77"/>
      <c r="C13" s="67"/>
      <c r="D13" s="65"/>
      <c r="E13" s="68">
        <v>1.0</v>
      </c>
      <c r="F13" s="80"/>
      <c r="G13" s="32">
        <f t="shared" si="12"/>
        <v>1</v>
      </c>
      <c r="H13" s="33">
        <f t="shared" si="13"/>
        <v>9</v>
      </c>
      <c r="J13" s="13">
        <f t="shared" si="15"/>
        <v>44608</v>
      </c>
      <c r="K13" s="37">
        <f>H26</f>
        <v>2</v>
      </c>
      <c r="L13" s="37">
        <f>H27</f>
        <v>4.5</v>
      </c>
      <c r="M13" s="37">
        <f>H28</f>
        <v>5</v>
      </c>
      <c r="N13" s="37">
        <f>H29</f>
        <v>7</v>
      </c>
      <c r="O13" s="37">
        <f>H30</f>
        <v>5</v>
      </c>
      <c r="P13" s="37">
        <f>H31</f>
        <v>8</v>
      </c>
      <c r="Q13" s="37">
        <f>H32</f>
        <v>2</v>
      </c>
      <c r="R13" s="37">
        <f t="shared" si="14"/>
        <v>33.5</v>
      </c>
    </row>
    <row r="14">
      <c r="A14" s="62" t="s">
        <v>18</v>
      </c>
      <c r="B14" s="77"/>
      <c r="C14" s="67"/>
      <c r="D14" s="65"/>
      <c r="E14" s="69"/>
      <c r="F14" s="78"/>
      <c r="G14" s="32">
        <f t="shared" si="12"/>
        <v>0</v>
      </c>
      <c r="H14" s="33">
        <f t="shared" si="13"/>
        <v>8</v>
      </c>
      <c r="J14" s="13">
        <f t="shared" si="15"/>
        <v>44609</v>
      </c>
      <c r="K14" s="37">
        <f>H34</f>
        <v>2</v>
      </c>
      <c r="L14" s="37">
        <f>H35</f>
        <v>3.5</v>
      </c>
      <c r="M14" s="37">
        <f>H36</f>
        <v>5</v>
      </c>
      <c r="N14" s="37">
        <f>H37</f>
        <v>7</v>
      </c>
      <c r="O14" s="37">
        <f>H38</f>
        <v>3</v>
      </c>
      <c r="P14" s="37">
        <f>H39</f>
        <v>8</v>
      </c>
      <c r="Q14" s="37">
        <f>H40</f>
        <v>0</v>
      </c>
      <c r="R14" s="37">
        <f t="shared" si="14"/>
        <v>28.5</v>
      </c>
    </row>
    <row r="15">
      <c r="A15" s="62" t="s">
        <v>19</v>
      </c>
      <c r="B15" s="77"/>
      <c r="C15" s="67"/>
      <c r="D15" s="65"/>
      <c r="E15" s="69"/>
      <c r="F15" s="80"/>
      <c r="G15" s="32">
        <f t="shared" si="12"/>
        <v>0</v>
      </c>
      <c r="H15" s="33">
        <f t="shared" si="13"/>
        <v>8</v>
      </c>
      <c r="J15" s="13">
        <f t="shared" si="15"/>
        <v>44610</v>
      </c>
      <c r="K15" s="37">
        <f>H42</f>
        <v>2</v>
      </c>
      <c r="L15" s="37">
        <f>H43</f>
        <v>1.5</v>
      </c>
      <c r="M15" s="37">
        <f>H44</f>
        <v>4</v>
      </c>
      <c r="N15" s="37">
        <f>H45</f>
        <v>7</v>
      </c>
      <c r="O15" s="37">
        <f>H46</f>
        <v>2</v>
      </c>
      <c r="P15" s="37">
        <f>H47</f>
        <v>8</v>
      </c>
      <c r="Q15" s="37">
        <f>H48</f>
        <v>0</v>
      </c>
      <c r="R15" s="37">
        <f t="shared" si="14"/>
        <v>24.5</v>
      </c>
    </row>
    <row r="16">
      <c r="A16" s="71" t="s">
        <v>20</v>
      </c>
      <c r="B16" s="83">
        <v>1.0</v>
      </c>
      <c r="C16" s="84"/>
      <c r="D16" s="85"/>
      <c r="E16" s="86"/>
      <c r="F16" s="87"/>
      <c r="G16" s="32">
        <f t="shared" si="12"/>
        <v>1</v>
      </c>
      <c r="H16" s="33">
        <f t="shared" si="13"/>
        <v>7</v>
      </c>
      <c r="J16" s="13">
        <f t="shared" si="15"/>
        <v>44611</v>
      </c>
      <c r="K16" s="37">
        <f>H50</f>
        <v>2</v>
      </c>
      <c r="L16" s="37">
        <f>H51</f>
        <v>0.5</v>
      </c>
      <c r="M16" s="37">
        <f>H52</f>
        <v>3</v>
      </c>
      <c r="N16" s="37">
        <f>H53</f>
        <v>4</v>
      </c>
      <c r="O16" s="37">
        <f>H54</f>
        <v>2</v>
      </c>
      <c r="P16" s="37">
        <f>H55</f>
        <v>8</v>
      </c>
      <c r="Q16" s="37">
        <f>H56</f>
        <v>0</v>
      </c>
      <c r="R16" s="37">
        <f t="shared" si="14"/>
        <v>19.5</v>
      </c>
    </row>
    <row r="17">
      <c r="A17" s="22">
        <f>A9 + 1</f>
        <v>44607</v>
      </c>
      <c r="B17" s="88" t="str">
        <f t="shared" ref="B17:E17" si="16">B9</f>
        <v>Login/Landing Page</v>
      </c>
      <c r="C17" s="89" t="str">
        <f t="shared" si="16"/>
        <v>Microservice Connector</v>
      </c>
      <c r="D17" s="90" t="str">
        <f t="shared" si="16"/>
        <v>Flags+Food Items Class</v>
      </c>
      <c r="E17" s="91" t="str">
        <f t="shared" si="16"/>
        <v>Other</v>
      </c>
      <c r="F17" s="92" t="s">
        <v>21</v>
      </c>
      <c r="G17" s="25" t="s">
        <v>22</v>
      </c>
      <c r="H17" s="3" t="s">
        <v>23</v>
      </c>
      <c r="J17" s="13">
        <f t="shared" si="15"/>
        <v>44612</v>
      </c>
      <c r="K17" s="37">
        <f>H58</f>
        <v>2</v>
      </c>
      <c r="L17" s="37">
        <f>H59</f>
        <v>0.5</v>
      </c>
      <c r="M17" s="37">
        <f>H60</f>
        <v>2</v>
      </c>
      <c r="N17" s="37">
        <f>H61</f>
        <v>4</v>
      </c>
      <c r="O17" s="37">
        <f>H62</f>
        <v>0</v>
      </c>
      <c r="P17" s="37">
        <f>H63</f>
        <v>8</v>
      </c>
      <c r="Q17" s="37">
        <f>H64</f>
        <v>0</v>
      </c>
      <c r="R17" s="37">
        <f t="shared" si="14"/>
        <v>16.5</v>
      </c>
    </row>
    <row r="18">
      <c r="A18" s="56" t="s">
        <v>11</v>
      </c>
      <c r="B18" s="72"/>
      <c r="C18" s="73"/>
      <c r="D18" s="74">
        <v>2.0</v>
      </c>
      <c r="E18" s="75"/>
      <c r="F18" s="116">
        <v>1.0</v>
      </c>
      <c r="G18" s="32">
        <f t="shared" ref="G18:G24" si="18">sum(B18:E18)</f>
        <v>2</v>
      </c>
      <c r="H18" s="33">
        <f t="shared" ref="H18:H24" si="19">H10 - G18</f>
        <v>5</v>
      </c>
      <c r="J18" s="13">
        <f t="shared" si="15"/>
        <v>44613</v>
      </c>
      <c r="K18" s="37">
        <f t="shared" ref="K18:Q18" si="17">K17</f>
        <v>2</v>
      </c>
      <c r="L18" s="37">
        <f t="shared" si="17"/>
        <v>0.5</v>
      </c>
      <c r="M18" s="37">
        <f t="shared" si="17"/>
        <v>2</v>
      </c>
      <c r="N18" s="37">
        <f t="shared" si="17"/>
        <v>4</v>
      </c>
      <c r="O18" s="37">
        <f t="shared" si="17"/>
        <v>0</v>
      </c>
      <c r="P18" s="37">
        <f t="shared" si="17"/>
        <v>8</v>
      </c>
      <c r="Q18" s="37">
        <f t="shared" si="17"/>
        <v>0</v>
      </c>
      <c r="R18" s="37">
        <f t="shared" si="14"/>
        <v>16.5</v>
      </c>
    </row>
    <row r="19">
      <c r="A19" s="62" t="s">
        <v>13</v>
      </c>
      <c r="B19" s="77"/>
      <c r="C19" s="64">
        <v>1.0</v>
      </c>
      <c r="D19" s="65"/>
      <c r="E19" s="68">
        <v>1.0</v>
      </c>
      <c r="F19" s="78"/>
      <c r="G19" s="32">
        <f t="shared" si="18"/>
        <v>2</v>
      </c>
      <c r="H19" s="33">
        <f t="shared" si="19"/>
        <v>6</v>
      </c>
    </row>
    <row r="20">
      <c r="A20" s="62" t="s">
        <v>15</v>
      </c>
      <c r="B20" s="117">
        <v>1.0</v>
      </c>
      <c r="C20" s="67"/>
      <c r="D20" s="65"/>
      <c r="E20" s="69"/>
      <c r="F20" s="80"/>
      <c r="G20" s="32">
        <f t="shared" si="18"/>
        <v>1</v>
      </c>
      <c r="H20" s="33">
        <f t="shared" si="19"/>
        <v>7</v>
      </c>
    </row>
    <row r="21">
      <c r="A21" s="62" t="s">
        <v>16</v>
      </c>
      <c r="B21" s="77"/>
      <c r="C21" s="67"/>
      <c r="D21" s="65"/>
      <c r="E21" s="69"/>
      <c r="F21" s="80"/>
      <c r="G21" s="32">
        <f t="shared" si="18"/>
        <v>0</v>
      </c>
      <c r="H21" s="33">
        <f t="shared" si="19"/>
        <v>9</v>
      </c>
    </row>
    <row r="22">
      <c r="A22" s="62" t="s">
        <v>18</v>
      </c>
      <c r="B22" s="77"/>
      <c r="C22" s="58"/>
      <c r="D22" s="65"/>
      <c r="E22" s="69"/>
      <c r="F22" s="78"/>
      <c r="G22" s="32">
        <f t="shared" si="18"/>
        <v>0</v>
      </c>
      <c r="H22" s="33">
        <f t="shared" si="19"/>
        <v>8</v>
      </c>
    </row>
    <row r="23">
      <c r="A23" s="62" t="s">
        <v>19</v>
      </c>
      <c r="B23" s="77"/>
      <c r="C23" s="67"/>
      <c r="D23" s="65"/>
      <c r="E23" s="60"/>
      <c r="F23" s="78"/>
      <c r="G23" s="32">
        <f t="shared" si="18"/>
        <v>0</v>
      </c>
      <c r="H23" s="33">
        <f t="shared" si="19"/>
        <v>8</v>
      </c>
    </row>
    <row r="24">
      <c r="A24" s="71" t="s">
        <v>20</v>
      </c>
      <c r="B24" s="83">
        <v>2.0</v>
      </c>
      <c r="C24" s="84"/>
      <c r="D24" s="85"/>
      <c r="E24" s="86"/>
      <c r="F24" s="87"/>
      <c r="G24" s="32">
        <f t="shared" si="18"/>
        <v>2</v>
      </c>
      <c r="H24" s="33">
        <f t="shared" si="19"/>
        <v>5</v>
      </c>
    </row>
    <row r="25">
      <c r="A25" s="22">
        <f>A17 + 1</f>
        <v>44608</v>
      </c>
      <c r="B25" s="88" t="str">
        <f t="shared" ref="B25:E25" si="20">B17</f>
        <v>Login/Landing Page</v>
      </c>
      <c r="C25" s="89" t="str">
        <f t="shared" si="20"/>
        <v>Microservice Connector</v>
      </c>
      <c r="D25" s="90" t="str">
        <f t="shared" si="20"/>
        <v>Flags+Food Items Class</v>
      </c>
      <c r="E25" s="91" t="str">
        <f t="shared" si="20"/>
        <v>Other</v>
      </c>
      <c r="F25" s="92" t="s">
        <v>21</v>
      </c>
      <c r="G25" s="25" t="s">
        <v>22</v>
      </c>
      <c r="H25" s="3" t="s">
        <v>23</v>
      </c>
    </row>
    <row r="26">
      <c r="A26" s="56" t="s">
        <v>11</v>
      </c>
      <c r="B26" s="72"/>
      <c r="C26" s="73"/>
      <c r="D26" s="74">
        <v>3.0</v>
      </c>
      <c r="E26" s="75"/>
      <c r="F26" s="116">
        <v>1.0</v>
      </c>
      <c r="G26" s="32">
        <f t="shared" ref="G26:G32" si="21">sum(B26:E26)</f>
        <v>3</v>
      </c>
      <c r="H26" s="33">
        <f t="shared" ref="H26:H32" si="22">H18 - G26</f>
        <v>2</v>
      </c>
    </row>
    <row r="27">
      <c r="A27" s="62" t="s">
        <v>13</v>
      </c>
      <c r="B27" s="79"/>
      <c r="C27" s="67"/>
      <c r="D27" s="65"/>
      <c r="E27" s="68">
        <v>1.5</v>
      </c>
      <c r="F27" s="80"/>
      <c r="G27" s="32">
        <f t="shared" si="21"/>
        <v>1.5</v>
      </c>
      <c r="H27" s="33">
        <f t="shared" si="22"/>
        <v>4.5</v>
      </c>
    </row>
    <row r="28">
      <c r="A28" s="62" t="s">
        <v>15</v>
      </c>
      <c r="B28" s="117">
        <v>2.0</v>
      </c>
      <c r="C28" s="67"/>
      <c r="D28" s="65"/>
      <c r="E28" s="69"/>
      <c r="F28" s="78"/>
      <c r="G28" s="32">
        <f t="shared" si="21"/>
        <v>2</v>
      </c>
      <c r="H28" s="33">
        <f t="shared" si="22"/>
        <v>5</v>
      </c>
    </row>
    <row r="29">
      <c r="A29" s="62" t="s">
        <v>16</v>
      </c>
      <c r="B29" s="77"/>
      <c r="C29" s="67"/>
      <c r="D29" s="65"/>
      <c r="E29" s="68">
        <v>2.0</v>
      </c>
      <c r="F29" s="78"/>
      <c r="G29" s="32">
        <f t="shared" si="21"/>
        <v>2</v>
      </c>
      <c r="H29" s="33">
        <f t="shared" si="22"/>
        <v>7</v>
      </c>
    </row>
    <row r="30">
      <c r="A30" s="62" t="s">
        <v>18</v>
      </c>
      <c r="B30" s="77"/>
      <c r="C30" s="58"/>
      <c r="D30" s="59">
        <v>3.0</v>
      </c>
      <c r="E30" s="69"/>
      <c r="F30" s="78"/>
      <c r="G30" s="32">
        <f t="shared" si="21"/>
        <v>3</v>
      </c>
      <c r="H30" s="33">
        <f t="shared" si="22"/>
        <v>5</v>
      </c>
    </row>
    <row r="31">
      <c r="A31" s="62" t="s">
        <v>19</v>
      </c>
      <c r="B31" s="77"/>
      <c r="C31" s="67"/>
      <c r="D31" s="65"/>
      <c r="E31" s="60"/>
      <c r="F31" s="78"/>
      <c r="G31" s="32">
        <f t="shared" si="21"/>
        <v>0</v>
      </c>
      <c r="H31" s="33">
        <f t="shared" si="22"/>
        <v>8</v>
      </c>
    </row>
    <row r="32">
      <c r="A32" s="71" t="s">
        <v>20</v>
      </c>
      <c r="B32" s="83">
        <v>3.0</v>
      </c>
      <c r="C32" s="84"/>
      <c r="D32" s="85"/>
      <c r="E32" s="86"/>
      <c r="F32" s="87"/>
      <c r="G32" s="32">
        <f t="shared" si="21"/>
        <v>3</v>
      </c>
      <c r="H32" s="33">
        <f t="shared" si="22"/>
        <v>2</v>
      </c>
    </row>
    <row r="33">
      <c r="A33" s="22">
        <f>A25 + 1</f>
        <v>44609</v>
      </c>
      <c r="B33" s="88" t="str">
        <f t="shared" ref="B33:E33" si="23">B25</f>
        <v>Login/Landing Page</v>
      </c>
      <c r="C33" s="89" t="str">
        <f t="shared" si="23"/>
        <v>Microservice Connector</v>
      </c>
      <c r="D33" s="90" t="str">
        <f t="shared" si="23"/>
        <v>Flags+Food Items Class</v>
      </c>
      <c r="E33" s="91" t="str">
        <f t="shared" si="23"/>
        <v>Other</v>
      </c>
      <c r="F33" s="92" t="s">
        <v>21</v>
      </c>
      <c r="G33" s="25" t="s">
        <v>22</v>
      </c>
      <c r="H33" s="3" t="s">
        <v>23</v>
      </c>
    </row>
    <row r="34">
      <c r="A34" s="56" t="s">
        <v>11</v>
      </c>
      <c r="B34" s="72"/>
      <c r="C34" s="73"/>
      <c r="D34" s="118"/>
      <c r="E34" s="75"/>
      <c r="F34" s="76"/>
      <c r="G34" s="32">
        <f t="shared" ref="G34:G40" si="24">sum(B34:E34)</f>
        <v>0</v>
      </c>
      <c r="H34" s="33">
        <f t="shared" ref="H34:H40" si="25">H26 - G34</f>
        <v>2</v>
      </c>
    </row>
    <row r="35">
      <c r="A35" s="62" t="s">
        <v>13</v>
      </c>
      <c r="B35" s="79"/>
      <c r="C35" s="67"/>
      <c r="D35" s="65"/>
      <c r="E35" s="82">
        <v>1.0</v>
      </c>
      <c r="F35" s="80"/>
      <c r="G35" s="32">
        <f t="shared" si="24"/>
        <v>1</v>
      </c>
      <c r="H35" s="33">
        <f t="shared" si="25"/>
        <v>3.5</v>
      </c>
    </row>
    <row r="36">
      <c r="A36" s="62" t="s">
        <v>15</v>
      </c>
      <c r="B36" s="79"/>
      <c r="C36" s="67"/>
      <c r="D36" s="65"/>
      <c r="E36" s="69"/>
      <c r="F36" s="78"/>
      <c r="G36" s="32">
        <f t="shared" si="24"/>
        <v>0</v>
      </c>
      <c r="H36" s="33">
        <f t="shared" si="25"/>
        <v>5</v>
      </c>
    </row>
    <row r="37">
      <c r="A37" s="62" t="s">
        <v>16</v>
      </c>
      <c r="B37" s="77"/>
      <c r="C37" s="67"/>
      <c r="D37" s="65"/>
      <c r="E37" s="69"/>
      <c r="F37" s="78"/>
      <c r="G37" s="32">
        <f t="shared" si="24"/>
        <v>0</v>
      </c>
      <c r="H37" s="33">
        <f t="shared" si="25"/>
        <v>7</v>
      </c>
    </row>
    <row r="38">
      <c r="A38" s="62" t="s">
        <v>18</v>
      </c>
      <c r="B38" s="77"/>
      <c r="C38" s="58"/>
      <c r="D38" s="59">
        <v>2.0</v>
      </c>
      <c r="E38" s="69"/>
      <c r="F38" s="78"/>
      <c r="G38" s="32">
        <f t="shared" si="24"/>
        <v>2</v>
      </c>
      <c r="H38" s="33">
        <f t="shared" si="25"/>
        <v>3</v>
      </c>
    </row>
    <row r="39">
      <c r="A39" s="62" t="s">
        <v>19</v>
      </c>
      <c r="B39" s="77"/>
      <c r="C39" s="67"/>
      <c r="D39" s="65"/>
      <c r="E39" s="60"/>
      <c r="F39" s="78"/>
      <c r="G39" s="32">
        <f t="shared" si="24"/>
        <v>0</v>
      </c>
      <c r="H39" s="33">
        <f t="shared" si="25"/>
        <v>8</v>
      </c>
    </row>
    <row r="40">
      <c r="A40" s="71" t="s">
        <v>20</v>
      </c>
      <c r="B40" s="119">
        <v>2.0</v>
      </c>
      <c r="C40" s="98"/>
      <c r="D40" s="85"/>
      <c r="E40" s="86"/>
      <c r="F40" s="87"/>
      <c r="G40" s="32">
        <f t="shared" si="24"/>
        <v>2</v>
      </c>
      <c r="H40" s="33">
        <f t="shared" si="25"/>
        <v>0</v>
      </c>
    </row>
    <row r="41">
      <c r="A41" s="22">
        <f>A33 + 1</f>
        <v>44610</v>
      </c>
      <c r="B41" s="88" t="str">
        <f t="shared" ref="B41:E41" si="26">B33</f>
        <v>Login/Landing Page</v>
      </c>
      <c r="C41" s="89" t="str">
        <f t="shared" si="26"/>
        <v>Microservice Connector</v>
      </c>
      <c r="D41" s="90" t="str">
        <f t="shared" si="26"/>
        <v>Flags+Food Items Class</v>
      </c>
      <c r="E41" s="91" t="str">
        <f t="shared" si="26"/>
        <v>Other</v>
      </c>
      <c r="F41" s="92" t="s">
        <v>21</v>
      </c>
      <c r="G41" s="25" t="s">
        <v>22</v>
      </c>
      <c r="H41" s="3" t="s">
        <v>23</v>
      </c>
    </row>
    <row r="42">
      <c r="A42" s="56" t="s">
        <v>11</v>
      </c>
      <c r="B42" s="99"/>
      <c r="C42" s="100"/>
      <c r="D42" s="118"/>
      <c r="E42" s="75"/>
      <c r="F42" s="102"/>
      <c r="G42" s="32">
        <f t="shared" ref="G42:G48" si="27">sum(B42:E42)</f>
        <v>0</v>
      </c>
      <c r="H42" s="33">
        <f t="shared" ref="H42:H48" si="28">H34 - G42</f>
        <v>2</v>
      </c>
    </row>
    <row r="43">
      <c r="A43" s="62" t="s">
        <v>13</v>
      </c>
      <c r="B43" s="79"/>
      <c r="C43" s="67"/>
      <c r="D43" s="65"/>
      <c r="E43" s="82">
        <v>2.0</v>
      </c>
      <c r="F43" s="96">
        <v>1.0</v>
      </c>
      <c r="G43" s="32">
        <f t="shared" si="27"/>
        <v>2</v>
      </c>
      <c r="H43" s="33">
        <f t="shared" si="28"/>
        <v>1.5</v>
      </c>
    </row>
    <row r="44">
      <c r="A44" s="62" t="s">
        <v>15</v>
      </c>
      <c r="B44" s="93">
        <v>1.0</v>
      </c>
      <c r="C44" s="67"/>
      <c r="D44" s="65"/>
      <c r="E44" s="69"/>
      <c r="F44" s="78"/>
      <c r="G44" s="32">
        <f t="shared" si="27"/>
        <v>1</v>
      </c>
      <c r="H44" s="33">
        <f t="shared" si="28"/>
        <v>4</v>
      </c>
    </row>
    <row r="45">
      <c r="A45" s="62" t="s">
        <v>16</v>
      </c>
      <c r="B45" s="77"/>
      <c r="C45" s="67"/>
      <c r="D45" s="65"/>
      <c r="E45" s="60"/>
      <c r="F45" s="81">
        <v>3.0</v>
      </c>
      <c r="G45" s="32">
        <f t="shared" si="27"/>
        <v>0</v>
      </c>
      <c r="H45" s="33">
        <f t="shared" si="28"/>
        <v>7</v>
      </c>
    </row>
    <row r="46">
      <c r="A46" s="62" t="s">
        <v>18</v>
      </c>
      <c r="B46" s="77"/>
      <c r="C46" s="67"/>
      <c r="D46" s="59">
        <v>1.0</v>
      </c>
      <c r="E46" s="69"/>
      <c r="F46" s="78"/>
      <c r="G46" s="32">
        <f t="shared" si="27"/>
        <v>1</v>
      </c>
      <c r="H46" s="33">
        <f t="shared" si="28"/>
        <v>2</v>
      </c>
    </row>
    <row r="47">
      <c r="A47" s="62" t="s">
        <v>19</v>
      </c>
      <c r="B47" s="77"/>
      <c r="C47" s="67"/>
      <c r="D47" s="65"/>
      <c r="E47" s="60"/>
      <c r="F47" s="78"/>
      <c r="G47" s="32">
        <f t="shared" si="27"/>
        <v>0</v>
      </c>
      <c r="H47" s="33">
        <f t="shared" si="28"/>
        <v>8</v>
      </c>
    </row>
    <row r="48">
      <c r="A48" s="71" t="s">
        <v>20</v>
      </c>
      <c r="B48" s="94"/>
      <c r="C48" s="84"/>
      <c r="D48" s="85"/>
      <c r="E48" s="86"/>
      <c r="F48" s="87"/>
      <c r="G48" s="32">
        <f t="shared" si="27"/>
        <v>0</v>
      </c>
      <c r="H48" s="33">
        <f t="shared" si="28"/>
        <v>0</v>
      </c>
    </row>
    <row r="49">
      <c r="A49" s="22">
        <f>A41 + 1</f>
        <v>44611</v>
      </c>
      <c r="B49" s="88" t="str">
        <f t="shared" ref="B49:E49" si="29">B41</f>
        <v>Login/Landing Page</v>
      </c>
      <c r="C49" s="89" t="str">
        <f t="shared" si="29"/>
        <v>Microservice Connector</v>
      </c>
      <c r="D49" s="90" t="str">
        <f t="shared" si="29"/>
        <v>Flags+Food Items Class</v>
      </c>
      <c r="E49" s="91" t="str">
        <f t="shared" si="29"/>
        <v>Other</v>
      </c>
      <c r="F49" s="92" t="s">
        <v>21</v>
      </c>
      <c r="G49" s="25" t="s">
        <v>22</v>
      </c>
      <c r="H49" s="3" t="s">
        <v>23</v>
      </c>
    </row>
    <row r="50">
      <c r="A50" s="56" t="s">
        <v>11</v>
      </c>
      <c r="B50" s="99"/>
      <c r="C50" s="100"/>
      <c r="D50" s="118"/>
      <c r="E50" s="75"/>
      <c r="F50" s="102"/>
      <c r="G50" s="32">
        <f t="shared" ref="G50:G56" si="30">sum(B50:E50)</f>
        <v>0</v>
      </c>
      <c r="H50" s="33">
        <f t="shared" ref="H50:H56" si="31">H42 - G50</f>
        <v>2</v>
      </c>
    </row>
    <row r="51">
      <c r="A51" s="62" t="s">
        <v>13</v>
      </c>
      <c r="B51" s="77"/>
      <c r="C51" s="67"/>
      <c r="D51" s="65"/>
      <c r="E51" s="68">
        <v>1.0</v>
      </c>
      <c r="F51" s="78"/>
      <c r="G51" s="32">
        <f t="shared" si="30"/>
        <v>1</v>
      </c>
      <c r="H51" s="33">
        <f t="shared" si="31"/>
        <v>0.5</v>
      </c>
    </row>
    <row r="52">
      <c r="A52" s="62" t="s">
        <v>15</v>
      </c>
      <c r="B52" s="93">
        <v>1.0</v>
      </c>
      <c r="C52" s="67"/>
      <c r="D52" s="65"/>
      <c r="E52" s="69"/>
      <c r="F52" s="78"/>
      <c r="G52" s="32">
        <f t="shared" si="30"/>
        <v>1</v>
      </c>
      <c r="H52" s="33">
        <f t="shared" si="31"/>
        <v>3</v>
      </c>
    </row>
    <row r="53">
      <c r="A53" s="62" t="s">
        <v>16</v>
      </c>
      <c r="B53" s="77"/>
      <c r="C53" s="64">
        <v>3.0</v>
      </c>
      <c r="D53" s="65"/>
      <c r="E53" s="69"/>
      <c r="F53" s="80"/>
      <c r="G53" s="32">
        <f t="shared" si="30"/>
        <v>3</v>
      </c>
      <c r="H53" s="33">
        <f t="shared" si="31"/>
        <v>4</v>
      </c>
    </row>
    <row r="54">
      <c r="A54" s="62" t="s">
        <v>18</v>
      </c>
      <c r="B54" s="77"/>
      <c r="C54" s="58"/>
      <c r="D54" s="65"/>
      <c r="E54" s="69"/>
      <c r="F54" s="78"/>
      <c r="G54" s="32">
        <f t="shared" si="30"/>
        <v>0</v>
      </c>
      <c r="H54" s="33">
        <f t="shared" si="31"/>
        <v>2</v>
      </c>
    </row>
    <row r="55">
      <c r="A55" s="62" t="s">
        <v>19</v>
      </c>
      <c r="B55" s="77"/>
      <c r="C55" s="67"/>
      <c r="D55" s="65"/>
      <c r="E55" s="60"/>
      <c r="F55" s="78"/>
      <c r="G55" s="32">
        <f t="shared" si="30"/>
        <v>0</v>
      </c>
      <c r="H55" s="33">
        <f t="shared" si="31"/>
        <v>8</v>
      </c>
    </row>
    <row r="56">
      <c r="A56" s="71" t="s">
        <v>20</v>
      </c>
      <c r="B56" s="97"/>
      <c r="C56" s="84"/>
      <c r="D56" s="85"/>
      <c r="E56" s="86"/>
      <c r="F56" s="87"/>
      <c r="G56" s="32">
        <f t="shared" si="30"/>
        <v>0</v>
      </c>
      <c r="H56" s="33">
        <f t="shared" si="31"/>
        <v>0</v>
      </c>
    </row>
    <row r="57">
      <c r="A57" s="22">
        <f>A49 + 1</f>
        <v>44612</v>
      </c>
      <c r="B57" s="88" t="str">
        <f t="shared" ref="B57:E57" si="32">B49</f>
        <v>Login/Landing Page</v>
      </c>
      <c r="C57" s="89" t="str">
        <f t="shared" si="32"/>
        <v>Microservice Connector</v>
      </c>
      <c r="D57" s="90" t="str">
        <f t="shared" si="32"/>
        <v>Flags+Food Items Class</v>
      </c>
      <c r="E57" s="91" t="str">
        <f t="shared" si="32"/>
        <v>Other</v>
      </c>
      <c r="F57" s="92" t="s">
        <v>21</v>
      </c>
      <c r="G57" s="25" t="s">
        <v>22</v>
      </c>
      <c r="H57" s="3" t="s">
        <v>23</v>
      </c>
    </row>
    <row r="58">
      <c r="A58" s="56" t="s">
        <v>11</v>
      </c>
      <c r="B58" s="99"/>
      <c r="C58" s="100"/>
      <c r="D58" s="118"/>
      <c r="E58" s="105"/>
      <c r="F58" s="102"/>
      <c r="G58" s="32">
        <f t="shared" ref="G58:G64" si="33">sum(B58:E58)</f>
        <v>0</v>
      </c>
      <c r="H58" s="33">
        <f t="shared" ref="H58:H64" si="34">H50 - G58</f>
        <v>2</v>
      </c>
    </row>
    <row r="59">
      <c r="A59" s="62" t="s">
        <v>13</v>
      </c>
      <c r="B59" s="77"/>
      <c r="C59" s="67"/>
      <c r="D59" s="65"/>
      <c r="E59" s="69"/>
      <c r="F59" s="78"/>
      <c r="G59" s="32">
        <f t="shared" si="33"/>
        <v>0</v>
      </c>
      <c r="H59" s="33">
        <f t="shared" si="34"/>
        <v>0.5</v>
      </c>
    </row>
    <row r="60">
      <c r="A60" s="62" t="s">
        <v>15</v>
      </c>
      <c r="B60" s="93">
        <v>1.0</v>
      </c>
      <c r="C60" s="67"/>
      <c r="D60" s="65"/>
      <c r="E60" s="69"/>
      <c r="F60" s="78"/>
      <c r="G60" s="32">
        <f t="shared" si="33"/>
        <v>1</v>
      </c>
      <c r="H60" s="33">
        <f t="shared" si="34"/>
        <v>2</v>
      </c>
    </row>
    <row r="61">
      <c r="A61" s="62" t="s">
        <v>16</v>
      </c>
      <c r="B61" s="77"/>
      <c r="C61" s="67"/>
      <c r="D61" s="65"/>
      <c r="E61" s="69"/>
      <c r="F61" s="80"/>
      <c r="G61" s="32">
        <f t="shared" si="33"/>
        <v>0</v>
      </c>
      <c r="H61" s="33">
        <f t="shared" si="34"/>
        <v>4</v>
      </c>
    </row>
    <row r="62">
      <c r="A62" s="62" t="s">
        <v>18</v>
      </c>
      <c r="B62" s="77"/>
      <c r="C62" s="67"/>
      <c r="D62" s="59">
        <v>2.0</v>
      </c>
      <c r="E62" s="69"/>
      <c r="F62" s="78"/>
      <c r="G62" s="32">
        <f t="shared" si="33"/>
        <v>2</v>
      </c>
      <c r="H62" s="33">
        <f t="shared" si="34"/>
        <v>0</v>
      </c>
    </row>
    <row r="63">
      <c r="A63" s="62" t="s">
        <v>19</v>
      </c>
      <c r="B63" s="77"/>
      <c r="C63" s="67"/>
      <c r="D63" s="65"/>
      <c r="E63" s="60"/>
      <c r="F63" s="78"/>
      <c r="G63" s="32">
        <f t="shared" si="33"/>
        <v>0</v>
      </c>
      <c r="H63" s="33">
        <f t="shared" si="34"/>
        <v>8</v>
      </c>
    </row>
    <row r="64">
      <c r="A64" s="71" t="s">
        <v>20</v>
      </c>
      <c r="B64" s="94"/>
      <c r="C64" s="84"/>
      <c r="D64" s="85"/>
      <c r="E64" s="86"/>
      <c r="F64" s="87"/>
      <c r="G64" s="32">
        <f t="shared" si="33"/>
        <v>0</v>
      </c>
      <c r="H64" s="46">
        <f t="shared" si="34"/>
        <v>0</v>
      </c>
    </row>
    <row r="65">
      <c r="E65" s="106" t="s">
        <v>26</v>
      </c>
      <c r="F65" s="107">
        <f>SUM(F9:F64)</f>
        <v>8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44606</v>
      </c>
      <c r="B72" s="50">
        <f>SUM(G10+G11+G12+G13+G14+G15+G16)</f>
        <v>3</v>
      </c>
      <c r="C72" s="50">
        <f>(B72-F72)/(F72)*100</f>
        <v>-61.81818182</v>
      </c>
      <c r="D72" s="50">
        <f>SUM(H9:H16)</f>
        <v>55</v>
      </c>
      <c r="E72" s="50">
        <f>D72</f>
        <v>55</v>
      </c>
      <c r="F72" s="50">
        <f>E78</f>
        <v>7.857142857</v>
      </c>
    </row>
    <row r="73">
      <c r="A73" s="13">
        <f t="shared" ref="A73:A79" si="35">A72 + 1</f>
        <v>44607</v>
      </c>
      <c r="B73" s="50">
        <f>SUM(G18+G19+G20+G21+G22+G23+G24)</f>
        <v>7</v>
      </c>
      <c r="C73" s="50">
        <f>(B73-F72)/(F72)*100</f>
        <v>-10.90909091</v>
      </c>
      <c r="D73" s="50">
        <f>Sum(H17:H24)</f>
        <v>48</v>
      </c>
      <c r="E73" s="50">
        <f>D72 * (6/7)</f>
        <v>47.14285714</v>
      </c>
    </row>
    <row r="74">
      <c r="A74" s="13">
        <f t="shared" si="35"/>
        <v>44608</v>
      </c>
      <c r="B74" s="50">
        <f>SUM(G26+G27+G28+G29+G30+G31+G32)</f>
        <v>14.5</v>
      </c>
      <c r="C74" s="50">
        <f>(B74-F72)/(F72)*100</f>
        <v>84.54545455</v>
      </c>
      <c r="D74" s="50">
        <f>sum(H25:H32)</f>
        <v>33.5</v>
      </c>
      <c r="E74" s="50">
        <f>D72 * (5/7)</f>
        <v>39.28571429</v>
      </c>
    </row>
    <row r="75">
      <c r="A75" s="13">
        <f t="shared" si="35"/>
        <v>44609</v>
      </c>
      <c r="B75" s="50">
        <f>SUM(G34+G35+G36+G37+G38+G39+G40)</f>
        <v>5</v>
      </c>
      <c r="C75" s="50">
        <f>(B75-F72)/(F72)*100</f>
        <v>-36.36363636</v>
      </c>
      <c r="D75" s="50">
        <f>sum(H33:H40)</f>
        <v>28.5</v>
      </c>
      <c r="E75" s="50">
        <f>D72 * (4/7)</f>
        <v>31.42857143</v>
      </c>
    </row>
    <row r="76">
      <c r="A76" s="13">
        <f t="shared" si="35"/>
        <v>44610</v>
      </c>
      <c r="B76" s="50">
        <f>SUM(G42+G43+G44+G45+G46+G47+G48)</f>
        <v>4</v>
      </c>
      <c r="C76" s="50">
        <f>((B76-F72)/(F72)*100)</f>
        <v>-49.09090909</v>
      </c>
      <c r="D76" s="50">
        <f>sum(H41:H48)</f>
        <v>24.5</v>
      </c>
      <c r="E76" s="50">
        <f>D72 * (3/7)</f>
        <v>23.57142857</v>
      </c>
    </row>
    <row r="77">
      <c r="A77" s="13">
        <f t="shared" si="35"/>
        <v>44611</v>
      </c>
      <c r="B77" s="50">
        <f>SUM(G50+G51+G52+G53+G54+G55+G56)</f>
        <v>5</v>
      </c>
      <c r="C77" s="50">
        <f>(B77-F72)/(F72)*100</f>
        <v>-36.36363636</v>
      </c>
      <c r="D77" s="50">
        <f>sum(H49:H56)</f>
        <v>19.5</v>
      </c>
      <c r="E77" s="50">
        <f>D72 * (2/7)</f>
        <v>15.71428571</v>
      </c>
    </row>
    <row r="78">
      <c r="A78" s="13">
        <f t="shared" si="35"/>
        <v>44612</v>
      </c>
      <c r="B78" s="50">
        <f>SUM(G58+G59+G60+G61+G62+G63+G64)</f>
        <v>3</v>
      </c>
      <c r="C78" s="50">
        <f>(B78-F72)/(F72)*100</f>
        <v>-61.81818182</v>
      </c>
      <c r="D78" s="50">
        <f>sum(H57:H64)</f>
        <v>16.5</v>
      </c>
      <c r="E78" s="50">
        <f>D72 * (1/7)</f>
        <v>7.857142857</v>
      </c>
    </row>
    <row r="79">
      <c r="A79" s="13">
        <f t="shared" si="35"/>
        <v>44613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16.5</v>
      </c>
      <c r="E79" s="50">
        <f>D72 * 0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08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109" t="s">
        <v>11</v>
      </c>
      <c r="B2" s="110">
        <v>8.0</v>
      </c>
      <c r="C2" s="8">
        <f>sumif(A9:A1000,A2,G9:G1000)</f>
        <v>8</v>
      </c>
      <c r="D2" s="9">
        <v>44613.0</v>
      </c>
      <c r="E2" s="10">
        <f>SUM(H9:H16)</f>
        <v>53</v>
      </c>
      <c r="F2" s="11">
        <f>sum(I2:I5)</f>
        <v>31</v>
      </c>
      <c r="G2" s="12" t="s">
        <v>37</v>
      </c>
      <c r="H2" s="12">
        <f>sum(B9:B64)</f>
        <v>4</v>
      </c>
      <c r="I2" s="12">
        <v>8.0</v>
      </c>
      <c r="J2" s="13">
        <f>D2</f>
        <v>44613</v>
      </c>
      <c r="K2" s="14">
        <f>B2</f>
        <v>8</v>
      </c>
      <c r="L2" s="14">
        <f>B3</f>
        <v>8</v>
      </c>
      <c r="M2" s="14">
        <f>B4</f>
        <v>8</v>
      </c>
      <c r="N2" s="14">
        <f>B5</f>
        <v>10</v>
      </c>
      <c r="O2" s="14">
        <f>B6</f>
        <v>10</v>
      </c>
      <c r="P2" s="14">
        <f>B7</f>
        <v>8</v>
      </c>
      <c r="Q2" s="14">
        <f>B8</f>
        <v>8</v>
      </c>
      <c r="R2" s="14">
        <f>sum(K2:Q2)</f>
        <v>60</v>
      </c>
      <c r="V2" s="5"/>
      <c r="W2" s="14">
        <f t="shared" ref="W2:AC2" si="1">(K11-K17)/7</f>
        <v>1.142857143</v>
      </c>
      <c r="X2" s="14">
        <f t="shared" si="1"/>
        <v>0</v>
      </c>
      <c r="Y2" s="14">
        <f t="shared" si="1"/>
        <v>0.8571428571</v>
      </c>
      <c r="Z2" s="14">
        <f t="shared" si="1"/>
        <v>1.142857143</v>
      </c>
      <c r="AA2" s="14">
        <f t="shared" si="1"/>
        <v>0.8571428571</v>
      </c>
      <c r="AB2" s="14">
        <f t="shared" si="1"/>
        <v>0.4285714286</v>
      </c>
      <c r="AC2" s="14">
        <f t="shared" si="1"/>
        <v>0</v>
      </c>
      <c r="AD2" s="15"/>
    </row>
    <row r="3">
      <c r="A3" s="109" t="s">
        <v>13</v>
      </c>
      <c r="B3" s="111">
        <v>8.0</v>
      </c>
      <c r="C3" s="8">
        <f t="shared" ref="C3:C4" si="3">sumif(A9:A1000,A3,G9:G1000)</f>
        <v>0</v>
      </c>
      <c r="D3" s="9">
        <f t="shared" ref="D3:D8" si="4">D2 + 1</f>
        <v>44614</v>
      </c>
      <c r="E3" s="10">
        <f>Sum(H17:H24)</f>
        <v>50</v>
      </c>
      <c r="F3" s="10">
        <f>F2 * (6/7)</f>
        <v>26.57142857</v>
      </c>
      <c r="G3" s="16" t="s">
        <v>38</v>
      </c>
      <c r="H3" s="17">
        <f>sum(C9:C64)</f>
        <v>8</v>
      </c>
      <c r="I3" s="16">
        <v>15.0</v>
      </c>
      <c r="J3" s="13">
        <f t="shared" ref="J3:J9" si="5">J2 + 1</f>
        <v>44614</v>
      </c>
      <c r="K3" s="14">
        <f t="shared" ref="K3:R3" si="2">K2 * (6/7)</f>
        <v>6.857142857</v>
      </c>
      <c r="L3" s="14">
        <f t="shared" si="2"/>
        <v>6.857142857</v>
      </c>
      <c r="M3" s="14">
        <f t="shared" si="2"/>
        <v>6.857142857</v>
      </c>
      <c r="N3" s="14">
        <f t="shared" si="2"/>
        <v>8.571428571</v>
      </c>
      <c r="O3" s="14">
        <f t="shared" si="2"/>
        <v>8.571428571</v>
      </c>
      <c r="P3" s="14">
        <f t="shared" si="2"/>
        <v>6.857142857</v>
      </c>
      <c r="Q3" s="14">
        <f t="shared" si="2"/>
        <v>6.857142857</v>
      </c>
      <c r="R3" s="14">
        <f t="shared" si="2"/>
        <v>51.42857143</v>
      </c>
    </row>
    <row r="4">
      <c r="A4" s="109" t="s">
        <v>15</v>
      </c>
      <c r="B4" s="111">
        <v>8.0</v>
      </c>
      <c r="C4" s="8">
        <f t="shared" si="3"/>
        <v>8</v>
      </c>
      <c r="D4" s="9">
        <f t="shared" si="4"/>
        <v>44615</v>
      </c>
      <c r="E4" s="10">
        <f>sum(H25:H32)</f>
        <v>42</v>
      </c>
      <c r="F4" s="10">
        <f>F2 * (5/7)</f>
        <v>22.14285714</v>
      </c>
      <c r="G4" s="18"/>
      <c r="H4" s="19">
        <f>sum(C9:C64)</f>
        <v>8</v>
      </c>
      <c r="I4" s="18">
        <v>8.0</v>
      </c>
      <c r="J4" s="13">
        <f t="shared" si="5"/>
        <v>44615</v>
      </c>
      <c r="K4" s="14">
        <f t="shared" ref="K4:R4" si="6">K2 * (5/7)</f>
        <v>5.714285714</v>
      </c>
      <c r="L4" s="14">
        <f t="shared" si="6"/>
        <v>5.714285714</v>
      </c>
      <c r="M4" s="14">
        <f t="shared" si="6"/>
        <v>5.714285714</v>
      </c>
      <c r="N4" s="14">
        <f t="shared" si="6"/>
        <v>7.142857143</v>
      </c>
      <c r="O4" s="14">
        <f t="shared" si="6"/>
        <v>7.142857143</v>
      </c>
      <c r="P4" s="14">
        <f t="shared" si="6"/>
        <v>5.714285714</v>
      </c>
      <c r="Q4" s="14">
        <f t="shared" si="6"/>
        <v>5.714285714</v>
      </c>
      <c r="R4" s="14">
        <f t="shared" si="6"/>
        <v>42.85714286</v>
      </c>
    </row>
    <row r="5">
      <c r="A5" s="109" t="s">
        <v>16</v>
      </c>
      <c r="B5" s="111">
        <v>10.0</v>
      </c>
      <c r="C5" s="8">
        <f>sumif(A9:A1000,A5,G9:G1000)</f>
        <v>9</v>
      </c>
      <c r="D5" s="9">
        <f t="shared" si="4"/>
        <v>44616</v>
      </c>
      <c r="E5" s="10">
        <f>sum(H33:H40)</f>
        <v>39</v>
      </c>
      <c r="F5" s="10">
        <f>F2 * (4/7)</f>
        <v>17.71428571</v>
      </c>
      <c r="G5" s="20" t="s">
        <v>17</v>
      </c>
      <c r="H5" s="21">
        <f>sum(C9:C64)</f>
        <v>8</v>
      </c>
      <c r="I5" s="20">
        <v>0.0</v>
      </c>
      <c r="J5" s="13">
        <f t="shared" si="5"/>
        <v>44616</v>
      </c>
      <c r="K5" s="14">
        <f t="shared" ref="K5:R5" si="7">K2 * (4/7)</f>
        <v>4.571428571</v>
      </c>
      <c r="L5" s="14">
        <f t="shared" si="7"/>
        <v>4.571428571</v>
      </c>
      <c r="M5" s="14">
        <f t="shared" si="7"/>
        <v>4.571428571</v>
      </c>
      <c r="N5" s="14">
        <f t="shared" si="7"/>
        <v>5.714285714</v>
      </c>
      <c r="O5" s="14">
        <f t="shared" si="7"/>
        <v>5.714285714</v>
      </c>
      <c r="P5" s="14">
        <f t="shared" si="7"/>
        <v>4.571428571</v>
      </c>
      <c r="Q5" s="14">
        <f t="shared" si="7"/>
        <v>4.571428571</v>
      </c>
      <c r="R5" s="14">
        <f t="shared" si="7"/>
        <v>34.28571429</v>
      </c>
    </row>
    <row r="6">
      <c r="A6" s="109" t="s">
        <v>18</v>
      </c>
      <c r="B6" s="111">
        <v>10.0</v>
      </c>
      <c r="C6" s="8">
        <f>sumif(A9:A1000,A6,G9:G1000)</f>
        <v>8</v>
      </c>
      <c r="D6" s="9">
        <f t="shared" si="4"/>
        <v>44617</v>
      </c>
      <c r="E6" s="10">
        <f>sum(H41:H48)</f>
        <v>37</v>
      </c>
      <c r="F6" s="10">
        <f>F2 * (3/7)</f>
        <v>13.28571429</v>
      </c>
      <c r="J6" s="13">
        <f t="shared" si="5"/>
        <v>44617</v>
      </c>
      <c r="K6" s="14">
        <f t="shared" ref="K6:R6" si="8">K2 * (3/7)</f>
        <v>3.428571429</v>
      </c>
      <c r="L6" s="14">
        <f t="shared" si="8"/>
        <v>3.428571429</v>
      </c>
      <c r="M6" s="14">
        <f t="shared" si="8"/>
        <v>3.428571429</v>
      </c>
      <c r="N6" s="14">
        <f t="shared" si="8"/>
        <v>4.285714286</v>
      </c>
      <c r="O6" s="14">
        <f t="shared" si="8"/>
        <v>4.285714286</v>
      </c>
      <c r="P6" s="14">
        <f t="shared" si="8"/>
        <v>3.428571429</v>
      </c>
      <c r="Q6" s="14">
        <f t="shared" si="8"/>
        <v>3.428571429</v>
      </c>
      <c r="R6" s="14">
        <f t="shared" si="8"/>
        <v>25.71428571</v>
      </c>
    </row>
    <row r="7">
      <c r="A7" s="109" t="s">
        <v>19</v>
      </c>
      <c r="B7" s="111">
        <v>8.0</v>
      </c>
      <c r="C7" s="8">
        <f>sumif(A9:A1000,A7,G9:G1000)</f>
        <v>3</v>
      </c>
      <c r="D7" s="9">
        <f t="shared" si="4"/>
        <v>44618</v>
      </c>
      <c r="E7" s="10">
        <f>sum(H49:H56)</f>
        <v>32</v>
      </c>
      <c r="F7" s="10">
        <f>F2 * (2/7)</f>
        <v>8.857142857</v>
      </c>
      <c r="J7" s="13">
        <f t="shared" si="5"/>
        <v>44618</v>
      </c>
      <c r="K7" s="14">
        <f t="shared" ref="K7:R7" si="9">K2 * (2/7)</f>
        <v>2.285714286</v>
      </c>
      <c r="L7" s="14">
        <f t="shared" si="9"/>
        <v>2.285714286</v>
      </c>
      <c r="M7" s="14">
        <f t="shared" si="9"/>
        <v>2.285714286</v>
      </c>
      <c r="N7" s="14">
        <f t="shared" si="9"/>
        <v>2.857142857</v>
      </c>
      <c r="O7" s="14">
        <f t="shared" si="9"/>
        <v>2.857142857</v>
      </c>
      <c r="P7" s="14">
        <f t="shared" si="9"/>
        <v>2.285714286</v>
      </c>
      <c r="Q7" s="14">
        <f t="shared" si="9"/>
        <v>2.285714286</v>
      </c>
      <c r="R7" s="14">
        <f t="shared" si="9"/>
        <v>17.14285714</v>
      </c>
    </row>
    <row r="8">
      <c r="A8" s="109" t="s">
        <v>20</v>
      </c>
      <c r="B8" s="120">
        <v>8.0</v>
      </c>
      <c r="C8" s="8">
        <f>sumif(A9:A1000,A8,G9:G1000)</f>
        <v>2</v>
      </c>
      <c r="D8" s="9">
        <f t="shared" si="4"/>
        <v>44619</v>
      </c>
      <c r="E8" s="10">
        <f>sum(H57:H64)</f>
        <v>22</v>
      </c>
      <c r="F8" s="10">
        <f>F2 * (1/7)</f>
        <v>4.428571429</v>
      </c>
      <c r="J8" s="13">
        <f t="shared" si="5"/>
        <v>44619</v>
      </c>
      <c r="K8" s="14">
        <f t="shared" ref="K8:R8" si="10">K2 * (1/7)</f>
        <v>1.142857143</v>
      </c>
      <c r="L8" s="14">
        <f t="shared" si="10"/>
        <v>1.142857143</v>
      </c>
      <c r="M8" s="14">
        <f t="shared" si="10"/>
        <v>1.142857143</v>
      </c>
      <c r="N8" s="14">
        <f t="shared" si="10"/>
        <v>1.428571429</v>
      </c>
      <c r="O8" s="14">
        <f t="shared" si="10"/>
        <v>1.428571429</v>
      </c>
      <c r="P8" s="14">
        <f t="shared" si="10"/>
        <v>1.142857143</v>
      </c>
      <c r="Q8" s="14">
        <f t="shared" si="10"/>
        <v>1.142857143</v>
      </c>
      <c r="R8" s="14">
        <f t="shared" si="10"/>
        <v>8.571428571</v>
      </c>
    </row>
    <row r="9">
      <c r="A9" s="22">
        <f>D2</f>
        <v>44613</v>
      </c>
      <c r="B9" s="63" t="str">
        <f>G2</f>
        <v>Site Navigation</v>
      </c>
      <c r="C9" s="112" t="str">
        <f>G3</f>
        <v>Food Flags Creation</v>
      </c>
      <c r="D9" s="113" t="str">
        <f>G4</f>
        <v/>
      </c>
      <c r="E9" s="114" t="str">
        <f>G5</f>
        <v>Other</v>
      </c>
      <c r="F9" s="115" t="s">
        <v>21</v>
      </c>
      <c r="G9" s="25" t="s">
        <v>22</v>
      </c>
      <c r="H9" s="3" t="s">
        <v>23</v>
      </c>
      <c r="J9" s="13">
        <f t="shared" si="5"/>
        <v>44620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56" t="s">
        <v>11</v>
      </c>
      <c r="B10" s="72"/>
      <c r="C10" s="73"/>
      <c r="D10" s="118"/>
      <c r="E10" s="101">
        <v>0.0</v>
      </c>
      <c r="F10" s="116">
        <v>2.0</v>
      </c>
      <c r="G10" s="32">
        <f t="shared" ref="G10:G16" si="12">sum(B10:E10)</f>
        <v>0</v>
      </c>
      <c r="H10" s="33">
        <f t="shared" ref="H10:H16" si="13">B2 - G10</f>
        <v>8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62" t="s">
        <v>13</v>
      </c>
      <c r="B11" s="77"/>
      <c r="C11" s="67"/>
      <c r="D11" s="65"/>
      <c r="E11" s="60"/>
      <c r="F11" s="80"/>
      <c r="G11" s="32">
        <f t="shared" si="12"/>
        <v>0</v>
      </c>
      <c r="H11" s="33">
        <f t="shared" si="13"/>
        <v>8</v>
      </c>
      <c r="J11" s="13">
        <f>D2</f>
        <v>44613</v>
      </c>
      <c r="K11" s="37">
        <f>H10</f>
        <v>8</v>
      </c>
      <c r="L11" s="37">
        <f>H11</f>
        <v>8</v>
      </c>
      <c r="M11" s="37">
        <f>H12</f>
        <v>6</v>
      </c>
      <c r="N11" s="37">
        <f>H13</f>
        <v>9</v>
      </c>
      <c r="O11" s="37">
        <f>H14</f>
        <v>8</v>
      </c>
      <c r="P11" s="37">
        <f>H15</f>
        <v>8</v>
      </c>
      <c r="Q11" s="37">
        <f>H16</f>
        <v>6</v>
      </c>
      <c r="R11" s="37">
        <f t="shared" ref="R11:R18" si="14">sum(K11:Q11)</f>
        <v>53</v>
      </c>
    </row>
    <row r="12">
      <c r="A12" s="62" t="s">
        <v>15</v>
      </c>
      <c r="B12" s="93">
        <v>2.0</v>
      </c>
      <c r="C12" s="67"/>
      <c r="D12" s="65"/>
      <c r="E12" s="60"/>
      <c r="F12" s="80"/>
      <c r="G12" s="32">
        <f t="shared" si="12"/>
        <v>2</v>
      </c>
      <c r="H12" s="33">
        <f t="shared" si="13"/>
        <v>6</v>
      </c>
      <c r="J12" s="13">
        <f t="shared" ref="J12:J18" si="15">J11 + 1</f>
        <v>44614</v>
      </c>
      <c r="K12" s="37">
        <f>H18</f>
        <v>5</v>
      </c>
      <c r="L12" s="37">
        <f>H19</f>
        <v>8</v>
      </c>
      <c r="M12" s="37">
        <f>H20</f>
        <v>6</v>
      </c>
      <c r="N12" s="37">
        <f>H21</f>
        <v>9</v>
      </c>
      <c r="O12" s="37">
        <f>H22</f>
        <v>8</v>
      </c>
      <c r="P12" s="37">
        <f>H23</f>
        <v>8</v>
      </c>
      <c r="Q12" s="37">
        <f>H24</f>
        <v>6</v>
      </c>
      <c r="R12" s="37">
        <f t="shared" si="14"/>
        <v>50</v>
      </c>
    </row>
    <row r="13">
      <c r="A13" s="62" t="s">
        <v>16</v>
      </c>
      <c r="B13" s="77"/>
      <c r="C13" s="67"/>
      <c r="D13" s="65"/>
      <c r="E13" s="68">
        <v>1.0</v>
      </c>
      <c r="F13" s="80"/>
      <c r="G13" s="32">
        <f t="shared" si="12"/>
        <v>1</v>
      </c>
      <c r="H13" s="33">
        <f t="shared" si="13"/>
        <v>9</v>
      </c>
      <c r="J13" s="13">
        <f t="shared" si="15"/>
        <v>44615</v>
      </c>
      <c r="K13" s="37">
        <f>H26</f>
        <v>1</v>
      </c>
      <c r="L13" s="37">
        <f>H27</f>
        <v>8</v>
      </c>
      <c r="M13" s="37">
        <f>H28</f>
        <v>4</v>
      </c>
      <c r="N13" s="37">
        <f>H29</f>
        <v>9</v>
      </c>
      <c r="O13" s="37">
        <f>H30</f>
        <v>6</v>
      </c>
      <c r="P13" s="37">
        <f>H31</f>
        <v>8</v>
      </c>
      <c r="Q13" s="37">
        <f>H32</f>
        <v>6</v>
      </c>
      <c r="R13" s="37">
        <f t="shared" si="14"/>
        <v>42</v>
      </c>
    </row>
    <row r="14">
      <c r="A14" s="62" t="s">
        <v>18</v>
      </c>
      <c r="B14" s="77"/>
      <c r="C14" s="64">
        <v>2.0</v>
      </c>
      <c r="D14" s="65"/>
      <c r="E14" s="69"/>
      <c r="F14" s="78"/>
      <c r="G14" s="32">
        <f t="shared" si="12"/>
        <v>2</v>
      </c>
      <c r="H14" s="33">
        <f t="shared" si="13"/>
        <v>8</v>
      </c>
      <c r="J14" s="13">
        <f t="shared" si="15"/>
        <v>44616</v>
      </c>
      <c r="K14" s="37">
        <f>H34</f>
        <v>1</v>
      </c>
      <c r="L14" s="37">
        <f>H35</f>
        <v>8</v>
      </c>
      <c r="M14" s="37">
        <f>H36</f>
        <v>4</v>
      </c>
      <c r="N14" s="37">
        <f>H37</f>
        <v>9</v>
      </c>
      <c r="O14" s="37">
        <f>H38</f>
        <v>6</v>
      </c>
      <c r="P14" s="37">
        <f>H39</f>
        <v>5</v>
      </c>
      <c r="Q14" s="37">
        <f>H40</f>
        <v>6</v>
      </c>
      <c r="R14" s="37">
        <f t="shared" si="14"/>
        <v>39</v>
      </c>
    </row>
    <row r="15">
      <c r="A15" s="62" t="s">
        <v>19</v>
      </c>
      <c r="B15" s="77"/>
      <c r="C15" s="67"/>
      <c r="D15" s="65"/>
      <c r="E15" s="69"/>
      <c r="F15" s="80"/>
      <c r="G15" s="32">
        <f t="shared" si="12"/>
        <v>0</v>
      </c>
      <c r="H15" s="33">
        <f t="shared" si="13"/>
        <v>8</v>
      </c>
      <c r="J15" s="13">
        <f t="shared" si="15"/>
        <v>44617</v>
      </c>
      <c r="K15" s="37">
        <f>H42</f>
        <v>0</v>
      </c>
      <c r="L15" s="37">
        <f>H43</f>
        <v>8</v>
      </c>
      <c r="M15" s="37">
        <f>H44</f>
        <v>4</v>
      </c>
      <c r="N15" s="37">
        <f>H45</f>
        <v>8</v>
      </c>
      <c r="O15" s="37">
        <f>H46</f>
        <v>6</v>
      </c>
      <c r="P15" s="37">
        <f>H47</f>
        <v>5</v>
      </c>
      <c r="Q15" s="37">
        <f>H48</f>
        <v>6</v>
      </c>
      <c r="R15" s="37">
        <f t="shared" si="14"/>
        <v>37</v>
      </c>
    </row>
    <row r="16">
      <c r="A16" s="71" t="s">
        <v>20</v>
      </c>
      <c r="B16" s="94"/>
      <c r="C16" s="84"/>
      <c r="D16" s="85"/>
      <c r="E16" s="95">
        <v>2.0</v>
      </c>
      <c r="F16" s="87"/>
      <c r="G16" s="32">
        <f t="shared" si="12"/>
        <v>2</v>
      </c>
      <c r="H16" s="33">
        <f t="shared" si="13"/>
        <v>6</v>
      </c>
      <c r="J16" s="13">
        <f t="shared" si="15"/>
        <v>44618</v>
      </c>
      <c r="K16" s="37">
        <f>H50</f>
        <v>0</v>
      </c>
      <c r="L16" s="37">
        <f>H51</f>
        <v>8</v>
      </c>
      <c r="M16" s="37">
        <f>H52</f>
        <v>4</v>
      </c>
      <c r="N16" s="37">
        <f>H53</f>
        <v>5</v>
      </c>
      <c r="O16" s="37">
        <f>H54</f>
        <v>4</v>
      </c>
      <c r="P16" s="37">
        <f>H55</f>
        <v>5</v>
      </c>
      <c r="Q16" s="37">
        <f>H56</f>
        <v>6</v>
      </c>
      <c r="R16" s="37">
        <f t="shared" si="14"/>
        <v>32</v>
      </c>
    </row>
    <row r="17">
      <c r="A17" s="22">
        <f>A9 + 1</f>
        <v>44614</v>
      </c>
      <c r="B17" s="88" t="str">
        <f t="shared" ref="B17:E17" si="16">B9</f>
        <v>Site Navigation</v>
      </c>
      <c r="C17" s="89" t="str">
        <f t="shared" si="16"/>
        <v>Food Flags Creation</v>
      </c>
      <c r="D17" s="90" t="str">
        <f t="shared" si="16"/>
        <v/>
      </c>
      <c r="E17" s="91" t="str">
        <f t="shared" si="16"/>
        <v>Other</v>
      </c>
      <c r="F17" s="92" t="s">
        <v>21</v>
      </c>
      <c r="G17" s="25" t="s">
        <v>22</v>
      </c>
      <c r="H17" s="3" t="s">
        <v>23</v>
      </c>
      <c r="J17" s="13">
        <f t="shared" si="15"/>
        <v>44619</v>
      </c>
      <c r="K17" s="37">
        <f>H58</f>
        <v>0</v>
      </c>
      <c r="L17" s="37">
        <f>H59</f>
        <v>8</v>
      </c>
      <c r="M17" s="37">
        <f>H60</f>
        <v>0</v>
      </c>
      <c r="N17" s="37">
        <f>H61</f>
        <v>1</v>
      </c>
      <c r="O17" s="37">
        <f>H62</f>
        <v>2</v>
      </c>
      <c r="P17" s="37">
        <f>H63</f>
        <v>5</v>
      </c>
      <c r="Q17" s="37">
        <f>H64</f>
        <v>6</v>
      </c>
      <c r="R17" s="37">
        <f t="shared" si="14"/>
        <v>22</v>
      </c>
    </row>
    <row r="18">
      <c r="A18" s="56" t="s">
        <v>11</v>
      </c>
      <c r="B18" s="72"/>
      <c r="C18" s="73"/>
      <c r="D18" s="118"/>
      <c r="E18" s="101">
        <v>3.0</v>
      </c>
      <c r="F18" s="76"/>
      <c r="G18" s="32">
        <f t="shared" ref="G18:G24" si="18">sum(B18:E18)</f>
        <v>3</v>
      </c>
      <c r="H18" s="33">
        <f t="shared" ref="H18:H24" si="19">H10 - G18</f>
        <v>5</v>
      </c>
      <c r="J18" s="13">
        <f t="shared" si="15"/>
        <v>44620</v>
      </c>
      <c r="K18" s="37">
        <f t="shared" ref="K18:Q18" si="17">K17</f>
        <v>0</v>
      </c>
      <c r="L18" s="37">
        <f t="shared" si="17"/>
        <v>8</v>
      </c>
      <c r="M18" s="37">
        <f t="shared" si="17"/>
        <v>0</v>
      </c>
      <c r="N18" s="37">
        <f t="shared" si="17"/>
        <v>1</v>
      </c>
      <c r="O18" s="37">
        <f t="shared" si="17"/>
        <v>2</v>
      </c>
      <c r="P18" s="37">
        <f t="shared" si="17"/>
        <v>5</v>
      </c>
      <c r="Q18" s="37">
        <f t="shared" si="17"/>
        <v>6</v>
      </c>
      <c r="R18" s="37">
        <f t="shared" si="14"/>
        <v>22</v>
      </c>
    </row>
    <row r="19">
      <c r="A19" s="62" t="s">
        <v>13</v>
      </c>
      <c r="B19" s="77"/>
      <c r="C19" s="67"/>
      <c r="D19" s="65"/>
      <c r="E19" s="69"/>
      <c r="F19" s="78"/>
      <c r="G19" s="32">
        <f t="shared" si="18"/>
        <v>0</v>
      </c>
      <c r="H19" s="33">
        <f t="shared" si="19"/>
        <v>8</v>
      </c>
    </row>
    <row r="20">
      <c r="A20" s="62" t="s">
        <v>15</v>
      </c>
      <c r="B20" s="79"/>
      <c r="C20" s="67"/>
      <c r="D20" s="65"/>
      <c r="E20" s="69"/>
      <c r="F20" s="80"/>
      <c r="G20" s="32">
        <f t="shared" si="18"/>
        <v>0</v>
      </c>
      <c r="H20" s="33">
        <f t="shared" si="19"/>
        <v>6</v>
      </c>
    </row>
    <row r="21">
      <c r="A21" s="62" t="s">
        <v>16</v>
      </c>
      <c r="B21" s="77"/>
      <c r="C21" s="67"/>
      <c r="D21" s="65"/>
      <c r="E21" s="69"/>
      <c r="F21" s="80"/>
      <c r="G21" s="32">
        <f t="shared" si="18"/>
        <v>0</v>
      </c>
      <c r="H21" s="33">
        <f t="shared" si="19"/>
        <v>9</v>
      </c>
    </row>
    <row r="22">
      <c r="A22" s="62" t="s">
        <v>18</v>
      </c>
      <c r="B22" s="77"/>
      <c r="C22" s="58"/>
      <c r="D22" s="65"/>
      <c r="E22" s="69"/>
      <c r="F22" s="78"/>
      <c r="G22" s="32">
        <f t="shared" si="18"/>
        <v>0</v>
      </c>
      <c r="H22" s="33">
        <f t="shared" si="19"/>
        <v>8</v>
      </c>
    </row>
    <row r="23">
      <c r="A23" s="62" t="s">
        <v>19</v>
      </c>
      <c r="B23" s="77"/>
      <c r="C23" s="67"/>
      <c r="D23" s="65"/>
      <c r="E23" s="60"/>
      <c r="F23" s="78"/>
      <c r="G23" s="32">
        <f t="shared" si="18"/>
        <v>0</v>
      </c>
      <c r="H23" s="33">
        <f t="shared" si="19"/>
        <v>8</v>
      </c>
    </row>
    <row r="24">
      <c r="A24" s="71" t="s">
        <v>20</v>
      </c>
      <c r="B24" s="94"/>
      <c r="C24" s="84"/>
      <c r="D24" s="85"/>
      <c r="E24" s="86"/>
      <c r="F24" s="87"/>
      <c r="G24" s="32">
        <f t="shared" si="18"/>
        <v>0</v>
      </c>
      <c r="H24" s="33">
        <f t="shared" si="19"/>
        <v>6</v>
      </c>
    </row>
    <row r="25">
      <c r="A25" s="22">
        <f>A17 + 1</f>
        <v>44615</v>
      </c>
      <c r="B25" s="88" t="str">
        <f t="shared" ref="B25:E25" si="20">B17</f>
        <v>Site Navigation</v>
      </c>
      <c r="C25" s="89" t="str">
        <f t="shared" si="20"/>
        <v>Food Flags Creation</v>
      </c>
      <c r="D25" s="90" t="str">
        <f t="shared" si="20"/>
        <v/>
      </c>
      <c r="E25" s="91" t="str">
        <f t="shared" si="20"/>
        <v>Other</v>
      </c>
      <c r="F25" s="92" t="s">
        <v>21</v>
      </c>
      <c r="G25" s="25" t="s">
        <v>22</v>
      </c>
      <c r="H25" s="3" t="s">
        <v>23</v>
      </c>
    </row>
    <row r="26">
      <c r="A26" s="56" t="s">
        <v>11</v>
      </c>
      <c r="B26" s="72"/>
      <c r="C26" s="73"/>
      <c r="D26" s="118"/>
      <c r="E26" s="101">
        <v>4.0</v>
      </c>
      <c r="F26" s="76"/>
      <c r="G26" s="32">
        <f t="shared" ref="G26:G32" si="21">sum(B26:E26)</f>
        <v>4</v>
      </c>
      <c r="H26" s="33">
        <f t="shared" ref="H26:H32" si="22">H18 - G26</f>
        <v>1</v>
      </c>
    </row>
    <row r="27">
      <c r="A27" s="62" t="s">
        <v>13</v>
      </c>
      <c r="B27" s="79"/>
      <c r="C27" s="67"/>
      <c r="D27" s="65"/>
      <c r="E27" s="69"/>
      <c r="F27" s="80"/>
      <c r="G27" s="32">
        <f t="shared" si="21"/>
        <v>0</v>
      </c>
      <c r="H27" s="33">
        <f t="shared" si="22"/>
        <v>8</v>
      </c>
    </row>
    <row r="28">
      <c r="A28" s="62" t="s">
        <v>15</v>
      </c>
      <c r="B28" s="117">
        <v>2.0</v>
      </c>
      <c r="C28" s="67"/>
      <c r="D28" s="65"/>
      <c r="E28" s="69"/>
      <c r="F28" s="78"/>
      <c r="G28" s="32">
        <f t="shared" si="21"/>
        <v>2</v>
      </c>
      <c r="H28" s="33">
        <f t="shared" si="22"/>
        <v>4</v>
      </c>
    </row>
    <row r="29">
      <c r="A29" s="62" t="s">
        <v>16</v>
      </c>
      <c r="B29" s="77"/>
      <c r="C29" s="67"/>
      <c r="D29" s="65"/>
      <c r="E29" s="69"/>
      <c r="F29" s="78"/>
      <c r="G29" s="32">
        <f t="shared" si="21"/>
        <v>0</v>
      </c>
      <c r="H29" s="33">
        <f t="shared" si="22"/>
        <v>9</v>
      </c>
    </row>
    <row r="30">
      <c r="A30" s="62" t="s">
        <v>18</v>
      </c>
      <c r="B30" s="77"/>
      <c r="C30" s="121">
        <v>2.0</v>
      </c>
      <c r="D30" s="65"/>
      <c r="E30" s="69"/>
      <c r="F30" s="78"/>
      <c r="G30" s="32">
        <f t="shared" si="21"/>
        <v>2</v>
      </c>
      <c r="H30" s="33">
        <f t="shared" si="22"/>
        <v>6</v>
      </c>
    </row>
    <row r="31">
      <c r="A31" s="62" t="s">
        <v>19</v>
      </c>
      <c r="B31" s="77"/>
      <c r="C31" s="67"/>
      <c r="D31" s="65"/>
      <c r="E31" s="60"/>
      <c r="F31" s="78"/>
      <c r="G31" s="32">
        <f t="shared" si="21"/>
        <v>0</v>
      </c>
      <c r="H31" s="33">
        <f t="shared" si="22"/>
        <v>8</v>
      </c>
    </row>
    <row r="32">
      <c r="A32" s="71" t="s">
        <v>20</v>
      </c>
      <c r="B32" s="94"/>
      <c r="C32" s="84"/>
      <c r="D32" s="85"/>
      <c r="E32" s="86"/>
      <c r="F32" s="87"/>
      <c r="G32" s="32">
        <f t="shared" si="21"/>
        <v>0</v>
      </c>
      <c r="H32" s="33">
        <f t="shared" si="22"/>
        <v>6</v>
      </c>
    </row>
    <row r="33">
      <c r="A33" s="22">
        <f>A25 + 1</f>
        <v>44616</v>
      </c>
      <c r="B33" s="88" t="str">
        <f t="shared" ref="B33:E33" si="23">B25</f>
        <v>Site Navigation</v>
      </c>
      <c r="C33" s="89" t="str">
        <f t="shared" si="23"/>
        <v>Food Flags Creation</v>
      </c>
      <c r="D33" s="90" t="str">
        <f t="shared" si="23"/>
        <v/>
      </c>
      <c r="E33" s="91" t="str">
        <f t="shared" si="23"/>
        <v>Other</v>
      </c>
      <c r="F33" s="92" t="s">
        <v>21</v>
      </c>
      <c r="G33" s="25" t="s">
        <v>22</v>
      </c>
      <c r="H33" s="3" t="s">
        <v>23</v>
      </c>
    </row>
    <row r="34">
      <c r="A34" s="56" t="s">
        <v>11</v>
      </c>
      <c r="B34" s="72"/>
      <c r="C34" s="73"/>
      <c r="D34" s="118"/>
      <c r="E34" s="75"/>
      <c r="F34" s="76"/>
      <c r="G34" s="32">
        <f t="shared" ref="G34:G40" si="24">sum(B34:E34)</f>
        <v>0</v>
      </c>
      <c r="H34" s="33">
        <f t="shared" ref="H34:H40" si="25">H26 - G34</f>
        <v>1</v>
      </c>
    </row>
    <row r="35">
      <c r="A35" s="62" t="s">
        <v>13</v>
      </c>
      <c r="B35" s="79"/>
      <c r="C35" s="67"/>
      <c r="D35" s="65"/>
      <c r="E35" s="60"/>
      <c r="F35" s="80"/>
      <c r="G35" s="32">
        <f t="shared" si="24"/>
        <v>0</v>
      </c>
      <c r="H35" s="33">
        <f t="shared" si="25"/>
        <v>8</v>
      </c>
    </row>
    <row r="36">
      <c r="A36" s="62" t="s">
        <v>15</v>
      </c>
      <c r="B36" s="79"/>
      <c r="C36" s="67"/>
      <c r="D36" s="65"/>
      <c r="E36" s="69"/>
      <c r="F36" s="78"/>
      <c r="G36" s="32">
        <f t="shared" si="24"/>
        <v>0</v>
      </c>
      <c r="H36" s="33">
        <f t="shared" si="25"/>
        <v>4</v>
      </c>
    </row>
    <row r="37">
      <c r="A37" s="62" t="s">
        <v>16</v>
      </c>
      <c r="B37" s="77"/>
      <c r="C37" s="67"/>
      <c r="D37" s="65"/>
      <c r="E37" s="69"/>
      <c r="F37" s="78"/>
      <c r="G37" s="32">
        <f t="shared" si="24"/>
        <v>0</v>
      </c>
      <c r="H37" s="33">
        <f t="shared" si="25"/>
        <v>9</v>
      </c>
    </row>
    <row r="38">
      <c r="A38" s="62" t="s">
        <v>18</v>
      </c>
      <c r="B38" s="77"/>
      <c r="C38" s="58"/>
      <c r="D38" s="65"/>
      <c r="E38" s="69"/>
      <c r="F38" s="78"/>
      <c r="G38" s="32">
        <f t="shared" si="24"/>
        <v>0</v>
      </c>
      <c r="H38" s="33">
        <f t="shared" si="25"/>
        <v>6</v>
      </c>
    </row>
    <row r="39">
      <c r="A39" s="62" t="s">
        <v>19</v>
      </c>
      <c r="B39" s="77"/>
      <c r="C39" s="67"/>
      <c r="D39" s="65"/>
      <c r="E39" s="82">
        <v>3.0</v>
      </c>
      <c r="F39" s="78"/>
      <c r="G39" s="32">
        <f t="shared" si="24"/>
        <v>3</v>
      </c>
      <c r="H39" s="33">
        <f t="shared" si="25"/>
        <v>5</v>
      </c>
    </row>
    <row r="40">
      <c r="A40" s="71" t="s">
        <v>20</v>
      </c>
      <c r="B40" s="97"/>
      <c r="C40" s="98"/>
      <c r="D40" s="85"/>
      <c r="E40" s="86"/>
      <c r="F40" s="87"/>
      <c r="G40" s="32">
        <f t="shared" si="24"/>
        <v>0</v>
      </c>
      <c r="H40" s="33">
        <f t="shared" si="25"/>
        <v>6</v>
      </c>
    </row>
    <row r="41">
      <c r="A41" s="22">
        <f>A33 + 1</f>
        <v>44617</v>
      </c>
      <c r="B41" s="88" t="str">
        <f t="shared" ref="B41:E41" si="26">B33</f>
        <v>Site Navigation</v>
      </c>
      <c r="C41" s="89" t="str">
        <f t="shared" si="26"/>
        <v>Food Flags Creation</v>
      </c>
      <c r="D41" s="90" t="str">
        <f t="shared" si="26"/>
        <v/>
      </c>
      <c r="E41" s="91" t="str">
        <f t="shared" si="26"/>
        <v>Other</v>
      </c>
      <c r="F41" s="92" t="s">
        <v>21</v>
      </c>
      <c r="G41" s="25" t="s">
        <v>22</v>
      </c>
      <c r="H41" s="3" t="s">
        <v>23</v>
      </c>
    </row>
    <row r="42">
      <c r="A42" s="56" t="s">
        <v>11</v>
      </c>
      <c r="B42" s="99"/>
      <c r="C42" s="100"/>
      <c r="D42" s="118"/>
      <c r="E42" s="101">
        <v>1.0</v>
      </c>
      <c r="F42" s="102"/>
      <c r="G42" s="32">
        <f t="shared" ref="G42:G48" si="27">sum(B42:E42)</f>
        <v>1</v>
      </c>
      <c r="H42" s="33">
        <f t="shared" ref="H42:H48" si="28">H34 - G42</f>
        <v>0</v>
      </c>
    </row>
    <row r="43">
      <c r="A43" s="62" t="s">
        <v>13</v>
      </c>
      <c r="B43" s="79"/>
      <c r="C43" s="67"/>
      <c r="D43" s="65"/>
      <c r="E43" s="60"/>
      <c r="F43" s="78"/>
      <c r="G43" s="32">
        <f t="shared" si="27"/>
        <v>0</v>
      </c>
      <c r="H43" s="33">
        <f t="shared" si="28"/>
        <v>8</v>
      </c>
    </row>
    <row r="44">
      <c r="A44" s="62" t="s">
        <v>15</v>
      </c>
      <c r="B44" s="77"/>
      <c r="C44" s="67"/>
      <c r="D44" s="65"/>
      <c r="E44" s="69"/>
      <c r="F44" s="78"/>
      <c r="G44" s="32">
        <f t="shared" si="27"/>
        <v>0</v>
      </c>
      <c r="H44" s="33">
        <f t="shared" si="28"/>
        <v>4</v>
      </c>
    </row>
    <row r="45">
      <c r="A45" s="62" t="s">
        <v>16</v>
      </c>
      <c r="B45" s="77"/>
      <c r="C45" s="67"/>
      <c r="D45" s="65"/>
      <c r="E45" s="82">
        <v>1.0</v>
      </c>
      <c r="F45" s="80"/>
      <c r="G45" s="32">
        <f t="shared" si="27"/>
        <v>1</v>
      </c>
      <c r="H45" s="33">
        <f t="shared" si="28"/>
        <v>8</v>
      </c>
    </row>
    <row r="46">
      <c r="A46" s="62" t="s">
        <v>18</v>
      </c>
      <c r="B46" s="77"/>
      <c r="C46" s="67"/>
      <c r="D46" s="65"/>
      <c r="E46" s="69"/>
      <c r="F46" s="78"/>
      <c r="G46" s="32">
        <f t="shared" si="27"/>
        <v>0</v>
      </c>
      <c r="H46" s="33">
        <f t="shared" si="28"/>
        <v>6</v>
      </c>
    </row>
    <row r="47">
      <c r="A47" s="62" t="s">
        <v>19</v>
      </c>
      <c r="B47" s="77"/>
      <c r="C47" s="67"/>
      <c r="D47" s="65"/>
      <c r="E47" s="60"/>
      <c r="F47" s="78"/>
      <c r="G47" s="32">
        <f t="shared" si="27"/>
        <v>0</v>
      </c>
      <c r="H47" s="33">
        <f t="shared" si="28"/>
        <v>5</v>
      </c>
    </row>
    <row r="48">
      <c r="A48" s="71" t="s">
        <v>20</v>
      </c>
      <c r="B48" s="94"/>
      <c r="C48" s="84"/>
      <c r="D48" s="85"/>
      <c r="E48" s="86"/>
      <c r="F48" s="87"/>
      <c r="G48" s="32">
        <f t="shared" si="27"/>
        <v>0</v>
      </c>
      <c r="H48" s="33">
        <f t="shared" si="28"/>
        <v>6</v>
      </c>
    </row>
    <row r="49">
      <c r="A49" s="22">
        <f>A41 + 1</f>
        <v>44618</v>
      </c>
      <c r="B49" s="88" t="str">
        <f t="shared" ref="B49:E49" si="29">B41</f>
        <v>Site Navigation</v>
      </c>
      <c r="C49" s="89" t="str">
        <f t="shared" si="29"/>
        <v>Food Flags Creation</v>
      </c>
      <c r="D49" s="90" t="str">
        <f t="shared" si="29"/>
        <v/>
      </c>
      <c r="E49" s="91" t="str">
        <f t="shared" si="29"/>
        <v>Other</v>
      </c>
      <c r="F49" s="92" t="s">
        <v>21</v>
      </c>
      <c r="G49" s="25" t="s">
        <v>22</v>
      </c>
      <c r="H49" s="3" t="s">
        <v>23</v>
      </c>
    </row>
    <row r="50">
      <c r="A50" s="56" t="s">
        <v>11</v>
      </c>
      <c r="B50" s="99"/>
      <c r="C50" s="100"/>
      <c r="D50" s="118"/>
      <c r="E50" s="75"/>
      <c r="F50" s="102"/>
      <c r="G50" s="32">
        <f t="shared" ref="G50:G56" si="30">sum(B50:E50)</f>
        <v>0</v>
      </c>
      <c r="H50" s="33">
        <f t="shared" ref="H50:H56" si="31">H42 - G50</f>
        <v>0</v>
      </c>
    </row>
    <row r="51">
      <c r="A51" s="62" t="s">
        <v>13</v>
      </c>
      <c r="B51" s="77"/>
      <c r="C51" s="67"/>
      <c r="D51" s="65"/>
      <c r="E51" s="69"/>
      <c r="F51" s="78"/>
      <c r="G51" s="32">
        <f t="shared" si="30"/>
        <v>0</v>
      </c>
      <c r="H51" s="33">
        <f t="shared" si="31"/>
        <v>8</v>
      </c>
    </row>
    <row r="52">
      <c r="A52" s="62" t="s">
        <v>15</v>
      </c>
      <c r="B52" s="77"/>
      <c r="C52" s="67"/>
      <c r="D52" s="65"/>
      <c r="E52" s="69"/>
      <c r="F52" s="78"/>
      <c r="G52" s="32">
        <f t="shared" si="30"/>
        <v>0</v>
      </c>
      <c r="H52" s="33">
        <f t="shared" si="31"/>
        <v>4</v>
      </c>
    </row>
    <row r="53">
      <c r="A53" s="62" t="s">
        <v>16</v>
      </c>
      <c r="B53" s="77"/>
      <c r="C53" s="67"/>
      <c r="D53" s="65"/>
      <c r="E53" s="68">
        <v>3.0</v>
      </c>
      <c r="F53" s="80"/>
      <c r="G53" s="32">
        <f t="shared" si="30"/>
        <v>3</v>
      </c>
      <c r="H53" s="33">
        <f t="shared" si="31"/>
        <v>5</v>
      </c>
    </row>
    <row r="54">
      <c r="A54" s="62" t="s">
        <v>18</v>
      </c>
      <c r="B54" s="77"/>
      <c r="C54" s="121">
        <v>2.0</v>
      </c>
      <c r="D54" s="65"/>
      <c r="E54" s="69"/>
      <c r="F54" s="78"/>
      <c r="G54" s="32">
        <f t="shared" si="30"/>
        <v>2</v>
      </c>
      <c r="H54" s="33">
        <f t="shared" si="31"/>
        <v>4</v>
      </c>
    </row>
    <row r="55">
      <c r="A55" s="62" t="s">
        <v>19</v>
      </c>
      <c r="B55" s="77"/>
      <c r="C55" s="67"/>
      <c r="D55" s="65"/>
      <c r="E55" s="60"/>
      <c r="F55" s="78"/>
      <c r="G55" s="32">
        <f t="shared" si="30"/>
        <v>0</v>
      </c>
      <c r="H55" s="33">
        <f t="shared" si="31"/>
        <v>5</v>
      </c>
    </row>
    <row r="56">
      <c r="A56" s="71" t="s">
        <v>20</v>
      </c>
      <c r="B56" s="97"/>
      <c r="C56" s="84"/>
      <c r="D56" s="85"/>
      <c r="E56" s="86"/>
      <c r="F56" s="87"/>
      <c r="G56" s="32">
        <f t="shared" si="30"/>
        <v>0</v>
      </c>
      <c r="H56" s="33">
        <f t="shared" si="31"/>
        <v>6</v>
      </c>
    </row>
    <row r="57">
      <c r="A57" s="22">
        <f>A49 + 1</f>
        <v>44619</v>
      </c>
      <c r="B57" s="88" t="str">
        <f t="shared" ref="B57:E57" si="32">B49</f>
        <v>Site Navigation</v>
      </c>
      <c r="C57" s="89" t="str">
        <f t="shared" si="32"/>
        <v>Food Flags Creation</v>
      </c>
      <c r="D57" s="90" t="str">
        <f t="shared" si="32"/>
        <v/>
      </c>
      <c r="E57" s="91" t="str">
        <f t="shared" si="32"/>
        <v>Other</v>
      </c>
      <c r="F57" s="92" t="s">
        <v>21</v>
      </c>
      <c r="G57" s="25" t="s">
        <v>22</v>
      </c>
      <c r="H57" s="3" t="s">
        <v>23</v>
      </c>
    </row>
    <row r="58">
      <c r="A58" s="56" t="s">
        <v>11</v>
      </c>
      <c r="B58" s="99"/>
      <c r="C58" s="100"/>
      <c r="D58" s="118"/>
      <c r="E58" s="105"/>
      <c r="F58" s="103">
        <v>2.0</v>
      </c>
      <c r="G58" s="32">
        <f t="shared" ref="G58:G64" si="33">sum(B58:E58)</f>
        <v>0</v>
      </c>
      <c r="H58" s="33">
        <f t="shared" ref="H58:H64" si="34">H50 - G58</f>
        <v>0</v>
      </c>
    </row>
    <row r="59">
      <c r="A59" s="62" t="s">
        <v>13</v>
      </c>
      <c r="B59" s="77"/>
      <c r="C59" s="67"/>
      <c r="D59" s="65"/>
      <c r="E59" s="69"/>
      <c r="F59" s="78"/>
      <c r="G59" s="32">
        <f t="shared" si="33"/>
        <v>0</v>
      </c>
      <c r="H59" s="33">
        <f t="shared" si="34"/>
        <v>8</v>
      </c>
    </row>
    <row r="60">
      <c r="A60" s="62" t="s">
        <v>15</v>
      </c>
      <c r="B60" s="77"/>
      <c r="C60" s="67"/>
      <c r="D60" s="65"/>
      <c r="E60" s="68">
        <v>4.0</v>
      </c>
      <c r="F60" s="78"/>
      <c r="G60" s="32">
        <f t="shared" si="33"/>
        <v>4</v>
      </c>
      <c r="H60" s="33">
        <f t="shared" si="34"/>
        <v>0</v>
      </c>
    </row>
    <row r="61">
      <c r="A61" s="62" t="s">
        <v>16</v>
      </c>
      <c r="B61" s="77"/>
      <c r="C61" s="67"/>
      <c r="D61" s="65"/>
      <c r="E61" s="68">
        <v>4.0</v>
      </c>
      <c r="F61" s="80"/>
      <c r="G61" s="32">
        <f t="shared" si="33"/>
        <v>4</v>
      </c>
      <c r="H61" s="33">
        <f t="shared" si="34"/>
        <v>1</v>
      </c>
    </row>
    <row r="62">
      <c r="A62" s="62" t="s">
        <v>18</v>
      </c>
      <c r="B62" s="77"/>
      <c r="C62" s="64">
        <v>2.0</v>
      </c>
      <c r="D62" s="65"/>
      <c r="E62" s="69"/>
      <c r="F62" s="78"/>
      <c r="G62" s="32">
        <f t="shared" si="33"/>
        <v>2</v>
      </c>
      <c r="H62" s="33">
        <f t="shared" si="34"/>
        <v>2</v>
      </c>
    </row>
    <row r="63">
      <c r="A63" s="62" t="s">
        <v>19</v>
      </c>
      <c r="B63" s="77"/>
      <c r="C63" s="67"/>
      <c r="D63" s="65"/>
      <c r="E63" s="60"/>
      <c r="F63" s="78"/>
      <c r="G63" s="32">
        <f t="shared" si="33"/>
        <v>0</v>
      </c>
      <c r="H63" s="33">
        <f t="shared" si="34"/>
        <v>5</v>
      </c>
    </row>
    <row r="64">
      <c r="A64" s="71" t="s">
        <v>20</v>
      </c>
      <c r="B64" s="94"/>
      <c r="C64" s="84"/>
      <c r="D64" s="85"/>
      <c r="E64" s="86"/>
      <c r="F64" s="87"/>
      <c r="G64" s="32">
        <f t="shared" si="33"/>
        <v>0</v>
      </c>
      <c r="H64" s="46">
        <f t="shared" si="34"/>
        <v>6</v>
      </c>
    </row>
    <row r="65">
      <c r="E65" s="106" t="s">
        <v>26</v>
      </c>
      <c r="F65" s="107">
        <f>SUM(F9:F64)</f>
        <v>4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44613</v>
      </c>
      <c r="B72" s="50">
        <f>SUM(G10+G11+G12+G13+G14+G15+G16)</f>
        <v>7</v>
      </c>
      <c r="C72" s="50">
        <f>(B72-F72)/(F72)*100</f>
        <v>-7.547169811</v>
      </c>
      <c r="D72" s="50">
        <f>SUM(H9:H16)</f>
        <v>53</v>
      </c>
      <c r="E72" s="50">
        <f>D72</f>
        <v>53</v>
      </c>
      <c r="F72" s="50">
        <f>E78</f>
        <v>7.571428571</v>
      </c>
    </row>
    <row r="73">
      <c r="A73" s="13">
        <f t="shared" ref="A73:A79" si="35">A72 + 1</f>
        <v>44614</v>
      </c>
      <c r="B73" s="50">
        <f>SUM(G18+G19+G20+G21+G22+G23+G24)</f>
        <v>3</v>
      </c>
      <c r="C73" s="50">
        <f>(B73-F72)/(F72)*100</f>
        <v>-60.37735849</v>
      </c>
      <c r="D73" s="50">
        <f>Sum(H17:H24)</f>
        <v>50</v>
      </c>
      <c r="E73" s="50">
        <f>D72 * (6/7)</f>
        <v>45.42857143</v>
      </c>
    </row>
    <row r="74">
      <c r="A74" s="13">
        <f t="shared" si="35"/>
        <v>44615</v>
      </c>
      <c r="B74" s="50">
        <f>SUM(G26+G27+G28+G29+G30+G31+G32)</f>
        <v>8</v>
      </c>
      <c r="C74" s="50">
        <f>(B74-F72)/(F72)*100</f>
        <v>5.660377358</v>
      </c>
      <c r="D74" s="50">
        <f>sum(H25:H32)</f>
        <v>42</v>
      </c>
      <c r="E74" s="50">
        <f>D72 * (5/7)</f>
        <v>37.85714286</v>
      </c>
    </row>
    <row r="75">
      <c r="A75" s="13">
        <f t="shared" si="35"/>
        <v>44616</v>
      </c>
      <c r="B75" s="50">
        <f>SUM(G34+G35+G36+G37+G38+G39+G40)</f>
        <v>3</v>
      </c>
      <c r="C75" s="50">
        <f>(B75-F72)/(F72)*100</f>
        <v>-60.37735849</v>
      </c>
      <c r="D75" s="50">
        <f>sum(H33:H40)</f>
        <v>39</v>
      </c>
      <c r="E75" s="50">
        <f>D72 * (4/7)</f>
        <v>30.28571429</v>
      </c>
    </row>
    <row r="76">
      <c r="A76" s="13">
        <f t="shared" si="35"/>
        <v>44617</v>
      </c>
      <c r="B76" s="50">
        <f>SUM(G42+G43+G44+G45+G46+G47+G48)</f>
        <v>2</v>
      </c>
      <c r="C76" s="50">
        <f>((B76-F72)/(F72)*100)</f>
        <v>-73.58490566</v>
      </c>
      <c r="D76" s="50">
        <f>sum(H41:H48)</f>
        <v>37</v>
      </c>
      <c r="E76" s="50">
        <f>D72 * (3/7)</f>
        <v>22.71428571</v>
      </c>
    </row>
    <row r="77">
      <c r="A77" s="13">
        <f t="shared" si="35"/>
        <v>44618</v>
      </c>
      <c r="B77" s="50">
        <f>SUM(G50+G51+G52+G53+G54+G55+G56)</f>
        <v>5</v>
      </c>
      <c r="C77" s="50">
        <f>(B77-F72)/(F72)*100</f>
        <v>-33.96226415</v>
      </c>
      <c r="D77" s="50">
        <f>sum(H49:H56)</f>
        <v>32</v>
      </c>
      <c r="E77" s="50">
        <f>D72 * (2/7)</f>
        <v>15.14285714</v>
      </c>
    </row>
    <row r="78">
      <c r="A78" s="13">
        <f t="shared" si="35"/>
        <v>44619</v>
      </c>
      <c r="B78" s="50">
        <f>SUM(G58+G59+G60+G61+G62+G63+G64)</f>
        <v>10</v>
      </c>
      <c r="C78" s="50">
        <f>(B78-F72)/(F72)*100</f>
        <v>32.0754717</v>
      </c>
      <c r="D78" s="50">
        <f>sum(H57:H64)</f>
        <v>22</v>
      </c>
      <c r="E78" s="50">
        <f>D72 * (1/7)</f>
        <v>7.571428571</v>
      </c>
    </row>
    <row r="79">
      <c r="A79" s="13">
        <f t="shared" si="35"/>
        <v>44620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22</v>
      </c>
      <c r="E79" s="50">
        <f>D72 * 0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08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109" t="s">
        <v>11</v>
      </c>
      <c r="B2" s="110">
        <v>8.0</v>
      </c>
      <c r="C2" s="8">
        <f>sumif(A9:A1000,A2,G9:G1000)</f>
        <v>1</v>
      </c>
      <c r="D2" s="9">
        <v>44620.0</v>
      </c>
      <c r="E2" s="10">
        <f>SUM(H9:H16)</f>
        <v>56</v>
      </c>
      <c r="F2" s="11">
        <f>sum(I2:I5)</f>
        <v>31</v>
      </c>
      <c r="G2" s="12" t="s">
        <v>39</v>
      </c>
      <c r="H2" s="12">
        <f>sum(B9:B64)</f>
        <v>0</v>
      </c>
      <c r="I2" s="12">
        <v>8.0</v>
      </c>
      <c r="J2" s="13">
        <f>D2</f>
        <v>44620</v>
      </c>
      <c r="K2" s="14">
        <f>B2</f>
        <v>8</v>
      </c>
      <c r="L2" s="14">
        <f>B3</f>
        <v>8</v>
      </c>
      <c r="M2" s="14">
        <f>B4</f>
        <v>8</v>
      </c>
      <c r="N2" s="14">
        <f>B5</f>
        <v>8</v>
      </c>
      <c r="O2" s="14">
        <f>B6</f>
        <v>8</v>
      </c>
      <c r="P2" s="14">
        <f>B7</f>
        <v>8</v>
      </c>
      <c r="Q2" s="14">
        <f>B8</f>
        <v>8</v>
      </c>
      <c r="R2" s="14">
        <f>sum(K2:Q2)</f>
        <v>56</v>
      </c>
      <c r="V2" s="5"/>
      <c r="W2" s="14">
        <f t="shared" ref="W2:AC2" si="1">(K11-K17)/7</f>
        <v>0.1428571429</v>
      </c>
      <c r="X2" s="14">
        <f t="shared" si="1"/>
        <v>0</v>
      </c>
      <c r="Y2" s="14">
        <f t="shared" si="1"/>
        <v>0</v>
      </c>
      <c r="Z2" s="14">
        <f t="shared" si="1"/>
        <v>0</v>
      </c>
      <c r="AA2" s="14">
        <f t="shared" si="1"/>
        <v>0.2857142857</v>
      </c>
      <c r="AB2" s="14">
        <f t="shared" si="1"/>
        <v>0.1428571429</v>
      </c>
      <c r="AC2" s="14">
        <f t="shared" si="1"/>
        <v>0</v>
      </c>
      <c r="AD2" s="15"/>
    </row>
    <row r="3">
      <c r="A3" s="109" t="s">
        <v>13</v>
      </c>
      <c r="B3" s="111">
        <v>8.0</v>
      </c>
      <c r="C3" s="8">
        <f t="shared" ref="C3:C4" si="3">sumif(A9:A1000,A3,G9:G1000)</f>
        <v>0</v>
      </c>
      <c r="D3" s="9">
        <f t="shared" ref="D3:D8" si="4">D2 + 1</f>
        <v>44621</v>
      </c>
      <c r="E3" s="10">
        <f>Sum(H17:H24)</f>
        <v>56</v>
      </c>
      <c r="F3" s="10">
        <f>F2 * (6/7)</f>
        <v>26.57142857</v>
      </c>
      <c r="G3" s="16" t="s">
        <v>40</v>
      </c>
      <c r="H3" s="17">
        <f>sum(C9:C64)</f>
        <v>2</v>
      </c>
      <c r="I3" s="16">
        <v>15.0</v>
      </c>
      <c r="J3" s="13">
        <f t="shared" ref="J3:J9" si="5">J2 + 1</f>
        <v>44621</v>
      </c>
      <c r="K3" s="14">
        <f t="shared" ref="K3:R3" si="2">K2 * (6/7)</f>
        <v>6.857142857</v>
      </c>
      <c r="L3" s="14">
        <f t="shared" si="2"/>
        <v>6.857142857</v>
      </c>
      <c r="M3" s="14">
        <f t="shared" si="2"/>
        <v>6.857142857</v>
      </c>
      <c r="N3" s="14">
        <f t="shared" si="2"/>
        <v>6.857142857</v>
      </c>
      <c r="O3" s="14">
        <f t="shared" si="2"/>
        <v>6.857142857</v>
      </c>
      <c r="P3" s="14">
        <f t="shared" si="2"/>
        <v>6.857142857</v>
      </c>
      <c r="Q3" s="14">
        <f t="shared" si="2"/>
        <v>6.857142857</v>
      </c>
      <c r="R3" s="14">
        <f t="shared" si="2"/>
        <v>48</v>
      </c>
    </row>
    <row r="4">
      <c r="A4" s="109" t="s">
        <v>15</v>
      </c>
      <c r="B4" s="111">
        <v>8.0</v>
      </c>
      <c r="C4" s="8">
        <f t="shared" si="3"/>
        <v>0</v>
      </c>
      <c r="D4" s="9">
        <f t="shared" si="4"/>
        <v>44622</v>
      </c>
      <c r="E4" s="10">
        <f>sum(H25:H32)</f>
        <v>56</v>
      </c>
      <c r="F4" s="10">
        <f>F2 * (5/7)</f>
        <v>22.14285714</v>
      </c>
      <c r="G4" s="18"/>
      <c r="H4" s="19">
        <f>sum(C9:C64)</f>
        <v>2</v>
      </c>
      <c r="I4" s="18">
        <v>8.0</v>
      </c>
      <c r="J4" s="13">
        <f t="shared" si="5"/>
        <v>44622</v>
      </c>
      <c r="K4" s="14">
        <f t="shared" ref="K4:R4" si="6">K2 * (5/7)</f>
        <v>5.714285714</v>
      </c>
      <c r="L4" s="14">
        <f t="shared" si="6"/>
        <v>5.714285714</v>
      </c>
      <c r="M4" s="14">
        <f t="shared" si="6"/>
        <v>5.714285714</v>
      </c>
      <c r="N4" s="14">
        <f t="shared" si="6"/>
        <v>5.714285714</v>
      </c>
      <c r="O4" s="14">
        <f t="shared" si="6"/>
        <v>5.714285714</v>
      </c>
      <c r="P4" s="14">
        <f t="shared" si="6"/>
        <v>5.714285714</v>
      </c>
      <c r="Q4" s="14">
        <f t="shared" si="6"/>
        <v>5.714285714</v>
      </c>
      <c r="R4" s="14">
        <f t="shared" si="6"/>
        <v>40</v>
      </c>
    </row>
    <row r="5">
      <c r="A5" s="109" t="s">
        <v>16</v>
      </c>
      <c r="B5" s="111">
        <v>8.0</v>
      </c>
      <c r="C5" s="8">
        <f>sumif(A9:A1000,A5,G9:G1000)</f>
        <v>0</v>
      </c>
      <c r="D5" s="9">
        <f t="shared" si="4"/>
        <v>44623</v>
      </c>
      <c r="E5" s="10">
        <f>sum(H33:H40)</f>
        <v>56</v>
      </c>
      <c r="F5" s="10">
        <f>F2 * (4/7)</f>
        <v>17.71428571</v>
      </c>
      <c r="G5" s="20" t="s">
        <v>17</v>
      </c>
      <c r="H5" s="21">
        <f>sum(C9:C64)</f>
        <v>2</v>
      </c>
      <c r="I5" s="20">
        <v>0.0</v>
      </c>
      <c r="J5" s="13">
        <f t="shared" si="5"/>
        <v>44623</v>
      </c>
      <c r="K5" s="14">
        <f t="shared" ref="K5:R5" si="7">K2 * (4/7)</f>
        <v>4.571428571</v>
      </c>
      <c r="L5" s="14">
        <f t="shared" si="7"/>
        <v>4.571428571</v>
      </c>
      <c r="M5" s="14">
        <f t="shared" si="7"/>
        <v>4.571428571</v>
      </c>
      <c r="N5" s="14">
        <f t="shared" si="7"/>
        <v>4.571428571</v>
      </c>
      <c r="O5" s="14">
        <f t="shared" si="7"/>
        <v>4.571428571</v>
      </c>
      <c r="P5" s="14">
        <f t="shared" si="7"/>
        <v>4.571428571</v>
      </c>
      <c r="Q5" s="14">
        <f t="shared" si="7"/>
        <v>4.571428571</v>
      </c>
      <c r="R5" s="14">
        <f t="shared" si="7"/>
        <v>32</v>
      </c>
    </row>
    <row r="6">
      <c r="A6" s="109" t="s">
        <v>18</v>
      </c>
      <c r="B6" s="111">
        <v>8.0</v>
      </c>
      <c r="C6" s="8">
        <f>sumif(A9:A1000,A6,G9:G1000)</f>
        <v>2</v>
      </c>
      <c r="D6" s="9">
        <f t="shared" si="4"/>
        <v>44624</v>
      </c>
      <c r="E6" s="10">
        <f>sum(H41:H48)</f>
        <v>56</v>
      </c>
      <c r="F6" s="10">
        <f>F2 * (3/7)</f>
        <v>13.28571429</v>
      </c>
      <c r="J6" s="13">
        <f t="shared" si="5"/>
        <v>44624</v>
      </c>
      <c r="K6" s="14">
        <f t="shared" ref="K6:R6" si="8">K2 * (3/7)</f>
        <v>3.428571429</v>
      </c>
      <c r="L6" s="14">
        <f t="shared" si="8"/>
        <v>3.428571429</v>
      </c>
      <c r="M6" s="14">
        <f t="shared" si="8"/>
        <v>3.428571429</v>
      </c>
      <c r="N6" s="14">
        <f t="shared" si="8"/>
        <v>3.428571429</v>
      </c>
      <c r="O6" s="14">
        <f t="shared" si="8"/>
        <v>3.428571429</v>
      </c>
      <c r="P6" s="14">
        <f t="shared" si="8"/>
        <v>3.428571429</v>
      </c>
      <c r="Q6" s="14">
        <f t="shared" si="8"/>
        <v>3.428571429</v>
      </c>
      <c r="R6" s="14">
        <f t="shared" si="8"/>
        <v>24</v>
      </c>
    </row>
    <row r="7">
      <c r="A7" s="109" t="s">
        <v>19</v>
      </c>
      <c r="B7" s="111">
        <v>8.0</v>
      </c>
      <c r="C7" s="8">
        <f>sumif(A9:A1000,A7,G9:G1000)</f>
        <v>1</v>
      </c>
      <c r="D7" s="9">
        <f t="shared" si="4"/>
        <v>44625</v>
      </c>
      <c r="E7" s="10">
        <f>sum(H49:H56)</f>
        <v>52</v>
      </c>
      <c r="F7" s="10">
        <f>F2 * (2/7)</f>
        <v>8.857142857</v>
      </c>
      <c r="J7" s="13">
        <f t="shared" si="5"/>
        <v>44625</v>
      </c>
      <c r="K7" s="14">
        <f t="shared" ref="K7:R7" si="9">K2 * (2/7)</f>
        <v>2.285714286</v>
      </c>
      <c r="L7" s="14">
        <f t="shared" si="9"/>
        <v>2.285714286</v>
      </c>
      <c r="M7" s="14">
        <f t="shared" si="9"/>
        <v>2.285714286</v>
      </c>
      <c r="N7" s="14">
        <f t="shared" si="9"/>
        <v>2.285714286</v>
      </c>
      <c r="O7" s="14">
        <f t="shared" si="9"/>
        <v>2.285714286</v>
      </c>
      <c r="P7" s="14">
        <f t="shared" si="9"/>
        <v>2.285714286</v>
      </c>
      <c r="Q7" s="14">
        <f t="shared" si="9"/>
        <v>2.285714286</v>
      </c>
      <c r="R7" s="14">
        <f t="shared" si="9"/>
        <v>16</v>
      </c>
    </row>
    <row r="8">
      <c r="A8" s="109" t="s">
        <v>20</v>
      </c>
      <c r="B8" s="120">
        <v>8.0</v>
      </c>
      <c r="C8" s="8">
        <f>sumif(A9:A1000,A8,G9:G1000)</f>
        <v>0</v>
      </c>
      <c r="D8" s="9">
        <f t="shared" si="4"/>
        <v>44626</v>
      </c>
      <c r="E8" s="10">
        <f>sum(H57:H64)</f>
        <v>52</v>
      </c>
      <c r="F8" s="10">
        <f>F2 * (1/7)</f>
        <v>4.428571429</v>
      </c>
      <c r="J8" s="13">
        <f t="shared" si="5"/>
        <v>44626</v>
      </c>
      <c r="K8" s="14">
        <f t="shared" ref="K8:R8" si="10">K2 * (1/7)</f>
        <v>1.142857143</v>
      </c>
      <c r="L8" s="14">
        <f t="shared" si="10"/>
        <v>1.142857143</v>
      </c>
      <c r="M8" s="14">
        <f t="shared" si="10"/>
        <v>1.142857143</v>
      </c>
      <c r="N8" s="14">
        <f t="shared" si="10"/>
        <v>1.142857143</v>
      </c>
      <c r="O8" s="14">
        <f t="shared" si="10"/>
        <v>1.142857143</v>
      </c>
      <c r="P8" s="14">
        <f t="shared" si="10"/>
        <v>1.142857143</v>
      </c>
      <c r="Q8" s="14">
        <f t="shared" si="10"/>
        <v>1.142857143</v>
      </c>
      <c r="R8" s="14">
        <f t="shared" si="10"/>
        <v>8</v>
      </c>
    </row>
    <row r="9">
      <c r="A9" s="22">
        <f>D2</f>
        <v>44620</v>
      </c>
      <c r="B9" s="122" t="str">
        <f>G2</f>
        <v>Reviews Creation</v>
      </c>
      <c r="C9" s="17" t="str">
        <f>G3</f>
        <v>News Aggregation</v>
      </c>
      <c r="D9" s="19" t="str">
        <f>G4</f>
        <v/>
      </c>
      <c r="E9" s="21" t="str">
        <f>G5</f>
        <v>Other</v>
      </c>
      <c r="F9" s="24" t="s">
        <v>21</v>
      </c>
      <c r="G9" s="25" t="s">
        <v>22</v>
      </c>
      <c r="H9" s="3" t="s">
        <v>23</v>
      </c>
      <c r="J9" s="13">
        <f t="shared" si="5"/>
        <v>44627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26" t="s">
        <v>11</v>
      </c>
      <c r="B10" s="27"/>
      <c r="C10" s="28"/>
      <c r="D10" s="29"/>
      <c r="E10" s="30"/>
      <c r="F10" s="31"/>
      <c r="G10" s="32">
        <f t="shared" ref="G10:G16" si="12">sum(B10:E10)</f>
        <v>0</v>
      </c>
      <c r="H10" s="33">
        <f t="shared" ref="H10:H16" si="13">B2 - G10</f>
        <v>8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34" t="s">
        <v>13</v>
      </c>
      <c r="B11" s="35"/>
      <c r="C11" s="36"/>
      <c r="D11" s="29"/>
      <c r="E11" s="30"/>
      <c r="F11" s="31"/>
      <c r="G11" s="32">
        <f t="shared" si="12"/>
        <v>0</v>
      </c>
      <c r="H11" s="33">
        <f t="shared" si="13"/>
        <v>8</v>
      </c>
      <c r="J11" s="13">
        <f>D2</f>
        <v>44620</v>
      </c>
      <c r="K11" s="37">
        <f>H10</f>
        <v>8</v>
      </c>
      <c r="L11" s="37">
        <f>H11</f>
        <v>8</v>
      </c>
      <c r="M11" s="37">
        <f>H12</f>
        <v>8</v>
      </c>
      <c r="N11" s="37">
        <f>H13</f>
        <v>8</v>
      </c>
      <c r="O11" s="37">
        <f>H14</f>
        <v>8</v>
      </c>
      <c r="P11" s="37">
        <f>H15</f>
        <v>8</v>
      </c>
      <c r="Q11" s="37">
        <f>H16</f>
        <v>8</v>
      </c>
      <c r="R11" s="37">
        <f t="shared" ref="R11:R18" si="14">sum(K11:Q11)</f>
        <v>56</v>
      </c>
    </row>
    <row r="12">
      <c r="A12" s="34" t="s">
        <v>15</v>
      </c>
      <c r="B12" s="35"/>
      <c r="C12" s="36"/>
      <c r="D12" s="29"/>
      <c r="E12" s="30"/>
      <c r="F12" s="31"/>
      <c r="G12" s="32">
        <f t="shared" si="12"/>
        <v>0</v>
      </c>
      <c r="H12" s="33">
        <f t="shared" si="13"/>
        <v>8</v>
      </c>
      <c r="J12" s="13">
        <f t="shared" ref="J12:J18" si="15">J11 + 1</f>
        <v>44621</v>
      </c>
      <c r="K12" s="37">
        <f>H18</f>
        <v>8</v>
      </c>
      <c r="L12" s="37">
        <f>H19</f>
        <v>8</v>
      </c>
      <c r="M12" s="37">
        <f>H20</f>
        <v>8</v>
      </c>
      <c r="N12" s="37">
        <f>H21</f>
        <v>8</v>
      </c>
      <c r="O12" s="37">
        <f>H22</f>
        <v>8</v>
      </c>
      <c r="P12" s="37">
        <f>H23</f>
        <v>8</v>
      </c>
      <c r="Q12" s="37">
        <f>H24</f>
        <v>8</v>
      </c>
      <c r="R12" s="37">
        <f t="shared" si="14"/>
        <v>56</v>
      </c>
    </row>
    <row r="13">
      <c r="A13" s="34" t="s">
        <v>16</v>
      </c>
      <c r="B13" s="35"/>
      <c r="C13" s="36"/>
      <c r="D13" s="29"/>
      <c r="E13" s="38"/>
      <c r="F13" s="31"/>
      <c r="G13" s="32">
        <f t="shared" si="12"/>
        <v>0</v>
      </c>
      <c r="H13" s="33">
        <f t="shared" si="13"/>
        <v>8</v>
      </c>
      <c r="J13" s="13">
        <f t="shared" si="15"/>
        <v>44622</v>
      </c>
      <c r="K13" s="37">
        <f>H26</f>
        <v>8</v>
      </c>
      <c r="L13" s="37">
        <f>H27</f>
        <v>8</v>
      </c>
      <c r="M13" s="37">
        <f>H28</f>
        <v>8</v>
      </c>
      <c r="N13" s="37">
        <f>H29</f>
        <v>8</v>
      </c>
      <c r="O13" s="37">
        <f>H30</f>
        <v>8</v>
      </c>
      <c r="P13" s="37">
        <f>H31</f>
        <v>8</v>
      </c>
      <c r="Q13" s="37">
        <f>H32</f>
        <v>8</v>
      </c>
      <c r="R13" s="37">
        <f t="shared" si="14"/>
        <v>56</v>
      </c>
    </row>
    <row r="14">
      <c r="A14" s="34" t="s">
        <v>18</v>
      </c>
      <c r="B14" s="35"/>
      <c r="C14" s="36"/>
      <c r="D14" s="29"/>
      <c r="E14" s="38"/>
      <c r="F14" s="39"/>
      <c r="G14" s="32">
        <f t="shared" si="12"/>
        <v>0</v>
      </c>
      <c r="H14" s="33">
        <f t="shared" si="13"/>
        <v>8</v>
      </c>
      <c r="J14" s="13">
        <f t="shared" si="15"/>
        <v>44623</v>
      </c>
      <c r="K14" s="37">
        <f>H34</f>
        <v>8</v>
      </c>
      <c r="L14" s="37">
        <f>H35</f>
        <v>8</v>
      </c>
      <c r="M14" s="37">
        <f>H36</f>
        <v>8</v>
      </c>
      <c r="N14" s="37">
        <f>H37</f>
        <v>8</v>
      </c>
      <c r="O14" s="37">
        <f>H38</f>
        <v>8</v>
      </c>
      <c r="P14" s="37">
        <f>H39</f>
        <v>8</v>
      </c>
      <c r="Q14" s="37">
        <f>H40</f>
        <v>8</v>
      </c>
      <c r="R14" s="37">
        <f t="shared" si="14"/>
        <v>56</v>
      </c>
    </row>
    <row r="15">
      <c r="A15" s="34" t="s">
        <v>19</v>
      </c>
      <c r="B15" s="35"/>
      <c r="C15" s="36"/>
      <c r="D15" s="29"/>
      <c r="E15" s="38"/>
      <c r="F15" s="31"/>
      <c r="G15" s="32">
        <f t="shared" si="12"/>
        <v>0</v>
      </c>
      <c r="H15" s="33">
        <f t="shared" si="13"/>
        <v>8</v>
      </c>
      <c r="J15" s="13">
        <f t="shared" si="15"/>
        <v>44624</v>
      </c>
      <c r="K15" s="37">
        <f>H42</f>
        <v>8</v>
      </c>
      <c r="L15" s="37">
        <f>H43</f>
        <v>8</v>
      </c>
      <c r="M15" s="37">
        <f>H44</f>
        <v>8</v>
      </c>
      <c r="N15" s="37">
        <f>H45</f>
        <v>8</v>
      </c>
      <c r="O15" s="37">
        <f>H46</f>
        <v>8</v>
      </c>
      <c r="P15" s="37">
        <f>H47</f>
        <v>8</v>
      </c>
      <c r="Q15" s="37">
        <f>H48</f>
        <v>8</v>
      </c>
      <c r="R15" s="37">
        <f t="shared" si="14"/>
        <v>56</v>
      </c>
    </row>
    <row r="16">
      <c r="A16" s="40" t="s">
        <v>20</v>
      </c>
      <c r="B16" s="27"/>
      <c r="C16" s="36"/>
      <c r="D16" s="29"/>
      <c r="E16" s="38"/>
      <c r="F16" s="39"/>
      <c r="G16" s="32">
        <f t="shared" si="12"/>
        <v>0</v>
      </c>
      <c r="H16" s="33">
        <f t="shared" si="13"/>
        <v>8</v>
      </c>
      <c r="J16" s="13">
        <f t="shared" si="15"/>
        <v>44625</v>
      </c>
      <c r="K16" s="37">
        <f>H50</f>
        <v>7</v>
      </c>
      <c r="L16" s="37">
        <f>H51</f>
        <v>8</v>
      </c>
      <c r="M16" s="37">
        <f>H52</f>
        <v>8</v>
      </c>
      <c r="N16" s="37">
        <f>H53</f>
        <v>8</v>
      </c>
      <c r="O16" s="37">
        <f>H54</f>
        <v>6</v>
      </c>
      <c r="P16" s="37">
        <f>H55</f>
        <v>7</v>
      </c>
      <c r="Q16" s="37">
        <f>H56</f>
        <v>8</v>
      </c>
      <c r="R16" s="37">
        <f t="shared" si="14"/>
        <v>52</v>
      </c>
    </row>
    <row r="17">
      <c r="A17" s="22">
        <f>A9 + 1</f>
        <v>44621</v>
      </c>
      <c r="B17" s="23" t="str">
        <f t="shared" ref="B17:E17" si="16">B9</f>
        <v>Reviews Creation</v>
      </c>
      <c r="C17" s="17" t="str">
        <f t="shared" si="16"/>
        <v>News Aggregation</v>
      </c>
      <c r="D17" s="19" t="str">
        <f t="shared" si="16"/>
        <v/>
      </c>
      <c r="E17" s="21" t="str">
        <f t="shared" si="16"/>
        <v>Other</v>
      </c>
      <c r="F17" s="24" t="s">
        <v>21</v>
      </c>
      <c r="G17" s="25" t="s">
        <v>22</v>
      </c>
      <c r="H17" s="3" t="s">
        <v>23</v>
      </c>
      <c r="J17" s="13">
        <f t="shared" si="15"/>
        <v>44626</v>
      </c>
      <c r="K17" s="37">
        <f>H58</f>
        <v>7</v>
      </c>
      <c r="L17" s="37">
        <f>H59</f>
        <v>8</v>
      </c>
      <c r="M17" s="37">
        <f>H60</f>
        <v>8</v>
      </c>
      <c r="N17" s="37">
        <f>H61</f>
        <v>8</v>
      </c>
      <c r="O17" s="37">
        <f>H62</f>
        <v>6</v>
      </c>
      <c r="P17" s="37">
        <f>H63</f>
        <v>7</v>
      </c>
      <c r="Q17" s="37">
        <f>H64</f>
        <v>8</v>
      </c>
      <c r="R17" s="37">
        <f t="shared" si="14"/>
        <v>52</v>
      </c>
    </row>
    <row r="18">
      <c r="A18" s="26" t="s">
        <v>11</v>
      </c>
      <c r="B18" s="27"/>
      <c r="C18" s="28"/>
      <c r="D18" s="29"/>
      <c r="E18" s="30"/>
      <c r="F18" s="31"/>
      <c r="G18" s="32">
        <f t="shared" ref="G18:G24" si="18">sum(B18:E18)</f>
        <v>0</v>
      </c>
      <c r="H18" s="33">
        <f t="shared" ref="H18:H24" si="19">H10 - G18</f>
        <v>8</v>
      </c>
      <c r="J18" s="13">
        <f t="shared" si="15"/>
        <v>44627</v>
      </c>
      <c r="K18" s="37">
        <f t="shared" ref="K18:Q18" si="17">K17</f>
        <v>7</v>
      </c>
      <c r="L18" s="37">
        <f t="shared" si="17"/>
        <v>8</v>
      </c>
      <c r="M18" s="37">
        <f t="shared" si="17"/>
        <v>8</v>
      </c>
      <c r="N18" s="37">
        <f t="shared" si="17"/>
        <v>8</v>
      </c>
      <c r="O18" s="37">
        <f t="shared" si="17"/>
        <v>6</v>
      </c>
      <c r="P18" s="37">
        <f t="shared" si="17"/>
        <v>7</v>
      </c>
      <c r="Q18" s="37">
        <f t="shared" si="17"/>
        <v>8</v>
      </c>
      <c r="R18" s="37">
        <f t="shared" si="14"/>
        <v>52</v>
      </c>
    </row>
    <row r="19">
      <c r="A19" s="34" t="s">
        <v>13</v>
      </c>
      <c r="B19" s="35"/>
      <c r="C19" s="36"/>
      <c r="D19" s="29"/>
      <c r="E19" s="38"/>
      <c r="F19" s="39"/>
      <c r="G19" s="32">
        <f t="shared" si="18"/>
        <v>0</v>
      </c>
      <c r="H19" s="33">
        <f t="shared" si="19"/>
        <v>8</v>
      </c>
    </row>
    <row r="20">
      <c r="A20" s="34" t="s">
        <v>15</v>
      </c>
      <c r="B20" s="27"/>
      <c r="C20" s="36"/>
      <c r="D20" s="29"/>
      <c r="E20" s="38"/>
      <c r="F20" s="31"/>
      <c r="G20" s="32">
        <f t="shared" si="18"/>
        <v>0</v>
      </c>
      <c r="H20" s="33">
        <f t="shared" si="19"/>
        <v>8</v>
      </c>
    </row>
    <row r="21">
      <c r="A21" s="34" t="s">
        <v>16</v>
      </c>
      <c r="B21" s="35"/>
      <c r="C21" s="36"/>
      <c r="D21" s="29"/>
      <c r="E21" s="38"/>
      <c r="F21" s="31"/>
      <c r="G21" s="32">
        <f t="shared" si="18"/>
        <v>0</v>
      </c>
      <c r="H21" s="33">
        <f t="shared" si="19"/>
        <v>8</v>
      </c>
    </row>
    <row r="22">
      <c r="A22" s="34" t="s">
        <v>18</v>
      </c>
      <c r="B22" s="35"/>
      <c r="C22" s="28"/>
      <c r="D22" s="29"/>
      <c r="E22" s="38"/>
      <c r="F22" s="39"/>
      <c r="G22" s="32">
        <f t="shared" si="18"/>
        <v>0</v>
      </c>
      <c r="H22" s="33">
        <f t="shared" si="19"/>
        <v>8</v>
      </c>
    </row>
    <row r="23">
      <c r="A23" s="34" t="s">
        <v>19</v>
      </c>
      <c r="B23" s="35"/>
      <c r="C23" s="36"/>
      <c r="D23" s="29"/>
      <c r="E23" s="30"/>
      <c r="F23" s="39"/>
      <c r="G23" s="32">
        <f t="shared" si="18"/>
        <v>0</v>
      </c>
      <c r="H23" s="33">
        <f t="shared" si="19"/>
        <v>8</v>
      </c>
    </row>
    <row r="24">
      <c r="A24" s="40" t="s">
        <v>20</v>
      </c>
      <c r="B24" s="27"/>
      <c r="C24" s="36"/>
      <c r="D24" s="29"/>
      <c r="E24" s="38"/>
      <c r="F24" s="39"/>
      <c r="G24" s="32">
        <f t="shared" si="18"/>
        <v>0</v>
      </c>
      <c r="H24" s="33">
        <f t="shared" si="19"/>
        <v>8</v>
      </c>
    </row>
    <row r="25">
      <c r="A25" s="22">
        <f>A17 + 1</f>
        <v>44622</v>
      </c>
      <c r="B25" s="23" t="str">
        <f t="shared" ref="B25:E25" si="20">B17</f>
        <v>Reviews Creation</v>
      </c>
      <c r="C25" s="17" t="str">
        <f t="shared" si="20"/>
        <v>News Aggregation</v>
      </c>
      <c r="D25" s="19" t="str">
        <f t="shared" si="20"/>
        <v/>
      </c>
      <c r="E25" s="21" t="str">
        <f t="shared" si="20"/>
        <v>Other</v>
      </c>
      <c r="F25" s="24" t="s">
        <v>21</v>
      </c>
      <c r="G25" s="25" t="s">
        <v>22</v>
      </c>
      <c r="H25" s="3" t="s">
        <v>23</v>
      </c>
    </row>
    <row r="26">
      <c r="A26" s="26" t="s">
        <v>11</v>
      </c>
      <c r="B26" s="27"/>
      <c r="C26" s="28"/>
      <c r="D26" s="29"/>
      <c r="E26" s="30"/>
      <c r="F26" s="31"/>
      <c r="G26" s="32">
        <f t="shared" ref="G26:G32" si="21">sum(B26:E26)</f>
        <v>0</v>
      </c>
      <c r="H26" s="33">
        <f t="shared" ref="H26:H32" si="22">H18 - G26</f>
        <v>8</v>
      </c>
    </row>
    <row r="27">
      <c r="A27" s="34" t="s">
        <v>13</v>
      </c>
      <c r="B27" s="27"/>
      <c r="C27" s="36"/>
      <c r="D27" s="29"/>
      <c r="E27" s="38"/>
      <c r="F27" s="31"/>
      <c r="G27" s="32">
        <f t="shared" si="21"/>
        <v>0</v>
      </c>
      <c r="H27" s="33">
        <f t="shared" si="22"/>
        <v>8</v>
      </c>
    </row>
    <row r="28">
      <c r="A28" s="34" t="s">
        <v>15</v>
      </c>
      <c r="B28" s="27"/>
      <c r="C28" s="36"/>
      <c r="D28" s="29"/>
      <c r="E28" s="38"/>
      <c r="F28" s="39"/>
      <c r="G28" s="32">
        <f t="shared" si="21"/>
        <v>0</v>
      </c>
      <c r="H28" s="33">
        <f t="shared" si="22"/>
        <v>8</v>
      </c>
    </row>
    <row r="29">
      <c r="A29" s="34" t="s">
        <v>16</v>
      </c>
      <c r="B29" s="35"/>
      <c r="C29" s="36"/>
      <c r="D29" s="29"/>
      <c r="E29" s="38"/>
      <c r="F29" s="39"/>
      <c r="G29" s="32">
        <f t="shared" si="21"/>
        <v>0</v>
      </c>
      <c r="H29" s="33">
        <f t="shared" si="22"/>
        <v>8</v>
      </c>
    </row>
    <row r="30">
      <c r="A30" s="34" t="s">
        <v>18</v>
      </c>
      <c r="B30" s="35"/>
      <c r="C30" s="28"/>
      <c r="D30" s="29"/>
      <c r="E30" s="38"/>
      <c r="F30" s="39"/>
      <c r="G30" s="32">
        <f t="shared" si="21"/>
        <v>0</v>
      </c>
      <c r="H30" s="33">
        <f t="shared" si="22"/>
        <v>8</v>
      </c>
    </row>
    <row r="31">
      <c r="A31" s="34" t="s">
        <v>19</v>
      </c>
      <c r="B31" s="35"/>
      <c r="C31" s="36"/>
      <c r="D31" s="29"/>
      <c r="E31" s="30"/>
      <c r="F31" s="39"/>
      <c r="G31" s="32">
        <f t="shared" si="21"/>
        <v>0</v>
      </c>
      <c r="H31" s="33">
        <f t="shared" si="22"/>
        <v>8</v>
      </c>
    </row>
    <row r="32">
      <c r="A32" s="40" t="s">
        <v>20</v>
      </c>
      <c r="B32" s="27"/>
      <c r="C32" s="36"/>
      <c r="D32" s="29"/>
      <c r="E32" s="38"/>
      <c r="F32" s="39"/>
      <c r="G32" s="32">
        <f t="shared" si="21"/>
        <v>0</v>
      </c>
      <c r="H32" s="33">
        <f t="shared" si="22"/>
        <v>8</v>
      </c>
    </row>
    <row r="33">
      <c r="A33" s="22">
        <f>A25 + 1</f>
        <v>44623</v>
      </c>
      <c r="B33" s="23" t="str">
        <f t="shared" ref="B33:E33" si="23">B25</f>
        <v>Reviews Creation</v>
      </c>
      <c r="C33" s="17" t="str">
        <f t="shared" si="23"/>
        <v>News Aggregation</v>
      </c>
      <c r="D33" s="19" t="str">
        <f t="shared" si="23"/>
        <v/>
      </c>
      <c r="E33" s="21" t="str">
        <f t="shared" si="23"/>
        <v>Other</v>
      </c>
      <c r="F33" s="24" t="s">
        <v>21</v>
      </c>
      <c r="G33" s="25" t="s">
        <v>22</v>
      </c>
      <c r="H33" s="3" t="s">
        <v>23</v>
      </c>
    </row>
    <row r="34">
      <c r="A34" s="26" t="s">
        <v>11</v>
      </c>
      <c r="B34" s="27"/>
      <c r="C34" s="28"/>
      <c r="D34" s="29"/>
      <c r="E34" s="30"/>
      <c r="F34" s="31"/>
      <c r="G34" s="32">
        <f t="shared" ref="G34:G40" si="24">sum(B34:E34)</f>
        <v>0</v>
      </c>
      <c r="H34" s="33">
        <f t="shared" ref="H34:H40" si="25">H26 - G34</f>
        <v>8</v>
      </c>
    </row>
    <row r="35">
      <c r="A35" s="34" t="s">
        <v>13</v>
      </c>
      <c r="B35" s="27"/>
      <c r="C35" s="36"/>
      <c r="D35" s="29"/>
      <c r="E35" s="30"/>
      <c r="F35" s="31"/>
      <c r="G35" s="32">
        <f t="shared" si="24"/>
        <v>0</v>
      </c>
      <c r="H35" s="33">
        <f t="shared" si="25"/>
        <v>8</v>
      </c>
    </row>
    <row r="36">
      <c r="A36" s="34" t="s">
        <v>15</v>
      </c>
      <c r="B36" s="27"/>
      <c r="C36" s="36"/>
      <c r="D36" s="29"/>
      <c r="E36" s="38"/>
      <c r="F36" s="39"/>
      <c r="G36" s="32">
        <f t="shared" si="24"/>
        <v>0</v>
      </c>
      <c r="H36" s="33">
        <f t="shared" si="25"/>
        <v>8</v>
      </c>
    </row>
    <row r="37">
      <c r="A37" s="34" t="s">
        <v>16</v>
      </c>
      <c r="B37" s="35"/>
      <c r="C37" s="36"/>
      <c r="D37" s="29"/>
      <c r="E37" s="38"/>
      <c r="F37" s="39"/>
      <c r="G37" s="32">
        <f t="shared" si="24"/>
        <v>0</v>
      </c>
      <c r="H37" s="33">
        <f t="shared" si="25"/>
        <v>8</v>
      </c>
    </row>
    <row r="38">
      <c r="A38" s="34" t="s">
        <v>18</v>
      </c>
      <c r="B38" s="35"/>
      <c r="C38" s="28"/>
      <c r="D38" s="29"/>
      <c r="E38" s="38"/>
      <c r="F38" s="39"/>
      <c r="G38" s="32">
        <f t="shared" si="24"/>
        <v>0</v>
      </c>
      <c r="H38" s="33">
        <f t="shared" si="25"/>
        <v>8</v>
      </c>
    </row>
    <row r="39">
      <c r="A39" s="34" t="s">
        <v>19</v>
      </c>
      <c r="B39" s="35"/>
      <c r="C39" s="36"/>
      <c r="D39" s="29"/>
      <c r="E39" s="30"/>
      <c r="F39" s="39"/>
      <c r="G39" s="32">
        <f t="shared" si="24"/>
        <v>0</v>
      </c>
      <c r="H39" s="33">
        <f t="shared" si="25"/>
        <v>8</v>
      </c>
    </row>
    <row r="40">
      <c r="A40" s="40" t="s">
        <v>20</v>
      </c>
      <c r="B40" s="35"/>
      <c r="C40" s="28"/>
      <c r="D40" s="29"/>
      <c r="E40" s="38"/>
      <c r="F40" s="39"/>
      <c r="G40" s="32">
        <f t="shared" si="24"/>
        <v>0</v>
      </c>
      <c r="H40" s="33">
        <f t="shared" si="25"/>
        <v>8</v>
      </c>
    </row>
    <row r="41">
      <c r="A41" s="22">
        <f>A33 + 1</f>
        <v>44624</v>
      </c>
      <c r="B41" s="23" t="str">
        <f t="shared" ref="B41:E41" si="26">B33</f>
        <v>Reviews Creation</v>
      </c>
      <c r="C41" s="17" t="str">
        <f t="shared" si="26"/>
        <v>News Aggregation</v>
      </c>
      <c r="D41" s="19" t="str">
        <f t="shared" si="26"/>
        <v/>
      </c>
      <c r="E41" s="21" t="str">
        <f t="shared" si="26"/>
        <v>Other</v>
      </c>
      <c r="F41" s="24" t="s">
        <v>21</v>
      </c>
      <c r="G41" s="25" t="s">
        <v>22</v>
      </c>
      <c r="H41" s="3" t="s">
        <v>23</v>
      </c>
    </row>
    <row r="42">
      <c r="A42" s="26" t="s">
        <v>11</v>
      </c>
      <c r="B42" s="35"/>
      <c r="C42" s="36"/>
      <c r="D42" s="29"/>
      <c r="E42" s="30"/>
      <c r="F42" s="39"/>
      <c r="G42" s="32">
        <f t="shared" ref="G42:G48" si="27">sum(B42:E42)</f>
        <v>0</v>
      </c>
      <c r="H42" s="33">
        <f t="shared" ref="H42:H48" si="28">H34 - G42</f>
        <v>8</v>
      </c>
    </row>
    <row r="43">
      <c r="A43" s="34" t="s">
        <v>13</v>
      </c>
      <c r="B43" s="27"/>
      <c r="C43" s="36"/>
      <c r="D43" s="29"/>
      <c r="E43" s="30"/>
      <c r="F43" s="39"/>
      <c r="G43" s="32">
        <f t="shared" si="27"/>
        <v>0</v>
      </c>
      <c r="H43" s="33">
        <f t="shared" si="28"/>
        <v>8</v>
      </c>
    </row>
    <row r="44">
      <c r="A44" s="34" t="s">
        <v>15</v>
      </c>
      <c r="B44" s="35"/>
      <c r="C44" s="36"/>
      <c r="D44" s="29"/>
      <c r="E44" s="38"/>
      <c r="F44" s="39"/>
      <c r="G44" s="32">
        <f t="shared" si="27"/>
        <v>0</v>
      </c>
      <c r="H44" s="33">
        <f t="shared" si="28"/>
        <v>8</v>
      </c>
    </row>
    <row r="45">
      <c r="A45" s="34" t="s">
        <v>16</v>
      </c>
      <c r="B45" s="35"/>
      <c r="C45" s="36"/>
      <c r="D45" s="29"/>
      <c r="E45" s="30"/>
      <c r="F45" s="31"/>
      <c r="G45" s="32">
        <f t="shared" si="27"/>
        <v>0</v>
      </c>
      <c r="H45" s="33">
        <f t="shared" si="28"/>
        <v>8</v>
      </c>
    </row>
    <row r="46">
      <c r="A46" s="34" t="s">
        <v>18</v>
      </c>
      <c r="B46" s="35"/>
      <c r="C46" s="36"/>
      <c r="D46" s="29"/>
      <c r="E46" s="38"/>
      <c r="F46" s="39"/>
      <c r="G46" s="32">
        <f t="shared" si="27"/>
        <v>0</v>
      </c>
      <c r="H46" s="33">
        <f t="shared" si="28"/>
        <v>8</v>
      </c>
    </row>
    <row r="47">
      <c r="A47" s="34" t="s">
        <v>19</v>
      </c>
      <c r="B47" s="35"/>
      <c r="C47" s="36"/>
      <c r="D47" s="29"/>
      <c r="E47" s="30"/>
      <c r="F47" s="39"/>
      <c r="G47" s="32">
        <f t="shared" si="27"/>
        <v>0</v>
      </c>
      <c r="H47" s="33">
        <f t="shared" si="28"/>
        <v>8</v>
      </c>
    </row>
    <row r="48">
      <c r="A48" s="40" t="s">
        <v>20</v>
      </c>
      <c r="B48" s="27"/>
      <c r="C48" s="36"/>
      <c r="D48" s="29"/>
      <c r="E48" s="38"/>
      <c r="F48" s="39"/>
      <c r="G48" s="32">
        <f t="shared" si="27"/>
        <v>0</v>
      </c>
      <c r="H48" s="33">
        <f t="shared" si="28"/>
        <v>8</v>
      </c>
    </row>
    <row r="49">
      <c r="A49" s="22">
        <f>A41 + 1</f>
        <v>44625</v>
      </c>
      <c r="B49" s="23" t="str">
        <f t="shared" ref="B49:E49" si="29">B41</f>
        <v>Reviews Creation</v>
      </c>
      <c r="C49" s="17" t="str">
        <f t="shared" si="29"/>
        <v>News Aggregation</v>
      </c>
      <c r="D49" s="19" t="str">
        <f t="shared" si="29"/>
        <v/>
      </c>
      <c r="E49" s="21" t="str">
        <f t="shared" si="29"/>
        <v>Other</v>
      </c>
      <c r="F49" s="24" t="s">
        <v>21</v>
      </c>
      <c r="G49" s="25" t="s">
        <v>22</v>
      </c>
      <c r="H49" s="3" t="s">
        <v>23</v>
      </c>
    </row>
    <row r="50">
      <c r="A50" s="26" t="s">
        <v>11</v>
      </c>
      <c r="B50" s="35"/>
      <c r="C50" s="36"/>
      <c r="D50" s="29"/>
      <c r="E50" s="30">
        <v>1.0</v>
      </c>
      <c r="F50" s="39"/>
      <c r="G50" s="32">
        <f t="shared" ref="G50:G56" si="30">sum(B50:E50)</f>
        <v>1</v>
      </c>
      <c r="H50" s="33">
        <f t="shared" ref="H50:H56" si="31">H42 - G50</f>
        <v>7</v>
      </c>
    </row>
    <row r="51">
      <c r="A51" s="34" t="s">
        <v>13</v>
      </c>
      <c r="B51" s="35"/>
      <c r="C51" s="36"/>
      <c r="D51" s="29"/>
      <c r="E51" s="38"/>
      <c r="F51" s="39"/>
      <c r="G51" s="32">
        <f t="shared" si="30"/>
        <v>0</v>
      </c>
      <c r="H51" s="33">
        <f t="shared" si="31"/>
        <v>8</v>
      </c>
    </row>
    <row r="52">
      <c r="A52" s="34" t="s">
        <v>15</v>
      </c>
      <c r="B52" s="35"/>
      <c r="C52" s="36"/>
      <c r="D52" s="29"/>
      <c r="E52" s="38"/>
      <c r="F52" s="39"/>
      <c r="G52" s="32">
        <f t="shared" si="30"/>
        <v>0</v>
      </c>
      <c r="H52" s="33">
        <f t="shared" si="31"/>
        <v>8</v>
      </c>
    </row>
    <row r="53">
      <c r="A53" s="34" t="s">
        <v>16</v>
      </c>
      <c r="B53" s="35"/>
      <c r="C53" s="36"/>
      <c r="D53" s="29"/>
      <c r="E53" s="38"/>
      <c r="F53" s="31">
        <v>0.0</v>
      </c>
      <c r="G53" s="32">
        <f t="shared" si="30"/>
        <v>0</v>
      </c>
      <c r="H53" s="33">
        <f t="shared" si="31"/>
        <v>8</v>
      </c>
    </row>
    <row r="54">
      <c r="A54" s="34" t="s">
        <v>18</v>
      </c>
      <c r="B54" s="35"/>
      <c r="C54" s="28">
        <v>2.0</v>
      </c>
      <c r="D54" s="29"/>
      <c r="E54" s="38"/>
      <c r="F54" s="39"/>
      <c r="G54" s="32">
        <f t="shared" si="30"/>
        <v>2</v>
      </c>
      <c r="H54" s="33">
        <f t="shared" si="31"/>
        <v>6</v>
      </c>
    </row>
    <row r="55">
      <c r="A55" s="34" t="s">
        <v>19</v>
      </c>
      <c r="B55" s="35"/>
      <c r="C55" s="36"/>
      <c r="D55" s="29"/>
      <c r="E55" s="30">
        <v>1.0</v>
      </c>
      <c r="F55" s="39"/>
      <c r="G55" s="32">
        <f t="shared" si="30"/>
        <v>1</v>
      </c>
      <c r="H55" s="33">
        <f t="shared" si="31"/>
        <v>7</v>
      </c>
    </row>
    <row r="56">
      <c r="A56" s="40" t="s">
        <v>20</v>
      </c>
      <c r="B56" s="35"/>
      <c r="C56" s="36"/>
      <c r="D56" s="29"/>
      <c r="E56" s="38"/>
      <c r="F56" s="39"/>
      <c r="G56" s="32">
        <f t="shared" si="30"/>
        <v>0</v>
      </c>
      <c r="H56" s="33">
        <f t="shared" si="31"/>
        <v>8</v>
      </c>
    </row>
    <row r="57">
      <c r="A57" s="22">
        <f>A49 + 1</f>
        <v>44626</v>
      </c>
      <c r="B57" s="23" t="str">
        <f t="shared" ref="B57:E57" si="32">B49</f>
        <v>Reviews Creation</v>
      </c>
      <c r="C57" s="17" t="str">
        <f t="shared" si="32"/>
        <v>News Aggregation</v>
      </c>
      <c r="D57" s="19" t="str">
        <f t="shared" si="32"/>
        <v/>
      </c>
      <c r="E57" s="21" t="str">
        <f t="shared" si="32"/>
        <v>Other</v>
      </c>
      <c r="F57" s="24" t="s">
        <v>21</v>
      </c>
      <c r="G57" s="25" t="s">
        <v>22</v>
      </c>
      <c r="H57" s="3" t="s">
        <v>23</v>
      </c>
    </row>
    <row r="58">
      <c r="A58" s="26" t="s">
        <v>11</v>
      </c>
      <c r="B58" s="35"/>
      <c r="C58" s="36"/>
      <c r="D58" s="29"/>
      <c r="E58" s="38"/>
      <c r="F58" s="39"/>
      <c r="G58" s="32">
        <f t="shared" ref="G58:G64" si="33">sum(B58:E58)</f>
        <v>0</v>
      </c>
      <c r="H58" s="33">
        <f t="shared" ref="H58:H64" si="34">H50 - G58</f>
        <v>7</v>
      </c>
    </row>
    <row r="59">
      <c r="A59" s="34" t="s">
        <v>13</v>
      </c>
      <c r="B59" s="35"/>
      <c r="C59" s="36"/>
      <c r="D59" s="29"/>
      <c r="E59" s="38"/>
      <c r="F59" s="39"/>
      <c r="G59" s="32">
        <f t="shared" si="33"/>
        <v>0</v>
      </c>
      <c r="H59" s="33">
        <f t="shared" si="34"/>
        <v>8</v>
      </c>
    </row>
    <row r="60">
      <c r="A60" s="34" t="s">
        <v>15</v>
      </c>
      <c r="B60" s="35"/>
      <c r="C60" s="36"/>
      <c r="D60" s="29"/>
      <c r="E60" s="38"/>
      <c r="F60" s="39"/>
      <c r="G60" s="32">
        <f t="shared" si="33"/>
        <v>0</v>
      </c>
      <c r="H60" s="33">
        <f t="shared" si="34"/>
        <v>8</v>
      </c>
    </row>
    <row r="61">
      <c r="A61" s="34" t="s">
        <v>16</v>
      </c>
      <c r="B61" s="35"/>
      <c r="C61" s="36"/>
      <c r="D61" s="29"/>
      <c r="E61" s="38"/>
      <c r="F61" s="31"/>
      <c r="G61" s="32">
        <f t="shared" si="33"/>
        <v>0</v>
      </c>
      <c r="H61" s="33">
        <f t="shared" si="34"/>
        <v>8</v>
      </c>
    </row>
    <row r="62">
      <c r="A62" s="34" t="s">
        <v>18</v>
      </c>
      <c r="B62" s="35"/>
      <c r="C62" s="36"/>
      <c r="D62" s="29"/>
      <c r="E62" s="38"/>
      <c r="F62" s="39"/>
      <c r="G62" s="32">
        <f t="shared" si="33"/>
        <v>0</v>
      </c>
      <c r="H62" s="33">
        <f t="shared" si="34"/>
        <v>6</v>
      </c>
    </row>
    <row r="63">
      <c r="A63" s="34" t="s">
        <v>19</v>
      </c>
      <c r="B63" s="35"/>
      <c r="C63" s="36"/>
      <c r="D63" s="29"/>
      <c r="E63" s="30"/>
      <c r="F63" s="39"/>
      <c r="G63" s="32">
        <f t="shared" si="33"/>
        <v>0</v>
      </c>
      <c r="H63" s="33">
        <f t="shared" si="34"/>
        <v>7</v>
      </c>
    </row>
    <row r="64">
      <c r="A64" s="40" t="s">
        <v>20</v>
      </c>
      <c r="B64" s="41"/>
      <c r="C64" s="42"/>
      <c r="D64" s="43"/>
      <c r="E64" s="44"/>
      <c r="F64" s="45"/>
      <c r="G64" s="32">
        <f t="shared" si="33"/>
        <v>0</v>
      </c>
      <c r="H64" s="46">
        <f t="shared" si="34"/>
        <v>8</v>
      </c>
    </row>
    <row r="65">
      <c r="E65" s="47" t="s">
        <v>26</v>
      </c>
      <c r="F65" s="48">
        <f>SUM(F9:F64)</f>
        <v>0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44620</v>
      </c>
      <c r="B72" s="50">
        <f>SUM(G10+G11+G12+G13+G14+G15+G16)</f>
        <v>0</v>
      </c>
      <c r="C72" s="50">
        <f>(B72-F72)/(F72)*100</f>
        <v>-100</v>
      </c>
      <c r="D72" s="50">
        <f>SUM(H9:H16)</f>
        <v>56</v>
      </c>
      <c r="E72" s="50">
        <f>D72</f>
        <v>56</v>
      </c>
      <c r="F72" s="50">
        <f>E78</f>
        <v>8</v>
      </c>
    </row>
    <row r="73">
      <c r="A73" s="13">
        <f t="shared" ref="A73:A79" si="35">A72 + 1</f>
        <v>44621</v>
      </c>
      <c r="B73" s="50">
        <f>SUM(G18+G19+G20+G21+G22+G23+G24)</f>
        <v>0</v>
      </c>
      <c r="C73" s="50">
        <f>(B73-F72)/(F72)*100</f>
        <v>-100</v>
      </c>
      <c r="D73" s="50">
        <f>Sum(H17:H24)</f>
        <v>56</v>
      </c>
      <c r="E73" s="50">
        <f>D72 * (6/7)</f>
        <v>48</v>
      </c>
    </row>
    <row r="74">
      <c r="A74" s="13">
        <f t="shared" si="35"/>
        <v>44622</v>
      </c>
      <c r="B74" s="50">
        <f>SUM(G26+G27+G28+G29+G30+G31+G32)</f>
        <v>0</v>
      </c>
      <c r="C74" s="50">
        <f>(B74-F72)/(F72)*100</f>
        <v>-100</v>
      </c>
      <c r="D74" s="50">
        <f>sum(H25:H32)</f>
        <v>56</v>
      </c>
      <c r="E74" s="50">
        <f>D72 * (5/7)</f>
        <v>40</v>
      </c>
    </row>
    <row r="75">
      <c r="A75" s="13">
        <f t="shared" si="35"/>
        <v>44623</v>
      </c>
      <c r="B75" s="50">
        <f>SUM(G34+G35+G36+G37+G38+G39+G40)</f>
        <v>0</v>
      </c>
      <c r="C75" s="50">
        <f>(B75-F72)/(F72)*100</f>
        <v>-100</v>
      </c>
      <c r="D75" s="50">
        <f>sum(H33:H40)</f>
        <v>56</v>
      </c>
      <c r="E75" s="50">
        <f>D72 * (4/7)</f>
        <v>32</v>
      </c>
    </row>
    <row r="76">
      <c r="A76" s="13">
        <f t="shared" si="35"/>
        <v>44624</v>
      </c>
      <c r="B76" s="50">
        <f>SUM(G42+G43+G44+G45+G46+G47+G48)</f>
        <v>0</v>
      </c>
      <c r="C76" s="50">
        <f>((B76-F72)/(F72)*100)</f>
        <v>-100</v>
      </c>
      <c r="D76" s="50">
        <f>sum(H41:H48)</f>
        <v>56</v>
      </c>
      <c r="E76" s="50">
        <f>D72 * (3/7)</f>
        <v>24</v>
      </c>
    </row>
    <row r="77">
      <c r="A77" s="13">
        <f t="shared" si="35"/>
        <v>44625</v>
      </c>
      <c r="B77" s="50">
        <f>SUM(G50+G51+G52+G53+G54+G55+G56)</f>
        <v>4</v>
      </c>
      <c r="C77" s="50">
        <f>(B77-F72)/(F72)*100</f>
        <v>-50</v>
      </c>
      <c r="D77" s="50">
        <f>sum(H49:H56)</f>
        <v>52</v>
      </c>
      <c r="E77" s="50">
        <f>D72 * (2/7)</f>
        <v>16</v>
      </c>
    </row>
    <row r="78">
      <c r="A78" s="13">
        <f t="shared" si="35"/>
        <v>44626</v>
      </c>
      <c r="B78" s="50">
        <f>SUM(G58+G59+G60+G61+G62+G63+G64)</f>
        <v>0</v>
      </c>
      <c r="C78" s="50">
        <f>(B78-F72)/(F72)*100</f>
        <v>-100</v>
      </c>
      <c r="D78" s="50">
        <f>sum(H57:H64)</f>
        <v>52</v>
      </c>
      <c r="E78" s="50">
        <f>D72 * (1/7)</f>
        <v>8</v>
      </c>
    </row>
    <row r="79">
      <c r="A79" s="13">
        <f t="shared" si="35"/>
        <v>44627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52</v>
      </c>
      <c r="E79" s="50">
        <f>D72 * 0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2.43"/>
    <col customWidth="1" min="4" max="4" width="21.86"/>
    <col customWidth="1" min="5" max="5" width="32.43"/>
    <col customWidth="1" min="6" max="6" width="21.14"/>
    <col customWidth="1" min="7" max="7" width="23.43"/>
    <col customWidth="1" min="8" max="8" width="17.86"/>
    <col customWidth="1" min="10" max="10" width="17.14"/>
    <col customWidth="1" min="19" max="19" width="19.14"/>
    <col customWidth="1" min="20" max="21" width="19.0"/>
    <col customWidth="1" min="22" max="22" width="18.29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tr">
        <f>A2</f>
        <v>Alex</v>
      </c>
      <c r="L1" s="5" t="str">
        <f>A3</f>
        <v>Daniel</v>
      </c>
      <c r="M1" s="5" t="str">
        <f>A4</f>
        <v>Hunter</v>
      </c>
      <c r="N1" s="5" t="str">
        <f>A5</f>
        <v>Luke</v>
      </c>
      <c r="O1" s="5" t="str">
        <f>A6</f>
        <v>Matt</v>
      </c>
      <c r="P1" s="5" t="str">
        <f>A7</f>
        <v>Michelle</v>
      </c>
      <c r="Q1" s="5" t="str">
        <f>A8</f>
        <v>Tyler</v>
      </c>
      <c r="R1" s="4" t="s">
        <v>9</v>
      </c>
      <c r="V1" s="4" t="s">
        <v>10</v>
      </c>
      <c r="W1" s="5" t="str">
        <f>A2</f>
        <v>Alex</v>
      </c>
      <c r="X1" s="5" t="str">
        <f>A3</f>
        <v>Daniel</v>
      </c>
      <c r="Y1" s="5" t="str">
        <f>A4</f>
        <v>Hunter</v>
      </c>
      <c r="Z1" s="5" t="str">
        <f>A5</f>
        <v>Luke</v>
      </c>
      <c r="AA1" s="5" t="str">
        <f>A6</f>
        <v>Matt</v>
      </c>
      <c r="AB1" s="5" t="str">
        <f>A7</f>
        <v>Michelle</v>
      </c>
      <c r="AC1" s="5" t="str">
        <f>A8</f>
        <v>Tyler</v>
      </c>
      <c r="AD1" s="6"/>
    </row>
    <row r="2">
      <c r="A2" s="7" t="s">
        <v>11</v>
      </c>
      <c r="B2" s="8">
        <v>8.0</v>
      </c>
      <c r="C2" s="8">
        <f>sumif(A9:A1000,A2,G9:G1000)</f>
        <v>5</v>
      </c>
      <c r="D2" s="9">
        <v>44627.0</v>
      </c>
      <c r="E2" s="10">
        <f>SUM(H9:H16)</f>
        <v>53</v>
      </c>
      <c r="F2" s="11">
        <f>sum(I2:I5)</f>
        <v>31</v>
      </c>
      <c r="G2" s="12" t="s">
        <v>40</v>
      </c>
      <c r="H2" s="12">
        <f>sum(B9:B64)</f>
        <v>13</v>
      </c>
      <c r="I2" s="12">
        <v>8.0</v>
      </c>
      <c r="J2" s="13">
        <f>D2</f>
        <v>44627</v>
      </c>
      <c r="K2" s="14">
        <f>B2</f>
        <v>8</v>
      </c>
      <c r="L2" s="14">
        <f>B3</f>
        <v>9</v>
      </c>
      <c r="M2" s="14">
        <f>B4</f>
        <v>8</v>
      </c>
      <c r="N2" s="14">
        <f>B5</f>
        <v>8</v>
      </c>
      <c r="O2" s="14">
        <f>B6</f>
        <v>10</v>
      </c>
      <c r="P2" s="14">
        <f>B7</f>
        <v>8</v>
      </c>
      <c r="Q2" s="14">
        <f>B8</f>
        <v>8</v>
      </c>
      <c r="R2" s="14">
        <f>sum(K2:Q2)</f>
        <v>59</v>
      </c>
      <c r="V2" s="5"/>
      <c r="W2" s="14">
        <f t="shared" ref="W2:AC2" si="1">(K11-K17)/7</f>
        <v>0.7142857143</v>
      </c>
      <c r="X2" s="14">
        <f t="shared" si="1"/>
        <v>0.9285714286</v>
      </c>
      <c r="Y2" s="14">
        <f t="shared" si="1"/>
        <v>0.5714285714</v>
      </c>
      <c r="Z2" s="14">
        <f t="shared" si="1"/>
        <v>0</v>
      </c>
      <c r="AA2" s="14">
        <f t="shared" si="1"/>
        <v>1.285714286</v>
      </c>
      <c r="AB2" s="14">
        <f t="shared" si="1"/>
        <v>0.9285714286</v>
      </c>
      <c r="AC2" s="14">
        <f t="shared" si="1"/>
        <v>0.7142857143</v>
      </c>
      <c r="AD2" s="15"/>
    </row>
    <row r="3">
      <c r="A3" s="7" t="s">
        <v>13</v>
      </c>
      <c r="B3" s="8">
        <v>9.0</v>
      </c>
      <c r="C3" s="8">
        <f t="shared" ref="C3:C4" si="3">sumif(A9:A1000,A3,G9:G1000)</f>
        <v>8.5</v>
      </c>
      <c r="D3" s="9">
        <f t="shared" ref="D3:D8" si="4">D2 + 1</f>
        <v>44628</v>
      </c>
      <c r="E3" s="10">
        <f>Sum(H17:H24)</f>
        <v>46</v>
      </c>
      <c r="F3" s="10">
        <f>F2 * (6/7)</f>
        <v>26.57142857</v>
      </c>
      <c r="G3" s="16" t="s">
        <v>41</v>
      </c>
      <c r="H3" s="17">
        <f>sum(C9:C64)</f>
        <v>11</v>
      </c>
      <c r="I3" s="16">
        <v>15.0</v>
      </c>
      <c r="J3" s="13">
        <f t="shared" ref="J3:J9" si="5">J2 + 1</f>
        <v>44628</v>
      </c>
      <c r="K3" s="14">
        <f t="shared" ref="K3:R3" si="2">K2 * (6/7)</f>
        <v>6.857142857</v>
      </c>
      <c r="L3" s="14">
        <f t="shared" si="2"/>
        <v>7.714285714</v>
      </c>
      <c r="M3" s="14">
        <f t="shared" si="2"/>
        <v>6.857142857</v>
      </c>
      <c r="N3" s="14">
        <f t="shared" si="2"/>
        <v>6.857142857</v>
      </c>
      <c r="O3" s="14">
        <f t="shared" si="2"/>
        <v>8.571428571</v>
      </c>
      <c r="P3" s="14">
        <f t="shared" si="2"/>
        <v>6.857142857</v>
      </c>
      <c r="Q3" s="14">
        <f t="shared" si="2"/>
        <v>6.857142857</v>
      </c>
      <c r="R3" s="14">
        <f t="shared" si="2"/>
        <v>50.57142857</v>
      </c>
    </row>
    <row r="4">
      <c r="A4" s="7" t="s">
        <v>15</v>
      </c>
      <c r="B4" s="8">
        <v>8.0</v>
      </c>
      <c r="C4" s="8">
        <f t="shared" si="3"/>
        <v>6</v>
      </c>
      <c r="D4" s="9">
        <f t="shared" si="4"/>
        <v>44629</v>
      </c>
      <c r="E4" s="10">
        <f>sum(H25:H32)</f>
        <v>39</v>
      </c>
      <c r="F4" s="10">
        <f>F2 * (5/7)</f>
        <v>22.14285714</v>
      </c>
      <c r="G4" s="18"/>
      <c r="H4" s="19">
        <f>sum(C9:C64)</f>
        <v>11</v>
      </c>
      <c r="I4" s="18">
        <v>8.0</v>
      </c>
      <c r="J4" s="13">
        <f t="shared" si="5"/>
        <v>44629</v>
      </c>
      <c r="K4" s="14">
        <f t="shared" ref="K4:R4" si="6">K2 * (5/7)</f>
        <v>5.714285714</v>
      </c>
      <c r="L4" s="14">
        <f t="shared" si="6"/>
        <v>6.428571429</v>
      </c>
      <c r="M4" s="14">
        <f t="shared" si="6"/>
        <v>5.714285714</v>
      </c>
      <c r="N4" s="14">
        <f t="shared" si="6"/>
        <v>5.714285714</v>
      </c>
      <c r="O4" s="14">
        <f t="shared" si="6"/>
        <v>7.142857143</v>
      </c>
      <c r="P4" s="14">
        <f t="shared" si="6"/>
        <v>5.714285714</v>
      </c>
      <c r="Q4" s="14">
        <f t="shared" si="6"/>
        <v>5.714285714</v>
      </c>
      <c r="R4" s="14">
        <f t="shared" si="6"/>
        <v>42.14285714</v>
      </c>
    </row>
    <row r="5">
      <c r="A5" s="7" t="s">
        <v>16</v>
      </c>
      <c r="B5" s="8">
        <v>8.0</v>
      </c>
      <c r="C5" s="8">
        <f>sumif(A9:A1000,A5,G9:G1000)</f>
        <v>0</v>
      </c>
      <c r="D5" s="9">
        <f t="shared" si="4"/>
        <v>44630</v>
      </c>
      <c r="E5" s="10">
        <f>sum(H33:H40)</f>
        <v>30</v>
      </c>
      <c r="F5" s="10">
        <f>F2 * (4/7)</f>
        <v>17.71428571</v>
      </c>
      <c r="G5" s="20" t="s">
        <v>17</v>
      </c>
      <c r="H5" s="21">
        <f>sum(C9:C64)</f>
        <v>11</v>
      </c>
      <c r="I5" s="20">
        <v>0.0</v>
      </c>
      <c r="J5" s="13">
        <f t="shared" si="5"/>
        <v>44630</v>
      </c>
      <c r="K5" s="14">
        <f t="shared" ref="K5:R5" si="7">K2 * (4/7)</f>
        <v>4.571428571</v>
      </c>
      <c r="L5" s="14">
        <f t="shared" si="7"/>
        <v>5.142857143</v>
      </c>
      <c r="M5" s="14">
        <f t="shared" si="7"/>
        <v>4.571428571</v>
      </c>
      <c r="N5" s="14">
        <f t="shared" si="7"/>
        <v>4.571428571</v>
      </c>
      <c r="O5" s="14">
        <f t="shared" si="7"/>
        <v>5.714285714</v>
      </c>
      <c r="P5" s="14">
        <f t="shared" si="7"/>
        <v>4.571428571</v>
      </c>
      <c r="Q5" s="14">
        <f t="shared" si="7"/>
        <v>4.571428571</v>
      </c>
      <c r="R5" s="14">
        <f t="shared" si="7"/>
        <v>33.71428571</v>
      </c>
    </row>
    <row r="6">
      <c r="A6" s="7" t="s">
        <v>18</v>
      </c>
      <c r="B6" s="8">
        <v>10.0</v>
      </c>
      <c r="C6" s="8">
        <f>sumif(A9:A1000,A6,G9:G1000)</f>
        <v>9</v>
      </c>
      <c r="D6" s="9">
        <f t="shared" si="4"/>
        <v>44631</v>
      </c>
      <c r="E6" s="10">
        <f>sum(H41:H48)</f>
        <v>24.5</v>
      </c>
      <c r="F6" s="10">
        <f>F2 * (3/7)</f>
        <v>13.28571429</v>
      </c>
      <c r="J6" s="13">
        <f t="shared" si="5"/>
        <v>44631</v>
      </c>
      <c r="K6" s="14">
        <f t="shared" ref="K6:R6" si="8">K2 * (3/7)</f>
        <v>3.428571429</v>
      </c>
      <c r="L6" s="14">
        <f t="shared" si="8"/>
        <v>3.857142857</v>
      </c>
      <c r="M6" s="14">
        <f t="shared" si="8"/>
        <v>3.428571429</v>
      </c>
      <c r="N6" s="14">
        <f t="shared" si="8"/>
        <v>3.428571429</v>
      </c>
      <c r="O6" s="14">
        <f t="shared" si="8"/>
        <v>4.285714286</v>
      </c>
      <c r="P6" s="14">
        <f t="shared" si="8"/>
        <v>3.428571429</v>
      </c>
      <c r="Q6" s="14">
        <f t="shared" si="8"/>
        <v>3.428571429</v>
      </c>
      <c r="R6" s="14">
        <f t="shared" si="8"/>
        <v>25.28571429</v>
      </c>
    </row>
    <row r="7">
      <c r="A7" s="7" t="s">
        <v>19</v>
      </c>
      <c r="B7" s="8">
        <v>8.0</v>
      </c>
      <c r="C7" s="8">
        <f>sumif(A9:A1000,A7,G9:G1000)</f>
        <v>6.5</v>
      </c>
      <c r="D7" s="9">
        <f t="shared" si="4"/>
        <v>44632</v>
      </c>
      <c r="E7" s="10">
        <f>sum(H49:H56)</f>
        <v>20.5</v>
      </c>
      <c r="F7" s="10">
        <f>F2 * (2/7)</f>
        <v>8.857142857</v>
      </c>
      <c r="J7" s="13">
        <f t="shared" si="5"/>
        <v>44632</v>
      </c>
      <c r="K7" s="14">
        <f t="shared" ref="K7:R7" si="9">K2 * (2/7)</f>
        <v>2.285714286</v>
      </c>
      <c r="L7" s="14">
        <f t="shared" si="9"/>
        <v>2.571428571</v>
      </c>
      <c r="M7" s="14">
        <f t="shared" si="9"/>
        <v>2.285714286</v>
      </c>
      <c r="N7" s="14">
        <f t="shared" si="9"/>
        <v>2.285714286</v>
      </c>
      <c r="O7" s="14">
        <f t="shared" si="9"/>
        <v>2.857142857</v>
      </c>
      <c r="P7" s="14">
        <f t="shared" si="9"/>
        <v>2.285714286</v>
      </c>
      <c r="Q7" s="14">
        <f t="shared" si="9"/>
        <v>2.285714286</v>
      </c>
      <c r="R7" s="14">
        <f t="shared" si="9"/>
        <v>16.85714286</v>
      </c>
    </row>
    <row r="8">
      <c r="A8" s="7" t="s">
        <v>20</v>
      </c>
      <c r="B8" s="8">
        <v>8.0</v>
      </c>
      <c r="C8" s="8">
        <f>sumif(A9:A1000,A8,G9:G1000)</f>
        <v>7</v>
      </c>
      <c r="D8" s="9">
        <f t="shared" si="4"/>
        <v>44633</v>
      </c>
      <c r="E8" s="10">
        <f>sum(H57:H64)</f>
        <v>17</v>
      </c>
      <c r="F8" s="10">
        <f>F2 * (1/7)</f>
        <v>4.428571429</v>
      </c>
      <c r="J8" s="13">
        <f t="shared" si="5"/>
        <v>44633</v>
      </c>
      <c r="K8" s="14">
        <f t="shared" ref="K8:R8" si="10">K2 * (1/7)</f>
        <v>1.142857143</v>
      </c>
      <c r="L8" s="14">
        <f t="shared" si="10"/>
        <v>1.285714286</v>
      </c>
      <c r="M8" s="14">
        <f t="shared" si="10"/>
        <v>1.142857143</v>
      </c>
      <c r="N8" s="14">
        <f t="shared" si="10"/>
        <v>1.142857143</v>
      </c>
      <c r="O8" s="14">
        <f t="shared" si="10"/>
        <v>1.428571429</v>
      </c>
      <c r="P8" s="14">
        <f t="shared" si="10"/>
        <v>1.142857143</v>
      </c>
      <c r="Q8" s="14">
        <f t="shared" si="10"/>
        <v>1.142857143</v>
      </c>
      <c r="R8" s="14">
        <f t="shared" si="10"/>
        <v>8.428571429</v>
      </c>
    </row>
    <row r="9">
      <c r="A9" s="22">
        <f>D2</f>
        <v>44627</v>
      </c>
      <c r="B9" s="23" t="str">
        <f>G2</f>
        <v>News Aggregation</v>
      </c>
      <c r="C9" s="17" t="str">
        <f>G3</f>
        <v>Food Information Page</v>
      </c>
      <c r="D9" s="19" t="str">
        <f>G4</f>
        <v/>
      </c>
      <c r="E9" s="21" t="str">
        <f>G5</f>
        <v>Other</v>
      </c>
      <c r="F9" s="24" t="s">
        <v>21</v>
      </c>
      <c r="G9" s="25" t="s">
        <v>22</v>
      </c>
      <c r="H9" s="3" t="s">
        <v>23</v>
      </c>
      <c r="J9" s="13">
        <f t="shared" si="5"/>
        <v>44634</v>
      </c>
      <c r="K9" s="14">
        <f t="shared" ref="K9:R9" si="11">K2 * (0/7)</f>
        <v>0</v>
      </c>
      <c r="L9" s="14">
        <f t="shared" si="11"/>
        <v>0</v>
      </c>
      <c r="M9" s="14">
        <f t="shared" si="11"/>
        <v>0</v>
      </c>
      <c r="N9" s="14">
        <f t="shared" si="11"/>
        <v>0</v>
      </c>
      <c r="O9" s="14">
        <f t="shared" si="11"/>
        <v>0</v>
      </c>
      <c r="P9" s="14">
        <f t="shared" si="11"/>
        <v>0</v>
      </c>
      <c r="Q9" s="14">
        <f t="shared" si="11"/>
        <v>0</v>
      </c>
      <c r="R9" s="14">
        <f t="shared" si="11"/>
        <v>0</v>
      </c>
    </row>
    <row r="10">
      <c r="A10" s="26" t="s">
        <v>11</v>
      </c>
      <c r="B10" s="27">
        <v>0.0</v>
      </c>
      <c r="C10" s="28">
        <v>0.0</v>
      </c>
      <c r="D10" s="29"/>
      <c r="E10" s="30">
        <v>0.0</v>
      </c>
      <c r="F10" s="31"/>
      <c r="G10" s="32">
        <f t="shared" ref="G10:G16" si="12">sum(B10:E10)</f>
        <v>0</v>
      </c>
      <c r="H10" s="33">
        <f t="shared" ref="H10:H16" si="13">B2 - G10</f>
        <v>8</v>
      </c>
      <c r="J10" s="4" t="s">
        <v>24</v>
      </c>
      <c r="K10" s="5" t="str">
        <f>A2</f>
        <v>Alex</v>
      </c>
      <c r="L10" s="5" t="str">
        <f>A3</f>
        <v>Daniel</v>
      </c>
      <c r="M10" s="5" t="str">
        <f>A4</f>
        <v>Hunter</v>
      </c>
      <c r="N10" s="5" t="str">
        <f>A5</f>
        <v>Luke</v>
      </c>
      <c r="O10" s="5" t="str">
        <f>A6</f>
        <v>Matt</v>
      </c>
      <c r="P10" s="5" t="str">
        <f>A7</f>
        <v>Michelle</v>
      </c>
      <c r="Q10" s="5" t="str">
        <f>A8</f>
        <v>Tyler</v>
      </c>
      <c r="R10" s="4" t="s">
        <v>25</v>
      </c>
    </row>
    <row r="11">
      <c r="A11" s="34" t="s">
        <v>13</v>
      </c>
      <c r="B11" s="35"/>
      <c r="C11" s="36"/>
      <c r="D11" s="29"/>
      <c r="E11" s="30">
        <v>2.0</v>
      </c>
      <c r="F11" s="31">
        <v>0.0</v>
      </c>
      <c r="G11" s="32">
        <f t="shared" si="12"/>
        <v>2</v>
      </c>
      <c r="H11" s="33">
        <f t="shared" si="13"/>
        <v>7</v>
      </c>
      <c r="J11" s="13">
        <f>D2</f>
        <v>44627</v>
      </c>
      <c r="K11" s="37">
        <f>H10</f>
        <v>8</v>
      </c>
      <c r="L11" s="37">
        <f>H11</f>
        <v>7</v>
      </c>
      <c r="M11" s="37">
        <f>H12</f>
        <v>6</v>
      </c>
      <c r="N11" s="37">
        <f>H13</f>
        <v>8</v>
      </c>
      <c r="O11" s="37">
        <f>H14</f>
        <v>10</v>
      </c>
      <c r="P11" s="37">
        <f>H15</f>
        <v>8</v>
      </c>
      <c r="Q11" s="37">
        <f>H16</f>
        <v>6</v>
      </c>
      <c r="R11" s="37">
        <f t="shared" ref="R11:R18" si="14">sum(K11:Q11)</f>
        <v>53</v>
      </c>
    </row>
    <row r="12">
      <c r="A12" s="34" t="s">
        <v>15</v>
      </c>
      <c r="B12" s="35"/>
      <c r="C12" s="36"/>
      <c r="D12" s="29"/>
      <c r="E12" s="30">
        <v>2.0</v>
      </c>
      <c r="F12" s="31">
        <v>0.0</v>
      </c>
      <c r="G12" s="32">
        <f t="shared" si="12"/>
        <v>2</v>
      </c>
      <c r="H12" s="33">
        <f t="shared" si="13"/>
        <v>6</v>
      </c>
      <c r="J12" s="13">
        <f t="shared" ref="J12:J18" si="15">J11 + 1</f>
        <v>44628</v>
      </c>
      <c r="K12" s="37">
        <f>H18</f>
        <v>8</v>
      </c>
      <c r="L12" s="37">
        <f>H19</f>
        <v>7</v>
      </c>
      <c r="M12" s="37">
        <f>H20</f>
        <v>3</v>
      </c>
      <c r="N12" s="37">
        <f>H21</f>
        <v>8</v>
      </c>
      <c r="O12" s="37">
        <f>H22</f>
        <v>7</v>
      </c>
      <c r="P12" s="37">
        <f>H23</f>
        <v>7</v>
      </c>
      <c r="Q12" s="37">
        <f>H24</f>
        <v>6</v>
      </c>
      <c r="R12" s="37">
        <f t="shared" si="14"/>
        <v>46</v>
      </c>
    </row>
    <row r="13">
      <c r="A13" s="34" t="s">
        <v>16</v>
      </c>
      <c r="B13" s="35"/>
      <c r="C13" s="36"/>
      <c r="D13" s="29"/>
      <c r="E13" s="38"/>
      <c r="F13" s="31">
        <v>0.0</v>
      </c>
      <c r="G13" s="32">
        <f t="shared" si="12"/>
        <v>0</v>
      </c>
      <c r="H13" s="33">
        <f t="shared" si="13"/>
        <v>8</v>
      </c>
      <c r="J13" s="13">
        <f t="shared" si="15"/>
        <v>44629</v>
      </c>
      <c r="K13" s="37">
        <f>H26</f>
        <v>6</v>
      </c>
      <c r="L13" s="37">
        <f>H27</f>
        <v>5</v>
      </c>
      <c r="M13" s="37">
        <f>H28</f>
        <v>3</v>
      </c>
      <c r="N13" s="37">
        <f>H29</f>
        <v>8</v>
      </c>
      <c r="O13" s="37">
        <f>H30</f>
        <v>5</v>
      </c>
      <c r="P13" s="37">
        <f>H31</f>
        <v>6</v>
      </c>
      <c r="Q13" s="37">
        <f>H32</f>
        <v>6</v>
      </c>
      <c r="R13" s="37">
        <f t="shared" si="14"/>
        <v>39</v>
      </c>
    </row>
    <row r="14">
      <c r="A14" s="34" t="s">
        <v>18</v>
      </c>
      <c r="B14" s="35"/>
      <c r="C14" s="36"/>
      <c r="D14" s="29"/>
      <c r="E14" s="38"/>
      <c r="F14" s="39"/>
      <c r="G14" s="32">
        <f t="shared" si="12"/>
        <v>0</v>
      </c>
      <c r="H14" s="33">
        <f t="shared" si="13"/>
        <v>10</v>
      </c>
      <c r="J14" s="13">
        <f t="shared" si="15"/>
        <v>44630</v>
      </c>
      <c r="K14" s="37">
        <f>H34</f>
        <v>5</v>
      </c>
      <c r="L14" s="37">
        <f>H35</f>
        <v>3</v>
      </c>
      <c r="M14" s="37">
        <f>H36</f>
        <v>2</v>
      </c>
      <c r="N14" s="37">
        <f>H37</f>
        <v>8</v>
      </c>
      <c r="O14" s="37">
        <f>H38</f>
        <v>3</v>
      </c>
      <c r="P14" s="37">
        <f>H39</f>
        <v>5</v>
      </c>
      <c r="Q14" s="37">
        <f>H40</f>
        <v>4</v>
      </c>
      <c r="R14" s="37">
        <f t="shared" si="14"/>
        <v>30</v>
      </c>
    </row>
    <row r="15">
      <c r="A15" s="34" t="s">
        <v>19</v>
      </c>
      <c r="B15" s="35"/>
      <c r="C15" s="36"/>
      <c r="D15" s="29"/>
      <c r="E15" s="38"/>
      <c r="F15" s="31">
        <v>0.0</v>
      </c>
      <c r="G15" s="32">
        <f t="shared" si="12"/>
        <v>0</v>
      </c>
      <c r="H15" s="33">
        <f t="shared" si="13"/>
        <v>8</v>
      </c>
      <c r="J15" s="13">
        <f t="shared" si="15"/>
        <v>44631</v>
      </c>
      <c r="K15" s="37">
        <f>H42</f>
        <v>4</v>
      </c>
      <c r="L15" s="37">
        <f>H43</f>
        <v>0.5</v>
      </c>
      <c r="M15" s="37">
        <f>H44</f>
        <v>2</v>
      </c>
      <c r="N15" s="37">
        <f>H45</f>
        <v>8</v>
      </c>
      <c r="O15" s="37">
        <f>H46</f>
        <v>3</v>
      </c>
      <c r="P15" s="37">
        <f>H47</f>
        <v>4</v>
      </c>
      <c r="Q15" s="37">
        <f>H48</f>
        <v>3</v>
      </c>
      <c r="R15" s="37">
        <f t="shared" si="14"/>
        <v>24.5</v>
      </c>
    </row>
    <row r="16">
      <c r="A16" s="40" t="s">
        <v>20</v>
      </c>
      <c r="B16" s="27">
        <v>2.0</v>
      </c>
      <c r="C16" s="36"/>
      <c r="D16" s="29"/>
      <c r="E16" s="38"/>
      <c r="F16" s="39"/>
      <c r="G16" s="32">
        <f t="shared" si="12"/>
        <v>2</v>
      </c>
      <c r="H16" s="33">
        <f t="shared" si="13"/>
        <v>6</v>
      </c>
      <c r="J16" s="13">
        <f t="shared" si="15"/>
        <v>44632</v>
      </c>
      <c r="K16" s="37">
        <f>H50</f>
        <v>3</v>
      </c>
      <c r="L16" s="37">
        <f>H51</f>
        <v>0.5</v>
      </c>
      <c r="M16" s="37">
        <f>H52</f>
        <v>2</v>
      </c>
      <c r="N16" s="37">
        <f>H53</f>
        <v>8</v>
      </c>
      <c r="O16" s="37">
        <f>H54</f>
        <v>1</v>
      </c>
      <c r="P16" s="37">
        <f>H55</f>
        <v>3</v>
      </c>
      <c r="Q16" s="37">
        <f>H56</f>
        <v>3</v>
      </c>
      <c r="R16" s="37">
        <f t="shared" si="14"/>
        <v>20.5</v>
      </c>
    </row>
    <row r="17">
      <c r="A17" s="22">
        <f>A9 + 1</f>
        <v>44628</v>
      </c>
      <c r="B17" s="23" t="str">
        <f t="shared" ref="B17:E17" si="16">B9</f>
        <v>News Aggregation</v>
      </c>
      <c r="C17" s="17" t="str">
        <f t="shared" si="16"/>
        <v>Food Information Page</v>
      </c>
      <c r="D17" s="19" t="str">
        <f t="shared" si="16"/>
        <v/>
      </c>
      <c r="E17" s="21" t="str">
        <f t="shared" si="16"/>
        <v>Other</v>
      </c>
      <c r="F17" s="24" t="s">
        <v>21</v>
      </c>
      <c r="G17" s="25" t="s">
        <v>22</v>
      </c>
      <c r="H17" s="3" t="s">
        <v>23</v>
      </c>
      <c r="J17" s="13">
        <f t="shared" si="15"/>
        <v>44633</v>
      </c>
      <c r="K17" s="37">
        <f>H58</f>
        <v>3</v>
      </c>
      <c r="L17" s="37">
        <f>H59</f>
        <v>0.5</v>
      </c>
      <c r="M17" s="37">
        <f>H60</f>
        <v>2</v>
      </c>
      <c r="N17" s="37">
        <f>H61</f>
        <v>8</v>
      </c>
      <c r="O17" s="37">
        <f>H62</f>
        <v>1</v>
      </c>
      <c r="P17" s="37">
        <f>H63</f>
        <v>1.5</v>
      </c>
      <c r="Q17" s="37">
        <f>H64</f>
        <v>1</v>
      </c>
      <c r="R17" s="37">
        <f t="shared" si="14"/>
        <v>17</v>
      </c>
    </row>
    <row r="18">
      <c r="A18" s="26" t="s">
        <v>11</v>
      </c>
      <c r="B18" s="27">
        <v>0.0</v>
      </c>
      <c r="C18" s="28">
        <v>0.0</v>
      </c>
      <c r="D18" s="29"/>
      <c r="E18" s="30">
        <v>0.0</v>
      </c>
      <c r="F18" s="31">
        <v>0.0</v>
      </c>
      <c r="G18" s="32">
        <f t="shared" ref="G18:G24" si="18">sum(B18:E18)</f>
        <v>0</v>
      </c>
      <c r="H18" s="33">
        <f t="shared" ref="H18:H24" si="19">H10 - G18</f>
        <v>8</v>
      </c>
      <c r="J18" s="13">
        <f t="shared" si="15"/>
        <v>44634</v>
      </c>
      <c r="K18" s="37">
        <f t="shared" ref="K18:Q18" si="17">K17</f>
        <v>3</v>
      </c>
      <c r="L18" s="37">
        <f t="shared" si="17"/>
        <v>0.5</v>
      </c>
      <c r="M18" s="37">
        <f t="shared" si="17"/>
        <v>2</v>
      </c>
      <c r="N18" s="37">
        <f t="shared" si="17"/>
        <v>8</v>
      </c>
      <c r="O18" s="37">
        <f t="shared" si="17"/>
        <v>1</v>
      </c>
      <c r="P18" s="37">
        <f t="shared" si="17"/>
        <v>1.5</v>
      </c>
      <c r="Q18" s="37">
        <f t="shared" si="17"/>
        <v>1</v>
      </c>
      <c r="R18" s="37">
        <f t="shared" si="14"/>
        <v>17</v>
      </c>
    </row>
    <row r="19">
      <c r="A19" s="34" t="s">
        <v>13</v>
      </c>
      <c r="B19" s="35"/>
      <c r="C19" s="36"/>
      <c r="D19" s="29"/>
      <c r="E19" s="38"/>
      <c r="F19" s="39"/>
      <c r="G19" s="32">
        <f t="shared" si="18"/>
        <v>0</v>
      </c>
      <c r="H19" s="33">
        <f t="shared" si="19"/>
        <v>7</v>
      </c>
    </row>
    <row r="20">
      <c r="A20" s="34" t="s">
        <v>15</v>
      </c>
      <c r="B20" s="27">
        <v>3.0</v>
      </c>
      <c r="C20" s="36"/>
      <c r="D20" s="29"/>
      <c r="E20" s="38"/>
      <c r="F20" s="31">
        <v>1.0</v>
      </c>
      <c r="G20" s="32">
        <f t="shared" si="18"/>
        <v>3</v>
      </c>
      <c r="H20" s="33">
        <f t="shared" si="19"/>
        <v>3</v>
      </c>
    </row>
    <row r="21">
      <c r="A21" s="34" t="s">
        <v>16</v>
      </c>
      <c r="B21" s="35"/>
      <c r="C21" s="36"/>
      <c r="D21" s="29"/>
      <c r="E21" s="38"/>
      <c r="F21" s="31">
        <v>0.0</v>
      </c>
      <c r="G21" s="32">
        <f t="shared" si="18"/>
        <v>0</v>
      </c>
      <c r="H21" s="33">
        <f t="shared" si="19"/>
        <v>8</v>
      </c>
    </row>
    <row r="22">
      <c r="A22" s="34" t="s">
        <v>18</v>
      </c>
      <c r="B22" s="35"/>
      <c r="C22" s="28">
        <v>3.0</v>
      </c>
      <c r="D22" s="29"/>
      <c r="E22" s="38"/>
      <c r="F22" s="39"/>
      <c r="G22" s="32">
        <f t="shared" si="18"/>
        <v>3</v>
      </c>
      <c r="H22" s="33">
        <f t="shared" si="19"/>
        <v>7</v>
      </c>
    </row>
    <row r="23">
      <c r="A23" s="34" t="s">
        <v>19</v>
      </c>
      <c r="B23" s="35"/>
      <c r="C23" s="36"/>
      <c r="D23" s="29"/>
      <c r="E23" s="30">
        <v>1.0</v>
      </c>
      <c r="F23" s="39"/>
      <c r="G23" s="32">
        <f t="shared" si="18"/>
        <v>1</v>
      </c>
      <c r="H23" s="33">
        <f t="shared" si="19"/>
        <v>7</v>
      </c>
    </row>
    <row r="24">
      <c r="A24" s="40" t="s">
        <v>20</v>
      </c>
      <c r="B24" s="27"/>
      <c r="C24" s="36"/>
      <c r="D24" s="29"/>
      <c r="E24" s="38"/>
      <c r="F24" s="39"/>
      <c r="G24" s="32">
        <f t="shared" si="18"/>
        <v>0</v>
      </c>
      <c r="H24" s="33">
        <f t="shared" si="19"/>
        <v>6</v>
      </c>
    </row>
    <row r="25">
      <c r="A25" s="22">
        <f>A17 + 1</f>
        <v>44629</v>
      </c>
      <c r="B25" s="23" t="str">
        <f t="shared" ref="B25:E25" si="20">B17</f>
        <v>News Aggregation</v>
      </c>
      <c r="C25" s="17" t="str">
        <f t="shared" si="20"/>
        <v>Food Information Page</v>
      </c>
      <c r="D25" s="19" t="str">
        <f t="shared" si="20"/>
        <v/>
      </c>
      <c r="E25" s="21" t="str">
        <f t="shared" si="20"/>
        <v>Other</v>
      </c>
      <c r="F25" s="24" t="s">
        <v>21</v>
      </c>
      <c r="G25" s="25" t="s">
        <v>22</v>
      </c>
      <c r="H25" s="3" t="s">
        <v>23</v>
      </c>
    </row>
    <row r="26">
      <c r="A26" s="26" t="s">
        <v>11</v>
      </c>
      <c r="B26" s="27">
        <v>0.0</v>
      </c>
      <c r="C26" s="28">
        <v>0.0</v>
      </c>
      <c r="D26" s="29"/>
      <c r="E26" s="30">
        <v>2.0</v>
      </c>
      <c r="F26" s="31">
        <v>0.0</v>
      </c>
      <c r="G26" s="32">
        <f t="shared" ref="G26:G32" si="21">sum(B26:E26)</f>
        <v>2</v>
      </c>
      <c r="H26" s="33">
        <f t="shared" ref="H26:H32" si="22">H18 - G26</f>
        <v>6</v>
      </c>
    </row>
    <row r="27">
      <c r="A27" s="34" t="s">
        <v>13</v>
      </c>
      <c r="B27" s="27">
        <v>2.0</v>
      </c>
      <c r="C27" s="36"/>
      <c r="D27" s="29"/>
      <c r="E27" s="38"/>
      <c r="F27" s="31">
        <v>0.5</v>
      </c>
      <c r="G27" s="32">
        <f t="shared" si="21"/>
        <v>2</v>
      </c>
      <c r="H27" s="33">
        <f t="shared" si="22"/>
        <v>5</v>
      </c>
    </row>
    <row r="28">
      <c r="A28" s="34" t="s">
        <v>15</v>
      </c>
      <c r="B28" s="27"/>
      <c r="C28" s="36"/>
      <c r="D28" s="29"/>
      <c r="E28" s="38"/>
      <c r="F28" s="39"/>
      <c r="G28" s="32">
        <f t="shared" si="21"/>
        <v>0</v>
      </c>
      <c r="H28" s="33">
        <f t="shared" si="22"/>
        <v>3</v>
      </c>
    </row>
    <row r="29">
      <c r="A29" s="34" t="s">
        <v>16</v>
      </c>
      <c r="B29" s="35"/>
      <c r="C29" s="36"/>
      <c r="D29" s="29"/>
      <c r="E29" s="38"/>
      <c r="F29" s="39"/>
      <c r="G29" s="32">
        <f t="shared" si="21"/>
        <v>0</v>
      </c>
      <c r="H29" s="33">
        <f t="shared" si="22"/>
        <v>8</v>
      </c>
    </row>
    <row r="30">
      <c r="A30" s="34" t="s">
        <v>18</v>
      </c>
      <c r="B30" s="35"/>
      <c r="C30" s="28">
        <v>2.0</v>
      </c>
      <c r="D30" s="29"/>
      <c r="E30" s="38"/>
      <c r="F30" s="39"/>
      <c r="G30" s="32">
        <f t="shared" si="21"/>
        <v>2</v>
      </c>
      <c r="H30" s="33">
        <f t="shared" si="22"/>
        <v>5</v>
      </c>
    </row>
    <row r="31">
      <c r="A31" s="34" t="s">
        <v>19</v>
      </c>
      <c r="B31" s="35"/>
      <c r="C31" s="36"/>
      <c r="D31" s="29"/>
      <c r="E31" s="30">
        <v>1.0</v>
      </c>
      <c r="F31" s="39"/>
      <c r="G31" s="32">
        <f t="shared" si="21"/>
        <v>1</v>
      </c>
      <c r="H31" s="33">
        <f t="shared" si="22"/>
        <v>6</v>
      </c>
    </row>
    <row r="32">
      <c r="A32" s="40" t="s">
        <v>20</v>
      </c>
      <c r="B32" s="27"/>
      <c r="C32" s="36"/>
      <c r="D32" s="29"/>
      <c r="E32" s="38"/>
      <c r="F32" s="39"/>
      <c r="G32" s="32">
        <f t="shared" si="21"/>
        <v>0</v>
      </c>
      <c r="H32" s="33">
        <f t="shared" si="22"/>
        <v>6</v>
      </c>
    </row>
    <row r="33">
      <c r="A33" s="22">
        <f>A25 + 1</f>
        <v>44630</v>
      </c>
      <c r="B33" s="23" t="str">
        <f t="shared" ref="B33:E33" si="23">B25</f>
        <v>News Aggregation</v>
      </c>
      <c r="C33" s="17" t="str">
        <f t="shared" si="23"/>
        <v>Food Information Page</v>
      </c>
      <c r="D33" s="19" t="str">
        <f t="shared" si="23"/>
        <v/>
      </c>
      <c r="E33" s="21" t="str">
        <f t="shared" si="23"/>
        <v>Other</v>
      </c>
      <c r="F33" s="24" t="s">
        <v>21</v>
      </c>
      <c r="G33" s="25" t="s">
        <v>22</v>
      </c>
      <c r="H33" s="3" t="s">
        <v>23</v>
      </c>
    </row>
    <row r="34">
      <c r="A34" s="26" t="s">
        <v>11</v>
      </c>
      <c r="B34" s="27">
        <v>0.0</v>
      </c>
      <c r="C34" s="28">
        <v>0.0</v>
      </c>
      <c r="D34" s="29"/>
      <c r="E34" s="30">
        <v>1.0</v>
      </c>
      <c r="F34" s="31">
        <v>1.0</v>
      </c>
      <c r="G34" s="32">
        <f t="shared" ref="G34:G40" si="24">sum(B34:E34)</f>
        <v>1</v>
      </c>
      <c r="H34" s="33">
        <f t="shared" ref="H34:H40" si="25">H26 - G34</f>
        <v>5</v>
      </c>
    </row>
    <row r="35">
      <c r="A35" s="34" t="s">
        <v>13</v>
      </c>
      <c r="B35" s="27">
        <v>1.0</v>
      </c>
      <c r="C35" s="36"/>
      <c r="D35" s="29"/>
      <c r="E35" s="30">
        <v>1.0</v>
      </c>
      <c r="F35" s="31">
        <v>0.5</v>
      </c>
      <c r="G35" s="32">
        <f t="shared" si="24"/>
        <v>2</v>
      </c>
      <c r="H35" s="33">
        <f t="shared" si="25"/>
        <v>3</v>
      </c>
    </row>
    <row r="36">
      <c r="A36" s="34" t="s">
        <v>15</v>
      </c>
      <c r="B36" s="27">
        <v>1.0</v>
      </c>
      <c r="C36" s="36"/>
      <c r="D36" s="29"/>
      <c r="E36" s="38"/>
      <c r="F36" s="39"/>
      <c r="G36" s="32">
        <f t="shared" si="24"/>
        <v>1</v>
      </c>
      <c r="H36" s="33">
        <f t="shared" si="25"/>
        <v>2</v>
      </c>
    </row>
    <row r="37">
      <c r="A37" s="34" t="s">
        <v>16</v>
      </c>
      <c r="B37" s="35"/>
      <c r="C37" s="36"/>
      <c r="D37" s="29"/>
      <c r="E37" s="38"/>
      <c r="F37" s="39"/>
      <c r="G37" s="32">
        <f t="shared" si="24"/>
        <v>0</v>
      </c>
      <c r="H37" s="33">
        <f t="shared" si="25"/>
        <v>8</v>
      </c>
    </row>
    <row r="38">
      <c r="A38" s="34" t="s">
        <v>18</v>
      </c>
      <c r="B38" s="35"/>
      <c r="C38" s="28">
        <v>2.0</v>
      </c>
      <c r="D38" s="29"/>
      <c r="E38" s="38"/>
      <c r="F38" s="39"/>
      <c r="G38" s="32">
        <f t="shared" si="24"/>
        <v>2</v>
      </c>
      <c r="H38" s="33">
        <f t="shared" si="25"/>
        <v>3</v>
      </c>
    </row>
    <row r="39">
      <c r="A39" s="34" t="s">
        <v>19</v>
      </c>
      <c r="B39" s="35"/>
      <c r="C39" s="36"/>
      <c r="D39" s="29"/>
      <c r="E39" s="30">
        <v>1.0</v>
      </c>
      <c r="F39" s="39"/>
      <c r="G39" s="32">
        <f t="shared" si="24"/>
        <v>1</v>
      </c>
      <c r="H39" s="33">
        <f t="shared" si="25"/>
        <v>5</v>
      </c>
    </row>
    <row r="40">
      <c r="A40" s="40" t="s">
        <v>20</v>
      </c>
      <c r="B40" s="35"/>
      <c r="C40" s="28">
        <v>2.0</v>
      </c>
      <c r="D40" s="29"/>
      <c r="E40" s="38"/>
      <c r="F40" s="39"/>
      <c r="G40" s="32">
        <f t="shared" si="24"/>
        <v>2</v>
      </c>
      <c r="H40" s="33">
        <f t="shared" si="25"/>
        <v>4</v>
      </c>
    </row>
    <row r="41">
      <c r="A41" s="22">
        <f>A33 + 1</f>
        <v>44631</v>
      </c>
      <c r="B41" s="23" t="str">
        <f t="shared" ref="B41:E41" si="26">B33</f>
        <v>News Aggregation</v>
      </c>
      <c r="C41" s="17" t="str">
        <f t="shared" si="26"/>
        <v>Food Information Page</v>
      </c>
      <c r="D41" s="19" t="str">
        <f t="shared" si="26"/>
        <v/>
      </c>
      <c r="E41" s="21" t="str">
        <f t="shared" si="26"/>
        <v>Other</v>
      </c>
      <c r="F41" s="24" t="s">
        <v>21</v>
      </c>
      <c r="G41" s="25" t="s">
        <v>22</v>
      </c>
      <c r="H41" s="3" t="s">
        <v>23</v>
      </c>
    </row>
    <row r="42">
      <c r="A42" s="26" t="s">
        <v>11</v>
      </c>
      <c r="B42" s="35"/>
      <c r="C42" s="36"/>
      <c r="D42" s="29"/>
      <c r="E42" s="30">
        <v>1.0</v>
      </c>
      <c r="F42" s="39"/>
      <c r="G42" s="32">
        <f t="shared" ref="G42:G48" si="27">sum(B42:E42)</f>
        <v>1</v>
      </c>
      <c r="H42" s="33">
        <f t="shared" ref="H42:H48" si="28">H34 - G42</f>
        <v>4</v>
      </c>
    </row>
    <row r="43">
      <c r="A43" s="34" t="s">
        <v>13</v>
      </c>
      <c r="B43" s="27">
        <v>1.0</v>
      </c>
      <c r="C43" s="36"/>
      <c r="D43" s="29"/>
      <c r="E43" s="30">
        <v>1.5</v>
      </c>
      <c r="F43" s="39"/>
      <c r="G43" s="32">
        <f t="shared" si="27"/>
        <v>2.5</v>
      </c>
      <c r="H43" s="33">
        <f t="shared" si="28"/>
        <v>0.5</v>
      </c>
    </row>
    <row r="44">
      <c r="A44" s="34" t="s">
        <v>15</v>
      </c>
      <c r="B44" s="35"/>
      <c r="C44" s="36"/>
      <c r="D44" s="29"/>
      <c r="E44" s="38"/>
      <c r="F44" s="39"/>
      <c r="G44" s="32">
        <f t="shared" si="27"/>
        <v>0</v>
      </c>
      <c r="H44" s="33">
        <f t="shared" si="28"/>
        <v>2</v>
      </c>
    </row>
    <row r="45">
      <c r="A45" s="34" t="s">
        <v>16</v>
      </c>
      <c r="B45" s="35"/>
      <c r="C45" s="36"/>
      <c r="D45" s="29"/>
      <c r="E45" s="30"/>
      <c r="F45" s="31">
        <v>0.0</v>
      </c>
      <c r="G45" s="32">
        <f t="shared" si="27"/>
        <v>0</v>
      </c>
      <c r="H45" s="33">
        <f t="shared" si="28"/>
        <v>8</v>
      </c>
    </row>
    <row r="46">
      <c r="A46" s="34" t="s">
        <v>18</v>
      </c>
      <c r="B46" s="35"/>
      <c r="C46" s="36"/>
      <c r="D46" s="29"/>
      <c r="E46" s="38"/>
      <c r="F46" s="39"/>
      <c r="G46" s="32">
        <f t="shared" si="27"/>
        <v>0</v>
      </c>
      <c r="H46" s="33">
        <f t="shared" si="28"/>
        <v>3</v>
      </c>
    </row>
    <row r="47">
      <c r="A47" s="34" t="s">
        <v>19</v>
      </c>
      <c r="B47" s="35"/>
      <c r="C47" s="36"/>
      <c r="D47" s="29"/>
      <c r="E47" s="30">
        <v>1.0</v>
      </c>
      <c r="F47" s="39"/>
      <c r="G47" s="32">
        <f t="shared" si="27"/>
        <v>1</v>
      </c>
      <c r="H47" s="33">
        <f t="shared" si="28"/>
        <v>4</v>
      </c>
    </row>
    <row r="48">
      <c r="A48" s="40" t="s">
        <v>20</v>
      </c>
      <c r="B48" s="27">
        <v>1.0</v>
      </c>
      <c r="C48" s="36"/>
      <c r="D48" s="29"/>
      <c r="E48" s="38"/>
      <c r="F48" s="39"/>
      <c r="G48" s="32">
        <f t="shared" si="27"/>
        <v>1</v>
      </c>
      <c r="H48" s="33">
        <f t="shared" si="28"/>
        <v>3</v>
      </c>
    </row>
    <row r="49">
      <c r="A49" s="22">
        <f>A41 + 1</f>
        <v>44632</v>
      </c>
      <c r="B49" s="23" t="str">
        <f t="shared" ref="B49:E49" si="29">B41</f>
        <v>News Aggregation</v>
      </c>
      <c r="C49" s="17" t="str">
        <f t="shared" si="29"/>
        <v>Food Information Page</v>
      </c>
      <c r="D49" s="19" t="str">
        <f t="shared" si="29"/>
        <v/>
      </c>
      <c r="E49" s="21" t="str">
        <f t="shared" si="29"/>
        <v>Other</v>
      </c>
      <c r="F49" s="24" t="s">
        <v>21</v>
      </c>
      <c r="G49" s="25" t="s">
        <v>22</v>
      </c>
      <c r="H49" s="3" t="s">
        <v>23</v>
      </c>
    </row>
    <row r="50">
      <c r="A50" s="26" t="s">
        <v>11</v>
      </c>
      <c r="B50" s="35"/>
      <c r="C50" s="36"/>
      <c r="D50" s="29"/>
      <c r="E50" s="30">
        <v>1.0</v>
      </c>
      <c r="F50" s="39"/>
      <c r="G50" s="32">
        <f t="shared" ref="G50:G56" si="30">sum(B50:E50)</f>
        <v>1</v>
      </c>
      <c r="H50" s="33">
        <f t="shared" ref="H50:H56" si="31">H42 - G50</f>
        <v>3</v>
      </c>
    </row>
    <row r="51">
      <c r="A51" s="34" t="s">
        <v>13</v>
      </c>
      <c r="B51" s="35"/>
      <c r="C51" s="36"/>
      <c r="D51" s="29"/>
      <c r="E51" s="38"/>
      <c r="F51" s="39"/>
      <c r="G51" s="32">
        <f t="shared" si="30"/>
        <v>0</v>
      </c>
      <c r="H51" s="33">
        <f t="shared" si="31"/>
        <v>0.5</v>
      </c>
    </row>
    <row r="52">
      <c r="A52" s="34" t="s">
        <v>15</v>
      </c>
      <c r="B52" s="35"/>
      <c r="C52" s="36"/>
      <c r="D52" s="29"/>
      <c r="E52" s="38"/>
      <c r="F52" s="39"/>
      <c r="G52" s="32">
        <f t="shared" si="30"/>
        <v>0</v>
      </c>
      <c r="H52" s="33">
        <f t="shared" si="31"/>
        <v>2</v>
      </c>
    </row>
    <row r="53">
      <c r="A53" s="34" t="s">
        <v>16</v>
      </c>
      <c r="B53" s="35"/>
      <c r="C53" s="36"/>
      <c r="D53" s="29"/>
      <c r="E53" s="38"/>
      <c r="F53" s="31">
        <v>0.0</v>
      </c>
      <c r="G53" s="32">
        <f t="shared" si="30"/>
        <v>0</v>
      </c>
      <c r="H53" s="33">
        <f t="shared" si="31"/>
        <v>8</v>
      </c>
    </row>
    <row r="54">
      <c r="A54" s="34" t="s">
        <v>18</v>
      </c>
      <c r="B54" s="35"/>
      <c r="C54" s="28">
        <v>2.0</v>
      </c>
      <c r="D54" s="29"/>
      <c r="E54" s="38"/>
      <c r="F54" s="39"/>
      <c r="G54" s="32">
        <f t="shared" si="30"/>
        <v>2</v>
      </c>
      <c r="H54" s="33">
        <f t="shared" si="31"/>
        <v>1</v>
      </c>
    </row>
    <row r="55">
      <c r="A55" s="34" t="s">
        <v>19</v>
      </c>
      <c r="B55" s="35"/>
      <c r="C55" s="36"/>
      <c r="D55" s="29"/>
      <c r="E55" s="30">
        <v>1.0</v>
      </c>
      <c r="F55" s="39"/>
      <c r="G55" s="32">
        <f t="shared" si="30"/>
        <v>1</v>
      </c>
      <c r="H55" s="33">
        <f t="shared" si="31"/>
        <v>3</v>
      </c>
    </row>
    <row r="56">
      <c r="A56" s="40" t="s">
        <v>20</v>
      </c>
      <c r="B56" s="35"/>
      <c r="C56" s="36"/>
      <c r="D56" s="29"/>
      <c r="E56" s="38"/>
      <c r="F56" s="39"/>
      <c r="G56" s="32">
        <f t="shared" si="30"/>
        <v>0</v>
      </c>
      <c r="H56" s="33">
        <f t="shared" si="31"/>
        <v>3</v>
      </c>
    </row>
    <row r="57">
      <c r="A57" s="22">
        <f>A49 + 1</f>
        <v>44633</v>
      </c>
      <c r="B57" s="23" t="str">
        <f t="shared" ref="B57:E57" si="32">B49</f>
        <v>News Aggregation</v>
      </c>
      <c r="C57" s="17" t="str">
        <f t="shared" si="32"/>
        <v>Food Information Page</v>
      </c>
      <c r="D57" s="19" t="str">
        <f t="shared" si="32"/>
        <v/>
      </c>
      <c r="E57" s="21" t="str">
        <f t="shared" si="32"/>
        <v>Other</v>
      </c>
      <c r="F57" s="24" t="s">
        <v>21</v>
      </c>
      <c r="G57" s="25" t="s">
        <v>22</v>
      </c>
      <c r="H57" s="3" t="s">
        <v>23</v>
      </c>
    </row>
    <row r="58">
      <c r="A58" s="26" t="s">
        <v>11</v>
      </c>
      <c r="B58" s="35"/>
      <c r="C58" s="36"/>
      <c r="D58" s="29"/>
      <c r="E58" s="38"/>
      <c r="F58" s="39"/>
      <c r="G58" s="32">
        <f t="shared" ref="G58:G64" si="33">sum(B58:E58)</f>
        <v>0</v>
      </c>
      <c r="H58" s="33">
        <f t="shared" ref="H58:H64" si="34">H50 - G58</f>
        <v>3</v>
      </c>
    </row>
    <row r="59">
      <c r="A59" s="34" t="s">
        <v>13</v>
      </c>
      <c r="B59" s="35"/>
      <c r="C59" s="36"/>
      <c r="D59" s="29"/>
      <c r="E59" s="38"/>
      <c r="F59" s="39"/>
      <c r="G59" s="32">
        <f t="shared" si="33"/>
        <v>0</v>
      </c>
      <c r="H59" s="33">
        <f t="shared" si="34"/>
        <v>0.5</v>
      </c>
    </row>
    <row r="60">
      <c r="A60" s="34" t="s">
        <v>15</v>
      </c>
      <c r="B60" s="35"/>
      <c r="C60" s="36"/>
      <c r="D60" s="29"/>
      <c r="E60" s="38"/>
      <c r="F60" s="39"/>
      <c r="G60" s="32">
        <f t="shared" si="33"/>
        <v>0</v>
      </c>
      <c r="H60" s="33">
        <f t="shared" si="34"/>
        <v>2</v>
      </c>
    </row>
    <row r="61">
      <c r="A61" s="34" t="s">
        <v>16</v>
      </c>
      <c r="B61" s="35"/>
      <c r="C61" s="36"/>
      <c r="D61" s="29"/>
      <c r="E61" s="38"/>
      <c r="F61" s="31">
        <v>0.0</v>
      </c>
      <c r="G61" s="32">
        <f t="shared" si="33"/>
        <v>0</v>
      </c>
      <c r="H61" s="33">
        <f t="shared" si="34"/>
        <v>8</v>
      </c>
    </row>
    <row r="62">
      <c r="A62" s="34" t="s">
        <v>18</v>
      </c>
      <c r="B62" s="35"/>
      <c r="C62" s="36"/>
      <c r="D62" s="29"/>
      <c r="E62" s="38"/>
      <c r="F62" s="39"/>
      <c r="G62" s="32">
        <f t="shared" si="33"/>
        <v>0</v>
      </c>
      <c r="H62" s="33">
        <f t="shared" si="34"/>
        <v>1</v>
      </c>
    </row>
    <row r="63">
      <c r="A63" s="34" t="s">
        <v>19</v>
      </c>
      <c r="B63" s="35"/>
      <c r="C63" s="36"/>
      <c r="D63" s="29"/>
      <c r="E63" s="30">
        <v>1.5</v>
      </c>
      <c r="F63" s="39"/>
      <c r="G63" s="32">
        <f t="shared" si="33"/>
        <v>1.5</v>
      </c>
      <c r="H63" s="33">
        <f t="shared" si="34"/>
        <v>1.5</v>
      </c>
    </row>
    <row r="64">
      <c r="A64" s="40" t="s">
        <v>20</v>
      </c>
      <c r="B64" s="41">
        <v>2.0</v>
      </c>
      <c r="C64" s="42"/>
      <c r="D64" s="43"/>
      <c r="E64" s="44"/>
      <c r="F64" s="45"/>
      <c r="G64" s="32">
        <f t="shared" si="33"/>
        <v>2</v>
      </c>
      <c r="H64" s="46">
        <f t="shared" si="34"/>
        <v>1</v>
      </c>
    </row>
    <row r="65">
      <c r="E65" s="47" t="s">
        <v>26</v>
      </c>
      <c r="F65" s="48">
        <f>SUM(F9:F64)</f>
        <v>3</v>
      </c>
    </row>
    <row r="71">
      <c r="A71" s="49"/>
      <c r="B71" s="4" t="s">
        <v>27</v>
      </c>
      <c r="C71" s="4" t="s">
        <v>28</v>
      </c>
      <c r="D71" s="4" t="s">
        <v>29</v>
      </c>
      <c r="E71" s="4" t="s">
        <v>30</v>
      </c>
      <c r="F71" s="4" t="s">
        <v>31</v>
      </c>
    </row>
    <row r="72">
      <c r="A72" s="13">
        <f>J2</f>
        <v>44627</v>
      </c>
      <c r="B72" s="50">
        <f>SUM(G10+G11+G12+G13+G14+G15+G16)</f>
        <v>6</v>
      </c>
      <c r="C72" s="50">
        <f>(B72-F72)/(F72)*100</f>
        <v>-20.75471698</v>
      </c>
      <c r="D72" s="50">
        <f>SUM(H9:H16)</f>
        <v>53</v>
      </c>
      <c r="E72" s="50">
        <f>D72</f>
        <v>53</v>
      </c>
      <c r="F72" s="50">
        <f>E78</f>
        <v>7.571428571</v>
      </c>
    </row>
    <row r="73">
      <c r="A73" s="13">
        <f t="shared" ref="A73:A79" si="35">A72 + 1</f>
        <v>44628</v>
      </c>
      <c r="B73" s="50">
        <f>SUM(G18+G19+G20+G21+G22+G23+G24)</f>
        <v>7</v>
      </c>
      <c r="C73" s="50">
        <f>(B73-F72)/(F72)*100</f>
        <v>-7.547169811</v>
      </c>
      <c r="D73" s="50">
        <f>Sum(H17:H24)</f>
        <v>46</v>
      </c>
      <c r="E73" s="50">
        <f>D72 * (6/7)</f>
        <v>45.42857143</v>
      </c>
    </row>
    <row r="74">
      <c r="A74" s="13">
        <f t="shared" si="35"/>
        <v>44629</v>
      </c>
      <c r="B74" s="50">
        <f>SUM(G26+G27+G28+G29+G30+G31+G32)</f>
        <v>7</v>
      </c>
      <c r="C74" s="50">
        <f>(B74-F72)/(F72)*100</f>
        <v>-7.547169811</v>
      </c>
      <c r="D74" s="50">
        <f>sum(H25:H32)</f>
        <v>39</v>
      </c>
      <c r="E74" s="50">
        <f>D72 * (5/7)</f>
        <v>37.85714286</v>
      </c>
    </row>
    <row r="75">
      <c r="A75" s="13">
        <f t="shared" si="35"/>
        <v>44630</v>
      </c>
      <c r="B75" s="50">
        <f>SUM(G34+G35+G36+G37+G38+G39+G40)</f>
        <v>9</v>
      </c>
      <c r="C75" s="50">
        <f>(B75-F72)/(F72)*100</f>
        <v>18.86792453</v>
      </c>
      <c r="D75" s="50">
        <f>sum(H33:H40)</f>
        <v>30</v>
      </c>
      <c r="E75" s="50">
        <f>D72 * (4/7)</f>
        <v>30.28571429</v>
      </c>
    </row>
    <row r="76">
      <c r="A76" s="13">
        <f t="shared" si="35"/>
        <v>44631</v>
      </c>
      <c r="B76" s="50">
        <f>SUM(G42+G43+G44+G45+G46+G47+G48)</f>
        <v>5.5</v>
      </c>
      <c r="C76" s="50">
        <f>((B76-F72)/(F72)*100)</f>
        <v>-27.35849057</v>
      </c>
      <c r="D76" s="50">
        <f>sum(H41:H48)</f>
        <v>24.5</v>
      </c>
      <c r="E76" s="50">
        <f>D72 * (3/7)</f>
        <v>22.71428571</v>
      </c>
    </row>
    <row r="77">
      <c r="A77" s="13">
        <f t="shared" si="35"/>
        <v>44632</v>
      </c>
      <c r="B77" s="50">
        <f>SUM(G50+G51+G52+G53+G54+G55+G56)</f>
        <v>4</v>
      </c>
      <c r="C77" s="50">
        <f>(B77-F72)/(F72)*100</f>
        <v>-47.16981132</v>
      </c>
      <c r="D77" s="50">
        <f>sum(H49:H56)</f>
        <v>20.5</v>
      </c>
      <c r="E77" s="50">
        <f>D72 * (2/7)</f>
        <v>15.14285714</v>
      </c>
    </row>
    <row r="78">
      <c r="A78" s="13">
        <f t="shared" si="35"/>
        <v>44633</v>
      </c>
      <c r="B78" s="50">
        <f>SUM(G58+G59+G60+G61+G62+G63+G64)</f>
        <v>3.5</v>
      </c>
      <c r="C78" s="50">
        <f>(B78-F72)/(F72)*100</f>
        <v>-53.77358491</v>
      </c>
      <c r="D78" s="50">
        <f>sum(H57:H64)</f>
        <v>17</v>
      </c>
      <c r="E78" s="50">
        <f>D72 * (1/7)</f>
        <v>7.571428571</v>
      </c>
    </row>
    <row r="79">
      <c r="A79" s="13">
        <f t="shared" si="35"/>
        <v>44634</v>
      </c>
      <c r="B79" s="50">
        <f>SUM(G66+G67+G68+G69+G70+G71+G72)</f>
        <v>0</v>
      </c>
      <c r="C79" s="50">
        <f>((ABS(B79-SUM(B2+B3+B4+B5+B6+B7+B8))/(SUM(B2+B3+B4+B5+B6+B7+B8)))*100)</f>
        <v>100</v>
      </c>
      <c r="D79" s="50">
        <f>sum(H57:H64)</f>
        <v>17</v>
      </c>
      <c r="E79" s="50">
        <f>D72 * 0</f>
        <v>0</v>
      </c>
    </row>
  </sheetData>
  <drawing r:id="rId1"/>
</worksheet>
</file>