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82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Error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Sprint 5" sheetId="6" r:id="rId9"/>
    <sheet state="visible" name="Sprint 6" sheetId="7" r:id="rId10"/>
    <sheet state="visible" name="Sprint 7" sheetId="8" r:id="rId11"/>
    <sheet state="visible" name="Sprint 8" sheetId="9" r:id="rId12"/>
    <sheet state="visible" name="Sprint 9" sheetId="10" r:id="rId13"/>
    <sheet state="visible" name="Sprint 10" sheetId="11" r:id="rId14"/>
    <sheet state="visible" name="Sprint 11" sheetId="12" r:id="rId15"/>
    <sheet state="visible" name="Sprint 12" sheetId="13" r:id="rId16"/>
    <sheet state="visible" name="Sprint 13" sheetId="14" r:id="rId17"/>
    <sheet state="visible" name="Sprint 14" sheetId="15" r:id="rId18"/>
    <sheet state="visible" name="Sprint 15" sheetId="16" r:id="rId19"/>
  </sheets>
  <definedNames/>
  <calcPr/>
</workbook>
</file>

<file path=xl/sharedStrings.xml><?xml version="1.0" encoding="utf-8"?>
<sst xmlns="http://schemas.openxmlformats.org/spreadsheetml/2006/main" count="1592" uniqueCount="111">
  <si>
    <t>Total Sprint Number</t>
  </si>
  <si>
    <t>Predicted Work</t>
  </si>
  <si>
    <t>Work Done</t>
  </si>
  <si>
    <t>Percent Error</t>
  </si>
  <si>
    <t>Fist Semester Sprint 0</t>
  </si>
  <si>
    <t>Sem 1 Sprint 0</t>
  </si>
  <si>
    <t>Fist Semester Sprint 1</t>
  </si>
  <si>
    <t>Sem 1 Sprint 1</t>
  </si>
  <si>
    <t>Fist Semester Sprint 2</t>
  </si>
  <si>
    <t>Sem 1 Sprint 2</t>
  </si>
  <si>
    <t>Fist Semester Sprint 3</t>
  </si>
  <si>
    <t>Sem 1 Sprint 3</t>
  </si>
  <si>
    <t>Fist Semester Sprint 4</t>
  </si>
  <si>
    <t>Sem 1 Sprint 4</t>
  </si>
  <si>
    <t>Fist Semester Sprint 5</t>
  </si>
  <si>
    <t>Sem 1 Sprint 5</t>
  </si>
  <si>
    <t>Fist Semester Sprint 6</t>
  </si>
  <si>
    <t>Sem 1 Sprint 6</t>
  </si>
  <si>
    <t>Second Semester Sprint 1</t>
  </si>
  <si>
    <t>Sem 2 Sprint 1</t>
  </si>
  <si>
    <t>Second Semester Sprint 2</t>
  </si>
  <si>
    <t>Sem 2 Sprint 2</t>
  </si>
  <si>
    <t>Second Semester Sprint 3</t>
  </si>
  <si>
    <t>Sem 2 Sprint 3</t>
  </si>
  <si>
    <t>Second Semester Sprint 4</t>
  </si>
  <si>
    <t>Sem 2 Sprint 4</t>
  </si>
  <si>
    <t>Second Semester Sprint 5</t>
  </si>
  <si>
    <t>Sem 2 Sprint 5</t>
  </si>
  <si>
    <t>Second Semester Sprint 6</t>
  </si>
  <si>
    <t>Sem 2 Sprint 6</t>
  </si>
  <si>
    <t>Second Semester Sprint 7</t>
  </si>
  <si>
    <t>Sem 2 Sprint 7</t>
  </si>
  <si>
    <t>Second Semester Sprint 8</t>
  </si>
  <si>
    <t>Sem 2 Sprint 8</t>
  </si>
  <si>
    <t>Second Semester Sprint 9</t>
  </si>
  <si>
    <t>Sem 2 Sprint 9</t>
  </si>
  <si>
    <t>Second Semester Sprint 10</t>
  </si>
  <si>
    <t>Sem 2 Sprint 10</t>
  </si>
  <si>
    <t>Second Semester Sprint 11</t>
  </si>
  <si>
    <t>Sem 2 Sprint 11</t>
  </si>
  <si>
    <t>Second Semester Sprint 12</t>
  </si>
  <si>
    <t>Sem 2 Sprint 12</t>
  </si>
  <si>
    <t>Second Semester Sprint 13</t>
  </si>
  <si>
    <t>Sem 2 Sprint 13</t>
  </si>
  <si>
    <t>Second Semester Sprint 14</t>
  </si>
  <si>
    <t>Sem 2 Sprint 14</t>
  </si>
  <si>
    <t>Second Semester Sprint 15</t>
  </si>
  <si>
    <t>Sem 2 Sprint 15</t>
  </si>
  <si>
    <t>Team Member</t>
  </si>
  <si>
    <t>Expected Capacity</t>
  </si>
  <si>
    <t>Actual Work</t>
  </si>
  <si>
    <t>Actual Hours Remaining</t>
  </si>
  <si>
    <t>Ideal Hours Remaining</t>
  </si>
  <si>
    <t>Item</t>
  </si>
  <si>
    <t>Hours Spent</t>
  </si>
  <si>
    <t>Predicted</t>
  </si>
  <si>
    <t>Team Ideal Hours</t>
  </si>
  <si>
    <t>Team Ideal</t>
  </si>
  <si>
    <t>Estimated Daily Avg.</t>
  </si>
  <si>
    <t>Alex</t>
  </si>
  <si>
    <t>Extra Features</t>
  </si>
  <si>
    <t>Daniel</t>
  </si>
  <si>
    <t>Data Access Layer</t>
  </si>
  <si>
    <t>Hunter</t>
  </si>
  <si>
    <t>Luke</t>
  </si>
  <si>
    <t>Other</t>
  </si>
  <si>
    <t>Matt</t>
  </si>
  <si>
    <t>Total Predicted Work</t>
  </si>
  <si>
    <t>Michelle</t>
  </si>
  <si>
    <t>Expected Work</t>
  </si>
  <si>
    <t>Tyler</t>
  </si>
  <si>
    <t>Non-Productive Hours</t>
  </si>
  <si>
    <t>Total Working Hours</t>
  </si>
  <si>
    <t>Remaining Hours</t>
  </si>
  <si>
    <t>Team Actual Hours</t>
  </si>
  <si>
    <t>Team Actual</t>
  </si>
  <si>
    <t>TOTAL NON PRODUCTIVE HOURS</t>
  </si>
  <si>
    <t>Team Hours Worked</t>
  </si>
  <si>
    <t>Percenetage Error</t>
  </si>
  <si>
    <t>Hours remaining per day</t>
  </si>
  <si>
    <t>Ideal avg per day</t>
  </si>
  <si>
    <t>Hours Per Day To Meet Goal</t>
  </si>
  <si>
    <t>Fix Account Class</t>
  </si>
  <si>
    <t>Microservice Connector</t>
  </si>
  <si>
    <t>AMR Functionality</t>
  </si>
  <si>
    <t>Login/Landing Page</t>
  </si>
  <si>
    <t>Flags+Food Items Class</t>
  </si>
  <si>
    <t>Site Navigation</t>
  </si>
  <si>
    <t>Food Flags Creation</t>
  </si>
  <si>
    <t>Reviews Creation</t>
  </si>
  <si>
    <t>UM + Unit tests</t>
  </si>
  <si>
    <t>Login/Signup Page</t>
  </si>
  <si>
    <t>Connect front end</t>
  </si>
  <si>
    <t>Create Reviews</t>
  </si>
  <si>
    <t>Signup page</t>
  </si>
  <si>
    <t>Document Update</t>
  </si>
  <si>
    <t>Code Updates</t>
  </si>
  <si>
    <t xml:space="preserve">Food Flag Back end </t>
  </si>
  <si>
    <t>Front End Structure</t>
  </si>
  <si>
    <t>Code/Unit Test Refactor</t>
  </si>
  <si>
    <t>Updated DB keys</t>
  </si>
  <si>
    <t>Sign up and SIgn in</t>
  </si>
  <si>
    <t>Scan</t>
  </si>
  <si>
    <t>Logging Refactor</t>
  </si>
  <si>
    <t>Food Info Page</t>
  </si>
  <si>
    <t>Flags Page</t>
  </si>
  <si>
    <t>Add Product Page</t>
  </si>
  <si>
    <t>Individual Feature Work</t>
  </si>
  <si>
    <t>Logging</t>
  </si>
  <si>
    <t>Hosting/Production Environment</t>
  </si>
  <si>
    <t>Core Requirements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</si>
</sst>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 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right" readingOrder="0"/>
    </xf>
    <xf borderId="3" fillId="3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5" fontId="2" numFmtId="0" xfId="0" applyBorder="1" applyFont="1"/>
    <xf borderId="3" fillId="5" fontId="2" numFmtId="0" xfId="0" applyBorder="1" applyFont="1"/>
    <xf borderId="3" fillId="3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1" fillId="7" fontId="2" numFmtId="0" xfId="0" applyAlignment="1" applyBorder="1" applyFill="1" applyFont="1">
      <alignment readingOrder="0"/>
    </xf>
    <xf borderId="5" fillId="3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0" fillId="8" fontId="2" numFmtId="0" xfId="0" applyFill="1" applyFont="1"/>
    <xf borderId="1" fillId="9" fontId="1" numFmtId="0" xfId="0" applyAlignment="1" applyBorder="1" applyFill="1" applyFont="1">
      <alignment readingOrder="0"/>
    </xf>
    <xf borderId="1" fillId="10" fontId="2" numFmtId="0" xfId="0" applyBorder="1" applyFill="1" applyFont="1"/>
    <xf borderId="1" fillId="10" fontId="2" numFmtId="0" xfId="0" applyAlignment="1" applyBorder="1" applyFont="1">
      <alignment readingOrder="0"/>
    </xf>
    <xf borderId="1" fillId="11" fontId="2" numFmtId="0" xfId="0" applyAlignment="1" applyBorder="1" applyFill="1" applyFont="1">
      <alignment readingOrder="0"/>
    </xf>
    <xf borderId="1" fillId="11" fontId="2" numFmtId="0" xfId="0" applyBorder="1" applyFont="1"/>
    <xf borderId="1" fillId="9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1" fillId="10" fontId="2" numFmtId="164" xfId="0" applyAlignment="1" applyBorder="1" applyFont="1" applyNumberFormat="1">
      <alignment readingOrder="0"/>
    </xf>
    <xf borderId="0" fillId="10" fontId="2" numFmtId="0" xfId="0" applyFont="1"/>
    <xf borderId="0" fillId="10" fontId="2" numFmtId="0" xfId="0" applyAlignment="1" applyFont="1">
      <alignment readingOrder="0"/>
    </xf>
    <xf borderId="1" fillId="12" fontId="2" numFmtId="0" xfId="0" applyAlignment="1" applyBorder="1" applyFill="1" applyFont="1">
      <alignment readingOrder="0"/>
    </xf>
    <xf borderId="1" fillId="11" fontId="2" numFmtId="164" xfId="0" applyBorder="1" applyFont="1" applyNumberFormat="1"/>
    <xf borderId="0" fillId="9" fontId="2" numFmtId="2" xfId="0" applyFont="1" applyNumberFormat="1"/>
    <xf borderId="0" fillId="8" fontId="2" numFmtId="2" xfId="0" applyFont="1" applyNumberFormat="1"/>
    <xf borderId="1" fillId="6" fontId="2" numFmtId="0" xfId="0" applyBorder="1" applyFont="1"/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13" fontId="2" numFmtId="0" xfId="0" applyAlignment="1" applyBorder="1" applyFill="1" applyFont="1">
      <alignment readingOrder="0"/>
    </xf>
    <xf borderId="2" fillId="13" fontId="2" numFmtId="0" xfId="0" applyBorder="1" applyFont="1"/>
    <xf borderId="2" fillId="13" fontId="2" numFmtId="0" xfId="0" applyAlignment="1" applyBorder="1" applyFont="1">
      <alignment readingOrder="0"/>
    </xf>
    <xf borderId="6" fillId="11" fontId="2" numFmtId="0" xfId="0" applyAlignment="1" applyBorder="1" applyFont="1">
      <alignment readingOrder="0"/>
    </xf>
    <xf borderId="6" fillId="11" fontId="2" numFmtId="0" xfId="0" applyBorder="1" applyFont="1"/>
    <xf borderId="7" fillId="11" fontId="2" numFmtId="0" xfId="0" applyBorder="1" applyFont="1"/>
    <xf borderId="7" fillId="11" fontId="2" numFmtId="164" xfId="0" applyBorder="1" applyFont="1" applyNumberFormat="1"/>
    <xf borderId="5" fillId="9" fontId="2" numFmtId="0" xfId="0" applyAlignment="1" applyBorder="1" applyFont="1">
      <alignment readingOrder="0"/>
    </xf>
    <xf borderId="1" fillId="9" fontId="2" numFmtId="0" xfId="0" applyBorder="1" applyFont="1"/>
    <xf borderId="7" fillId="9" fontId="2" numFmtId="0" xfId="0" applyBorder="1" applyFont="1"/>
    <xf borderId="1" fillId="11" fontId="1" numFmtId="165" xfId="0" applyAlignment="1" applyBorder="1" applyFont="1" applyNumberFormat="1">
      <alignment horizontal="left" readingOrder="0"/>
    </xf>
    <xf borderId="1" fillId="12" fontId="2" numFmtId="0" xfId="0" applyBorder="1" applyFont="1"/>
    <xf borderId="1" fillId="13" fontId="2" numFmtId="0" xfId="0" applyBorder="1" applyFont="1"/>
    <xf borderId="1" fillId="2" fontId="2" numFmtId="0" xfId="0" applyAlignment="1" applyBorder="1" applyFont="1">
      <alignment readingOrder="0"/>
    </xf>
    <xf borderId="1" fillId="14" fontId="2" numFmtId="0" xfId="0" applyAlignment="1" applyBorder="1" applyFill="1" applyFont="1">
      <alignment readingOrder="0"/>
    </xf>
    <xf borderId="2" fillId="9" fontId="2" numFmtId="0" xfId="0" applyAlignment="1" applyBorder="1" applyFont="1">
      <alignment readingOrder="0"/>
    </xf>
    <xf borderId="0" fillId="12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4" fontId="2" numFmtId="0" xfId="0" applyFont="1"/>
    <xf borderId="0" fillId="1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14" fontId="2" numFmtId="0" xfId="0" applyFont="1"/>
    <xf borderId="3" fillId="10" fontId="2" numFmtId="0" xfId="0" applyBorder="1" applyFont="1"/>
    <xf borderId="3" fillId="9" fontId="2" numFmtId="0" xfId="0" applyAlignment="1" applyBorder="1" applyFont="1">
      <alignment readingOrder="0"/>
    </xf>
    <xf borderId="0" fillId="12" fontId="2" numFmtId="0" xfId="0" applyFont="1"/>
    <xf borderId="0" fillId="6" fontId="2" numFmtId="0" xfId="0" applyFont="1"/>
    <xf borderId="0" fillId="9" fontId="2" numFmtId="0" xfId="0" applyFont="1"/>
    <xf borderId="0" fillId="13" fontId="2" numFmtId="0" xfId="0" applyFont="1"/>
    <xf borderId="0" fillId="2" fontId="2" numFmtId="0" xfId="0" applyFont="1"/>
    <xf borderId="8" fillId="12" fontId="2" numFmtId="0" xfId="0" applyAlignment="1" applyBorder="1" applyFont="1">
      <alignment readingOrder="0"/>
    </xf>
    <xf borderId="8" fillId="6" fontId="2" numFmtId="0" xfId="0" applyBorder="1" applyFont="1"/>
    <xf borderId="8" fillId="4" fontId="2" numFmtId="0" xfId="0" applyBorder="1" applyFont="1"/>
    <xf borderId="8" fillId="13" fontId="2" numFmtId="0" xfId="0" applyBorder="1" applyFont="1"/>
    <xf borderId="8" fillId="2" fontId="2" numFmtId="0" xfId="0" applyBorder="1" applyFont="1"/>
    <xf borderId="5" fillId="10" fontId="2" numFmtId="0" xfId="0" applyBorder="1" applyFont="1"/>
    <xf borderId="1" fillId="15" fontId="2" numFmtId="0" xfId="0" applyAlignment="1" applyBorder="1" applyFill="1" applyFont="1">
      <alignment readingOrder="0"/>
    </xf>
    <xf borderId="1" fillId="15" fontId="2" numFmtId="0" xfId="0" applyBorder="1" applyFont="1"/>
    <xf borderId="0" fillId="0" fontId="4" numFmtId="0" xfId="0" applyAlignment="1" applyFont="1">
      <alignment horizontal="left" readingOrder="0"/>
    </xf>
    <xf borderId="0" fillId="11" fontId="2" numFmtId="0" xfId="0" applyFont="1"/>
    <xf borderId="1" fillId="12" fontId="3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13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9" fillId="9" fontId="2" numFmtId="0" xfId="0" applyAlignment="1" applyBorder="1" applyFont="1">
      <alignment readingOrder="0"/>
    </xf>
    <xf borderId="0" fillId="12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1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10" fillId="9" fontId="2" numFmtId="0" xfId="0" applyAlignment="1" applyBorder="1" applyFont="1">
      <alignment readingOrder="0"/>
    </xf>
    <xf borderId="0" fillId="12" fontId="3" numFmtId="0" xfId="0" applyAlignment="1" applyFont="1">
      <alignment vertical="bottom"/>
    </xf>
    <xf borderId="0" fillId="6" fontId="3" numFmtId="0" xfId="0" applyAlignment="1" applyFont="1">
      <alignment horizontal="right" readingOrder="0" vertical="bottom"/>
    </xf>
    <xf borderId="0" fillId="4" fontId="3" numFmtId="0" xfId="0" applyAlignment="1" applyFont="1">
      <alignment vertical="bottom"/>
    </xf>
    <xf borderId="0" fillId="2" fontId="3" numFmtId="0" xfId="0" applyAlignment="1" applyFont="1">
      <alignment horizontal="right" readingOrder="0" vertical="bottom"/>
    </xf>
    <xf borderId="0" fillId="6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13" fontId="3" numFmtId="0" xfId="0" applyAlignment="1" applyFont="1">
      <alignment horizontal="right" vertical="bottom"/>
    </xf>
    <xf borderId="0" fillId="1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11" fillId="9" fontId="2" numFmtId="0" xfId="0" applyAlignment="1" applyBorder="1" applyFont="1">
      <alignment readingOrder="0"/>
    </xf>
    <xf borderId="9" fillId="12" fontId="3" numFmtId="0" xfId="0" applyAlignment="1" applyBorder="1" applyFont="1">
      <alignment vertical="bottom"/>
    </xf>
    <xf borderId="12" fillId="6" fontId="3" numFmtId="0" xfId="0" applyAlignment="1" applyBorder="1" applyFont="1">
      <alignment vertical="bottom"/>
    </xf>
    <xf borderId="12" fillId="4" fontId="3" numFmtId="0" xfId="0" applyAlignment="1" applyBorder="1" applyFont="1">
      <alignment horizontal="right" vertical="bottom"/>
    </xf>
    <xf borderId="12" fillId="13" fontId="3" numFmtId="0" xfId="0" applyAlignment="1" applyBorder="1" applyFont="1">
      <alignment vertical="bottom"/>
    </xf>
    <xf borderId="13" fillId="2" fontId="3" numFmtId="0" xfId="0" applyAlignment="1" applyBorder="1" applyFont="1">
      <alignment vertical="bottom"/>
    </xf>
    <xf borderId="10" fillId="1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10" fillId="1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right" vertical="bottom"/>
    </xf>
    <xf borderId="0" fillId="13" fontId="3" numFmtId="0" xfId="0" applyAlignment="1" applyFont="1">
      <alignment horizontal="right" vertical="bottom"/>
    </xf>
    <xf borderId="11" fillId="12" fontId="3" numFmtId="0" xfId="0" applyAlignment="1" applyBorder="1" applyFont="1">
      <alignment horizontal="right" vertical="bottom"/>
    </xf>
    <xf borderId="8" fillId="6" fontId="3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8" fillId="13" fontId="3" numFmtId="0" xfId="0" applyAlignment="1" applyBorder="1" applyFont="1">
      <alignment vertical="bottom"/>
    </xf>
    <xf borderId="14" fillId="2" fontId="3" numFmtId="0" xfId="0" applyAlignment="1" applyBorder="1" applyFont="1">
      <alignment vertical="bottom"/>
    </xf>
    <xf borderId="3" fillId="12" fontId="3" numFmtId="0" xfId="0" applyAlignment="1" applyBorder="1" applyFont="1">
      <alignment vertical="bottom"/>
    </xf>
    <xf borderId="3" fillId="6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3" fillId="13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0" fillId="6" fontId="3" numFmtId="0" xfId="0" applyAlignment="1" applyFont="1">
      <alignment horizontal="right" vertical="bottom"/>
    </xf>
    <xf borderId="10" fillId="12" fontId="3" numFmtId="0" xfId="0" applyAlignment="1" applyBorder="1" applyFont="1">
      <alignment horizontal="right" vertical="bottom"/>
    </xf>
    <xf borderId="11" fillId="12" fontId="3" numFmtId="0" xfId="0" applyAlignment="1" applyBorder="1" applyFont="1">
      <alignment vertical="bottom"/>
    </xf>
    <xf borderId="8" fillId="13" fontId="3" numFmtId="0" xfId="0" applyAlignment="1" applyBorder="1" applyFont="1">
      <alignment horizontal="right" vertical="bottom"/>
    </xf>
    <xf borderId="0" fillId="6" fontId="3" numFmtId="0" xfId="0" applyAlignment="1" applyFont="1">
      <alignment readingOrder="0" vertical="bottom"/>
    </xf>
    <xf borderId="4" fillId="2" fontId="3" numFmtId="0" xfId="0" applyAlignment="1" applyBorder="1" applyFont="1">
      <alignment horizontal="right" vertical="bottom"/>
    </xf>
    <xf borderId="11" fillId="12" fontId="3" numFmtId="0" xfId="0" applyAlignment="1" applyBorder="1" applyFont="1">
      <alignment vertical="bottom"/>
    </xf>
    <xf borderId="8" fillId="6" fontId="3" numFmtId="0" xfId="0" applyAlignment="1" applyBorder="1" applyFont="1">
      <alignment vertical="bottom"/>
    </xf>
    <xf borderId="9" fillId="12" fontId="3" numFmtId="0" xfId="0" applyAlignment="1" applyBorder="1" applyFont="1">
      <alignment vertical="bottom"/>
    </xf>
    <xf borderId="12" fillId="6" fontId="3" numFmtId="0" xfId="0" applyAlignment="1" applyBorder="1" applyFont="1">
      <alignment vertical="bottom"/>
    </xf>
    <xf borderId="12" fillId="13" fontId="3" numFmtId="0" xfId="0" applyAlignment="1" applyBorder="1" applyFont="1">
      <alignment horizontal="right" vertical="bottom"/>
    </xf>
    <xf borderId="13" fillId="2" fontId="3" numFmtId="0" xfId="0" applyAlignment="1" applyBorder="1" applyFont="1">
      <alignment vertical="bottom"/>
    </xf>
    <xf borderId="13" fillId="2" fontId="3" numFmtId="0" xfId="0" applyAlignment="1" applyBorder="1" applyFont="1">
      <alignment horizontal="right" vertical="bottom"/>
    </xf>
    <xf borderId="8" fillId="12" fontId="3" numFmtId="0" xfId="0" applyAlignment="1" applyBorder="1" applyFont="1">
      <alignment vertical="bottom"/>
    </xf>
    <xf borderId="12" fillId="13" fontId="3" numFmtId="0" xfId="0" applyAlignment="1" applyBorder="1" applyFont="1">
      <alignment vertical="bottom"/>
    </xf>
    <xf borderId="5" fillId="15" fontId="2" numFmtId="0" xfId="0" applyAlignment="1" applyBorder="1" applyFont="1">
      <alignment readingOrder="0"/>
    </xf>
    <xf borderId="5" fillId="15" fontId="2" numFmtId="0" xfId="0" applyBorder="1" applyFont="1"/>
    <xf borderId="2" fillId="9" fontId="1" numFmtId="0" xfId="0" applyAlignment="1" applyBorder="1" applyFont="1">
      <alignment readingOrder="0"/>
    </xf>
    <xf borderId="6" fillId="9" fontId="2" numFmtId="0" xfId="0" applyAlignment="1" applyBorder="1" applyFont="1">
      <alignment readingOrder="0"/>
    </xf>
    <xf borderId="9" fillId="9" fontId="3" numFmtId="0" xfId="0" applyAlignment="1" applyBorder="1" applyFont="1">
      <alignment horizontal="right" vertical="bottom"/>
    </xf>
    <xf borderId="1" fillId="12" fontId="3" numFmtId="0" xfId="0" applyAlignment="1" applyBorder="1" applyFont="1">
      <alignment horizontal="right" vertical="bottom"/>
    </xf>
    <xf borderId="10" fillId="9" fontId="3" numFmtId="0" xfId="0" applyAlignment="1" applyBorder="1" applyFont="1">
      <alignment horizontal="right" vertical="bottom"/>
    </xf>
    <xf borderId="5" fillId="6" fontId="3" numFmtId="0" xfId="0" applyAlignment="1" applyBorder="1" applyFont="1">
      <alignment horizontal="right" vertical="bottom"/>
    </xf>
    <xf borderId="5" fillId="4" fontId="3" numFmtId="0" xfId="0" applyAlignment="1" applyBorder="1" applyFont="1">
      <alignment horizontal="right" vertical="bottom"/>
    </xf>
    <xf borderId="5" fillId="13" fontId="3" numFmtId="0" xfId="0" applyAlignment="1" applyBorder="1" applyFont="1">
      <alignment horizontal="right" vertical="bottom"/>
    </xf>
    <xf borderId="2" fillId="6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2" fillId="13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13" fillId="2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readingOrder="0" vertical="bottom"/>
    </xf>
    <xf borderId="0" fillId="13" fontId="3" numFmtId="0" xfId="0" applyAlignment="1" applyFont="1">
      <alignment readingOrder="0" vertical="bottom"/>
    </xf>
    <xf borderId="10" fillId="12" fontId="3" numFmtId="0" xfId="0" applyAlignment="1" applyBorder="1" applyFont="1">
      <alignment horizontal="right" vertical="bottom"/>
    </xf>
    <xf borderId="12" fillId="4" fontId="3" numFmtId="0" xfId="0" applyAlignment="1" applyBorder="1" applyFont="1">
      <alignment vertical="bottom"/>
    </xf>
    <xf borderId="11" fillId="12" fontId="3" numFmtId="0" xfId="0" applyAlignment="1" applyBorder="1" applyFont="1">
      <alignment horizontal="right" vertical="bottom"/>
    </xf>
    <xf borderId="10" fillId="9" fontId="3" numFmtId="0" xfId="0" applyAlignment="1" applyBorder="1" applyFont="1">
      <alignment horizontal="right" readingOrder="0" vertical="bottom"/>
    </xf>
    <xf borderId="11" fillId="9" fontId="3" numFmtId="0" xfId="0" applyAlignment="1" applyBorder="1" applyFont="1">
      <alignment horizontal="right" vertical="bottom"/>
    </xf>
    <xf borderId="11" fillId="12" fontId="3" numFmtId="0" xfId="0" applyAlignment="1" applyBorder="1" applyFont="1">
      <alignment readingOrder="0" vertical="bottom"/>
    </xf>
    <xf borderId="0" fillId="6" fontId="3" numFmtId="0" xfId="0" applyAlignment="1" applyFont="1">
      <alignment horizontal="right" vertical="bottom"/>
    </xf>
    <xf borderId="0" fillId="13" fontId="3" numFmtId="0" xfId="0" applyAlignment="1" applyFont="1">
      <alignment horizontal="right" readingOrder="0" vertical="bottom"/>
    </xf>
    <xf borderId="11" fillId="9" fontId="3" numFmtId="0" xfId="0" applyAlignment="1" applyBorder="1" applyFont="1">
      <alignment horizontal="right" readingOrder="0" vertical="bottom"/>
    </xf>
    <xf borderId="5" fillId="12" fontId="2" numFmtId="0" xfId="0" applyBorder="1" applyFont="1"/>
    <xf borderId="0" fillId="4" fontId="2" numFmtId="0" xfId="0" applyAlignment="1" applyFont="1">
      <alignment readingOrder="0"/>
    </xf>
    <xf borderId="8" fillId="4" fontId="2" numFmtId="0" xfId="0" applyAlignment="1" applyBorder="1" applyFont="1">
      <alignment readingOrder="0"/>
    </xf>
    <xf borderId="8" fillId="13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Work Percent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'Percent Error'!$B$2:$B$23</c:f>
            </c:strRef>
          </c:cat>
          <c:val>
            <c:numRef>
              <c:f>'Percent Error'!$E$2:$E$23</c:f>
              <c:numCache/>
            </c:numRef>
          </c:val>
          <c:smooth val="0"/>
        </c:ser>
        <c:axId val="1651130672"/>
        <c:axId val="493463682"/>
      </c:lineChart>
      <c:catAx>
        <c:axId val="16511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Absolute Sprint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93463682"/>
      </c:catAx>
      <c:valAx>
        <c:axId val="493463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51130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1'!$A$72:$A$79</c:f>
            </c:strRef>
          </c:cat>
          <c:val>
            <c:numRef>
              <c:f>'Sprint 1'!$C$72:$C$78</c:f>
              <c:numCache/>
            </c:numRef>
          </c:val>
          <c:smooth val="0"/>
        </c:ser>
        <c:axId val="493750363"/>
        <c:axId val="1342344139"/>
      </c:lineChart>
      <c:catAx>
        <c:axId val="493750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344139"/>
      </c:catAx>
      <c:valAx>
        <c:axId val="1342344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50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11'!$A$72:$A$79</c:f>
            </c:strRef>
          </c:cat>
          <c:val>
            <c:numRef>
              <c:f>'Sprint 11'!$C$72:$C$78</c:f>
              <c:numCache/>
            </c:numRef>
          </c:val>
          <c:smooth val="0"/>
        </c:ser>
        <c:axId val="2050400670"/>
        <c:axId val="163508592"/>
      </c:lineChart>
      <c:catAx>
        <c:axId val="2050400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08592"/>
      </c:catAx>
      <c:valAx>
        <c:axId val="163508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400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12'!$K$2:$K$9</c:f>
              <c:numCache/>
            </c:numRef>
          </c:val>
          <c:smooth val="0"/>
        </c:ser>
        <c:axId val="1762825236"/>
        <c:axId val="291384009"/>
      </c:lineChart>
      <c:catAx>
        <c:axId val="176282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384009"/>
      </c:catAx>
      <c:valAx>
        <c:axId val="291384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825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12'!$L$2:$L$9</c:f>
              <c:numCache/>
            </c:numRef>
          </c:val>
          <c:smooth val="0"/>
        </c:ser>
        <c:axId val="727809811"/>
        <c:axId val="794791915"/>
      </c:lineChart>
      <c:catAx>
        <c:axId val="72780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791915"/>
      </c:catAx>
      <c:valAx>
        <c:axId val="794791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80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12'!$M$2:$M$9</c:f>
              <c:numCache/>
            </c:numRef>
          </c:val>
          <c:smooth val="0"/>
        </c:ser>
        <c:axId val="1987936538"/>
        <c:axId val="871449981"/>
      </c:lineChart>
      <c:catAx>
        <c:axId val="1987936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449981"/>
      </c:catAx>
      <c:valAx>
        <c:axId val="871449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936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12'!$N$2:$N$9</c:f>
              <c:numCache/>
            </c:numRef>
          </c:val>
          <c:smooth val="0"/>
        </c:ser>
        <c:axId val="177362778"/>
        <c:axId val="2070701441"/>
      </c:lineChart>
      <c:catAx>
        <c:axId val="17736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701441"/>
      </c:catAx>
      <c:valAx>
        <c:axId val="2070701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62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12'!$O$2:$O$9</c:f>
              <c:numCache/>
            </c:numRef>
          </c:val>
          <c:smooth val="0"/>
        </c:ser>
        <c:axId val="457830918"/>
        <c:axId val="1280106950"/>
      </c:lineChart>
      <c:catAx>
        <c:axId val="45783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106950"/>
      </c:catAx>
      <c:valAx>
        <c:axId val="1280106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830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12'!$P$2:$P$9</c:f>
              <c:numCache/>
            </c:numRef>
          </c:val>
          <c:smooth val="0"/>
        </c:ser>
        <c:axId val="1692624165"/>
        <c:axId val="919410316"/>
      </c:lineChart>
      <c:catAx>
        <c:axId val="1692624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410316"/>
      </c:catAx>
      <c:valAx>
        <c:axId val="919410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24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12'!$Q$2:$Q$9</c:f>
              <c:numCache/>
            </c:numRef>
          </c:val>
          <c:smooth val="0"/>
        </c:ser>
        <c:axId val="931817924"/>
        <c:axId val="1556107358"/>
      </c:lineChart>
      <c:catAx>
        <c:axId val="931817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107358"/>
      </c:catAx>
      <c:valAx>
        <c:axId val="155610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817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12'!$J$11:$J$18</c:f>
            </c:strRef>
          </c:cat>
          <c:val>
            <c:numRef>
              <c:f>'Sprint 12'!$R$11:$R$18</c:f>
              <c:numCache/>
            </c:numRef>
          </c:val>
          <c:smooth val="0"/>
        </c:ser>
        <c:axId val="863950042"/>
        <c:axId val="1147398352"/>
      </c:lineChart>
      <c:catAx>
        <c:axId val="863950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398352"/>
      </c:catAx>
      <c:valAx>
        <c:axId val="1147398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50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12'!$A$72:$A$79</c:f>
            </c:strRef>
          </c:cat>
          <c:val>
            <c:numRef>
              <c:f>'Sprint 12'!$C$72:$C$78</c:f>
              <c:numCache/>
            </c:numRef>
          </c:val>
          <c:smooth val="0"/>
        </c:ser>
        <c:axId val="866402857"/>
        <c:axId val="1216500535"/>
      </c:lineChart>
      <c:catAx>
        <c:axId val="866402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500535"/>
      </c:catAx>
      <c:valAx>
        <c:axId val="121650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402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2'!$K$2:$K$9</c:f>
              <c:numCache/>
            </c:numRef>
          </c:val>
          <c:smooth val="0"/>
        </c:ser>
        <c:axId val="116032661"/>
        <c:axId val="25758121"/>
      </c:lineChart>
      <c:catAx>
        <c:axId val="11603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58121"/>
      </c:catAx>
      <c:valAx>
        <c:axId val="25758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32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13'!$K$2:$K$9</c:f>
              <c:numCache/>
            </c:numRef>
          </c:val>
          <c:smooth val="0"/>
        </c:ser>
        <c:axId val="1851233993"/>
        <c:axId val="1317131551"/>
      </c:lineChart>
      <c:catAx>
        <c:axId val="185123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131551"/>
      </c:catAx>
      <c:valAx>
        <c:axId val="1317131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233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13'!$L$2:$L$9</c:f>
              <c:numCache/>
            </c:numRef>
          </c:val>
          <c:smooth val="0"/>
        </c:ser>
        <c:axId val="1307557097"/>
        <c:axId val="694408353"/>
      </c:lineChart>
      <c:catAx>
        <c:axId val="1307557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408353"/>
      </c:catAx>
      <c:valAx>
        <c:axId val="69440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557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13'!$M$2:$M$9</c:f>
              <c:numCache/>
            </c:numRef>
          </c:val>
          <c:smooth val="0"/>
        </c:ser>
        <c:axId val="345126651"/>
        <c:axId val="2095187750"/>
      </c:lineChart>
      <c:catAx>
        <c:axId val="34512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87750"/>
      </c:catAx>
      <c:valAx>
        <c:axId val="2095187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2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13'!$N$2:$N$9</c:f>
              <c:numCache/>
            </c:numRef>
          </c:val>
          <c:smooth val="0"/>
        </c:ser>
        <c:axId val="1117660131"/>
        <c:axId val="1787456111"/>
      </c:lineChart>
      <c:catAx>
        <c:axId val="1117660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56111"/>
      </c:catAx>
      <c:valAx>
        <c:axId val="1787456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660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13'!$O$2:$O$9</c:f>
              <c:numCache/>
            </c:numRef>
          </c:val>
          <c:smooth val="0"/>
        </c:ser>
        <c:axId val="395007824"/>
        <c:axId val="953749159"/>
      </c:lineChart>
      <c:catAx>
        <c:axId val="39500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49159"/>
      </c:catAx>
      <c:valAx>
        <c:axId val="953749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007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13'!$P$2:$P$9</c:f>
              <c:numCache/>
            </c:numRef>
          </c:val>
          <c:smooth val="0"/>
        </c:ser>
        <c:axId val="1091581100"/>
        <c:axId val="1582270767"/>
      </c:lineChart>
      <c:catAx>
        <c:axId val="1091581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70767"/>
      </c:catAx>
      <c:valAx>
        <c:axId val="158227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81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13'!$Q$2:$Q$9</c:f>
              <c:numCache/>
            </c:numRef>
          </c:val>
          <c:smooth val="0"/>
        </c:ser>
        <c:axId val="1217435992"/>
        <c:axId val="1226956183"/>
      </c:lineChart>
      <c:catAx>
        <c:axId val="121743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956183"/>
      </c:catAx>
      <c:valAx>
        <c:axId val="1226956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35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13'!$J$11:$J$18</c:f>
            </c:strRef>
          </c:cat>
          <c:val>
            <c:numRef>
              <c:f>'Sprint 13'!$R$11:$R$18</c:f>
              <c:numCache/>
            </c:numRef>
          </c:val>
          <c:smooth val="0"/>
        </c:ser>
        <c:axId val="1004997427"/>
        <c:axId val="301388379"/>
      </c:lineChart>
      <c:catAx>
        <c:axId val="1004997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388379"/>
      </c:catAx>
      <c:valAx>
        <c:axId val="30138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97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13'!$A$72:$A$79</c:f>
            </c:strRef>
          </c:cat>
          <c:val>
            <c:numRef>
              <c:f>'Sprint 13'!$C$72:$C$78</c:f>
              <c:numCache/>
            </c:numRef>
          </c:val>
          <c:smooth val="0"/>
        </c:ser>
        <c:axId val="1480999293"/>
        <c:axId val="1964238929"/>
      </c:lineChart>
      <c:catAx>
        <c:axId val="1480999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238929"/>
      </c:catAx>
      <c:valAx>
        <c:axId val="1964238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99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14'!$K$2:$K$9</c:f>
              <c:numCache/>
            </c:numRef>
          </c:val>
          <c:smooth val="0"/>
        </c:ser>
        <c:axId val="185940630"/>
        <c:axId val="1708537496"/>
      </c:lineChart>
      <c:catAx>
        <c:axId val="18594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537496"/>
      </c:catAx>
      <c:valAx>
        <c:axId val="170853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40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2'!$L$2:$L$9</c:f>
              <c:numCache/>
            </c:numRef>
          </c:val>
          <c:smooth val="0"/>
        </c:ser>
        <c:axId val="596442459"/>
        <c:axId val="1325374462"/>
      </c:lineChart>
      <c:catAx>
        <c:axId val="596442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374462"/>
      </c:catAx>
      <c:valAx>
        <c:axId val="132537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442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14'!$L$2:$L$9</c:f>
              <c:numCache/>
            </c:numRef>
          </c:val>
          <c:smooth val="0"/>
        </c:ser>
        <c:axId val="1963891491"/>
        <c:axId val="749723587"/>
      </c:lineChart>
      <c:catAx>
        <c:axId val="196389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23587"/>
      </c:catAx>
      <c:valAx>
        <c:axId val="749723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89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14'!$M$2:$M$9</c:f>
              <c:numCache/>
            </c:numRef>
          </c:val>
          <c:smooth val="0"/>
        </c:ser>
        <c:axId val="336575076"/>
        <c:axId val="1455843585"/>
      </c:lineChart>
      <c:catAx>
        <c:axId val="336575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843585"/>
      </c:catAx>
      <c:valAx>
        <c:axId val="145584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575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14'!$N$2:$N$9</c:f>
              <c:numCache/>
            </c:numRef>
          </c:val>
          <c:smooth val="0"/>
        </c:ser>
        <c:axId val="655366478"/>
        <c:axId val="1745390819"/>
      </c:lineChart>
      <c:catAx>
        <c:axId val="65536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390819"/>
      </c:catAx>
      <c:valAx>
        <c:axId val="1745390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36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14'!$O$2:$O$9</c:f>
              <c:numCache/>
            </c:numRef>
          </c:val>
          <c:smooth val="0"/>
        </c:ser>
        <c:axId val="926528883"/>
        <c:axId val="2042830935"/>
      </c:lineChart>
      <c:catAx>
        <c:axId val="926528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830935"/>
      </c:catAx>
      <c:valAx>
        <c:axId val="2042830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528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14'!$P$2:$P$9</c:f>
              <c:numCache/>
            </c:numRef>
          </c:val>
          <c:smooth val="0"/>
        </c:ser>
        <c:axId val="28521739"/>
        <c:axId val="312899473"/>
      </c:lineChart>
      <c:catAx>
        <c:axId val="28521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899473"/>
      </c:catAx>
      <c:valAx>
        <c:axId val="31289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21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14'!$Q$2:$Q$9</c:f>
              <c:numCache/>
            </c:numRef>
          </c:val>
          <c:smooth val="0"/>
        </c:ser>
        <c:axId val="1675116620"/>
        <c:axId val="1277234663"/>
      </c:lineChart>
      <c:catAx>
        <c:axId val="1675116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234663"/>
      </c:catAx>
      <c:valAx>
        <c:axId val="1277234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16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14'!$J$11:$J$18</c:f>
            </c:strRef>
          </c:cat>
          <c:val>
            <c:numRef>
              <c:f>'Sprint 14'!$R$11:$R$18</c:f>
              <c:numCache/>
            </c:numRef>
          </c:val>
          <c:smooth val="0"/>
        </c:ser>
        <c:axId val="628253702"/>
        <c:axId val="844255476"/>
      </c:lineChart>
      <c:catAx>
        <c:axId val="628253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255476"/>
      </c:catAx>
      <c:valAx>
        <c:axId val="84425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53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14'!$A$72:$A$79</c:f>
            </c:strRef>
          </c:cat>
          <c:val>
            <c:numRef>
              <c:f>'Sprint 14'!$C$72:$C$78</c:f>
              <c:numCache/>
            </c:numRef>
          </c:val>
          <c:smooth val="0"/>
        </c:ser>
        <c:axId val="170121550"/>
        <c:axId val="1902682171"/>
      </c:lineChart>
      <c:catAx>
        <c:axId val="170121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682171"/>
      </c:catAx>
      <c:valAx>
        <c:axId val="190268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21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15'!$K$2:$K$9</c:f>
              <c:numCache/>
            </c:numRef>
          </c:val>
          <c:smooth val="0"/>
        </c:ser>
        <c:axId val="1475039518"/>
        <c:axId val="1024722295"/>
      </c:lineChart>
      <c:catAx>
        <c:axId val="1475039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722295"/>
      </c:catAx>
      <c:valAx>
        <c:axId val="102472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039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15'!$L$2:$L$9</c:f>
              <c:numCache/>
            </c:numRef>
          </c:val>
          <c:smooth val="0"/>
        </c:ser>
        <c:axId val="1611943729"/>
        <c:axId val="1225198436"/>
      </c:lineChart>
      <c:catAx>
        <c:axId val="161194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198436"/>
      </c:catAx>
      <c:valAx>
        <c:axId val="1225198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43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2'!$M$2:$M$9</c:f>
              <c:numCache/>
            </c:numRef>
          </c:val>
          <c:smooth val="0"/>
        </c:ser>
        <c:axId val="1002636072"/>
        <c:axId val="2051505316"/>
      </c:lineChart>
      <c:catAx>
        <c:axId val="10026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505316"/>
      </c:catAx>
      <c:valAx>
        <c:axId val="205150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636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15'!$M$2:$M$9</c:f>
              <c:numCache/>
            </c:numRef>
          </c:val>
          <c:smooth val="0"/>
        </c:ser>
        <c:axId val="1538347015"/>
        <c:axId val="1050448083"/>
      </c:lineChart>
      <c:catAx>
        <c:axId val="153834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448083"/>
      </c:catAx>
      <c:valAx>
        <c:axId val="1050448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47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15'!$N$2:$N$9</c:f>
              <c:numCache/>
            </c:numRef>
          </c:val>
          <c:smooth val="0"/>
        </c:ser>
        <c:axId val="1269631116"/>
        <c:axId val="47509127"/>
      </c:lineChart>
      <c:catAx>
        <c:axId val="126963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09127"/>
      </c:catAx>
      <c:valAx>
        <c:axId val="47509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31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15'!$O$2:$O$9</c:f>
              <c:numCache/>
            </c:numRef>
          </c:val>
          <c:smooth val="0"/>
        </c:ser>
        <c:axId val="1542520370"/>
        <c:axId val="533518434"/>
      </c:lineChart>
      <c:catAx>
        <c:axId val="154252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518434"/>
      </c:catAx>
      <c:valAx>
        <c:axId val="53351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520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15'!$P$2:$P$9</c:f>
              <c:numCache/>
            </c:numRef>
          </c:val>
          <c:smooth val="0"/>
        </c:ser>
        <c:axId val="1875719424"/>
        <c:axId val="792975036"/>
      </c:lineChart>
      <c:catAx>
        <c:axId val="18757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75036"/>
      </c:catAx>
      <c:valAx>
        <c:axId val="79297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719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15'!$Q$2:$Q$9</c:f>
              <c:numCache/>
            </c:numRef>
          </c:val>
          <c:smooth val="0"/>
        </c:ser>
        <c:axId val="2050992853"/>
        <c:axId val="45305365"/>
      </c:lineChart>
      <c:catAx>
        <c:axId val="205099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05365"/>
      </c:catAx>
      <c:valAx>
        <c:axId val="4530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99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15'!$J$11:$J$18</c:f>
            </c:strRef>
          </c:cat>
          <c:val>
            <c:numRef>
              <c:f>'Sprint 15'!$R$11:$R$18</c:f>
              <c:numCache/>
            </c:numRef>
          </c:val>
          <c:smooth val="0"/>
        </c:ser>
        <c:axId val="1147056520"/>
        <c:axId val="1473060511"/>
      </c:lineChart>
      <c:catAx>
        <c:axId val="114705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060511"/>
      </c:catAx>
      <c:valAx>
        <c:axId val="1473060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56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15'!$A$72:$A$79</c:f>
            </c:strRef>
          </c:cat>
          <c:val>
            <c:numRef>
              <c:f>'Sprint 15'!$C$72:$C$78</c:f>
              <c:numCache/>
            </c:numRef>
          </c:val>
          <c:smooth val="0"/>
        </c:ser>
        <c:axId val="563259437"/>
        <c:axId val="1813693043"/>
      </c:lineChart>
      <c:catAx>
        <c:axId val="56325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693043"/>
      </c:catAx>
      <c:valAx>
        <c:axId val="1813693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259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2'!$N$2:$N$9</c:f>
              <c:numCache/>
            </c:numRef>
          </c:val>
          <c:smooth val="0"/>
        </c:ser>
        <c:axId val="741435478"/>
        <c:axId val="1207496597"/>
      </c:lineChart>
      <c:catAx>
        <c:axId val="74143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496597"/>
      </c:catAx>
      <c:valAx>
        <c:axId val="120749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35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2'!$O$2:$O$9</c:f>
              <c:numCache/>
            </c:numRef>
          </c:val>
          <c:smooth val="0"/>
        </c:ser>
        <c:axId val="2009620334"/>
        <c:axId val="1448498752"/>
      </c:lineChart>
      <c:catAx>
        <c:axId val="2009620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498752"/>
      </c:catAx>
      <c:valAx>
        <c:axId val="144849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20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2'!$P$2:$P$9</c:f>
              <c:numCache/>
            </c:numRef>
          </c:val>
          <c:smooth val="0"/>
        </c:ser>
        <c:axId val="552630876"/>
        <c:axId val="609956223"/>
      </c:lineChart>
      <c:catAx>
        <c:axId val="55263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956223"/>
      </c:catAx>
      <c:valAx>
        <c:axId val="60995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630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2'!$Q$2:$Q$9</c:f>
              <c:numCache/>
            </c:numRef>
          </c:val>
          <c:smooth val="0"/>
        </c:ser>
        <c:axId val="783817064"/>
        <c:axId val="1028839081"/>
      </c:lineChart>
      <c:catAx>
        <c:axId val="78381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839081"/>
      </c:catAx>
      <c:valAx>
        <c:axId val="1028839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817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2'!$R$11:$R$18</c:f>
              <c:numCache/>
            </c:numRef>
          </c:val>
          <c:smooth val="0"/>
        </c:ser>
        <c:axId val="10482898"/>
        <c:axId val="1192644219"/>
      </c:lineChart>
      <c:catAx>
        <c:axId val="10482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644219"/>
      </c:catAx>
      <c:valAx>
        <c:axId val="1192644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2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2'!$A$72:$A$79</c:f>
            </c:strRef>
          </c:cat>
          <c:val>
            <c:numRef>
              <c:f>'Sprint 2'!$C$72:$C$78</c:f>
              <c:numCache/>
            </c:numRef>
          </c:val>
          <c:smooth val="0"/>
        </c:ser>
        <c:axId val="1362966068"/>
        <c:axId val="856143786"/>
      </c:lineChart>
      <c:catAx>
        <c:axId val="1362966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143786"/>
      </c:catAx>
      <c:valAx>
        <c:axId val="856143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966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1'!$K$2:$K$9</c:f>
              <c:numCache/>
            </c:numRef>
          </c:val>
          <c:smooth val="0"/>
        </c:ser>
        <c:axId val="1209003640"/>
        <c:axId val="834781270"/>
      </c:lineChart>
      <c:catAx>
        <c:axId val="120900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81270"/>
      </c:catAx>
      <c:valAx>
        <c:axId val="834781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003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3'!$K$2:$K$9</c:f>
              <c:numCache/>
            </c:numRef>
          </c:val>
          <c:smooth val="0"/>
        </c:ser>
        <c:axId val="1295933358"/>
        <c:axId val="1836019856"/>
      </c:lineChart>
      <c:catAx>
        <c:axId val="1295933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019856"/>
      </c:catAx>
      <c:valAx>
        <c:axId val="183601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33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3'!$L$2:$L$9</c:f>
              <c:numCache/>
            </c:numRef>
          </c:val>
          <c:smooth val="0"/>
        </c:ser>
        <c:axId val="998382474"/>
        <c:axId val="247022174"/>
      </c:lineChart>
      <c:catAx>
        <c:axId val="998382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022174"/>
      </c:catAx>
      <c:valAx>
        <c:axId val="247022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382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3'!$M$2:$M$9</c:f>
              <c:numCache/>
            </c:numRef>
          </c:val>
          <c:smooth val="0"/>
        </c:ser>
        <c:axId val="2072633251"/>
        <c:axId val="9188354"/>
      </c:lineChart>
      <c:catAx>
        <c:axId val="207263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354"/>
      </c:catAx>
      <c:valAx>
        <c:axId val="918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63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3'!$N$2:$N$9</c:f>
              <c:numCache/>
            </c:numRef>
          </c:val>
          <c:smooth val="0"/>
        </c:ser>
        <c:axId val="1655318046"/>
        <c:axId val="1265642961"/>
      </c:lineChart>
      <c:catAx>
        <c:axId val="1655318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642961"/>
      </c:catAx>
      <c:valAx>
        <c:axId val="126564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318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3'!$O$2:$O$9</c:f>
              <c:numCache/>
            </c:numRef>
          </c:val>
          <c:smooth val="0"/>
        </c:ser>
        <c:axId val="398771401"/>
        <c:axId val="535041277"/>
      </c:lineChart>
      <c:catAx>
        <c:axId val="39877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041277"/>
      </c:catAx>
      <c:valAx>
        <c:axId val="535041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771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3'!$P$2:$P$9</c:f>
              <c:numCache/>
            </c:numRef>
          </c:val>
          <c:smooth val="0"/>
        </c:ser>
        <c:axId val="804393515"/>
        <c:axId val="1133181775"/>
      </c:lineChart>
      <c:catAx>
        <c:axId val="80439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181775"/>
      </c:catAx>
      <c:valAx>
        <c:axId val="1133181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393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3'!$Q$2:$Q$9</c:f>
              <c:numCache/>
            </c:numRef>
          </c:val>
          <c:smooth val="0"/>
        </c:ser>
        <c:axId val="842021632"/>
        <c:axId val="280357145"/>
      </c:lineChart>
      <c:catAx>
        <c:axId val="8420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357145"/>
      </c:catAx>
      <c:valAx>
        <c:axId val="28035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021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3'!$R$11:$R$18</c:f>
              <c:numCache/>
            </c:numRef>
          </c:val>
          <c:smooth val="0"/>
        </c:ser>
        <c:axId val="1748622631"/>
        <c:axId val="840431477"/>
      </c:lineChart>
      <c:catAx>
        <c:axId val="1748622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431477"/>
      </c:catAx>
      <c:valAx>
        <c:axId val="840431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622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3'!$A$72:$A$79</c:f>
            </c:strRef>
          </c:cat>
          <c:val>
            <c:numRef>
              <c:f>'Sprint 3'!$C$72:$C$78</c:f>
              <c:numCache/>
            </c:numRef>
          </c:val>
          <c:smooth val="0"/>
        </c:ser>
        <c:axId val="145423262"/>
        <c:axId val="445551483"/>
      </c:lineChart>
      <c:catAx>
        <c:axId val="14542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551483"/>
      </c:catAx>
      <c:valAx>
        <c:axId val="44555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2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4'!$K$2:$K$9</c:f>
              <c:numCache/>
            </c:numRef>
          </c:val>
          <c:smooth val="0"/>
        </c:ser>
        <c:axId val="2037948386"/>
        <c:axId val="1336265276"/>
      </c:lineChart>
      <c:catAx>
        <c:axId val="2037948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65276"/>
      </c:catAx>
      <c:valAx>
        <c:axId val="133626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948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1'!$L$2:$L$9</c:f>
              <c:numCache/>
            </c:numRef>
          </c:val>
          <c:smooth val="0"/>
        </c:ser>
        <c:axId val="904942943"/>
        <c:axId val="214078409"/>
      </c:lineChart>
      <c:catAx>
        <c:axId val="90494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78409"/>
      </c:catAx>
      <c:valAx>
        <c:axId val="21407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942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4'!$L$2:$L$9</c:f>
              <c:numCache/>
            </c:numRef>
          </c:val>
          <c:smooth val="0"/>
        </c:ser>
        <c:axId val="1697692805"/>
        <c:axId val="1515104573"/>
      </c:lineChart>
      <c:catAx>
        <c:axId val="169769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104573"/>
      </c:catAx>
      <c:valAx>
        <c:axId val="1515104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69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4'!$M$2:$M$9</c:f>
              <c:numCache/>
            </c:numRef>
          </c:val>
          <c:smooth val="0"/>
        </c:ser>
        <c:axId val="1765989130"/>
        <c:axId val="1383453894"/>
      </c:lineChart>
      <c:catAx>
        <c:axId val="176598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453894"/>
      </c:catAx>
      <c:valAx>
        <c:axId val="1383453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989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4'!$N$2:$N$9</c:f>
              <c:numCache/>
            </c:numRef>
          </c:val>
          <c:smooth val="0"/>
        </c:ser>
        <c:axId val="264089266"/>
        <c:axId val="274178998"/>
      </c:lineChart>
      <c:catAx>
        <c:axId val="264089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178998"/>
      </c:catAx>
      <c:valAx>
        <c:axId val="27417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089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4'!$O$2:$O$9</c:f>
              <c:numCache/>
            </c:numRef>
          </c:val>
          <c:smooth val="0"/>
        </c:ser>
        <c:axId val="231026849"/>
        <c:axId val="1152044749"/>
      </c:lineChart>
      <c:catAx>
        <c:axId val="231026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044749"/>
      </c:catAx>
      <c:valAx>
        <c:axId val="1152044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026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4'!$P$2:$P$9</c:f>
              <c:numCache/>
            </c:numRef>
          </c:val>
          <c:smooth val="0"/>
        </c:ser>
        <c:axId val="280186030"/>
        <c:axId val="806541249"/>
      </c:lineChart>
      <c:catAx>
        <c:axId val="280186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41249"/>
      </c:catAx>
      <c:valAx>
        <c:axId val="80654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186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4'!$Q$2:$Q$9</c:f>
              <c:numCache/>
            </c:numRef>
          </c:val>
          <c:smooth val="0"/>
        </c:ser>
        <c:axId val="1935879969"/>
        <c:axId val="2016864590"/>
      </c:lineChart>
      <c:catAx>
        <c:axId val="1935879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64590"/>
      </c:catAx>
      <c:valAx>
        <c:axId val="2016864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879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4'!$R$11:$R$18</c:f>
              <c:numCache/>
            </c:numRef>
          </c:val>
          <c:smooth val="0"/>
        </c:ser>
        <c:axId val="882407708"/>
        <c:axId val="497517717"/>
      </c:lineChart>
      <c:catAx>
        <c:axId val="882407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517717"/>
      </c:catAx>
      <c:valAx>
        <c:axId val="497517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407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4'!$A$72:$A$79</c:f>
            </c:strRef>
          </c:cat>
          <c:val>
            <c:numRef>
              <c:f>'Sprint 4'!$C$72:$C$78</c:f>
              <c:numCache/>
            </c:numRef>
          </c:val>
          <c:smooth val="0"/>
        </c:ser>
        <c:axId val="31870828"/>
        <c:axId val="565050417"/>
      </c:lineChart>
      <c:catAx>
        <c:axId val="31870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50417"/>
      </c:catAx>
      <c:valAx>
        <c:axId val="56505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70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5'!$K$2:$K$9</c:f>
              <c:numCache/>
            </c:numRef>
          </c:val>
          <c:smooth val="0"/>
        </c:ser>
        <c:axId val="1018237644"/>
        <c:axId val="1123636106"/>
      </c:lineChart>
      <c:catAx>
        <c:axId val="101823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636106"/>
      </c:catAx>
      <c:valAx>
        <c:axId val="1123636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237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5'!$L$2:$L$9</c:f>
              <c:numCache/>
            </c:numRef>
          </c:val>
          <c:smooth val="0"/>
        </c:ser>
        <c:axId val="218029717"/>
        <c:axId val="1627801320"/>
      </c:lineChart>
      <c:catAx>
        <c:axId val="21802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01320"/>
      </c:catAx>
      <c:valAx>
        <c:axId val="162780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029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1'!$M$2:$M$9</c:f>
              <c:numCache/>
            </c:numRef>
          </c:val>
          <c:smooth val="0"/>
        </c:ser>
        <c:axId val="1251558201"/>
        <c:axId val="2032967189"/>
      </c:lineChart>
      <c:catAx>
        <c:axId val="125155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967189"/>
      </c:catAx>
      <c:valAx>
        <c:axId val="2032967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558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5'!$M$2:$M$9</c:f>
              <c:numCache/>
            </c:numRef>
          </c:val>
          <c:smooth val="0"/>
        </c:ser>
        <c:axId val="1175975746"/>
        <c:axId val="655640622"/>
      </c:lineChart>
      <c:catAx>
        <c:axId val="117597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640622"/>
      </c:catAx>
      <c:valAx>
        <c:axId val="655640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97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5'!$N$2:$N$9</c:f>
              <c:numCache/>
            </c:numRef>
          </c:val>
          <c:smooth val="0"/>
        </c:ser>
        <c:axId val="1388193963"/>
        <c:axId val="390724731"/>
      </c:lineChart>
      <c:catAx>
        <c:axId val="1388193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724731"/>
      </c:catAx>
      <c:valAx>
        <c:axId val="39072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93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5'!$O$2:$O$9</c:f>
              <c:numCache/>
            </c:numRef>
          </c:val>
          <c:smooth val="0"/>
        </c:ser>
        <c:axId val="1996322533"/>
        <c:axId val="2059961950"/>
      </c:lineChart>
      <c:catAx>
        <c:axId val="1996322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961950"/>
      </c:catAx>
      <c:valAx>
        <c:axId val="205996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22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5'!$P$2:$P$9</c:f>
              <c:numCache/>
            </c:numRef>
          </c:val>
          <c:smooth val="0"/>
        </c:ser>
        <c:axId val="1383623579"/>
        <c:axId val="1802131212"/>
      </c:lineChart>
      <c:catAx>
        <c:axId val="138362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131212"/>
      </c:catAx>
      <c:valAx>
        <c:axId val="1802131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623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5'!$Q$2:$Q$9</c:f>
              <c:numCache/>
            </c:numRef>
          </c:val>
          <c:smooth val="0"/>
        </c:ser>
        <c:axId val="1113811271"/>
        <c:axId val="2143711306"/>
      </c:lineChart>
      <c:catAx>
        <c:axId val="1113811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711306"/>
      </c:catAx>
      <c:valAx>
        <c:axId val="214371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11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5'!$R$11:$R$18</c:f>
              <c:numCache/>
            </c:numRef>
          </c:val>
          <c:smooth val="0"/>
        </c:ser>
        <c:axId val="1707556340"/>
        <c:axId val="846055158"/>
      </c:lineChart>
      <c:catAx>
        <c:axId val="1707556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055158"/>
      </c:catAx>
      <c:valAx>
        <c:axId val="846055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556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5'!$A$72:$A$79</c:f>
            </c:strRef>
          </c:cat>
          <c:val>
            <c:numRef>
              <c:f>'Sprint 5'!$C$72:$C$78</c:f>
              <c:numCache/>
            </c:numRef>
          </c:val>
          <c:smooth val="0"/>
        </c:ser>
        <c:axId val="972962658"/>
        <c:axId val="1090014930"/>
      </c:lineChart>
      <c:catAx>
        <c:axId val="972962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014930"/>
      </c:catAx>
      <c:valAx>
        <c:axId val="109001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962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6'!$K$2:$K$9</c:f>
              <c:numCache/>
            </c:numRef>
          </c:val>
          <c:smooth val="0"/>
        </c:ser>
        <c:axId val="1559448356"/>
        <c:axId val="2082571555"/>
      </c:lineChart>
      <c:catAx>
        <c:axId val="155944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571555"/>
      </c:catAx>
      <c:valAx>
        <c:axId val="208257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448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6'!$L$2:$L$9</c:f>
              <c:numCache/>
            </c:numRef>
          </c:val>
          <c:smooth val="0"/>
        </c:ser>
        <c:axId val="950101608"/>
        <c:axId val="1277796489"/>
      </c:lineChart>
      <c:catAx>
        <c:axId val="95010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796489"/>
      </c:catAx>
      <c:valAx>
        <c:axId val="127779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101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6'!$M$2:$M$9</c:f>
              <c:numCache/>
            </c:numRef>
          </c:val>
          <c:smooth val="0"/>
        </c:ser>
        <c:axId val="1120568215"/>
        <c:axId val="944718933"/>
      </c:lineChart>
      <c:catAx>
        <c:axId val="1120568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718933"/>
      </c:catAx>
      <c:valAx>
        <c:axId val="944718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568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1'!$N$2:$N$9</c:f>
              <c:numCache/>
            </c:numRef>
          </c:val>
          <c:smooth val="0"/>
        </c:ser>
        <c:axId val="611224146"/>
        <c:axId val="352269514"/>
      </c:lineChart>
      <c:catAx>
        <c:axId val="611224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69514"/>
      </c:catAx>
      <c:valAx>
        <c:axId val="352269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224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6'!$N$2:$N$9</c:f>
              <c:numCache/>
            </c:numRef>
          </c:val>
          <c:smooth val="0"/>
        </c:ser>
        <c:axId val="508939580"/>
        <c:axId val="112440896"/>
      </c:lineChart>
      <c:catAx>
        <c:axId val="50893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40896"/>
      </c:catAx>
      <c:valAx>
        <c:axId val="11244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939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6'!$O$2:$O$9</c:f>
              <c:numCache/>
            </c:numRef>
          </c:val>
          <c:smooth val="0"/>
        </c:ser>
        <c:axId val="210365215"/>
        <c:axId val="980095449"/>
      </c:lineChart>
      <c:catAx>
        <c:axId val="21036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95449"/>
      </c:catAx>
      <c:valAx>
        <c:axId val="98009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65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6'!$P$2:$P$9</c:f>
              <c:numCache/>
            </c:numRef>
          </c:val>
          <c:smooth val="0"/>
        </c:ser>
        <c:axId val="1168565858"/>
        <c:axId val="1538339657"/>
      </c:lineChart>
      <c:catAx>
        <c:axId val="116856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39657"/>
      </c:catAx>
      <c:valAx>
        <c:axId val="153833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65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6'!$Q$2:$Q$9</c:f>
              <c:numCache/>
            </c:numRef>
          </c:val>
          <c:smooth val="0"/>
        </c:ser>
        <c:axId val="1640209584"/>
        <c:axId val="624841585"/>
      </c:lineChart>
      <c:catAx>
        <c:axId val="16402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841585"/>
      </c:catAx>
      <c:valAx>
        <c:axId val="624841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209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6'!$R$11:$R$18</c:f>
              <c:numCache/>
            </c:numRef>
          </c:val>
          <c:smooth val="0"/>
        </c:ser>
        <c:axId val="950916693"/>
        <c:axId val="472951439"/>
      </c:lineChart>
      <c:catAx>
        <c:axId val="950916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951439"/>
      </c:catAx>
      <c:valAx>
        <c:axId val="47295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916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6'!$A$72:$A$79</c:f>
            </c:strRef>
          </c:cat>
          <c:val>
            <c:numRef>
              <c:f>'Sprint 6'!$C$72:$C$78</c:f>
              <c:numCache/>
            </c:numRef>
          </c:val>
          <c:smooth val="0"/>
        </c:ser>
        <c:axId val="1996967093"/>
        <c:axId val="311822780"/>
      </c:lineChart>
      <c:catAx>
        <c:axId val="199696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22780"/>
      </c:catAx>
      <c:valAx>
        <c:axId val="311822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67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7'!$K$2:$K$9</c:f>
              <c:numCache/>
            </c:numRef>
          </c:val>
          <c:smooth val="0"/>
        </c:ser>
        <c:axId val="24238089"/>
        <c:axId val="1517804760"/>
      </c:lineChart>
      <c:catAx>
        <c:axId val="2423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804760"/>
      </c:catAx>
      <c:valAx>
        <c:axId val="151780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7'!$L$2:$L$9</c:f>
              <c:numCache/>
            </c:numRef>
          </c:val>
          <c:smooth val="0"/>
        </c:ser>
        <c:axId val="1806793998"/>
        <c:axId val="1460522946"/>
      </c:lineChart>
      <c:catAx>
        <c:axId val="1806793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522946"/>
      </c:catAx>
      <c:valAx>
        <c:axId val="146052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793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7'!$M$2:$M$9</c:f>
              <c:numCache/>
            </c:numRef>
          </c:val>
          <c:smooth val="0"/>
        </c:ser>
        <c:axId val="539129362"/>
        <c:axId val="358007503"/>
      </c:lineChart>
      <c:catAx>
        <c:axId val="539129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007503"/>
      </c:catAx>
      <c:valAx>
        <c:axId val="358007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129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7'!$N$2:$N$9</c:f>
              <c:numCache/>
            </c:numRef>
          </c:val>
          <c:smooth val="0"/>
        </c:ser>
        <c:axId val="1705077871"/>
        <c:axId val="3540401"/>
      </c:lineChart>
      <c:catAx>
        <c:axId val="170507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0401"/>
      </c:catAx>
      <c:valAx>
        <c:axId val="354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077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1'!$O$2:$O$9</c:f>
              <c:numCache/>
            </c:numRef>
          </c:val>
          <c:smooth val="0"/>
        </c:ser>
        <c:axId val="1101707706"/>
        <c:axId val="2124270896"/>
      </c:lineChart>
      <c:catAx>
        <c:axId val="110170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270896"/>
      </c:catAx>
      <c:valAx>
        <c:axId val="212427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07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7'!$O$2:$O$9</c:f>
              <c:numCache/>
            </c:numRef>
          </c:val>
          <c:smooth val="0"/>
        </c:ser>
        <c:axId val="1100877303"/>
        <c:axId val="1037180790"/>
      </c:lineChart>
      <c:catAx>
        <c:axId val="1100877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180790"/>
      </c:catAx>
      <c:valAx>
        <c:axId val="103718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877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7'!$P$2:$P$9</c:f>
              <c:numCache/>
            </c:numRef>
          </c:val>
          <c:smooth val="0"/>
        </c:ser>
        <c:axId val="192699627"/>
        <c:axId val="1469715726"/>
      </c:lineChart>
      <c:catAx>
        <c:axId val="19269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715726"/>
      </c:catAx>
      <c:valAx>
        <c:axId val="146971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99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7'!$Q$2:$Q$9</c:f>
              <c:numCache/>
            </c:numRef>
          </c:val>
          <c:smooth val="0"/>
        </c:ser>
        <c:axId val="747542338"/>
        <c:axId val="91670138"/>
      </c:lineChart>
      <c:catAx>
        <c:axId val="74754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0138"/>
      </c:catAx>
      <c:valAx>
        <c:axId val="91670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542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7'!$R$11:$R$18</c:f>
              <c:numCache/>
            </c:numRef>
          </c:val>
          <c:smooth val="0"/>
        </c:ser>
        <c:axId val="1084435035"/>
        <c:axId val="355776173"/>
      </c:lineChart>
      <c:catAx>
        <c:axId val="108443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776173"/>
      </c:catAx>
      <c:valAx>
        <c:axId val="355776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435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7'!$A$72:$A$79</c:f>
            </c:strRef>
          </c:cat>
          <c:val>
            <c:numRef>
              <c:f>'Sprint 7'!$C$72:$C$78</c:f>
              <c:numCache/>
            </c:numRef>
          </c:val>
          <c:smooth val="0"/>
        </c:ser>
        <c:axId val="914015223"/>
        <c:axId val="176465424"/>
      </c:lineChart>
      <c:catAx>
        <c:axId val="914015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5424"/>
      </c:catAx>
      <c:valAx>
        <c:axId val="176465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015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8'!$K$2:$K$9</c:f>
              <c:numCache/>
            </c:numRef>
          </c:val>
          <c:smooth val="0"/>
        </c:ser>
        <c:axId val="1462488844"/>
        <c:axId val="844330998"/>
      </c:lineChart>
      <c:catAx>
        <c:axId val="146248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330998"/>
      </c:catAx>
      <c:valAx>
        <c:axId val="84433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88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8'!$L$2:$L$9</c:f>
              <c:numCache/>
            </c:numRef>
          </c:val>
          <c:smooth val="0"/>
        </c:ser>
        <c:axId val="1419559968"/>
        <c:axId val="646324661"/>
      </c:lineChart>
      <c:catAx>
        <c:axId val="14195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24661"/>
      </c:catAx>
      <c:valAx>
        <c:axId val="64632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559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8'!$M$2:$M$9</c:f>
              <c:numCache/>
            </c:numRef>
          </c:val>
          <c:smooth val="0"/>
        </c:ser>
        <c:axId val="2125693892"/>
        <c:axId val="597211977"/>
      </c:lineChart>
      <c:catAx>
        <c:axId val="2125693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211977"/>
      </c:catAx>
      <c:valAx>
        <c:axId val="597211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693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8'!$N$2:$N$9</c:f>
              <c:numCache/>
            </c:numRef>
          </c:val>
          <c:smooth val="0"/>
        </c:ser>
        <c:axId val="1182386019"/>
        <c:axId val="786773952"/>
      </c:lineChart>
      <c:catAx>
        <c:axId val="1182386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773952"/>
      </c:catAx>
      <c:valAx>
        <c:axId val="78677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386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8'!$O$2:$O$9</c:f>
              <c:numCache/>
            </c:numRef>
          </c:val>
          <c:smooth val="0"/>
        </c:ser>
        <c:axId val="1246530787"/>
        <c:axId val="1635934938"/>
      </c:lineChart>
      <c:catAx>
        <c:axId val="124653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934938"/>
      </c:catAx>
      <c:valAx>
        <c:axId val="163593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30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1'!$P$2:$P$9</c:f>
              <c:numCache/>
            </c:numRef>
          </c:val>
          <c:smooth val="0"/>
        </c:ser>
        <c:axId val="1890901895"/>
        <c:axId val="398477257"/>
      </c:lineChart>
      <c:catAx>
        <c:axId val="1890901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477257"/>
      </c:catAx>
      <c:valAx>
        <c:axId val="39847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901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8'!$P$2:$P$9</c:f>
              <c:numCache/>
            </c:numRef>
          </c:val>
          <c:smooth val="0"/>
        </c:ser>
        <c:axId val="56288187"/>
        <c:axId val="530634699"/>
      </c:lineChart>
      <c:catAx>
        <c:axId val="5628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34699"/>
      </c:catAx>
      <c:valAx>
        <c:axId val="53063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8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8'!$Q$2:$Q$9</c:f>
              <c:numCache/>
            </c:numRef>
          </c:val>
          <c:smooth val="0"/>
        </c:ser>
        <c:axId val="890725175"/>
        <c:axId val="1377037993"/>
      </c:lineChart>
      <c:catAx>
        <c:axId val="89072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037993"/>
      </c:catAx>
      <c:valAx>
        <c:axId val="1377037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25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8'!$R$11:$R$18</c:f>
              <c:numCache/>
            </c:numRef>
          </c:val>
          <c:smooth val="0"/>
        </c:ser>
        <c:axId val="274044508"/>
        <c:axId val="1747936586"/>
      </c:lineChart>
      <c:catAx>
        <c:axId val="274044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936586"/>
      </c:catAx>
      <c:valAx>
        <c:axId val="1747936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044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8'!$A$72:$A$79</c:f>
            </c:strRef>
          </c:cat>
          <c:val>
            <c:numRef>
              <c:f>'Sprint 8'!$C$72:$C$78</c:f>
              <c:numCache/>
            </c:numRef>
          </c:val>
          <c:smooth val="0"/>
        </c:ser>
        <c:axId val="1224019313"/>
        <c:axId val="1607811097"/>
      </c:lineChart>
      <c:catAx>
        <c:axId val="122401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811097"/>
      </c:catAx>
      <c:valAx>
        <c:axId val="160781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01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9'!$K$2:$K$9</c:f>
              <c:numCache/>
            </c:numRef>
          </c:val>
          <c:smooth val="0"/>
        </c:ser>
        <c:axId val="599583564"/>
        <c:axId val="867620131"/>
      </c:lineChart>
      <c:catAx>
        <c:axId val="599583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620131"/>
      </c:catAx>
      <c:valAx>
        <c:axId val="86762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583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9'!$L$2:$L$9</c:f>
              <c:numCache/>
            </c:numRef>
          </c:val>
          <c:smooth val="0"/>
        </c:ser>
        <c:axId val="66621312"/>
        <c:axId val="1066393445"/>
      </c:lineChart>
      <c:catAx>
        <c:axId val="666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93445"/>
      </c:catAx>
      <c:valAx>
        <c:axId val="106639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21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9'!$M$2:$M$9</c:f>
              <c:numCache/>
            </c:numRef>
          </c:val>
          <c:smooth val="0"/>
        </c:ser>
        <c:axId val="1801248910"/>
        <c:axId val="952725135"/>
      </c:lineChart>
      <c:catAx>
        <c:axId val="1801248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725135"/>
      </c:catAx>
      <c:valAx>
        <c:axId val="95272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248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9'!$N$2:$N$9</c:f>
              <c:numCache/>
            </c:numRef>
          </c:val>
          <c:smooth val="0"/>
        </c:ser>
        <c:axId val="268542906"/>
        <c:axId val="205462654"/>
      </c:lineChart>
      <c:catAx>
        <c:axId val="26854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62654"/>
      </c:catAx>
      <c:valAx>
        <c:axId val="20546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542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9'!$O$2:$O$9</c:f>
              <c:numCache/>
            </c:numRef>
          </c:val>
          <c:smooth val="0"/>
        </c:ser>
        <c:axId val="1417847898"/>
        <c:axId val="1655702186"/>
      </c:lineChart>
      <c:catAx>
        <c:axId val="1417847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02186"/>
      </c:catAx>
      <c:valAx>
        <c:axId val="165570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847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9'!$P$2:$P$9</c:f>
              <c:numCache/>
            </c:numRef>
          </c:val>
          <c:smooth val="0"/>
        </c:ser>
        <c:axId val="1410982066"/>
        <c:axId val="2142449003"/>
      </c:lineChart>
      <c:catAx>
        <c:axId val="1410982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449003"/>
      </c:catAx>
      <c:valAx>
        <c:axId val="2142449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982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1'!$Q$2:$Q$9</c:f>
              <c:numCache/>
            </c:numRef>
          </c:val>
          <c:smooth val="0"/>
        </c:ser>
        <c:axId val="1667870373"/>
        <c:axId val="966962412"/>
      </c:lineChart>
      <c:catAx>
        <c:axId val="166787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962412"/>
      </c:catAx>
      <c:valAx>
        <c:axId val="966962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870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9'!$Q$2:$Q$9</c:f>
              <c:numCache/>
            </c:numRef>
          </c:val>
          <c:smooth val="0"/>
        </c:ser>
        <c:axId val="1215626972"/>
        <c:axId val="1028847796"/>
      </c:lineChart>
      <c:catAx>
        <c:axId val="121562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847796"/>
      </c:catAx>
      <c:valAx>
        <c:axId val="1028847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26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9'!$R$11:$R$18</c:f>
              <c:numCache/>
            </c:numRef>
          </c:val>
          <c:smooth val="0"/>
        </c:ser>
        <c:axId val="1556639809"/>
        <c:axId val="1739513511"/>
      </c:lineChart>
      <c:catAx>
        <c:axId val="1556639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513511"/>
      </c:catAx>
      <c:valAx>
        <c:axId val="173951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639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9'!$A$72:$A$79</c:f>
            </c:strRef>
          </c:cat>
          <c:val>
            <c:numRef>
              <c:f>'Sprint 9'!$C$72:$C$78</c:f>
              <c:numCache/>
            </c:numRef>
          </c:val>
          <c:smooth val="0"/>
        </c:ser>
        <c:axId val="2063161190"/>
        <c:axId val="991177764"/>
      </c:lineChart>
      <c:catAx>
        <c:axId val="206316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177764"/>
      </c:catAx>
      <c:valAx>
        <c:axId val="99117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161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10'!$K$2:$K$9</c:f>
              <c:numCache/>
            </c:numRef>
          </c:val>
          <c:smooth val="0"/>
        </c:ser>
        <c:axId val="2042643987"/>
        <c:axId val="1495188655"/>
      </c:lineChart>
      <c:catAx>
        <c:axId val="204264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188655"/>
      </c:catAx>
      <c:valAx>
        <c:axId val="149518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643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10'!$L$2:$L$9</c:f>
              <c:numCache/>
            </c:numRef>
          </c:val>
          <c:smooth val="0"/>
        </c:ser>
        <c:axId val="1062257825"/>
        <c:axId val="430476189"/>
      </c:lineChart>
      <c:catAx>
        <c:axId val="1062257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476189"/>
      </c:catAx>
      <c:valAx>
        <c:axId val="430476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257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10'!$M$2:$M$9</c:f>
              <c:numCache/>
            </c:numRef>
          </c:val>
          <c:smooth val="0"/>
        </c:ser>
        <c:axId val="1778517790"/>
        <c:axId val="738919732"/>
      </c:lineChart>
      <c:catAx>
        <c:axId val="177851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919732"/>
      </c:catAx>
      <c:valAx>
        <c:axId val="73891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51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10'!$N$2:$N$9</c:f>
              <c:numCache/>
            </c:numRef>
          </c:val>
          <c:smooth val="0"/>
        </c:ser>
        <c:axId val="441617483"/>
        <c:axId val="1776967172"/>
      </c:lineChart>
      <c:catAx>
        <c:axId val="441617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967172"/>
      </c:catAx>
      <c:valAx>
        <c:axId val="177696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617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10'!$O$2:$O$9</c:f>
              <c:numCache/>
            </c:numRef>
          </c:val>
          <c:smooth val="0"/>
        </c:ser>
        <c:axId val="740728785"/>
        <c:axId val="330456370"/>
      </c:lineChart>
      <c:catAx>
        <c:axId val="74072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456370"/>
      </c:catAx>
      <c:valAx>
        <c:axId val="33045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728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10'!$P$2:$P$9</c:f>
              <c:numCache/>
            </c:numRef>
          </c:val>
          <c:smooth val="0"/>
        </c:ser>
        <c:axId val="920149639"/>
        <c:axId val="362574447"/>
      </c:lineChart>
      <c:catAx>
        <c:axId val="920149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74447"/>
      </c:catAx>
      <c:valAx>
        <c:axId val="362574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149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10'!$Q$2:$Q$9</c:f>
              <c:numCache/>
            </c:numRef>
          </c:val>
          <c:smooth val="0"/>
        </c:ser>
        <c:axId val="364817527"/>
        <c:axId val="316811354"/>
      </c:lineChart>
      <c:catAx>
        <c:axId val="36481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811354"/>
      </c:catAx>
      <c:valAx>
        <c:axId val="31681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817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1'!$R$11:$R$18</c:f>
              <c:numCache/>
            </c:numRef>
          </c:val>
          <c:smooth val="0"/>
        </c:ser>
        <c:axId val="729573816"/>
        <c:axId val="619004289"/>
      </c:lineChart>
      <c:catAx>
        <c:axId val="72957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004289"/>
      </c:catAx>
      <c:valAx>
        <c:axId val="619004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573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10'!$R$11:$R$18</c:f>
              <c:numCache/>
            </c:numRef>
          </c:val>
          <c:smooth val="0"/>
        </c:ser>
        <c:axId val="1451114675"/>
        <c:axId val="2016654371"/>
      </c:lineChart>
      <c:catAx>
        <c:axId val="1451114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54371"/>
      </c:catAx>
      <c:valAx>
        <c:axId val="201665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114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10'!$A$72:$A$79</c:f>
            </c:strRef>
          </c:cat>
          <c:val>
            <c:numRef>
              <c:f>'Sprint 10'!$C$72:$C$78</c:f>
              <c:numCache/>
            </c:numRef>
          </c:val>
          <c:smooth val="0"/>
        </c:ser>
        <c:axId val="363402277"/>
        <c:axId val="359856877"/>
      </c:lineChart>
      <c:catAx>
        <c:axId val="363402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856877"/>
      </c:catAx>
      <c:valAx>
        <c:axId val="35985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402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11'!$K$2:$K$9</c:f>
              <c:numCache/>
            </c:numRef>
          </c:val>
          <c:smooth val="0"/>
        </c:ser>
        <c:axId val="1547161032"/>
        <c:axId val="2129529743"/>
      </c:lineChart>
      <c:catAx>
        <c:axId val="154716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529743"/>
      </c:catAx>
      <c:valAx>
        <c:axId val="212952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61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11'!$L$2:$L$9</c:f>
              <c:numCache/>
            </c:numRef>
          </c:val>
          <c:smooth val="0"/>
        </c:ser>
        <c:axId val="1492383305"/>
        <c:axId val="791767472"/>
      </c:lineChart>
      <c:catAx>
        <c:axId val="1492383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767472"/>
      </c:catAx>
      <c:valAx>
        <c:axId val="791767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383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11'!$M$2:$M$9</c:f>
              <c:numCache/>
            </c:numRef>
          </c:val>
          <c:smooth val="0"/>
        </c:ser>
        <c:axId val="1292728597"/>
        <c:axId val="545881235"/>
      </c:lineChart>
      <c:catAx>
        <c:axId val="1292728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81235"/>
      </c:catAx>
      <c:valAx>
        <c:axId val="545881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728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11'!$N$2:$N$9</c:f>
              <c:numCache/>
            </c:numRef>
          </c:val>
          <c:smooth val="0"/>
        </c:ser>
        <c:axId val="1846054112"/>
        <c:axId val="941861802"/>
      </c:lineChart>
      <c:catAx>
        <c:axId val="18460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861802"/>
      </c:catAx>
      <c:valAx>
        <c:axId val="941861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054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11'!$O$2:$O$9</c:f>
              <c:numCache/>
            </c:numRef>
          </c:val>
          <c:smooth val="0"/>
        </c:ser>
        <c:axId val="1795310055"/>
        <c:axId val="1212868444"/>
      </c:lineChart>
      <c:catAx>
        <c:axId val="179531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868444"/>
      </c:catAx>
      <c:valAx>
        <c:axId val="121286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310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11'!$P$2:$P$9</c:f>
              <c:numCache/>
            </c:numRef>
          </c:val>
          <c:smooth val="0"/>
        </c:ser>
        <c:axId val="1763245456"/>
        <c:axId val="122759743"/>
      </c:lineChart>
      <c:catAx>
        <c:axId val="17632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59743"/>
      </c:catAx>
      <c:valAx>
        <c:axId val="12275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245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11'!$Q$2:$Q$9</c:f>
              <c:numCache/>
            </c:numRef>
          </c:val>
          <c:smooth val="0"/>
        </c:ser>
        <c:axId val="293286380"/>
        <c:axId val="820546048"/>
      </c:lineChart>
      <c:catAx>
        <c:axId val="29328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46048"/>
      </c:catAx>
      <c:valAx>
        <c:axId val="82054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286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11'!$R$11:$R$18</c:f>
              <c:numCache/>
            </c:numRef>
          </c:val>
          <c:smooth val="0"/>
        </c:ser>
        <c:axId val="1173086904"/>
        <c:axId val="1281725559"/>
      </c:lineChart>
      <c:catAx>
        <c:axId val="117308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725559"/>
      </c:catAx>
      <c:valAx>
        <c:axId val="128172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086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5" Type="http://schemas.openxmlformats.org/officeDocument/2006/relationships/chart" Target="../charts/chart78.xml"/><Relationship Id="rId6" Type="http://schemas.openxmlformats.org/officeDocument/2006/relationships/chart" Target="../charts/chart79.xml"/><Relationship Id="rId7" Type="http://schemas.openxmlformats.org/officeDocument/2006/relationships/chart" Target="../charts/chart80.xml"/><Relationship Id="rId8" Type="http://schemas.openxmlformats.org/officeDocument/2006/relationships/chart" Target="../charts/chart8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5" Type="http://schemas.openxmlformats.org/officeDocument/2006/relationships/chart" Target="../charts/chart96.xml"/><Relationship Id="rId6" Type="http://schemas.openxmlformats.org/officeDocument/2006/relationships/chart" Target="../charts/chart97.xml"/><Relationship Id="rId7" Type="http://schemas.openxmlformats.org/officeDocument/2006/relationships/chart" Target="../charts/chart98.xml"/><Relationship Id="rId8" Type="http://schemas.openxmlformats.org/officeDocument/2006/relationships/chart" Target="../charts/chart9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5" Type="http://schemas.openxmlformats.org/officeDocument/2006/relationships/chart" Target="../charts/chart105.xml"/><Relationship Id="rId6" Type="http://schemas.openxmlformats.org/officeDocument/2006/relationships/chart" Target="../charts/chart106.xml"/><Relationship Id="rId7" Type="http://schemas.openxmlformats.org/officeDocument/2006/relationships/chart" Target="../charts/chart107.xml"/><Relationship Id="rId8" Type="http://schemas.openxmlformats.org/officeDocument/2006/relationships/chart" Target="../charts/chart10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0.xml"/><Relationship Id="rId2" Type="http://schemas.openxmlformats.org/officeDocument/2006/relationships/chart" Target="../charts/chart111.xml"/><Relationship Id="rId3" Type="http://schemas.openxmlformats.org/officeDocument/2006/relationships/chart" Target="../charts/chart112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5" Type="http://schemas.openxmlformats.org/officeDocument/2006/relationships/chart" Target="../charts/chart114.xml"/><Relationship Id="rId6" Type="http://schemas.openxmlformats.org/officeDocument/2006/relationships/chart" Target="../charts/chart115.xml"/><Relationship Id="rId7" Type="http://schemas.openxmlformats.org/officeDocument/2006/relationships/chart" Target="../charts/chart116.xml"/><Relationship Id="rId8" Type="http://schemas.openxmlformats.org/officeDocument/2006/relationships/chart" Target="../charts/chart11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Relationship Id="rId3" Type="http://schemas.openxmlformats.org/officeDocument/2006/relationships/chart" Target="../charts/chart121.xml"/><Relationship Id="rId4" Type="http://schemas.openxmlformats.org/officeDocument/2006/relationships/chart" Target="../charts/chart122.xml"/><Relationship Id="rId9" Type="http://schemas.openxmlformats.org/officeDocument/2006/relationships/chart" Target="../charts/chart127.xml"/><Relationship Id="rId5" Type="http://schemas.openxmlformats.org/officeDocument/2006/relationships/chart" Target="../charts/chart123.xml"/><Relationship Id="rId6" Type="http://schemas.openxmlformats.org/officeDocument/2006/relationships/chart" Target="../charts/chart124.xml"/><Relationship Id="rId7" Type="http://schemas.openxmlformats.org/officeDocument/2006/relationships/chart" Target="../charts/chart125.xml"/><Relationship Id="rId8" Type="http://schemas.openxmlformats.org/officeDocument/2006/relationships/chart" Target="../charts/chart126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5" Type="http://schemas.openxmlformats.org/officeDocument/2006/relationships/chart" Target="../charts/chart132.xml"/><Relationship Id="rId6" Type="http://schemas.openxmlformats.org/officeDocument/2006/relationships/chart" Target="../charts/chart133.xml"/><Relationship Id="rId7" Type="http://schemas.openxmlformats.org/officeDocument/2006/relationships/chart" Target="../charts/chart134.xml"/><Relationship Id="rId8" Type="http://schemas.openxmlformats.org/officeDocument/2006/relationships/chart" Target="../charts/chart13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171450</xdr:rowOff>
    </xdr:from>
    <xdr:ext cx="9353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15" name="Chart 1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16" name="Chart 1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17" name="Chart 1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18" name="Chart 1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19" name="Chart 1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20" name="Chart 1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21" name="Chart 1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22" name="Chart 1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23" name="Chart 1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24" name="Chart 1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25" name="Chart 1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26" name="Chart 1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27" name="Chart 1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28" name="Chart 1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29" name="Chart 1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30" name="Chart 1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31" name="Chart 1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32" name="Chart 1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33" name="Chart 1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34" name="Chart 1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35" name="Chart 1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36" name="Chart 1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9.38"/>
    <col customWidth="1" min="3" max="3" width="20.0"/>
    <col customWidth="1" min="4" max="4" width="17.75"/>
  </cols>
  <sheetData>
    <row r="1">
      <c r="B1" s="1" t="s">
        <v>0</v>
      </c>
      <c r="C1" s="2" t="s">
        <v>1</v>
      </c>
      <c r="D1" s="3" t="s">
        <v>2</v>
      </c>
      <c r="E1" s="4" t="s">
        <v>3</v>
      </c>
    </row>
    <row r="2">
      <c r="A2" s="5" t="s">
        <v>4</v>
      </c>
      <c r="B2" s="6" t="s">
        <v>5</v>
      </c>
      <c r="C2" s="7">
        <v>79.5</v>
      </c>
      <c r="D2" s="8">
        <v>74.0</v>
      </c>
      <c r="E2" s="9">
        <f t="shared" ref="E2:E23" si="1">(C2-D2)/(C2) * 100</f>
        <v>6.918238994</v>
      </c>
    </row>
    <row r="3">
      <c r="A3" s="5" t="s">
        <v>6</v>
      </c>
      <c r="B3" s="6" t="s">
        <v>7</v>
      </c>
      <c r="C3" s="7">
        <v>47.5</v>
      </c>
      <c r="D3" s="8">
        <v>58.0</v>
      </c>
      <c r="E3" s="10">
        <f t="shared" si="1"/>
        <v>-22.10526316</v>
      </c>
    </row>
    <row r="4">
      <c r="A4" s="5" t="s">
        <v>8</v>
      </c>
      <c r="B4" s="6" t="s">
        <v>9</v>
      </c>
      <c r="C4" s="11">
        <v>47.5</v>
      </c>
      <c r="D4" s="12">
        <v>52.0</v>
      </c>
      <c r="E4" s="9">
        <f t="shared" si="1"/>
        <v>-9.473684211</v>
      </c>
    </row>
    <row r="5">
      <c r="A5" s="5" t="s">
        <v>10</v>
      </c>
      <c r="B5" s="6" t="s">
        <v>11</v>
      </c>
      <c r="C5" s="11">
        <v>58.5</v>
      </c>
      <c r="D5" s="12">
        <v>60.0</v>
      </c>
      <c r="E5" s="9">
        <f t="shared" si="1"/>
        <v>-2.564102564</v>
      </c>
    </row>
    <row r="6">
      <c r="A6" s="5" t="s">
        <v>12</v>
      </c>
      <c r="B6" s="6" t="s">
        <v>13</v>
      </c>
      <c r="C6" s="11">
        <v>64.5</v>
      </c>
      <c r="D6" s="12">
        <v>72.0</v>
      </c>
      <c r="E6" s="9">
        <f t="shared" si="1"/>
        <v>-11.62790698</v>
      </c>
    </row>
    <row r="7">
      <c r="A7" s="5" t="s">
        <v>14</v>
      </c>
      <c r="B7" s="6" t="s">
        <v>15</v>
      </c>
      <c r="C7" s="11">
        <v>58.0</v>
      </c>
      <c r="D7" s="12">
        <v>58.0</v>
      </c>
      <c r="E7" s="9">
        <f t="shared" si="1"/>
        <v>0</v>
      </c>
    </row>
    <row r="8">
      <c r="A8" s="5" t="s">
        <v>16</v>
      </c>
      <c r="B8" s="6" t="s">
        <v>17</v>
      </c>
      <c r="C8" s="13">
        <v>86.5</v>
      </c>
      <c r="D8" s="14">
        <v>80.0</v>
      </c>
      <c r="E8" s="9">
        <f t="shared" si="1"/>
        <v>7.514450867</v>
      </c>
    </row>
    <row r="9">
      <c r="A9" s="15" t="s">
        <v>18</v>
      </c>
      <c r="B9" s="6" t="s">
        <v>19</v>
      </c>
      <c r="C9" s="7">
        <v>50.0</v>
      </c>
      <c r="D9" s="8">
        <v>42.0</v>
      </c>
      <c r="E9" s="9">
        <f t="shared" si="1"/>
        <v>16</v>
      </c>
    </row>
    <row r="10">
      <c r="A10" s="15" t="s">
        <v>20</v>
      </c>
      <c r="B10" s="6" t="s">
        <v>21</v>
      </c>
      <c r="C10" s="7">
        <v>45.0</v>
      </c>
      <c r="D10" s="8">
        <v>46.5</v>
      </c>
      <c r="E10" s="9">
        <f t="shared" si="1"/>
        <v>-3.333333333</v>
      </c>
    </row>
    <row r="11">
      <c r="A11" s="15" t="s">
        <v>22</v>
      </c>
      <c r="B11" s="6" t="s">
        <v>23</v>
      </c>
      <c r="C11" s="7">
        <v>50.0</v>
      </c>
      <c r="D11" s="8">
        <v>49.0</v>
      </c>
      <c r="E11" s="9">
        <f t="shared" si="1"/>
        <v>2</v>
      </c>
    </row>
    <row r="12">
      <c r="A12" s="15" t="s">
        <v>24</v>
      </c>
      <c r="B12" s="6" t="s">
        <v>25</v>
      </c>
      <c r="C12" s="7">
        <v>50.0</v>
      </c>
      <c r="D12" s="8">
        <v>58.5</v>
      </c>
      <c r="E12" s="9">
        <f t="shared" si="1"/>
        <v>-17</v>
      </c>
    </row>
    <row r="13">
      <c r="A13" s="15" t="s">
        <v>26</v>
      </c>
      <c r="B13" s="6" t="s">
        <v>27</v>
      </c>
      <c r="C13" s="7">
        <v>60.0</v>
      </c>
      <c r="D13" s="8">
        <v>59.5</v>
      </c>
      <c r="E13" s="9">
        <f t="shared" si="1"/>
        <v>0.8333333333</v>
      </c>
    </row>
    <row r="14">
      <c r="A14" s="15" t="s">
        <v>28</v>
      </c>
      <c r="B14" s="6" t="s">
        <v>29</v>
      </c>
      <c r="C14" s="7">
        <v>55.0</v>
      </c>
      <c r="D14" s="8">
        <v>54.5</v>
      </c>
      <c r="E14" s="9">
        <f t="shared" si="1"/>
        <v>0.9090909091</v>
      </c>
    </row>
    <row r="15">
      <c r="A15" s="15" t="s">
        <v>30</v>
      </c>
      <c r="B15" s="6" t="s">
        <v>31</v>
      </c>
      <c r="C15" s="7">
        <v>55.0</v>
      </c>
      <c r="D15" s="8">
        <v>57.5</v>
      </c>
      <c r="E15" s="9">
        <f t="shared" si="1"/>
        <v>-4.545454545</v>
      </c>
    </row>
    <row r="16">
      <c r="A16" s="15" t="s">
        <v>32</v>
      </c>
      <c r="B16" s="6" t="s">
        <v>33</v>
      </c>
      <c r="C16" s="7">
        <v>54.0</v>
      </c>
      <c r="D16" s="8">
        <v>49.0</v>
      </c>
      <c r="E16" s="9">
        <f t="shared" si="1"/>
        <v>9.259259259</v>
      </c>
    </row>
    <row r="17">
      <c r="A17" s="15" t="s">
        <v>34</v>
      </c>
      <c r="B17" s="6" t="s">
        <v>35</v>
      </c>
      <c r="C17" s="7">
        <v>66.0</v>
      </c>
      <c r="D17" s="8">
        <v>53.0</v>
      </c>
      <c r="E17" s="9">
        <f t="shared" si="1"/>
        <v>19.6969697</v>
      </c>
    </row>
    <row r="18">
      <c r="A18" s="15" t="s">
        <v>36</v>
      </c>
      <c r="B18" s="6" t="s">
        <v>37</v>
      </c>
      <c r="C18" s="7">
        <v>60.0</v>
      </c>
      <c r="D18" s="8">
        <v>59.5</v>
      </c>
      <c r="E18" s="9">
        <f t="shared" si="1"/>
        <v>0.8333333333</v>
      </c>
    </row>
    <row r="19">
      <c r="A19" s="15" t="s">
        <v>38</v>
      </c>
      <c r="B19" s="6" t="s">
        <v>39</v>
      </c>
      <c r="C19" s="7">
        <v>94.0</v>
      </c>
      <c r="D19" s="8">
        <v>69.5</v>
      </c>
      <c r="E19" s="9">
        <f t="shared" si="1"/>
        <v>26.06382979</v>
      </c>
    </row>
    <row r="20">
      <c r="A20" s="15" t="s">
        <v>40</v>
      </c>
      <c r="B20" s="6" t="s">
        <v>41</v>
      </c>
      <c r="C20" s="7">
        <v>60.0</v>
      </c>
      <c r="D20" s="8">
        <v>92.5</v>
      </c>
      <c r="E20" s="9">
        <f t="shared" si="1"/>
        <v>-54.16666667</v>
      </c>
    </row>
    <row r="21">
      <c r="A21" s="15" t="s">
        <v>42</v>
      </c>
      <c r="B21" s="6" t="s">
        <v>43</v>
      </c>
      <c r="C21" s="7">
        <v>43.0</v>
      </c>
      <c r="D21" s="8">
        <v>56.0</v>
      </c>
      <c r="E21" s="9">
        <f t="shared" si="1"/>
        <v>-30.23255814</v>
      </c>
    </row>
    <row r="22">
      <c r="A22" s="15" t="s">
        <v>44</v>
      </c>
      <c r="B22" s="6" t="s">
        <v>45</v>
      </c>
      <c r="C22" s="7">
        <v>58.0</v>
      </c>
      <c r="D22" s="8">
        <v>66.0</v>
      </c>
      <c r="E22" s="9">
        <f t="shared" si="1"/>
        <v>-13.79310345</v>
      </c>
    </row>
    <row r="23">
      <c r="A23" s="15" t="s">
        <v>46</v>
      </c>
      <c r="B23" s="6" t="s">
        <v>47</v>
      </c>
      <c r="C23" s="16">
        <v>40.0</v>
      </c>
      <c r="D23" s="17">
        <v>64.0</v>
      </c>
      <c r="E23" s="9">
        <f t="shared" si="1"/>
        <v>-60</v>
      </c>
    </row>
    <row r="24">
      <c r="B24" s="18"/>
      <c r="C24" s="18"/>
      <c r="D24" s="18"/>
    </row>
    <row r="25">
      <c r="B25" s="18"/>
      <c r="C25" s="18"/>
      <c r="D25" s="18"/>
    </row>
    <row r="26">
      <c r="B26" s="18"/>
      <c r="C26" s="18"/>
      <c r="D26" s="18"/>
    </row>
    <row r="27">
      <c r="B27" s="18"/>
      <c r="C27" s="18"/>
      <c r="D27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16.0</v>
      </c>
      <c r="C2" s="25">
        <f>sumif(A9:A1000,A2,G9:G1000)</f>
        <v>9</v>
      </c>
      <c r="D2" s="26">
        <v>44648.0</v>
      </c>
      <c r="E2" s="27">
        <f>SUM(H9:H16)</f>
        <v>65.5</v>
      </c>
      <c r="F2" s="28">
        <f>sum(I2:I5)</f>
        <v>66</v>
      </c>
      <c r="G2" s="29" t="s">
        <v>101</v>
      </c>
      <c r="H2" s="29">
        <f>sum(B9:B64)</f>
        <v>15</v>
      </c>
      <c r="I2" s="29">
        <v>18.0</v>
      </c>
      <c r="J2" s="30">
        <f>D2</f>
        <v>44648</v>
      </c>
      <c r="K2" s="31">
        <f>B2</f>
        <v>16</v>
      </c>
      <c r="L2" s="31">
        <f>B3</f>
        <v>14</v>
      </c>
      <c r="M2" s="31">
        <f>B4</f>
        <v>8</v>
      </c>
      <c r="N2" s="31">
        <f>B5</f>
        <v>10</v>
      </c>
      <c r="O2" s="31">
        <f>B6</f>
        <v>16</v>
      </c>
      <c r="P2" s="31">
        <f>B7</f>
        <v>8</v>
      </c>
      <c r="Q2" s="31">
        <f>B8</f>
        <v>8</v>
      </c>
      <c r="R2" s="31">
        <f>sum(K2:Q2)</f>
        <v>80</v>
      </c>
      <c r="V2" s="23"/>
      <c r="W2" s="31">
        <f t="shared" ref="W2:AC2" si="1">(K11-K17)/7</f>
        <v>1</v>
      </c>
      <c r="X2" s="31">
        <f t="shared" si="1"/>
        <v>0.8571428571</v>
      </c>
      <c r="Y2" s="31">
        <f t="shared" si="1"/>
        <v>0.5714285714</v>
      </c>
      <c r="Z2" s="31">
        <f t="shared" si="1"/>
        <v>1.142857143</v>
      </c>
      <c r="AA2" s="31">
        <f t="shared" si="1"/>
        <v>1.714285714</v>
      </c>
      <c r="AB2" s="31">
        <f t="shared" si="1"/>
        <v>0.5</v>
      </c>
      <c r="AC2" s="31">
        <f t="shared" si="1"/>
        <v>0.5714285714</v>
      </c>
      <c r="AD2" s="32"/>
    </row>
    <row r="3">
      <c r="A3" s="24" t="s">
        <v>61</v>
      </c>
      <c r="B3" s="25">
        <v>14.0</v>
      </c>
      <c r="C3" s="25">
        <f t="shared" ref="C3:C4" si="3">sumif(A9:A1000,A3,G9:G1000)</f>
        <v>9</v>
      </c>
      <c r="D3" s="26">
        <v>44649.0</v>
      </c>
      <c r="E3" s="27">
        <f>Sum(H17:H24)</f>
        <v>55</v>
      </c>
      <c r="F3" s="27">
        <f>F2 * (6/7)</f>
        <v>56.57142857</v>
      </c>
      <c r="G3" s="5" t="s">
        <v>102</v>
      </c>
      <c r="H3" s="33">
        <f>sum(C9:C64)</f>
        <v>12</v>
      </c>
      <c r="I3" s="5">
        <v>20.0</v>
      </c>
      <c r="J3" s="30">
        <f t="shared" ref="J3:J9" si="4">J2 + 1</f>
        <v>44649</v>
      </c>
      <c r="K3" s="31">
        <f t="shared" ref="K3:R3" si="2">K2 * (6/7)</f>
        <v>13.71428571</v>
      </c>
      <c r="L3" s="31">
        <f t="shared" si="2"/>
        <v>12</v>
      </c>
      <c r="M3" s="31">
        <f t="shared" si="2"/>
        <v>6.857142857</v>
      </c>
      <c r="N3" s="31">
        <f t="shared" si="2"/>
        <v>8.571428571</v>
      </c>
      <c r="O3" s="31">
        <f t="shared" si="2"/>
        <v>13.71428571</v>
      </c>
      <c r="P3" s="31">
        <f t="shared" si="2"/>
        <v>6.857142857</v>
      </c>
      <c r="Q3" s="31">
        <f t="shared" si="2"/>
        <v>6.857142857</v>
      </c>
      <c r="R3" s="31">
        <f t="shared" si="2"/>
        <v>68.57142857</v>
      </c>
    </row>
    <row r="4">
      <c r="A4" s="24" t="s">
        <v>63</v>
      </c>
      <c r="B4" s="25">
        <v>8.0</v>
      </c>
      <c r="C4" s="25">
        <f t="shared" si="3"/>
        <v>6</v>
      </c>
      <c r="D4" s="26">
        <v>44650.0</v>
      </c>
      <c r="E4" s="27">
        <f>sum(H25:H32)</f>
        <v>49</v>
      </c>
      <c r="F4" s="27">
        <f>F2 * (5/7)</f>
        <v>47.14285714</v>
      </c>
      <c r="G4" s="34" t="s">
        <v>103</v>
      </c>
      <c r="H4" s="35">
        <f>sum(D9:D64)</f>
        <v>8</v>
      </c>
      <c r="I4" s="34">
        <v>16.0</v>
      </c>
      <c r="J4" s="30">
        <f t="shared" si="4"/>
        <v>44650</v>
      </c>
      <c r="K4" s="31">
        <f t="shared" ref="K4:R4" si="5">K2 * (5/7)</f>
        <v>11.42857143</v>
      </c>
      <c r="L4" s="31">
        <f t="shared" si="5"/>
        <v>10</v>
      </c>
      <c r="M4" s="31">
        <f t="shared" si="5"/>
        <v>5.714285714</v>
      </c>
      <c r="N4" s="31">
        <f t="shared" si="5"/>
        <v>7.142857143</v>
      </c>
      <c r="O4" s="31">
        <f t="shared" si="5"/>
        <v>11.42857143</v>
      </c>
      <c r="P4" s="31">
        <f t="shared" si="5"/>
        <v>5.714285714</v>
      </c>
      <c r="Q4" s="31">
        <f t="shared" si="5"/>
        <v>5.714285714</v>
      </c>
      <c r="R4" s="31">
        <f t="shared" si="5"/>
        <v>57.14285714</v>
      </c>
    </row>
    <row r="5">
      <c r="A5" s="24" t="s">
        <v>64</v>
      </c>
      <c r="B5" s="25">
        <v>10.0</v>
      </c>
      <c r="C5" s="25">
        <f>sumif(A9:A1000,A5,G9:G1000)</f>
        <v>10</v>
      </c>
      <c r="D5" s="26">
        <v>44651.0</v>
      </c>
      <c r="E5" s="27">
        <f>sum(H33:H40)</f>
        <v>42</v>
      </c>
      <c r="F5" s="27">
        <f>F2 * (4/7)</f>
        <v>37.71428571</v>
      </c>
      <c r="G5" s="36" t="s">
        <v>65</v>
      </c>
      <c r="H5" s="48">
        <f>sum(E9:E64)</f>
        <v>24</v>
      </c>
      <c r="I5" s="36">
        <v>12.0</v>
      </c>
      <c r="J5" s="30">
        <f t="shared" si="4"/>
        <v>44651</v>
      </c>
      <c r="K5" s="31">
        <f t="shared" ref="K5:R5" si="6">K2 * (4/7)</f>
        <v>9.142857143</v>
      </c>
      <c r="L5" s="31">
        <f t="shared" si="6"/>
        <v>8</v>
      </c>
      <c r="M5" s="31">
        <f t="shared" si="6"/>
        <v>4.571428571</v>
      </c>
      <c r="N5" s="31">
        <f t="shared" si="6"/>
        <v>5.714285714</v>
      </c>
      <c r="O5" s="31">
        <f t="shared" si="6"/>
        <v>9.142857143</v>
      </c>
      <c r="P5" s="31">
        <f t="shared" si="6"/>
        <v>4.571428571</v>
      </c>
      <c r="Q5" s="31">
        <f t="shared" si="6"/>
        <v>4.571428571</v>
      </c>
      <c r="R5" s="31">
        <f t="shared" si="6"/>
        <v>45.71428571</v>
      </c>
    </row>
    <row r="6">
      <c r="A6" s="24" t="s">
        <v>66</v>
      </c>
      <c r="B6" s="25">
        <v>16.0</v>
      </c>
      <c r="C6" s="25">
        <f>sumif(A9:A1000,A6,G9:G1000)</f>
        <v>15</v>
      </c>
      <c r="D6" s="26">
        <v>44652.0</v>
      </c>
      <c r="E6" s="27">
        <f>sum(H41:H48)</f>
        <v>34</v>
      </c>
      <c r="F6" s="27">
        <f>F2 * (3/7)</f>
        <v>28.28571429</v>
      </c>
      <c r="G6" s="39" t="s">
        <v>67</v>
      </c>
      <c r="H6" s="40"/>
      <c r="I6" s="41">
        <f>Sum(I2:I5)</f>
        <v>66</v>
      </c>
      <c r="J6" s="30">
        <f t="shared" si="4"/>
        <v>44652</v>
      </c>
      <c r="K6" s="31">
        <f t="shared" ref="K6:R6" si="7">K2 * (3/7)</f>
        <v>6.857142857</v>
      </c>
      <c r="L6" s="31">
        <f t="shared" si="7"/>
        <v>6</v>
      </c>
      <c r="M6" s="31">
        <f t="shared" si="7"/>
        <v>3.428571429</v>
      </c>
      <c r="N6" s="31">
        <f t="shared" si="7"/>
        <v>4.285714286</v>
      </c>
      <c r="O6" s="31">
        <f t="shared" si="7"/>
        <v>6.857142857</v>
      </c>
      <c r="P6" s="31">
        <f t="shared" si="7"/>
        <v>3.428571429</v>
      </c>
      <c r="Q6" s="31">
        <f t="shared" si="7"/>
        <v>3.428571429</v>
      </c>
      <c r="R6" s="31">
        <f t="shared" si="7"/>
        <v>34.28571429</v>
      </c>
    </row>
    <row r="7">
      <c r="A7" s="24" t="s">
        <v>68</v>
      </c>
      <c r="B7" s="25">
        <v>8.0</v>
      </c>
      <c r="C7" s="25">
        <f>sumif(A9:A1000,A7,G9:G1000)</f>
        <v>4</v>
      </c>
      <c r="D7" s="26">
        <v>44653.0</v>
      </c>
      <c r="E7" s="27">
        <f>sum(H49:H56)</f>
        <v>28</v>
      </c>
      <c r="F7" s="27">
        <f>F2 * (2/7)</f>
        <v>18.85714286</v>
      </c>
      <c r="G7" s="24" t="s">
        <v>69</v>
      </c>
      <c r="H7" s="24" t="s">
        <v>50</v>
      </c>
      <c r="J7" s="30">
        <f t="shared" si="4"/>
        <v>44653</v>
      </c>
      <c r="K7" s="31">
        <f t="shared" ref="K7:R7" si="8">K2 * (2/7)</f>
        <v>4.571428571</v>
      </c>
      <c r="L7" s="31">
        <f t="shared" si="8"/>
        <v>4</v>
      </c>
      <c r="M7" s="31">
        <f t="shared" si="8"/>
        <v>2.285714286</v>
      </c>
      <c r="N7" s="31">
        <f t="shared" si="8"/>
        <v>2.857142857</v>
      </c>
      <c r="O7" s="31">
        <f t="shared" si="8"/>
        <v>4.571428571</v>
      </c>
      <c r="P7" s="31">
        <f t="shared" si="8"/>
        <v>2.285714286</v>
      </c>
      <c r="Q7" s="31">
        <f t="shared" si="8"/>
        <v>2.285714286</v>
      </c>
      <c r="R7" s="31">
        <f t="shared" si="8"/>
        <v>22.85714286</v>
      </c>
    </row>
    <row r="8">
      <c r="A8" s="24" t="s">
        <v>70</v>
      </c>
      <c r="B8" s="25">
        <v>8.0</v>
      </c>
      <c r="C8" s="25">
        <f>sumif(A9:A1000,A8,G9:G1000)</f>
        <v>6</v>
      </c>
      <c r="D8" s="26">
        <v>44654.0</v>
      </c>
      <c r="E8" s="27">
        <f>sum(H57:H64)</f>
        <v>21</v>
      </c>
      <c r="F8" s="27">
        <f>F2 * (1/7)</f>
        <v>9.428571429</v>
      </c>
      <c r="G8" s="44">
        <f t="shared" ref="G8:H8" si="9">Sum(B2:B8)</f>
        <v>80</v>
      </c>
      <c r="H8" s="45">
        <f t="shared" si="9"/>
        <v>59</v>
      </c>
      <c r="J8" s="30">
        <f t="shared" si="4"/>
        <v>44654</v>
      </c>
      <c r="K8" s="31">
        <f t="shared" ref="K8:R8" si="10">K2 * (1/7)</f>
        <v>2.285714286</v>
      </c>
      <c r="L8" s="31">
        <f t="shared" si="10"/>
        <v>2</v>
      </c>
      <c r="M8" s="31">
        <f t="shared" si="10"/>
        <v>1.142857143</v>
      </c>
      <c r="N8" s="31">
        <f t="shared" si="10"/>
        <v>1.428571429</v>
      </c>
      <c r="O8" s="31">
        <f t="shared" si="10"/>
        <v>2.285714286</v>
      </c>
      <c r="P8" s="31">
        <f t="shared" si="10"/>
        <v>1.142857143</v>
      </c>
      <c r="Q8" s="31">
        <f t="shared" si="10"/>
        <v>1.142857143</v>
      </c>
      <c r="R8" s="31">
        <f t="shared" si="10"/>
        <v>11.42857143</v>
      </c>
    </row>
    <row r="9">
      <c r="A9" s="46">
        <f>D2</f>
        <v>44648</v>
      </c>
      <c r="B9" s="47" t="str">
        <f>G2</f>
        <v>Sign up and SIgn in</v>
      </c>
      <c r="C9" s="33" t="str">
        <f>G3</f>
        <v>Scan</v>
      </c>
      <c r="D9" s="35" t="str">
        <f>G4</f>
        <v>Logging Refactor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44655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160">
        <v>2.0</v>
      </c>
      <c r="E10" s="55"/>
      <c r="F10" s="56">
        <v>2.0</v>
      </c>
      <c r="G10" s="57">
        <f t="shared" ref="G10:G16" si="12">sum(B10:E10)</f>
        <v>2</v>
      </c>
      <c r="H10" s="58">
        <f t="shared" ref="H10:H16" si="13">B2 - G10</f>
        <v>14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53">
        <v>3.0</v>
      </c>
      <c r="D11" s="54"/>
      <c r="E11" s="55"/>
      <c r="F11" s="56">
        <v>1.0</v>
      </c>
      <c r="G11" s="57">
        <f t="shared" si="12"/>
        <v>3</v>
      </c>
      <c r="H11" s="58">
        <f t="shared" si="13"/>
        <v>11</v>
      </c>
      <c r="J11" s="30">
        <f>D2</f>
        <v>44648</v>
      </c>
      <c r="K11" s="62">
        <f>H10</f>
        <v>14</v>
      </c>
      <c r="L11" s="62">
        <f>H11</f>
        <v>11</v>
      </c>
      <c r="M11" s="62">
        <f>H12</f>
        <v>6</v>
      </c>
      <c r="N11" s="62">
        <f>H13</f>
        <v>8</v>
      </c>
      <c r="O11" s="62">
        <f>H14</f>
        <v>13</v>
      </c>
      <c r="P11" s="62">
        <f>H15</f>
        <v>7.5</v>
      </c>
      <c r="Q11" s="62">
        <f>H16</f>
        <v>6</v>
      </c>
      <c r="R11" s="62">
        <f t="shared" ref="R11:R18" si="14">sum(K11:Q11)</f>
        <v>65.5</v>
      </c>
    </row>
    <row r="12">
      <c r="A12" s="59" t="s">
        <v>63</v>
      </c>
      <c r="B12" s="60"/>
      <c r="C12" s="61"/>
      <c r="D12" s="54"/>
      <c r="E12" s="55">
        <v>2.0</v>
      </c>
      <c r="F12" s="56"/>
      <c r="G12" s="57">
        <f t="shared" si="12"/>
        <v>2</v>
      </c>
      <c r="H12" s="58">
        <f t="shared" si="13"/>
        <v>6</v>
      </c>
      <c r="J12" s="30">
        <f t="shared" ref="J12:J18" si="15">J11 + 1</f>
        <v>44649</v>
      </c>
      <c r="K12" s="62">
        <f>H18</f>
        <v>11</v>
      </c>
      <c r="L12" s="62">
        <f>H19</f>
        <v>9</v>
      </c>
      <c r="M12" s="62">
        <f>H20</f>
        <v>6</v>
      </c>
      <c r="N12" s="62">
        <f>H21</f>
        <v>6</v>
      </c>
      <c r="O12" s="62">
        <f>H22</f>
        <v>10</v>
      </c>
      <c r="P12" s="62">
        <f>H23</f>
        <v>7</v>
      </c>
      <c r="Q12" s="62">
        <f>H24</f>
        <v>6</v>
      </c>
      <c r="R12" s="62">
        <f t="shared" si="14"/>
        <v>55</v>
      </c>
    </row>
    <row r="13">
      <c r="A13" s="59" t="s">
        <v>64</v>
      </c>
      <c r="B13" s="60"/>
      <c r="C13" s="61"/>
      <c r="D13" s="54"/>
      <c r="E13" s="55">
        <v>2.0</v>
      </c>
      <c r="F13" s="56"/>
      <c r="G13" s="57">
        <f t="shared" si="12"/>
        <v>2</v>
      </c>
      <c r="H13" s="58">
        <f t="shared" si="13"/>
        <v>8</v>
      </c>
      <c r="J13" s="30">
        <f t="shared" si="15"/>
        <v>44650</v>
      </c>
      <c r="K13" s="62">
        <f>H26</f>
        <v>11</v>
      </c>
      <c r="L13" s="62">
        <f>H27</f>
        <v>9</v>
      </c>
      <c r="M13" s="62">
        <f>H28</f>
        <v>4</v>
      </c>
      <c r="N13" s="62">
        <f>H29</f>
        <v>6</v>
      </c>
      <c r="O13" s="62">
        <f>H30</f>
        <v>8</v>
      </c>
      <c r="P13" s="62">
        <f>H31</f>
        <v>7</v>
      </c>
      <c r="Q13" s="62">
        <f>H32</f>
        <v>4</v>
      </c>
      <c r="R13" s="62">
        <f t="shared" si="14"/>
        <v>49</v>
      </c>
    </row>
    <row r="14">
      <c r="A14" s="59" t="s">
        <v>66</v>
      </c>
      <c r="B14" s="52">
        <v>3.0</v>
      </c>
      <c r="C14" s="53"/>
      <c r="D14" s="160"/>
      <c r="E14" s="63"/>
      <c r="F14" s="64"/>
      <c r="G14" s="57">
        <f t="shared" si="12"/>
        <v>3</v>
      </c>
      <c r="H14" s="58">
        <f t="shared" si="13"/>
        <v>13</v>
      </c>
      <c r="J14" s="30">
        <f t="shared" si="15"/>
        <v>44651</v>
      </c>
      <c r="K14" s="62">
        <f>H34</f>
        <v>9</v>
      </c>
      <c r="L14" s="62">
        <f>H35</f>
        <v>6.5</v>
      </c>
      <c r="M14" s="62">
        <f>H36</f>
        <v>4</v>
      </c>
      <c r="N14" s="62">
        <f>H37</f>
        <v>6</v>
      </c>
      <c r="O14" s="62">
        <f>H38</f>
        <v>6</v>
      </c>
      <c r="P14" s="62">
        <f>H39</f>
        <v>6.5</v>
      </c>
      <c r="Q14" s="62">
        <f>H40</f>
        <v>4</v>
      </c>
      <c r="R14" s="62">
        <f t="shared" si="14"/>
        <v>42</v>
      </c>
    </row>
    <row r="15">
      <c r="A15" s="59" t="s">
        <v>68</v>
      </c>
      <c r="B15" s="60"/>
      <c r="C15" s="61"/>
      <c r="D15" s="54"/>
      <c r="E15" s="55">
        <v>0.5</v>
      </c>
      <c r="F15" s="56"/>
      <c r="G15" s="57">
        <f t="shared" si="12"/>
        <v>0.5</v>
      </c>
      <c r="H15" s="58">
        <f t="shared" si="13"/>
        <v>7.5</v>
      </c>
      <c r="J15" s="30">
        <f t="shared" si="15"/>
        <v>44652</v>
      </c>
      <c r="K15" s="62">
        <f>H42</f>
        <v>7</v>
      </c>
      <c r="L15" s="62">
        <f>H43</f>
        <v>5</v>
      </c>
      <c r="M15" s="62">
        <f>H44</f>
        <v>4</v>
      </c>
      <c r="N15" s="62">
        <f>H45</f>
        <v>3</v>
      </c>
      <c r="O15" s="62">
        <f>H46</f>
        <v>6</v>
      </c>
      <c r="P15" s="62">
        <f>H47</f>
        <v>6</v>
      </c>
      <c r="Q15" s="62">
        <f>H48</f>
        <v>3</v>
      </c>
      <c r="R15" s="62">
        <f t="shared" si="14"/>
        <v>34</v>
      </c>
    </row>
    <row r="16">
      <c r="A16" s="43" t="s">
        <v>70</v>
      </c>
      <c r="B16" s="52">
        <v>2.0</v>
      </c>
      <c r="C16" s="61"/>
      <c r="D16" s="160"/>
      <c r="E16" s="63"/>
      <c r="F16" s="64"/>
      <c r="G16" s="57">
        <f t="shared" si="12"/>
        <v>2</v>
      </c>
      <c r="H16" s="58">
        <f t="shared" si="13"/>
        <v>6</v>
      </c>
      <c r="J16" s="30">
        <f t="shared" si="15"/>
        <v>44653</v>
      </c>
      <c r="K16" s="62">
        <f>H50</f>
        <v>7</v>
      </c>
      <c r="L16" s="62">
        <f>H51</f>
        <v>5</v>
      </c>
      <c r="M16" s="62">
        <f>H52</f>
        <v>3</v>
      </c>
      <c r="N16" s="62">
        <f>H53</f>
        <v>1</v>
      </c>
      <c r="O16" s="62">
        <f>H54</f>
        <v>4</v>
      </c>
      <c r="P16" s="62">
        <f>H55</f>
        <v>5</v>
      </c>
      <c r="Q16" s="62">
        <f>H56</f>
        <v>3</v>
      </c>
      <c r="R16" s="62">
        <f t="shared" si="14"/>
        <v>28</v>
      </c>
    </row>
    <row r="17">
      <c r="A17" s="46">
        <f>A9 + 1</f>
        <v>44649</v>
      </c>
      <c r="B17" s="47" t="str">
        <f t="shared" ref="B17:E17" si="16">B9</f>
        <v>Sign up and SIgn in</v>
      </c>
      <c r="C17" s="33" t="str">
        <f t="shared" si="16"/>
        <v>Scan</v>
      </c>
      <c r="D17" s="35" t="str">
        <f t="shared" si="16"/>
        <v>Logging Refactor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44654</v>
      </c>
      <c r="K17" s="62">
        <f>H58</f>
        <v>7</v>
      </c>
      <c r="L17" s="62">
        <f>H59</f>
        <v>5</v>
      </c>
      <c r="M17" s="62">
        <f>H60</f>
        <v>2</v>
      </c>
      <c r="N17" s="62">
        <f>H61</f>
        <v>0</v>
      </c>
      <c r="O17" s="62">
        <f>H62</f>
        <v>1</v>
      </c>
      <c r="P17" s="62">
        <f>H63</f>
        <v>4</v>
      </c>
      <c r="Q17" s="62">
        <f>H64</f>
        <v>2</v>
      </c>
      <c r="R17" s="62">
        <f t="shared" si="14"/>
        <v>21</v>
      </c>
    </row>
    <row r="18">
      <c r="A18" s="51" t="s">
        <v>59</v>
      </c>
      <c r="B18" s="52"/>
      <c r="C18" s="53"/>
      <c r="D18" s="160">
        <v>3.0</v>
      </c>
      <c r="E18" s="55"/>
      <c r="F18" s="56">
        <v>2.0</v>
      </c>
      <c r="G18" s="57">
        <f t="shared" ref="G18:G24" si="18">sum(B18:E18)</f>
        <v>3</v>
      </c>
      <c r="H18" s="58">
        <f t="shared" ref="H18:H24" si="19">H10 - G18</f>
        <v>11</v>
      </c>
      <c r="J18" s="30">
        <f t="shared" si="15"/>
        <v>44655</v>
      </c>
      <c r="K18" s="62">
        <f t="shared" ref="K18:Q18" si="17">K17</f>
        <v>7</v>
      </c>
      <c r="L18" s="62">
        <f t="shared" si="17"/>
        <v>5</v>
      </c>
      <c r="M18" s="62">
        <f t="shared" si="17"/>
        <v>2</v>
      </c>
      <c r="N18" s="62">
        <f t="shared" si="17"/>
        <v>0</v>
      </c>
      <c r="O18" s="62">
        <f t="shared" si="17"/>
        <v>1</v>
      </c>
      <c r="P18" s="62">
        <f t="shared" si="17"/>
        <v>4</v>
      </c>
      <c r="Q18" s="62">
        <f t="shared" si="17"/>
        <v>2</v>
      </c>
      <c r="R18" s="62">
        <f t="shared" si="14"/>
        <v>21</v>
      </c>
    </row>
    <row r="19">
      <c r="A19" s="59" t="s">
        <v>61</v>
      </c>
      <c r="B19" s="60"/>
      <c r="C19" s="53">
        <v>2.0</v>
      </c>
      <c r="D19" s="54"/>
      <c r="E19" s="63"/>
      <c r="F19" s="56">
        <v>0.5</v>
      </c>
      <c r="G19" s="57">
        <f t="shared" si="18"/>
        <v>2</v>
      </c>
      <c r="H19" s="58">
        <f t="shared" si="19"/>
        <v>9</v>
      </c>
    </row>
    <row r="20">
      <c r="A20" s="59" t="s">
        <v>63</v>
      </c>
      <c r="B20" s="52"/>
      <c r="C20" s="61"/>
      <c r="D20" s="54"/>
      <c r="E20" s="63"/>
      <c r="F20" s="56"/>
      <c r="G20" s="57">
        <f t="shared" si="18"/>
        <v>0</v>
      </c>
      <c r="H20" s="58">
        <f t="shared" si="19"/>
        <v>6</v>
      </c>
    </row>
    <row r="21">
      <c r="A21" s="59" t="s">
        <v>64</v>
      </c>
      <c r="B21" s="60"/>
      <c r="C21" s="61"/>
      <c r="D21" s="54"/>
      <c r="E21" s="55">
        <v>2.0</v>
      </c>
      <c r="F21" s="56"/>
      <c r="G21" s="57">
        <f t="shared" si="18"/>
        <v>2</v>
      </c>
      <c r="H21" s="58">
        <f t="shared" si="19"/>
        <v>6</v>
      </c>
    </row>
    <row r="22">
      <c r="A22" s="59" t="s">
        <v>66</v>
      </c>
      <c r="B22" s="52">
        <v>2.0</v>
      </c>
      <c r="C22" s="53"/>
      <c r="D22" s="54"/>
      <c r="E22" s="55">
        <v>1.0</v>
      </c>
      <c r="F22" s="56"/>
      <c r="G22" s="57">
        <f t="shared" si="18"/>
        <v>3</v>
      </c>
      <c r="H22" s="58">
        <f t="shared" si="19"/>
        <v>10</v>
      </c>
    </row>
    <row r="23">
      <c r="A23" s="59" t="s">
        <v>68</v>
      </c>
      <c r="B23" s="60"/>
      <c r="C23" s="61"/>
      <c r="D23" s="54"/>
      <c r="E23" s="55">
        <v>0.5</v>
      </c>
      <c r="F23" s="64"/>
      <c r="G23" s="57">
        <f t="shared" si="18"/>
        <v>0.5</v>
      </c>
      <c r="H23" s="58">
        <f t="shared" si="19"/>
        <v>7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6</v>
      </c>
    </row>
    <row r="25">
      <c r="A25" s="46">
        <f>A17 + 1</f>
        <v>44650</v>
      </c>
      <c r="B25" s="47" t="str">
        <f t="shared" ref="B25:E25" si="20">B17</f>
        <v>Sign up and SIgn in</v>
      </c>
      <c r="C25" s="33" t="str">
        <f t="shared" si="20"/>
        <v>Scan</v>
      </c>
      <c r="D25" s="35" t="str">
        <f t="shared" si="20"/>
        <v>Logging Refactor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160">
        <v>0.0</v>
      </c>
      <c r="E26" s="55"/>
      <c r="F26" s="56"/>
      <c r="G26" s="57">
        <f t="shared" ref="G26:G32" si="21">sum(B26:E26)</f>
        <v>0</v>
      </c>
      <c r="H26" s="58">
        <f t="shared" ref="H26:H32" si="22">H18 - G26</f>
        <v>11</v>
      </c>
    </row>
    <row r="27">
      <c r="A27" s="59" t="s">
        <v>61</v>
      </c>
      <c r="B27" s="52"/>
      <c r="C27" s="61"/>
      <c r="D27" s="54"/>
      <c r="E27" s="63"/>
      <c r="F27" s="56"/>
      <c r="G27" s="57">
        <f t="shared" si="21"/>
        <v>0</v>
      </c>
      <c r="H27" s="58">
        <f t="shared" si="22"/>
        <v>9</v>
      </c>
    </row>
    <row r="28">
      <c r="A28" s="59" t="s">
        <v>63</v>
      </c>
      <c r="B28" s="52"/>
      <c r="C28" s="61"/>
      <c r="D28" s="54"/>
      <c r="E28" s="55">
        <v>2.0</v>
      </c>
      <c r="F28" s="64"/>
      <c r="G28" s="57">
        <f t="shared" si="21"/>
        <v>2</v>
      </c>
      <c r="H28" s="58">
        <f t="shared" si="22"/>
        <v>4</v>
      </c>
    </row>
    <row r="29">
      <c r="A29" s="59" t="s">
        <v>64</v>
      </c>
      <c r="B29" s="60"/>
      <c r="C29" s="61"/>
      <c r="D29" s="54"/>
      <c r="E29" s="63"/>
      <c r="F29" s="64"/>
      <c r="G29" s="57">
        <f t="shared" si="21"/>
        <v>0</v>
      </c>
      <c r="H29" s="58">
        <f t="shared" si="22"/>
        <v>6</v>
      </c>
    </row>
    <row r="30">
      <c r="A30" s="59" t="s">
        <v>66</v>
      </c>
      <c r="B30" s="52">
        <v>2.0</v>
      </c>
      <c r="C30" s="53"/>
      <c r="D30" s="54"/>
      <c r="E30" s="63"/>
      <c r="F30" s="64"/>
      <c r="G30" s="57">
        <f t="shared" si="21"/>
        <v>2</v>
      </c>
      <c r="H30" s="58">
        <f t="shared" si="22"/>
        <v>8</v>
      </c>
    </row>
    <row r="31">
      <c r="A31" s="59" t="s">
        <v>68</v>
      </c>
      <c r="B31" s="60"/>
      <c r="C31" s="61"/>
      <c r="D31" s="54"/>
      <c r="E31" s="55">
        <v>0.0</v>
      </c>
      <c r="F31" s="64"/>
      <c r="G31" s="57">
        <f t="shared" si="21"/>
        <v>0</v>
      </c>
      <c r="H31" s="58">
        <f t="shared" si="22"/>
        <v>7</v>
      </c>
    </row>
    <row r="32">
      <c r="A32" s="43" t="s">
        <v>70</v>
      </c>
      <c r="B32" s="52">
        <v>2.0</v>
      </c>
      <c r="C32" s="61"/>
      <c r="D32" s="54"/>
      <c r="E32" s="63"/>
      <c r="F32" s="64"/>
      <c r="G32" s="57">
        <f t="shared" si="21"/>
        <v>2</v>
      </c>
      <c r="H32" s="58">
        <f t="shared" si="22"/>
        <v>4</v>
      </c>
    </row>
    <row r="33">
      <c r="A33" s="46">
        <f>A25 + 1</f>
        <v>44651</v>
      </c>
      <c r="B33" s="47" t="str">
        <f t="shared" ref="B33:E33" si="23">B25</f>
        <v>Sign up and SIgn in</v>
      </c>
      <c r="C33" s="33" t="str">
        <f t="shared" si="23"/>
        <v>Scan</v>
      </c>
      <c r="D33" s="35" t="str">
        <f t="shared" si="23"/>
        <v>Logging Refactor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160">
        <v>1.0</v>
      </c>
      <c r="E34" s="55">
        <v>1.0</v>
      </c>
      <c r="F34" s="56"/>
      <c r="G34" s="57">
        <f t="shared" ref="G34:G40" si="24">sum(B34:E34)</f>
        <v>2</v>
      </c>
      <c r="H34" s="58">
        <f t="shared" ref="H34:H40" si="25">H26 - G34</f>
        <v>9</v>
      </c>
    </row>
    <row r="35">
      <c r="A35" s="59" t="s">
        <v>61</v>
      </c>
      <c r="B35" s="52"/>
      <c r="C35" s="53">
        <v>2.5</v>
      </c>
      <c r="D35" s="54"/>
      <c r="E35" s="55"/>
      <c r="F35" s="56">
        <v>1.0</v>
      </c>
      <c r="G35" s="57">
        <f t="shared" si="24"/>
        <v>2.5</v>
      </c>
      <c r="H35" s="58">
        <f t="shared" si="25"/>
        <v>6.5</v>
      </c>
    </row>
    <row r="36">
      <c r="A36" s="59" t="s">
        <v>63</v>
      </c>
      <c r="B36" s="52"/>
      <c r="C36" s="61"/>
      <c r="D36" s="54"/>
      <c r="E36" s="63"/>
      <c r="F36" s="64"/>
      <c r="G36" s="57">
        <f t="shared" si="24"/>
        <v>0</v>
      </c>
      <c r="H36" s="58">
        <f t="shared" si="25"/>
        <v>4</v>
      </c>
    </row>
    <row r="37">
      <c r="A37" s="59" t="s">
        <v>64</v>
      </c>
      <c r="B37" s="60"/>
      <c r="C37" s="61"/>
      <c r="D37" s="54"/>
      <c r="E37" s="63"/>
      <c r="F37" s="64"/>
      <c r="G37" s="57">
        <f t="shared" si="24"/>
        <v>0</v>
      </c>
      <c r="H37" s="58">
        <f t="shared" si="25"/>
        <v>6</v>
      </c>
    </row>
    <row r="38">
      <c r="A38" s="59" t="s">
        <v>66</v>
      </c>
      <c r="B38" s="60"/>
      <c r="C38" s="53"/>
      <c r="D38" s="160"/>
      <c r="E38" s="55">
        <v>2.0</v>
      </c>
      <c r="F38" s="64"/>
      <c r="G38" s="57">
        <f t="shared" si="24"/>
        <v>2</v>
      </c>
      <c r="H38" s="58">
        <f t="shared" si="25"/>
        <v>6</v>
      </c>
    </row>
    <row r="39">
      <c r="A39" s="59" t="s">
        <v>68</v>
      </c>
      <c r="B39" s="60"/>
      <c r="C39" s="61"/>
      <c r="D39" s="54"/>
      <c r="E39" s="55">
        <v>0.5</v>
      </c>
      <c r="F39" s="64"/>
      <c r="G39" s="57">
        <f t="shared" si="24"/>
        <v>0.5</v>
      </c>
      <c r="H39" s="58">
        <f t="shared" si="25"/>
        <v>6.5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4"/>
        <v>0</v>
      </c>
      <c r="H40" s="58">
        <f t="shared" si="25"/>
        <v>4</v>
      </c>
    </row>
    <row r="41">
      <c r="A41" s="46">
        <f>A33 + 1</f>
        <v>44652</v>
      </c>
      <c r="B41" s="47" t="str">
        <f t="shared" ref="B41:E41" si="26">B33</f>
        <v>Sign up and SIgn in</v>
      </c>
      <c r="C41" s="33" t="str">
        <f t="shared" si="26"/>
        <v>Scan</v>
      </c>
      <c r="D41" s="35" t="str">
        <f t="shared" si="26"/>
        <v>Logging Refactor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160">
        <v>2.0</v>
      </c>
      <c r="E42" s="55"/>
      <c r="F42" s="64"/>
      <c r="G42" s="57">
        <f t="shared" ref="G42:G48" si="27">sum(B42:E42)</f>
        <v>2</v>
      </c>
      <c r="H42" s="58">
        <f t="shared" ref="H42:H48" si="28">H34 - G42</f>
        <v>7</v>
      </c>
    </row>
    <row r="43">
      <c r="A43" s="59" t="s">
        <v>61</v>
      </c>
      <c r="B43" s="52"/>
      <c r="C43" s="53">
        <v>1.5</v>
      </c>
      <c r="D43" s="54"/>
      <c r="E43" s="55"/>
      <c r="F43" s="56">
        <v>2.0</v>
      </c>
      <c r="G43" s="57">
        <f t="shared" si="27"/>
        <v>1.5</v>
      </c>
      <c r="H43" s="58">
        <f t="shared" si="28"/>
        <v>5</v>
      </c>
    </row>
    <row r="44">
      <c r="A44" s="59" t="s">
        <v>63</v>
      </c>
      <c r="B44" s="60"/>
      <c r="C44" s="61"/>
      <c r="D44" s="54"/>
      <c r="E44" s="63"/>
      <c r="F44" s="64"/>
      <c r="G44" s="57">
        <f t="shared" si="27"/>
        <v>0</v>
      </c>
      <c r="H44" s="58">
        <f t="shared" si="28"/>
        <v>4</v>
      </c>
    </row>
    <row r="45">
      <c r="A45" s="59" t="s">
        <v>64</v>
      </c>
      <c r="B45" s="60"/>
      <c r="C45" s="61"/>
      <c r="D45" s="54"/>
      <c r="E45" s="55">
        <v>3.0</v>
      </c>
      <c r="F45" s="56"/>
      <c r="G45" s="57">
        <f t="shared" si="27"/>
        <v>3</v>
      </c>
      <c r="H45" s="58">
        <f t="shared" si="28"/>
        <v>3</v>
      </c>
    </row>
    <row r="46">
      <c r="A46" s="59" t="s">
        <v>66</v>
      </c>
      <c r="B46" s="60"/>
      <c r="C46" s="61"/>
      <c r="D46" s="160"/>
      <c r="E46" s="63"/>
      <c r="F46" s="64"/>
      <c r="G46" s="57">
        <f t="shared" si="27"/>
        <v>0</v>
      </c>
      <c r="H46" s="58">
        <f t="shared" si="28"/>
        <v>6</v>
      </c>
    </row>
    <row r="47">
      <c r="A47" s="59" t="s">
        <v>68</v>
      </c>
      <c r="B47" s="60"/>
      <c r="C47" s="61"/>
      <c r="D47" s="54"/>
      <c r="E47" s="55">
        <v>0.5</v>
      </c>
      <c r="F47" s="64"/>
      <c r="G47" s="57">
        <f t="shared" si="27"/>
        <v>0.5</v>
      </c>
      <c r="H47" s="58">
        <f t="shared" si="28"/>
        <v>6</v>
      </c>
    </row>
    <row r="48">
      <c r="A48" s="43" t="s">
        <v>70</v>
      </c>
      <c r="B48" s="52">
        <v>1.0</v>
      </c>
      <c r="C48" s="61"/>
      <c r="D48" s="54"/>
      <c r="E48" s="63"/>
      <c r="F48" s="64"/>
      <c r="G48" s="57">
        <f t="shared" si="27"/>
        <v>1</v>
      </c>
      <c r="H48" s="58">
        <f t="shared" si="28"/>
        <v>3</v>
      </c>
    </row>
    <row r="49">
      <c r="A49" s="46">
        <f>A41 + 1</f>
        <v>44653</v>
      </c>
      <c r="B49" s="47" t="str">
        <f t="shared" ref="B49:E49" si="29">B41</f>
        <v>Sign up and SIgn in</v>
      </c>
      <c r="C49" s="33" t="str">
        <f t="shared" si="29"/>
        <v>Scan</v>
      </c>
      <c r="D49" s="35" t="str">
        <f t="shared" si="29"/>
        <v>Logging Refactor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160">
        <v>0.0</v>
      </c>
      <c r="E50" s="55"/>
      <c r="F50" s="64"/>
      <c r="G50" s="57">
        <f t="shared" ref="G50:G56" si="30">sum(B50:E50)</f>
        <v>0</v>
      </c>
      <c r="H50" s="58">
        <f t="shared" ref="H50:H56" si="31">H42 - G50</f>
        <v>7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0"/>
        <v>0</v>
      </c>
      <c r="H51" s="58">
        <f t="shared" si="31"/>
        <v>5</v>
      </c>
    </row>
    <row r="52">
      <c r="A52" s="59" t="s">
        <v>63</v>
      </c>
      <c r="B52" s="60"/>
      <c r="C52" s="61"/>
      <c r="D52" s="54"/>
      <c r="E52" s="55">
        <v>1.0</v>
      </c>
      <c r="F52" s="64"/>
      <c r="G52" s="57">
        <f t="shared" si="30"/>
        <v>1</v>
      </c>
      <c r="H52" s="58">
        <f t="shared" si="31"/>
        <v>3</v>
      </c>
    </row>
    <row r="53">
      <c r="A53" s="59" t="s">
        <v>64</v>
      </c>
      <c r="B53" s="60"/>
      <c r="C53" s="61"/>
      <c r="D53" s="54"/>
      <c r="E53" s="55">
        <v>2.0</v>
      </c>
      <c r="F53" s="56"/>
      <c r="G53" s="57">
        <f t="shared" si="30"/>
        <v>2</v>
      </c>
      <c r="H53" s="58">
        <f t="shared" si="31"/>
        <v>1</v>
      </c>
    </row>
    <row r="54">
      <c r="A54" s="59" t="s">
        <v>66</v>
      </c>
      <c r="B54" s="52">
        <v>2.0</v>
      </c>
      <c r="C54" s="53"/>
      <c r="D54" s="54"/>
      <c r="E54" s="63"/>
      <c r="F54" s="64"/>
      <c r="G54" s="57">
        <f t="shared" si="30"/>
        <v>2</v>
      </c>
      <c r="H54" s="58">
        <f t="shared" si="31"/>
        <v>4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0"/>
        <v>1</v>
      </c>
      <c r="H55" s="58">
        <f t="shared" si="31"/>
        <v>5</v>
      </c>
    </row>
    <row r="56">
      <c r="A56" s="43" t="s">
        <v>70</v>
      </c>
      <c r="B56" s="60"/>
      <c r="C56" s="61"/>
      <c r="D56" s="54"/>
      <c r="E56" s="63"/>
      <c r="F56" s="64"/>
      <c r="G56" s="57">
        <f t="shared" si="30"/>
        <v>0</v>
      </c>
      <c r="H56" s="58">
        <f t="shared" si="31"/>
        <v>3</v>
      </c>
    </row>
    <row r="57">
      <c r="A57" s="46">
        <f>A49 + 1</f>
        <v>44654</v>
      </c>
      <c r="B57" s="47" t="str">
        <f t="shared" ref="B57:E57" si="32">B49</f>
        <v>Sign up and SIgn in</v>
      </c>
      <c r="C57" s="33" t="str">
        <f t="shared" si="32"/>
        <v>Scan</v>
      </c>
      <c r="D57" s="35" t="str">
        <f t="shared" si="32"/>
        <v>Logging Refactor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160">
        <v>0.0</v>
      </c>
      <c r="E58" s="55"/>
      <c r="F58" s="64"/>
      <c r="G58" s="57">
        <f t="shared" ref="G58:G64" si="33">sum(B58:E58)</f>
        <v>0</v>
      </c>
      <c r="H58" s="58">
        <f t="shared" ref="H58:H64" si="34">H50 - G58</f>
        <v>7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3"/>
        <v>0</v>
      </c>
      <c r="H59" s="58">
        <f t="shared" si="34"/>
        <v>5</v>
      </c>
    </row>
    <row r="60">
      <c r="A60" s="59" t="s">
        <v>63</v>
      </c>
      <c r="B60" s="60"/>
      <c r="C60" s="61"/>
      <c r="D60" s="54"/>
      <c r="E60" s="55">
        <v>1.0</v>
      </c>
      <c r="F60" s="64"/>
      <c r="G60" s="57">
        <f t="shared" si="33"/>
        <v>1</v>
      </c>
      <c r="H60" s="58">
        <f t="shared" si="34"/>
        <v>2</v>
      </c>
    </row>
    <row r="61">
      <c r="A61" s="59" t="s">
        <v>64</v>
      </c>
      <c r="B61" s="60"/>
      <c r="C61" s="61"/>
      <c r="D61" s="54"/>
      <c r="E61" s="55">
        <v>1.0</v>
      </c>
      <c r="F61" s="56"/>
      <c r="G61" s="57">
        <f t="shared" si="33"/>
        <v>1</v>
      </c>
      <c r="H61" s="58">
        <f t="shared" si="34"/>
        <v>0</v>
      </c>
    </row>
    <row r="62">
      <c r="A62" s="59" t="s">
        <v>66</v>
      </c>
      <c r="B62" s="52"/>
      <c r="C62" s="53">
        <v>3.0</v>
      </c>
      <c r="D62" s="54"/>
      <c r="E62" s="63"/>
      <c r="F62" s="64"/>
      <c r="G62" s="57">
        <f t="shared" si="33"/>
        <v>3</v>
      </c>
      <c r="H62" s="58">
        <f t="shared" si="34"/>
        <v>1</v>
      </c>
    </row>
    <row r="63">
      <c r="A63" s="59" t="s">
        <v>68</v>
      </c>
      <c r="B63" s="60"/>
      <c r="C63" s="61"/>
      <c r="D63" s="54"/>
      <c r="E63" s="55">
        <v>1.0</v>
      </c>
      <c r="F63" s="64"/>
      <c r="G63" s="57">
        <f t="shared" si="33"/>
        <v>1</v>
      </c>
      <c r="H63" s="58">
        <f t="shared" si="34"/>
        <v>4</v>
      </c>
    </row>
    <row r="64">
      <c r="A64" s="43" t="s">
        <v>70</v>
      </c>
      <c r="B64" s="65">
        <v>1.0</v>
      </c>
      <c r="C64" s="66"/>
      <c r="D64" s="67"/>
      <c r="E64" s="68"/>
      <c r="F64" s="69"/>
      <c r="G64" s="57">
        <f t="shared" si="33"/>
        <v>1</v>
      </c>
      <c r="H64" s="70">
        <f t="shared" si="34"/>
        <v>2</v>
      </c>
    </row>
    <row r="65">
      <c r="E65" s="71" t="s">
        <v>76</v>
      </c>
      <c r="F65" s="72">
        <f>SUM(F9:F64)</f>
        <v>8.5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44648</v>
      </c>
      <c r="B72" s="74">
        <f>SUM(G10+G11+G12+G13+G14+G15+G16)</f>
        <v>14.5</v>
      </c>
      <c r="C72" s="74">
        <f>(B72-F72)/(F72)*100</f>
        <v>54.96183206</v>
      </c>
      <c r="D72" s="74">
        <f>SUM(H9:H16)</f>
        <v>65.5</v>
      </c>
      <c r="E72" s="74">
        <f>D72</f>
        <v>65.5</v>
      </c>
      <c r="F72" s="74">
        <f>E78</f>
        <v>9.357142857</v>
      </c>
    </row>
    <row r="73">
      <c r="A73" s="30">
        <f t="shared" ref="A73:A79" si="35">A72 + 1</f>
        <v>44649</v>
      </c>
      <c r="B73" s="74">
        <f>SUM(G18+G19+G20+G21+G22+G23+G24)</f>
        <v>10.5</v>
      </c>
      <c r="C73" s="74">
        <f>(B73-F72)/(F72)*100</f>
        <v>12.21374046</v>
      </c>
      <c r="D73" s="74">
        <f>Sum(H17:H24)</f>
        <v>55</v>
      </c>
      <c r="E73" s="74">
        <f>D72 * (6/7)</f>
        <v>56.14285714</v>
      </c>
    </row>
    <row r="74">
      <c r="A74" s="30">
        <f t="shared" si="35"/>
        <v>44650</v>
      </c>
      <c r="B74" s="74">
        <f>SUM(G26+G27+G28+G29+G30+G31+G32)</f>
        <v>6</v>
      </c>
      <c r="C74" s="74">
        <f>(B74-F72)/(F72)*100</f>
        <v>-35.8778626</v>
      </c>
      <c r="D74" s="74">
        <f>sum(H25:H32)</f>
        <v>49</v>
      </c>
      <c r="E74" s="74">
        <f>D72 * (5/7)</f>
        <v>46.78571429</v>
      </c>
    </row>
    <row r="75">
      <c r="A75" s="30">
        <f t="shared" si="35"/>
        <v>44651</v>
      </c>
      <c r="B75" s="74">
        <f>SUM(G34+G35+G36+G37+G38+G39+G40)</f>
        <v>7</v>
      </c>
      <c r="C75" s="74">
        <f>(B75-F72)/(F72)*100</f>
        <v>-25.19083969</v>
      </c>
      <c r="D75" s="74">
        <f>sum(H33:H40)</f>
        <v>42</v>
      </c>
      <c r="E75" s="74">
        <f>D72 * (4/7)</f>
        <v>37.42857143</v>
      </c>
    </row>
    <row r="76">
      <c r="A76" s="30">
        <f t="shared" si="35"/>
        <v>44652</v>
      </c>
      <c r="B76" s="74">
        <f>SUM(G42+G43+G44+G45+G46+G47+G48)</f>
        <v>8</v>
      </c>
      <c r="C76" s="74">
        <f>((B76-F72)/(F72)*100)</f>
        <v>-14.50381679</v>
      </c>
      <c r="D76" s="74">
        <f>sum(H41:H48)</f>
        <v>34</v>
      </c>
      <c r="E76" s="74">
        <f>D72 * (3/7)</f>
        <v>28.07142857</v>
      </c>
    </row>
    <row r="77">
      <c r="A77" s="30">
        <f t="shared" si="35"/>
        <v>44653</v>
      </c>
      <c r="B77" s="74">
        <f>SUM(G50+G51+G52+G53+G54+G55+G56)</f>
        <v>6</v>
      </c>
      <c r="C77" s="74">
        <f>(B77-F72)/(F72)*100</f>
        <v>-35.8778626</v>
      </c>
      <c r="D77" s="74">
        <f>sum(H49:H56)</f>
        <v>28</v>
      </c>
      <c r="E77" s="74">
        <f>D72 * (2/7)</f>
        <v>18.71428571</v>
      </c>
    </row>
    <row r="78">
      <c r="A78" s="30">
        <f t="shared" si="35"/>
        <v>44654</v>
      </c>
      <c r="B78" s="74">
        <f>SUM(G58+G59+G60+G61+G62+G63+G64)</f>
        <v>7</v>
      </c>
      <c r="C78" s="74">
        <f>(B78-F72)/(F72)*100</f>
        <v>-25.19083969</v>
      </c>
      <c r="D78" s="74">
        <f>sum(H57:H64)</f>
        <v>21</v>
      </c>
      <c r="E78" s="74">
        <f>D72 * (1/7)</f>
        <v>9.357142857</v>
      </c>
    </row>
    <row r="79">
      <c r="A79" s="30">
        <f t="shared" si="35"/>
        <v>44655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21</v>
      </c>
      <c r="E79" s="74">
        <f>D72 * 0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6</v>
      </c>
      <c r="D2" s="26">
        <v>44655.0</v>
      </c>
      <c r="E2" s="27">
        <f>SUM(H9:H16)</f>
        <v>68</v>
      </c>
      <c r="F2" s="28">
        <f>sum(I2:I5)</f>
        <v>60</v>
      </c>
      <c r="G2" s="29" t="s">
        <v>104</v>
      </c>
      <c r="H2" s="29">
        <f>sum(B9:B64)</f>
        <v>19</v>
      </c>
      <c r="I2" s="29">
        <v>20.0</v>
      </c>
      <c r="J2" s="30">
        <f>D2</f>
        <v>44655</v>
      </c>
      <c r="K2" s="31">
        <f>B2</f>
        <v>8</v>
      </c>
      <c r="L2" s="31">
        <f>B3</f>
        <v>18</v>
      </c>
      <c r="M2" s="31">
        <f>B4</f>
        <v>10</v>
      </c>
      <c r="N2" s="31">
        <f>B5</f>
        <v>6</v>
      </c>
      <c r="O2" s="31">
        <f>B6</f>
        <v>16</v>
      </c>
      <c r="P2" s="31">
        <f>B7</f>
        <v>8</v>
      </c>
      <c r="Q2" s="31">
        <f>B8</f>
        <v>8</v>
      </c>
      <c r="R2" s="31">
        <f>sum(K2:Q2)</f>
        <v>74</v>
      </c>
      <c r="V2" s="23"/>
      <c r="W2" s="31">
        <f t="shared" ref="W2:AC2" si="1">(K11-K17)/7</f>
        <v>0.7142857143</v>
      </c>
      <c r="X2" s="31">
        <f t="shared" si="1"/>
        <v>2.357142857</v>
      </c>
      <c r="Y2" s="31">
        <f t="shared" si="1"/>
        <v>0.8571428571</v>
      </c>
      <c r="Z2" s="31">
        <f t="shared" si="1"/>
        <v>0.5714285714</v>
      </c>
      <c r="AA2" s="31">
        <f t="shared" si="1"/>
        <v>1.857142857</v>
      </c>
      <c r="AB2" s="31">
        <f t="shared" si="1"/>
        <v>0.7142857143</v>
      </c>
      <c r="AC2" s="31">
        <f t="shared" si="1"/>
        <v>0.8571428571</v>
      </c>
      <c r="AD2" s="32"/>
    </row>
    <row r="3">
      <c r="A3" s="24" t="s">
        <v>61</v>
      </c>
      <c r="B3" s="25">
        <v>18.0</v>
      </c>
      <c r="C3" s="25">
        <f t="shared" ref="C3:C4" si="3">sumif(A9:A1000,A3,G9:G1000)</f>
        <v>16.5</v>
      </c>
      <c r="D3" s="26">
        <v>44656.0</v>
      </c>
      <c r="E3" s="27">
        <f>Sum(H17:H24)</f>
        <v>62</v>
      </c>
      <c r="F3" s="27">
        <f>F2 * (6/7)</f>
        <v>51.42857143</v>
      </c>
      <c r="G3" s="5" t="s">
        <v>105</v>
      </c>
      <c r="H3" s="33">
        <f>sum(C9:C64)</f>
        <v>10</v>
      </c>
      <c r="I3" s="5">
        <v>10.0</v>
      </c>
      <c r="J3" s="30">
        <f t="shared" ref="J3:J9" si="4">J2 + 1</f>
        <v>44656</v>
      </c>
      <c r="K3" s="31">
        <f t="shared" ref="K3:R3" si="2">K2 * (6/7)</f>
        <v>6.857142857</v>
      </c>
      <c r="L3" s="31">
        <f t="shared" si="2"/>
        <v>15.42857143</v>
      </c>
      <c r="M3" s="31">
        <f t="shared" si="2"/>
        <v>8.571428571</v>
      </c>
      <c r="N3" s="31">
        <f t="shared" si="2"/>
        <v>5.142857143</v>
      </c>
      <c r="O3" s="31">
        <f t="shared" si="2"/>
        <v>13.71428571</v>
      </c>
      <c r="P3" s="31">
        <f t="shared" si="2"/>
        <v>6.857142857</v>
      </c>
      <c r="Q3" s="31">
        <f t="shared" si="2"/>
        <v>6.857142857</v>
      </c>
      <c r="R3" s="31">
        <f t="shared" si="2"/>
        <v>63.42857143</v>
      </c>
    </row>
    <row r="4">
      <c r="A4" s="24" t="s">
        <v>63</v>
      </c>
      <c r="B4" s="25">
        <v>10.0</v>
      </c>
      <c r="C4" s="25">
        <f t="shared" si="3"/>
        <v>8</v>
      </c>
      <c r="D4" s="26">
        <v>44657.0</v>
      </c>
      <c r="E4" s="27">
        <f>sum(H25:H32)</f>
        <v>51.5</v>
      </c>
      <c r="F4" s="27">
        <f>F2 * (5/7)</f>
        <v>42.85714286</v>
      </c>
      <c r="G4" s="34" t="s">
        <v>106</v>
      </c>
      <c r="H4" s="35">
        <f>sum(D9:D64)</f>
        <v>14.5</v>
      </c>
      <c r="I4" s="34">
        <v>15.0</v>
      </c>
      <c r="J4" s="30">
        <f t="shared" si="4"/>
        <v>44657</v>
      </c>
      <c r="K4" s="31">
        <f t="shared" ref="K4:R4" si="5">K2 * (5/7)</f>
        <v>5.714285714</v>
      </c>
      <c r="L4" s="31">
        <f t="shared" si="5"/>
        <v>12.85714286</v>
      </c>
      <c r="M4" s="31">
        <f t="shared" si="5"/>
        <v>7.142857143</v>
      </c>
      <c r="N4" s="31">
        <f t="shared" si="5"/>
        <v>4.285714286</v>
      </c>
      <c r="O4" s="31">
        <f t="shared" si="5"/>
        <v>11.42857143</v>
      </c>
      <c r="P4" s="31">
        <f t="shared" si="5"/>
        <v>5.714285714</v>
      </c>
      <c r="Q4" s="31">
        <f t="shared" si="5"/>
        <v>5.714285714</v>
      </c>
      <c r="R4" s="31">
        <f t="shared" si="5"/>
        <v>52.85714286</v>
      </c>
    </row>
    <row r="5">
      <c r="A5" s="24" t="s">
        <v>64</v>
      </c>
      <c r="B5" s="25">
        <v>6.0</v>
      </c>
      <c r="C5" s="25">
        <f>sumif(A9:A1000,A5,G9:G1000)</f>
        <v>4</v>
      </c>
      <c r="D5" s="26">
        <v>44658.0</v>
      </c>
      <c r="E5" s="27">
        <f>sum(H33:H40)</f>
        <v>45.5</v>
      </c>
      <c r="F5" s="27">
        <f>F2 * (4/7)</f>
        <v>34.28571429</v>
      </c>
      <c r="G5" s="36" t="s">
        <v>65</v>
      </c>
      <c r="H5" s="48">
        <f>sum(E9:E64)</f>
        <v>18</v>
      </c>
      <c r="I5" s="36">
        <v>15.0</v>
      </c>
      <c r="J5" s="30">
        <f t="shared" si="4"/>
        <v>44658</v>
      </c>
      <c r="K5" s="31">
        <f t="shared" ref="K5:R5" si="6">K2 * (4/7)</f>
        <v>4.571428571</v>
      </c>
      <c r="L5" s="31">
        <f t="shared" si="6"/>
        <v>10.28571429</v>
      </c>
      <c r="M5" s="31">
        <f t="shared" si="6"/>
        <v>5.714285714</v>
      </c>
      <c r="N5" s="31">
        <f t="shared" si="6"/>
        <v>3.428571429</v>
      </c>
      <c r="O5" s="31">
        <f t="shared" si="6"/>
        <v>9.142857143</v>
      </c>
      <c r="P5" s="31">
        <f t="shared" si="6"/>
        <v>4.571428571</v>
      </c>
      <c r="Q5" s="31">
        <f t="shared" si="6"/>
        <v>4.571428571</v>
      </c>
      <c r="R5" s="31">
        <f t="shared" si="6"/>
        <v>42.28571429</v>
      </c>
    </row>
    <row r="6">
      <c r="A6" s="24" t="s">
        <v>66</v>
      </c>
      <c r="B6" s="25">
        <v>16.0</v>
      </c>
      <c r="C6" s="25">
        <f>sumif(A9:A1000,A6,G9:G1000)</f>
        <v>15</v>
      </c>
      <c r="D6" s="26">
        <v>44659.0</v>
      </c>
      <c r="E6" s="27">
        <f>sum(H41:H48)</f>
        <v>38.5</v>
      </c>
      <c r="F6" s="27">
        <f>F2 * (3/7)</f>
        <v>25.71428571</v>
      </c>
      <c r="G6" s="39" t="s">
        <v>67</v>
      </c>
      <c r="H6" s="40"/>
      <c r="I6" s="41">
        <f>Sum(I2:I5)</f>
        <v>60</v>
      </c>
      <c r="J6" s="30">
        <f t="shared" si="4"/>
        <v>44659</v>
      </c>
      <c r="K6" s="31">
        <f t="shared" ref="K6:R6" si="7">K2 * (3/7)</f>
        <v>3.428571429</v>
      </c>
      <c r="L6" s="31">
        <f t="shared" si="7"/>
        <v>7.714285714</v>
      </c>
      <c r="M6" s="31">
        <f t="shared" si="7"/>
        <v>4.285714286</v>
      </c>
      <c r="N6" s="31">
        <f t="shared" si="7"/>
        <v>2.571428571</v>
      </c>
      <c r="O6" s="31">
        <f t="shared" si="7"/>
        <v>6.857142857</v>
      </c>
      <c r="P6" s="31">
        <f t="shared" si="7"/>
        <v>3.428571429</v>
      </c>
      <c r="Q6" s="31">
        <f t="shared" si="7"/>
        <v>3.428571429</v>
      </c>
      <c r="R6" s="31">
        <f t="shared" si="7"/>
        <v>31.71428571</v>
      </c>
    </row>
    <row r="7">
      <c r="A7" s="24" t="s">
        <v>68</v>
      </c>
      <c r="B7" s="25">
        <v>8.0</v>
      </c>
      <c r="C7" s="25">
        <f>sumif(A9:A1000,A7,G9:G1000)</f>
        <v>6</v>
      </c>
      <c r="D7" s="26">
        <v>44660.0</v>
      </c>
      <c r="E7" s="27">
        <f>sum(H49:H56)</f>
        <v>29.5</v>
      </c>
      <c r="F7" s="27">
        <f>F2 * (2/7)</f>
        <v>17.14285714</v>
      </c>
      <c r="G7" s="24" t="s">
        <v>69</v>
      </c>
      <c r="H7" s="24" t="s">
        <v>50</v>
      </c>
      <c r="J7" s="30">
        <f t="shared" si="4"/>
        <v>44660</v>
      </c>
      <c r="K7" s="31">
        <f t="shared" ref="K7:R7" si="8">K2 * (2/7)</f>
        <v>2.285714286</v>
      </c>
      <c r="L7" s="31">
        <f t="shared" si="8"/>
        <v>5.142857143</v>
      </c>
      <c r="M7" s="31">
        <f t="shared" si="8"/>
        <v>2.857142857</v>
      </c>
      <c r="N7" s="31">
        <f t="shared" si="8"/>
        <v>1.714285714</v>
      </c>
      <c r="O7" s="31">
        <f t="shared" si="8"/>
        <v>4.571428571</v>
      </c>
      <c r="P7" s="31">
        <f t="shared" si="8"/>
        <v>2.285714286</v>
      </c>
      <c r="Q7" s="31">
        <f t="shared" si="8"/>
        <v>2.285714286</v>
      </c>
      <c r="R7" s="31">
        <f t="shared" si="8"/>
        <v>21.14285714</v>
      </c>
    </row>
    <row r="8">
      <c r="A8" s="24" t="s">
        <v>70</v>
      </c>
      <c r="B8" s="25">
        <v>8.0</v>
      </c>
      <c r="C8" s="25">
        <f>sumif(A9:A1000,A8,G9:G1000)</f>
        <v>6</v>
      </c>
      <c r="D8" s="26">
        <v>44661.0</v>
      </c>
      <c r="E8" s="27">
        <f>sum(H57:H64)</f>
        <v>12.5</v>
      </c>
      <c r="F8" s="27">
        <f>F2 * (1/7)</f>
        <v>8.571428571</v>
      </c>
      <c r="G8" s="44">
        <f t="shared" ref="G8:H8" si="9">Sum(B2:B8)</f>
        <v>74</v>
      </c>
      <c r="H8" s="45">
        <f t="shared" si="9"/>
        <v>61.5</v>
      </c>
      <c r="J8" s="30">
        <f t="shared" si="4"/>
        <v>44661</v>
      </c>
      <c r="K8" s="31">
        <f t="shared" ref="K8:R8" si="10">K2 * (1/7)</f>
        <v>1.142857143</v>
      </c>
      <c r="L8" s="31">
        <f t="shared" si="10"/>
        <v>2.571428571</v>
      </c>
      <c r="M8" s="31">
        <f t="shared" si="10"/>
        <v>1.428571429</v>
      </c>
      <c r="N8" s="31">
        <f t="shared" si="10"/>
        <v>0.8571428571</v>
      </c>
      <c r="O8" s="31">
        <f t="shared" si="10"/>
        <v>2.285714286</v>
      </c>
      <c r="P8" s="31">
        <f t="shared" si="10"/>
        <v>1.142857143</v>
      </c>
      <c r="Q8" s="31">
        <f t="shared" si="10"/>
        <v>1.142857143</v>
      </c>
      <c r="R8" s="31">
        <f t="shared" si="10"/>
        <v>10.57142857</v>
      </c>
    </row>
    <row r="9">
      <c r="A9" s="46">
        <f>D2</f>
        <v>44655</v>
      </c>
      <c r="B9" s="47" t="str">
        <f>G2</f>
        <v>Food Info Page</v>
      </c>
      <c r="C9" s="33" t="str">
        <f>G3</f>
        <v>Flags Page</v>
      </c>
      <c r="D9" s="35" t="str">
        <f>G4</f>
        <v>Add Product Page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44662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54"/>
      <c r="E10" s="55">
        <v>1.0</v>
      </c>
      <c r="F10" s="56"/>
      <c r="G10" s="57">
        <f t="shared" ref="G10:G16" si="12">sum(B10:F10)</f>
        <v>1</v>
      </c>
      <c r="H10" s="58">
        <f t="shared" ref="H10:H16" si="13">B2 - G10</f>
        <v>7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/>
      <c r="F11" s="56"/>
      <c r="G11" s="57">
        <f t="shared" si="12"/>
        <v>0</v>
      </c>
      <c r="H11" s="58">
        <f t="shared" si="13"/>
        <v>18</v>
      </c>
      <c r="J11" s="30">
        <f>D2</f>
        <v>44655</v>
      </c>
      <c r="K11" s="62">
        <f>H10</f>
        <v>7</v>
      </c>
      <c r="L11" s="62">
        <f>H11</f>
        <v>18</v>
      </c>
      <c r="M11" s="62">
        <f>H12</f>
        <v>8</v>
      </c>
      <c r="N11" s="62">
        <f>H13</f>
        <v>6</v>
      </c>
      <c r="O11" s="62">
        <f>H14</f>
        <v>14</v>
      </c>
      <c r="P11" s="62">
        <f>H15</f>
        <v>7</v>
      </c>
      <c r="Q11" s="62">
        <f>H16</f>
        <v>8</v>
      </c>
      <c r="R11" s="62">
        <f t="shared" ref="R11:R18" si="14">sum(K11:Q11)</f>
        <v>68</v>
      </c>
    </row>
    <row r="12">
      <c r="A12" s="59" t="s">
        <v>63</v>
      </c>
      <c r="B12" s="52">
        <v>2.0</v>
      </c>
      <c r="C12" s="61"/>
      <c r="D12" s="54"/>
      <c r="E12" s="55"/>
      <c r="F12" s="56"/>
      <c r="G12" s="57">
        <f t="shared" si="12"/>
        <v>2</v>
      </c>
      <c r="H12" s="58">
        <f t="shared" si="13"/>
        <v>8</v>
      </c>
      <c r="J12" s="30">
        <f t="shared" ref="J12:J18" si="15">J11 + 1</f>
        <v>44656</v>
      </c>
      <c r="K12" s="62">
        <f>H18</f>
        <v>7</v>
      </c>
      <c r="L12" s="62">
        <f>H19</f>
        <v>16</v>
      </c>
      <c r="M12" s="62">
        <f>H20</f>
        <v>7</v>
      </c>
      <c r="N12" s="62">
        <f>H21</f>
        <v>6</v>
      </c>
      <c r="O12" s="62">
        <f>H22</f>
        <v>12</v>
      </c>
      <c r="P12" s="62">
        <f>H23</f>
        <v>6</v>
      </c>
      <c r="Q12" s="62">
        <f>H24</f>
        <v>8</v>
      </c>
      <c r="R12" s="62">
        <f t="shared" si="14"/>
        <v>62</v>
      </c>
    </row>
    <row r="13">
      <c r="A13" s="59" t="s">
        <v>64</v>
      </c>
      <c r="B13" s="60"/>
      <c r="C13" s="61"/>
      <c r="D13" s="54"/>
      <c r="E13" s="55"/>
      <c r="F13" s="56"/>
      <c r="G13" s="57">
        <f t="shared" si="12"/>
        <v>0</v>
      </c>
      <c r="H13" s="58">
        <f t="shared" si="13"/>
        <v>6</v>
      </c>
      <c r="J13" s="30">
        <f t="shared" si="15"/>
        <v>44657</v>
      </c>
      <c r="K13" s="62">
        <f>H26</f>
        <v>5</v>
      </c>
      <c r="L13" s="62">
        <f>H27</f>
        <v>16</v>
      </c>
      <c r="M13" s="62">
        <f>H28</f>
        <v>5</v>
      </c>
      <c r="N13" s="62">
        <f>H29</f>
        <v>5</v>
      </c>
      <c r="O13" s="62">
        <f>H30</f>
        <v>9</v>
      </c>
      <c r="P13" s="62">
        <f>H31</f>
        <v>5.5</v>
      </c>
      <c r="Q13" s="62">
        <f>H32</f>
        <v>6</v>
      </c>
      <c r="R13" s="62">
        <f t="shared" si="14"/>
        <v>51.5</v>
      </c>
    </row>
    <row r="14">
      <c r="A14" s="59" t="s">
        <v>66</v>
      </c>
      <c r="B14" s="52">
        <v>2.0</v>
      </c>
      <c r="C14" s="53"/>
      <c r="D14" s="160"/>
      <c r="E14" s="63"/>
      <c r="F14" s="64"/>
      <c r="G14" s="57">
        <f t="shared" si="12"/>
        <v>2</v>
      </c>
      <c r="H14" s="58">
        <f t="shared" si="13"/>
        <v>14</v>
      </c>
      <c r="J14" s="30">
        <f t="shared" si="15"/>
        <v>44658</v>
      </c>
      <c r="K14" s="62">
        <f>H34</f>
        <v>5</v>
      </c>
      <c r="L14" s="62">
        <f>H35</f>
        <v>13.5</v>
      </c>
      <c r="M14" s="62">
        <f>H36</f>
        <v>4</v>
      </c>
      <c r="N14" s="62">
        <f>H37</f>
        <v>5</v>
      </c>
      <c r="O14" s="62">
        <f>H38</f>
        <v>7</v>
      </c>
      <c r="P14" s="62">
        <f>H39</f>
        <v>5</v>
      </c>
      <c r="Q14" s="62">
        <f>H40</f>
        <v>6</v>
      </c>
      <c r="R14" s="62">
        <f t="shared" si="14"/>
        <v>45.5</v>
      </c>
    </row>
    <row r="15">
      <c r="A15" s="59" t="s">
        <v>68</v>
      </c>
      <c r="B15" s="60"/>
      <c r="C15" s="61"/>
      <c r="D15" s="54"/>
      <c r="E15" s="55">
        <v>1.0</v>
      </c>
      <c r="F15" s="56"/>
      <c r="G15" s="57">
        <f t="shared" si="12"/>
        <v>1</v>
      </c>
      <c r="H15" s="58">
        <f t="shared" si="13"/>
        <v>7</v>
      </c>
      <c r="J15" s="30">
        <f t="shared" si="15"/>
        <v>44659</v>
      </c>
      <c r="K15" s="62">
        <f>H42</f>
        <v>5</v>
      </c>
      <c r="L15" s="62">
        <f>H43</f>
        <v>11.5</v>
      </c>
      <c r="M15" s="62">
        <f>H44</f>
        <v>4</v>
      </c>
      <c r="N15" s="62">
        <f>H45</f>
        <v>3</v>
      </c>
      <c r="O15" s="62">
        <f>H46</f>
        <v>5</v>
      </c>
      <c r="P15" s="62">
        <f>H47</f>
        <v>4</v>
      </c>
      <c r="Q15" s="62">
        <f>H48</f>
        <v>6</v>
      </c>
      <c r="R15" s="62">
        <f t="shared" si="14"/>
        <v>38.5</v>
      </c>
    </row>
    <row r="16">
      <c r="A16" s="43" t="s">
        <v>70</v>
      </c>
      <c r="B16" s="52"/>
      <c r="C16" s="61"/>
      <c r="D16" s="160"/>
      <c r="E16" s="63"/>
      <c r="F16" s="64"/>
      <c r="G16" s="57">
        <f t="shared" si="12"/>
        <v>0</v>
      </c>
      <c r="H16" s="58">
        <f t="shared" si="13"/>
        <v>8</v>
      </c>
      <c r="J16" s="30">
        <f t="shared" si="15"/>
        <v>44660</v>
      </c>
      <c r="K16" s="62">
        <f>H50</f>
        <v>4</v>
      </c>
      <c r="L16" s="62">
        <f>H51</f>
        <v>8.5</v>
      </c>
      <c r="M16" s="62">
        <f>H52</f>
        <v>4</v>
      </c>
      <c r="N16" s="62">
        <f>H53</f>
        <v>3</v>
      </c>
      <c r="O16" s="62">
        <f>H54</f>
        <v>3</v>
      </c>
      <c r="P16" s="62">
        <f>H55</f>
        <v>3</v>
      </c>
      <c r="Q16" s="62">
        <f>H56</f>
        <v>4</v>
      </c>
      <c r="R16" s="62">
        <f t="shared" si="14"/>
        <v>29.5</v>
      </c>
    </row>
    <row r="17">
      <c r="A17" s="46">
        <f>A9 + 1</f>
        <v>44656</v>
      </c>
      <c r="B17" s="47" t="str">
        <f t="shared" ref="B17:E17" si="16">B9</f>
        <v>Food Info Page</v>
      </c>
      <c r="C17" s="33" t="str">
        <f t="shared" si="16"/>
        <v>Flags Page</v>
      </c>
      <c r="D17" s="35" t="str">
        <f t="shared" si="16"/>
        <v>Add Product Page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44661</v>
      </c>
      <c r="K17" s="62">
        <f>H58</f>
        <v>2</v>
      </c>
      <c r="L17" s="62">
        <f>H59</f>
        <v>1.5</v>
      </c>
      <c r="M17" s="62">
        <f>H60</f>
        <v>2</v>
      </c>
      <c r="N17" s="62">
        <f>H61</f>
        <v>2</v>
      </c>
      <c r="O17" s="62">
        <f>H62</f>
        <v>1</v>
      </c>
      <c r="P17" s="62">
        <f>H63</f>
        <v>2</v>
      </c>
      <c r="Q17" s="62">
        <f>H64</f>
        <v>2</v>
      </c>
      <c r="R17" s="62">
        <f t="shared" si="14"/>
        <v>12.5</v>
      </c>
    </row>
    <row r="18">
      <c r="A18" s="51" t="s">
        <v>59</v>
      </c>
      <c r="B18" s="52"/>
      <c r="C18" s="53"/>
      <c r="D18" s="54"/>
      <c r="E18" s="55">
        <v>0.0</v>
      </c>
      <c r="F18" s="56"/>
      <c r="G18" s="57">
        <f t="shared" ref="G18:G24" si="18">sum(B18:E18)</f>
        <v>0</v>
      </c>
      <c r="H18" s="58">
        <f t="shared" ref="H18:H24" si="19">H10 - G18</f>
        <v>7</v>
      </c>
      <c r="J18" s="30">
        <f t="shared" si="15"/>
        <v>44662</v>
      </c>
      <c r="K18" s="62">
        <f t="shared" ref="K18:Q18" si="17">K17</f>
        <v>2</v>
      </c>
      <c r="L18" s="62">
        <f t="shared" si="17"/>
        <v>1.5</v>
      </c>
      <c r="M18" s="62">
        <f t="shared" si="17"/>
        <v>2</v>
      </c>
      <c r="N18" s="62">
        <f t="shared" si="17"/>
        <v>2</v>
      </c>
      <c r="O18" s="62">
        <f t="shared" si="17"/>
        <v>1</v>
      </c>
      <c r="P18" s="62">
        <f t="shared" si="17"/>
        <v>2</v>
      </c>
      <c r="Q18" s="62">
        <f t="shared" si="17"/>
        <v>2</v>
      </c>
      <c r="R18" s="62">
        <f t="shared" si="14"/>
        <v>12.5</v>
      </c>
    </row>
    <row r="19">
      <c r="A19" s="59" t="s">
        <v>61</v>
      </c>
      <c r="B19" s="60"/>
      <c r="C19" s="61"/>
      <c r="D19" s="160">
        <v>2.0</v>
      </c>
      <c r="E19" s="63"/>
      <c r="F19" s="56">
        <v>0.5</v>
      </c>
      <c r="G19" s="57">
        <f t="shared" si="18"/>
        <v>2</v>
      </c>
      <c r="H19" s="58">
        <f t="shared" si="19"/>
        <v>16</v>
      </c>
    </row>
    <row r="20">
      <c r="A20" s="59" t="s">
        <v>63</v>
      </c>
      <c r="B20" s="52">
        <v>1.0</v>
      </c>
      <c r="C20" s="61"/>
      <c r="D20" s="54"/>
      <c r="E20" s="63"/>
      <c r="F20" s="56"/>
      <c r="G20" s="57">
        <f t="shared" si="18"/>
        <v>1</v>
      </c>
      <c r="H20" s="58">
        <f t="shared" si="19"/>
        <v>7</v>
      </c>
    </row>
    <row r="21">
      <c r="A21" s="59" t="s">
        <v>64</v>
      </c>
      <c r="B21" s="60"/>
      <c r="C21" s="61"/>
      <c r="D21" s="54"/>
      <c r="E21" s="55"/>
      <c r="F21" s="56"/>
      <c r="G21" s="57">
        <f t="shared" si="18"/>
        <v>0</v>
      </c>
      <c r="H21" s="58">
        <f t="shared" si="19"/>
        <v>6</v>
      </c>
    </row>
    <row r="22">
      <c r="A22" s="59" t="s">
        <v>66</v>
      </c>
      <c r="B22" s="52">
        <v>2.0</v>
      </c>
      <c r="C22" s="53"/>
      <c r="D22" s="54"/>
      <c r="E22" s="63"/>
      <c r="F22" s="64"/>
      <c r="G22" s="57">
        <f t="shared" si="18"/>
        <v>2</v>
      </c>
      <c r="H22" s="58">
        <f t="shared" si="19"/>
        <v>12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8"/>
        <v>1</v>
      </c>
      <c r="H23" s="58">
        <f t="shared" si="19"/>
        <v>6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8</v>
      </c>
    </row>
    <row r="25">
      <c r="A25" s="46">
        <f>A17 + 1</f>
        <v>44657</v>
      </c>
      <c r="B25" s="47" t="str">
        <f t="shared" ref="B25:E25" si="20">B17</f>
        <v>Food Info Page</v>
      </c>
      <c r="C25" s="33" t="str">
        <f t="shared" si="20"/>
        <v>Flags Page</v>
      </c>
      <c r="D25" s="35" t="str">
        <f t="shared" si="20"/>
        <v>Add Product Page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54"/>
      <c r="E26" s="55">
        <v>2.0</v>
      </c>
      <c r="F26" s="56"/>
      <c r="G26" s="57">
        <f t="shared" ref="G26:G32" si="21">sum(B26:E26)</f>
        <v>2</v>
      </c>
      <c r="H26" s="58">
        <f t="shared" ref="H26:H32" si="22">H18 - G26</f>
        <v>5</v>
      </c>
    </row>
    <row r="27">
      <c r="A27" s="59" t="s">
        <v>61</v>
      </c>
      <c r="B27" s="52"/>
      <c r="C27" s="61"/>
      <c r="D27" s="54"/>
      <c r="E27" s="63"/>
      <c r="F27" s="56"/>
      <c r="G27" s="57">
        <f t="shared" si="21"/>
        <v>0</v>
      </c>
      <c r="H27" s="58">
        <f t="shared" si="22"/>
        <v>16</v>
      </c>
    </row>
    <row r="28">
      <c r="A28" s="59" t="s">
        <v>63</v>
      </c>
      <c r="B28" s="52">
        <v>2.0</v>
      </c>
      <c r="C28" s="61"/>
      <c r="D28" s="54"/>
      <c r="E28" s="63"/>
      <c r="F28" s="64"/>
      <c r="G28" s="57">
        <f t="shared" si="21"/>
        <v>2</v>
      </c>
      <c r="H28" s="58">
        <f t="shared" si="22"/>
        <v>5</v>
      </c>
    </row>
    <row r="29">
      <c r="A29" s="59" t="s">
        <v>64</v>
      </c>
      <c r="B29" s="60"/>
      <c r="C29" s="61"/>
      <c r="D29" s="54"/>
      <c r="E29" s="55">
        <v>1.0</v>
      </c>
      <c r="F29" s="64"/>
      <c r="G29" s="57">
        <f t="shared" si="21"/>
        <v>1</v>
      </c>
      <c r="H29" s="58">
        <f t="shared" si="22"/>
        <v>5</v>
      </c>
    </row>
    <row r="30">
      <c r="A30" s="59" t="s">
        <v>66</v>
      </c>
      <c r="B30" s="52">
        <v>1.0</v>
      </c>
      <c r="C30" s="53">
        <v>2.0</v>
      </c>
      <c r="D30" s="54"/>
      <c r="E30" s="63"/>
      <c r="F30" s="64"/>
      <c r="G30" s="57">
        <f t="shared" si="21"/>
        <v>3</v>
      </c>
      <c r="H30" s="58">
        <f t="shared" si="22"/>
        <v>9</v>
      </c>
    </row>
    <row r="31">
      <c r="A31" s="59" t="s">
        <v>68</v>
      </c>
      <c r="B31" s="60"/>
      <c r="C31" s="61"/>
      <c r="D31" s="54"/>
      <c r="E31" s="55">
        <v>0.5</v>
      </c>
      <c r="F31" s="64"/>
      <c r="G31" s="57">
        <f t="shared" si="21"/>
        <v>0.5</v>
      </c>
      <c r="H31" s="58">
        <f t="shared" si="22"/>
        <v>5.5</v>
      </c>
    </row>
    <row r="32">
      <c r="A32" s="43" t="s">
        <v>70</v>
      </c>
      <c r="B32" s="52">
        <v>2.0</v>
      </c>
      <c r="C32" s="61"/>
      <c r="D32" s="54"/>
      <c r="E32" s="63"/>
      <c r="F32" s="64"/>
      <c r="G32" s="57">
        <f t="shared" si="21"/>
        <v>2</v>
      </c>
      <c r="H32" s="58">
        <f t="shared" si="22"/>
        <v>6</v>
      </c>
    </row>
    <row r="33">
      <c r="A33" s="46">
        <f>A25 + 1</f>
        <v>44658</v>
      </c>
      <c r="B33" s="47" t="str">
        <f t="shared" ref="B33:E33" si="23">B25</f>
        <v>Food Info Page</v>
      </c>
      <c r="C33" s="33" t="str">
        <f t="shared" si="23"/>
        <v>Flags Page</v>
      </c>
      <c r="D33" s="35" t="str">
        <f t="shared" si="23"/>
        <v>Add Product Page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>
        <v>0.0</v>
      </c>
      <c r="F34" s="56"/>
      <c r="G34" s="57">
        <f t="shared" ref="G34:G40" si="24">sum(B34:E34)</f>
        <v>0</v>
      </c>
      <c r="H34" s="58">
        <f t="shared" ref="H34:H40" si="25">H26 - G34</f>
        <v>5</v>
      </c>
    </row>
    <row r="35">
      <c r="A35" s="59" t="s">
        <v>61</v>
      </c>
      <c r="B35" s="52"/>
      <c r="C35" s="61"/>
      <c r="D35" s="160">
        <v>2.5</v>
      </c>
      <c r="E35" s="55"/>
      <c r="F35" s="56">
        <v>1.0</v>
      </c>
      <c r="G35" s="57">
        <f t="shared" si="24"/>
        <v>2.5</v>
      </c>
      <c r="H35" s="58">
        <f t="shared" si="25"/>
        <v>13.5</v>
      </c>
    </row>
    <row r="36">
      <c r="A36" s="59" t="s">
        <v>63</v>
      </c>
      <c r="B36" s="52">
        <v>1.0</v>
      </c>
      <c r="C36" s="61"/>
      <c r="D36" s="54"/>
      <c r="E36" s="63"/>
      <c r="F36" s="64"/>
      <c r="G36" s="57">
        <f t="shared" si="24"/>
        <v>1</v>
      </c>
      <c r="H36" s="58">
        <f t="shared" si="25"/>
        <v>4</v>
      </c>
    </row>
    <row r="37">
      <c r="A37" s="59" t="s">
        <v>64</v>
      </c>
      <c r="B37" s="60"/>
      <c r="C37" s="61"/>
      <c r="D37" s="54"/>
      <c r="E37" s="63"/>
      <c r="F37" s="64"/>
      <c r="G37" s="57">
        <f t="shared" si="24"/>
        <v>0</v>
      </c>
      <c r="H37" s="58">
        <f t="shared" si="25"/>
        <v>5</v>
      </c>
    </row>
    <row r="38">
      <c r="A38" s="59" t="s">
        <v>66</v>
      </c>
      <c r="B38" s="60"/>
      <c r="C38" s="53">
        <v>2.0</v>
      </c>
      <c r="D38" s="160"/>
      <c r="E38" s="63"/>
      <c r="F38" s="64"/>
      <c r="G38" s="57">
        <f t="shared" si="24"/>
        <v>2</v>
      </c>
      <c r="H38" s="58">
        <f t="shared" si="25"/>
        <v>7</v>
      </c>
    </row>
    <row r="39">
      <c r="A39" s="59" t="s">
        <v>68</v>
      </c>
      <c r="B39" s="60"/>
      <c r="C39" s="61"/>
      <c r="D39" s="54"/>
      <c r="E39" s="55">
        <v>0.5</v>
      </c>
      <c r="F39" s="64"/>
      <c r="G39" s="57">
        <f t="shared" si="24"/>
        <v>0.5</v>
      </c>
      <c r="H39" s="58">
        <f t="shared" si="25"/>
        <v>5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4"/>
        <v>0</v>
      </c>
      <c r="H40" s="58">
        <f t="shared" si="25"/>
        <v>6</v>
      </c>
    </row>
    <row r="41">
      <c r="A41" s="46">
        <f>A33 + 1</f>
        <v>44659</v>
      </c>
      <c r="B41" s="47" t="str">
        <f t="shared" ref="B41:E41" si="26">B33</f>
        <v>Food Info Page</v>
      </c>
      <c r="C41" s="33" t="str">
        <f t="shared" si="26"/>
        <v>Flags Page</v>
      </c>
      <c r="D41" s="35" t="str">
        <f t="shared" si="26"/>
        <v>Add Product Page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>
        <v>0.0</v>
      </c>
      <c r="F42" s="64"/>
      <c r="G42" s="57">
        <f t="shared" ref="G42:G48" si="27">sum(B42:E42)</f>
        <v>0</v>
      </c>
      <c r="H42" s="58">
        <f t="shared" ref="H42:H48" si="28">H34 - G42</f>
        <v>5</v>
      </c>
    </row>
    <row r="43">
      <c r="A43" s="59" t="s">
        <v>61</v>
      </c>
      <c r="B43" s="52"/>
      <c r="C43" s="61"/>
      <c r="D43" s="160">
        <v>2.0</v>
      </c>
      <c r="E43" s="55"/>
      <c r="F43" s="56">
        <v>1.0</v>
      </c>
      <c r="G43" s="57">
        <f t="shared" si="27"/>
        <v>2</v>
      </c>
      <c r="H43" s="58">
        <f t="shared" si="28"/>
        <v>11.5</v>
      </c>
    </row>
    <row r="44">
      <c r="A44" s="59" t="s">
        <v>63</v>
      </c>
      <c r="B44" s="60"/>
      <c r="C44" s="61"/>
      <c r="D44" s="54"/>
      <c r="E44" s="63"/>
      <c r="F44" s="64"/>
      <c r="G44" s="57">
        <f t="shared" si="27"/>
        <v>0</v>
      </c>
      <c r="H44" s="58">
        <f t="shared" si="28"/>
        <v>4</v>
      </c>
    </row>
    <row r="45">
      <c r="A45" s="59" t="s">
        <v>64</v>
      </c>
      <c r="B45" s="60"/>
      <c r="C45" s="61"/>
      <c r="D45" s="54"/>
      <c r="E45" s="55">
        <v>2.0</v>
      </c>
      <c r="F45" s="56"/>
      <c r="G45" s="57">
        <f t="shared" si="27"/>
        <v>2</v>
      </c>
      <c r="H45" s="58">
        <f t="shared" si="28"/>
        <v>3</v>
      </c>
    </row>
    <row r="46">
      <c r="A46" s="59" t="s">
        <v>66</v>
      </c>
      <c r="B46" s="60"/>
      <c r="C46" s="53">
        <v>2.0</v>
      </c>
      <c r="D46" s="160"/>
      <c r="E46" s="63"/>
      <c r="F46" s="64"/>
      <c r="G46" s="57">
        <f t="shared" si="27"/>
        <v>2</v>
      </c>
      <c r="H46" s="58">
        <f t="shared" si="28"/>
        <v>5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7"/>
        <v>1</v>
      </c>
      <c r="H47" s="58">
        <f t="shared" si="28"/>
        <v>4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7"/>
        <v>0</v>
      </c>
      <c r="H48" s="58">
        <f t="shared" si="28"/>
        <v>6</v>
      </c>
    </row>
    <row r="49">
      <c r="A49" s="46">
        <f>A41 + 1</f>
        <v>44660</v>
      </c>
      <c r="B49" s="47" t="str">
        <f t="shared" ref="B49:E49" si="29">B41</f>
        <v>Food Info Page</v>
      </c>
      <c r="C49" s="33" t="str">
        <f t="shared" si="29"/>
        <v>Flags Page</v>
      </c>
      <c r="D49" s="35" t="str">
        <f t="shared" si="29"/>
        <v>Add Product Page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>
        <v>1.0</v>
      </c>
      <c r="F50" s="64"/>
      <c r="G50" s="57">
        <f t="shared" ref="G50:G56" si="30">sum(B50:E50)</f>
        <v>1</v>
      </c>
      <c r="H50" s="58">
        <f t="shared" ref="H50:H56" si="31">H42 - G50</f>
        <v>4</v>
      </c>
    </row>
    <row r="51">
      <c r="A51" s="59" t="s">
        <v>61</v>
      </c>
      <c r="B51" s="60"/>
      <c r="C51" s="61"/>
      <c r="D51" s="160">
        <v>3.0</v>
      </c>
      <c r="E51" s="63"/>
      <c r="F51" s="56">
        <v>2.0</v>
      </c>
      <c r="G51" s="57">
        <f t="shared" si="30"/>
        <v>3</v>
      </c>
      <c r="H51" s="58">
        <f t="shared" si="31"/>
        <v>8.5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0"/>
        <v>0</v>
      </c>
      <c r="H52" s="58">
        <f t="shared" si="31"/>
        <v>4</v>
      </c>
    </row>
    <row r="53">
      <c r="A53" s="59" t="s">
        <v>64</v>
      </c>
      <c r="B53" s="60"/>
      <c r="C53" s="61"/>
      <c r="D53" s="54"/>
      <c r="E53" s="63"/>
      <c r="F53" s="56"/>
      <c r="G53" s="57">
        <f t="shared" si="30"/>
        <v>0</v>
      </c>
      <c r="H53" s="58">
        <f t="shared" si="31"/>
        <v>3</v>
      </c>
    </row>
    <row r="54">
      <c r="A54" s="59" t="s">
        <v>66</v>
      </c>
      <c r="B54" s="60"/>
      <c r="C54" s="53">
        <v>2.0</v>
      </c>
      <c r="D54" s="54"/>
      <c r="E54" s="63"/>
      <c r="F54" s="64"/>
      <c r="G54" s="57">
        <f t="shared" si="30"/>
        <v>2</v>
      </c>
      <c r="H54" s="58">
        <f t="shared" si="31"/>
        <v>3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0"/>
        <v>1</v>
      </c>
      <c r="H55" s="58">
        <f t="shared" si="31"/>
        <v>3</v>
      </c>
    </row>
    <row r="56">
      <c r="A56" s="43" t="s">
        <v>70</v>
      </c>
      <c r="B56" s="52">
        <v>2.0</v>
      </c>
      <c r="C56" s="61"/>
      <c r="D56" s="54"/>
      <c r="E56" s="63"/>
      <c r="F56" s="64"/>
      <c r="G56" s="57">
        <f t="shared" si="30"/>
        <v>2</v>
      </c>
      <c r="H56" s="58">
        <f t="shared" si="31"/>
        <v>4</v>
      </c>
    </row>
    <row r="57">
      <c r="A57" s="46">
        <f>A49 + 1</f>
        <v>44661</v>
      </c>
      <c r="B57" s="47" t="str">
        <f t="shared" ref="B57:E57" si="32">B49</f>
        <v>Food Info Page</v>
      </c>
      <c r="C57" s="33" t="str">
        <f t="shared" si="32"/>
        <v>Flags Page</v>
      </c>
      <c r="D57" s="35" t="str">
        <f t="shared" si="32"/>
        <v>Add Product Page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55">
        <v>2.0</v>
      </c>
      <c r="F58" s="64"/>
      <c r="G58" s="57">
        <f t="shared" ref="G58:G64" si="33">sum(B58:E58)</f>
        <v>2</v>
      </c>
      <c r="H58" s="58">
        <f t="shared" ref="H58:H64" si="34">H50 - G58</f>
        <v>2</v>
      </c>
    </row>
    <row r="59">
      <c r="A59" s="59" t="s">
        <v>61</v>
      </c>
      <c r="B59" s="60"/>
      <c r="C59" s="61"/>
      <c r="D59" s="160">
        <v>5.0</v>
      </c>
      <c r="E59" s="55">
        <v>2.0</v>
      </c>
      <c r="F59" s="64"/>
      <c r="G59" s="57">
        <f t="shared" si="33"/>
        <v>7</v>
      </c>
      <c r="H59" s="58">
        <f t="shared" si="34"/>
        <v>1.5</v>
      </c>
    </row>
    <row r="60">
      <c r="A60" s="59" t="s">
        <v>63</v>
      </c>
      <c r="B60" s="52">
        <v>2.0</v>
      </c>
      <c r="C60" s="61"/>
      <c r="D60" s="54"/>
      <c r="E60" s="63"/>
      <c r="F60" s="64"/>
      <c r="G60" s="57">
        <f t="shared" si="33"/>
        <v>2</v>
      </c>
      <c r="H60" s="58">
        <f t="shared" si="34"/>
        <v>2</v>
      </c>
    </row>
    <row r="61">
      <c r="A61" s="59" t="s">
        <v>64</v>
      </c>
      <c r="B61" s="60"/>
      <c r="C61" s="61"/>
      <c r="D61" s="54"/>
      <c r="E61" s="55">
        <v>1.0</v>
      </c>
      <c r="F61" s="56"/>
      <c r="G61" s="57">
        <f t="shared" si="33"/>
        <v>1</v>
      </c>
      <c r="H61" s="58">
        <f t="shared" si="34"/>
        <v>2</v>
      </c>
    </row>
    <row r="62">
      <c r="A62" s="59" t="s">
        <v>66</v>
      </c>
      <c r="B62" s="60"/>
      <c r="C62" s="53">
        <v>2.0</v>
      </c>
      <c r="D62" s="54"/>
      <c r="E62" s="63"/>
      <c r="F62" s="64"/>
      <c r="G62" s="57">
        <f t="shared" si="33"/>
        <v>2</v>
      </c>
      <c r="H62" s="58">
        <f t="shared" si="34"/>
        <v>1</v>
      </c>
    </row>
    <row r="63">
      <c r="A63" s="59" t="s">
        <v>68</v>
      </c>
      <c r="B63" s="60"/>
      <c r="C63" s="61"/>
      <c r="D63" s="54"/>
      <c r="E63" s="55">
        <v>1.0</v>
      </c>
      <c r="F63" s="64"/>
      <c r="G63" s="57">
        <f t="shared" si="33"/>
        <v>1</v>
      </c>
      <c r="H63" s="58">
        <f t="shared" si="34"/>
        <v>2</v>
      </c>
    </row>
    <row r="64">
      <c r="A64" s="43" t="s">
        <v>70</v>
      </c>
      <c r="B64" s="65">
        <v>2.0</v>
      </c>
      <c r="C64" s="66"/>
      <c r="D64" s="67"/>
      <c r="E64" s="68"/>
      <c r="F64" s="69"/>
      <c r="G64" s="57">
        <f t="shared" si="33"/>
        <v>2</v>
      </c>
      <c r="H64" s="70">
        <f t="shared" si="34"/>
        <v>2</v>
      </c>
    </row>
    <row r="65">
      <c r="E65" s="71" t="s">
        <v>76</v>
      </c>
      <c r="F65" s="72">
        <f>SUM(F9:F64)</f>
        <v>4.5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44655</v>
      </c>
      <c r="B72" s="74">
        <f>SUM(G10+G11+G12+G13+G14+G15+G16)</f>
        <v>6</v>
      </c>
      <c r="C72" s="74">
        <f>(B72-F72)/(F72)*100</f>
        <v>-38.23529412</v>
      </c>
      <c r="D72" s="74">
        <f>SUM(H9:H16)</f>
        <v>68</v>
      </c>
      <c r="E72" s="74">
        <f>D72</f>
        <v>68</v>
      </c>
      <c r="F72" s="74">
        <f>E78</f>
        <v>9.714285714</v>
      </c>
    </row>
    <row r="73">
      <c r="A73" s="30">
        <f t="shared" ref="A73:A79" si="35">A72 + 1</f>
        <v>44656</v>
      </c>
      <c r="B73" s="74">
        <f>SUM(G18+G19+G20+G21+G22+G23+G24)</f>
        <v>6</v>
      </c>
      <c r="C73" s="74">
        <f>(B73-F72)/(F72)*100</f>
        <v>-38.23529412</v>
      </c>
      <c r="D73" s="74">
        <f>Sum(H17:H24)</f>
        <v>62</v>
      </c>
      <c r="E73" s="74">
        <f>D72 * (6/7)</f>
        <v>58.28571429</v>
      </c>
    </row>
    <row r="74">
      <c r="A74" s="30">
        <f t="shared" si="35"/>
        <v>44657</v>
      </c>
      <c r="B74" s="74">
        <f>SUM(G26+G27+G28+G29+G30+G31+G32)</f>
        <v>10.5</v>
      </c>
      <c r="C74" s="74">
        <f>(B74-F72)/(F72)*100</f>
        <v>8.088235294</v>
      </c>
      <c r="D74" s="74">
        <f>sum(H25:H32)</f>
        <v>51.5</v>
      </c>
      <c r="E74" s="74">
        <f>D72 * (5/7)</f>
        <v>48.57142857</v>
      </c>
    </row>
    <row r="75">
      <c r="A75" s="30">
        <f t="shared" si="35"/>
        <v>44658</v>
      </c>
      <c r="B75" s="74">
        <f>SUM(G34+G35+G36+G37+G38+G39+G40)</f>
        <v>6</v>
      </c>
      <c r="C75" s="74">
        <f>(B75-F72)/(F72)*100</f>
        <v>-38.23529412</v>
      </c>
      <c r="D75" s="74">
        <f>sum(H33:H40)</f>
        <v>45.5</v>
      </c>
      <c r="E75" s="74">
        <f>D72 * (4/7)</f>
        <v>38.85714286</v>
      </c>
    </row>
    <row r="76">
      <c r="A76" s="30">
        <f t="shared" si="35"/>
        <v>44659</v>
      </c>
      <c r="B76" s="74">
        <f>SUM(G42+G43+G44+G45+G46+G47+G48)</f>
        <v>7</v>
      </c>
      <c r="C76" s="74">
        <f>((B76-F72)/(F72)*100)</f>
        <v>-27.94117647</v>
      </c>
      <c r="D76" s="74">
        <f>sum(H41:H48)</f>
        <v>38.5</v>
      </c>
      <c r="E76" s="74">
        <f>D72 * (3/7)</f>
        <v>29.14285714</v>
      </c>
    </row>
    <row r="77">
      <c r="A77" s="30">
        <f t="shared" si="35"/>
        <v>44660</v>
      </c>
      <c r="B77" s="74">
        <f>SUM(G50+G51+G52+G53+G54+G55+G56)</f>
        <v>9</v>
      </c>
      <c r="C77" s="74">
        <f>(B77-F72)/(F72)*100</f>
        <v>-7.352941176</v>
      </c>
      <c r="D77" s="74">
        <f>sum(H49:H56)</f>
        <v>29.5</v>
      </c>
      <c r="E77" s="74">
        <f>D72 * (2/7)</f>
        <v>19.42857143</v>
      </c>
    </row>
    <row r="78">
      <c r="A78" s="30">
        <f t="shared" si="35"/>
        <v>44661</v>
      </c>
      <c r="B78" s="74">
        <f>SUM(G58+G59+G60+G61+G62+G63+G64)</f>
        <v>17</v>
      </c>
      <c r="C78" s="74">
        <f>(B78-F72)/(F72)*100</f>
        <v>75</v>
      </c>
      <c r="D78" s="74">
        <f>sum(H57:H64)</f>
        <v>12.5</v>
      </c>
      <c r="E78" s="74">
        <f>D72 * (1/7)</f>
        <v>9.714285714</v>
      </c>
    </row>
    <row r="79">
      <c r="A79" s="30">
        <f t="shared" si="35"/>
        <v>44662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12.5</v>
      </c>
      <c r="E79" s="74">
        <f>D72 * 0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10.0</v>
      </c>
      <c r="C2" s="25">
        <f>sumif(A9:A1000,A2,G9:G1000)</f>
        <v>9</v>
      </c>
      <c r="D2" s="26">
        <v>44662.0</v>
      </c>
      <c r="E2" s="27">
        <f>SUM(H9:H16)</f>
        <v>58</v>
      </c>
      <c r="F2" s="28">
        <f>sum(I2:I5)</f>
        <v>94</v>
      </c>
      <c r="G2" s="29" t="s">
        <v>107</v>
      </c>
      <c r="H2" s="29">
        <f>sum(B9:B64)</f>
        <v>48.5</v>
      </c>
      <c r="I2" s="29">
        <v>50.0</v>
      </c>
      <c r="J2" s="30">
        <f>D2</f>
        <v>44662</v>
      </c>
      <c r="K2" s="31">
        <f>B2</f>
        <v>10</v>
      </c>
      <c r="L2" s="31">
        <f>B3</f>
        <v>10</v>
      </c>
      <c r="M2" s="31">
        <f>B4</f>
        <v>10</v>
      </c>
      <c r="N2" s="31">
        <f>B5</f>
        <v>6</v>
      </c>
      <c r="O2" s="31">
        <f>B6</f>
        <v>16</v>
      </c>
      <c r="P2" s="31">
        <f>B7</f>
        <v>8</v>
      </c>
      <c r="Q2" s="31">
        <f>B8</f>
        <v>8</v>
      </c>
      <c r="R2" s="31">
        <f>sum(K2:Q2)</f>
        <v>68</v>
      </c>
      <c r="V2" s="23"/>
      <c r="W2" s="31">
        <f t="shared" ref="W2:AC2" si="1">(K11-K17)/7</f>
        <v>0.8571428571</v>
      </c>
      <c r="X2" s="31">
        <f t="shared" si="1"/>
        <v>1.642857143</v>
      </c>
      <c r="Y2" s="31">
        <f t="shared" si="1"/>
        <v>0.8571428571</v>
      </c>
      <c r="Z2" s="31">
        <f t="shared" si="1"/>
        <v>0.7142857143</v>
      </c>
      <c r="AA2" s="31">
        <f t="shared" si="1"/>
        <v>2.285714286</v>
      </c>
      <c r="AB2" s="31">
        <f t="shared" si="1"/>
        <v>1.428571429</v>
      </c>
      <c r="AC2" s="31">
        <f t="shared" si="1"/>
        <v>0.7142857143</v>
      </c>
      <c r="AD2" s="32"/>
    </row>
    <row r="3">
      <c r="A3" s="24" t="s">
        <v>61</v>
      </c>
      <c r="B3" s="25">
        <v>10.0</v>
      </c>
      <c r="C3" s="25">
        <f t="shared" ref="C3:C4" si="3">sumif(A9:A1000,A3,G9:G1000)</f>
        <v>11.5</v>
      </c>
      <c r="D3" s="26">
        <v>44663.0</v>
      </c>
      <c r="E3" s="27">
        <f>Sum(H17:H24)</f>
        <v>45.5</v>
      </c>
      <c r="F3" s="27">
        <f>F2 * (6/7)</f>
        <v>80.57142857</v>
      </c>
      <c r="G3" s="5" t="s">
        <v>108</v>
      </c>
      <c r="H3" s="33">
        <f>sum(C9:C64)</f>
        <v>9</v>
      </c>
      <c r="I3" s="5">
        <v>14.0</v>
      </c>
      <c r="J3" s="30">
        <f t="shared" ref="J3:J9" si="4">J2 + 1</f>
        <v>44663</v>
      </c>
      <c r="K3" s="31">
        <f t="shared" ref="K3:R3" si="2">K2 * (6/7)</f>
        <v>8.571428571</v>
      </c>
      <c r="L3" s="31">
        <f t="shared" si="2"/>
        <v>8.571428571</v>
      </c>
      <c r="M3" s="31">
        <f t="shared" si="2"/>
        <v>8.571428571</v>
      </c>
      <c r="N3" s="31">
        <f t="shared" si="2"/>
        <v>5.142857143</v>
      </c>
      <c r="O3" s="31">
        <f t="shared" si="2"/>
        <v>13.71428571</v>
      </c>
      <c r="P3" s="31">
        <f t="shared" si="2"/>
        <v>6.857142857</v>
      </c>
      <c r="Q3" s="31">
        <f t="shared" si="2"/>
        <v>6.857142857</v>
      </c>
      <c r="R3" s="31">
        <f t="shared" si="2"/>
        <v>58.28571429</v>
      </c>
    </row>
    <row r="4">
      <c r="A4" s="24" t="s">
        <v>63</v>
      </c>
      <c r="B4" s="25">
        <v>10.0</v>
      </c>
      <c r="C4" s="25">
        <f t="shared" si="3"/>
        <v>10</v>
      </c>
      <c r="D4" s="26">
        <v>44664.0</v>
      </c>
      <c r="E4" s="27">
        <f>sum(H25:H32)</f>
        <v>37</v>
      </c>
      <c r="F4" s="27">
        <f>F2 * (5/7)</f>
        <v>67.14285714</v>
      </c>
      <c r="G4" s="34" t="s">
        <v>104</v>
      </c>
      <c r="H4" s="35">
        <f>sum(D9:D64)</f>
        <v>7</v>
      </c>
      <c r="I4" s="34">
        <v>15.0</v>
      </c>
      <c r="J4" s="30">
        <f t="shared" si="4"/>
        <v>44664</v>
      </c>
      <c r="K4" s="31">
        <f t="shared" ref="K4:R4" si="5">K2 * (5/7)</f>
        <v>7.142857143</v>
      </c>
      <c r="L4" s="31">
        <f t="shared" si="5"/>
        <v>7.142857143</v>
      </c>
      <c r="M4" s="31">
        <f t="shared" si="5"/>
        <v>7.142857143</v>
      </c>
      <c r="N4" s="31">
        <f t="shared" si="5"/>
        <v>4.285714286</v>
      </c>
      <c r="O4" s="31">
        <f t="shared" si="5"/>
        <v>11.42857143</v>
      </c>
      <c r="P4" s="31">
        <f t="shared" si="5"/>
        <v>5.714285714</v>
      </c>
      <c r="Q4" s="31">
        <f t="shared" si="5"/>
        <v>5.714285714</v>
      </c>
      <c r="R4" s="31">
        <f t="shared" si="5"/>
        <v>48.57142857</v>
      </c>
    </row>
    <row r="5">
      <c r="A5" s="24" t="s">
        <v>64</v>
      </c>
      <c r="B5" s="25">
        <v>6.0</v>
      </c>
      <c r="C5" s="25">
        <f>sumif(A9:A1000,A5,G9:G1000)</f>
        <v>5</v>
      </c>
      <c r="D5" s="26">
        <v>44665.0</v>
      </c>
      <c r="E5" s="27">
        <f>sum(H33:H40)</f>
        <v>27</v>
      </c>
      <c r="F5" s="27">
        <f>F2 * (4/7)</f>
        <v>53.71428571</v>
      </c>
      <c r="G5" s="36" t="s">
        <v>65</v>
      </c>
      <c r="H5" s="48">
        <f>sum(E9:E64)</f>
        <v>5</v>
      </c>
      <c r="I5" s="36">
        <v>15.0</v>
      </c>
      <c r="J5" s="30">
        <f t="shared" si="4"/>
        <v>44665</v>
      </c>
      <c r="K5" s="31">
        <f t="shared" ref="K5:R5" si="6">K2 * (4/7)</f>
        <v>5.714285714</v>
      </c>
      <c r="L5" s="31">
        <f t="shared" si="6"/>
        <v>5.714285714</v>
      </c>
      <c r="M5" s="31">
        <f t="shared" si="6"/>
        <v>5.714285714</v>
      </c>
      <c r="N5" s="31">
        <f t="shared" si="6"/>
        <v>3.428571429</v>
      </c>
      <c r="O5" s="31">
        <f t="shared" si="6"/>
        <v>9.142857143</v>
      </c>
      <c r="P5" s="31">
        <f t="shared" si="6"/>
        <v>4.571428571</v>
      </c>
      <c r="Q5" s="31">
        <f t="shared" si="6"/>
        <v>4.571428571</v>
      </c>
      <c r="R5" s="31">
        <f t="shared" si="6"/>
        <v>38.85714286</v>
      </c>
    </row>
    <row r="6">
      <c r="A6" s="24" t="s">
        <v>66</v>
      </c>
      <c r="B6" s="25">
        <v>16.0</v>
      </c>
      <c r="C6" s="25">
        <f>sumif(A9:A1000,A6,G9:G1000)</f>
        <v>16</v>
      </c>
      <c r="D6" s="26">
        <v>44666.0</v>
      </c>
      <c r="E6" s="27">
        <f>sum(H41:H48)</f>
        <v>19</v>
      </c>
      <c r="F6" s="27">
        <f>F2 * (3/7)</f>
        <v>40.28571429</v>
      </c>
      <c r="G6" s="39" t="s">
        <v>67</v>
      </c>
      <c r="H6" s="40"/>
      <c r="I6" s="41">
        <f>Sum(I2:I5)</f>
        <v>94</v>
      </c>
      <c r="J6" s="30">
        <f t="shared" si="4"/>
        <v>44666</v>
      </c>
      <c r="K6" s="31">
        <f t="shared" ref="K6:R6" si="7">K2 * (3/7)</f>
        <v>4.285714286</v>
      </c>
      <c r="L6" s="31">
        <f t="shared" si="7"/>
        <v>4.285714286</v>
      </c>
      <c r="M6" s="31">
        <f t="shared" si="7"/>
        <v>4.285714286</v>
      </c>
      <c r="N6" s="31">
        <f t="shared" si="7"/>
        <v>2.571428571</v>
      </c>
      <c r="O6" s="31">
        <f t="shared" si="7"/>
        <v>6.857142857</v>
      </c>
      <c r="P6" s="31">
        <f t="shared" si="7"/>
        <v>3.428571429</v>
      </c>
      <c r="Q6" s="31">
        <f t="shared" si="7"/>
        <v>3.428571429</v>
      </c>
      <c r="R6" s="31">
        <f t="shared" si="7"/>
        <v>29.14285714</v>
      </c>
    </row>
    <row r="7">
      <c r="A7" s="24" t="s">
        <v>68</v>
      </c>
      <c r="B7" s="25">
        <v>8.0</v>
      </c>
      <c r="C7" s="25">
        <f>sumif(A9:A1000,A7,G9:G1000)</f>
        <v>11</v>
      </c>
      <c r="D7" s="26">
        <v>44667.0</v>
      </c>
      <c r="E7" s="27">
        <f>sum(H49:H56)</f>
        <v>9.5</v>
      </c>
      <c r="F7" s="27">
        <f>F2 * (2/7)</f>
        <v>26.85714286</v>
      </c>
      <c r="G7" s="24" t="s">
        <v>69</v>
      </c>
      <c r="H7" s="24" t="s">
        <v>50</v>
      </c>
      <c r="J7" s="30">
        <f t="shared" si="4"/>
        <v>44667</v>
      </c>
      <c r="K7" s="31">
        <f t="shared" ref="K7:R7" si="8">K2 * (2/7)</f>
        <v>2.857142857</v>
      </c>
      <c r="L7" s="31">
        <f t="shared" si="8"/>
        <v>2.857142857</v>
      </c>
      <c r="M7" s="31">
        <f t="shared" si="8"/>
        <v>2.857142857</v>
      </c>
      <c r="N7" s="31">
        <f t="shared" si="8"/>
        <v>1.714285714</v>
      </c>
      <c r="O7" s="31">
        <f t="shared" si="8"/>
        <v>4.571428571</v>
      </c>
      <c r="P7" s="31">
        <f t="shared" si="8"/>
        <v>2.285714286</v>
      </c>
      <c r="Q7" s="31">
        <f t="shared" si="8"/>
        <v>2.285714286</v>
      </c>
      <c r="R7" s="31">
        <f t="shared" si="8"/>
        <v>19.42857143</v>
      </c>
    </row>
    <row r="8">
      <c r="A8" s="24" t="s">
        <v>70</v>
      </c>
      <c r="B8" s="25">
        <v>8.0</v>
      </c>
      <c r="C8" s="25">
        <f>sumif(A9:A1000,A8,G9:G1000)</f>
        <v>7</v>
      </c>
      <c r="D8" s="26">
        <v>44668.0</v>
      </c>
      <c r="E8" s="27">
        <f>sum(H57:H64)</f>
        <v>-1.5</v>
      </c>
      <c r="F8" s="27">
        <f>F2 * (1/7)</f>
        <v>13.42857143</v>
      </c>
      <c r="G8" s="44">
        <f t="shared" ref="G8:H8" si="9">Sum(B2:B8)</f>
        <v>68</v>
      </c>
      <c r="H8" s="45">
        <f t="shared" si="9"/>
        <v>69.5</v>
      </c>
      <c r="J8" s="30">
        <f t="shared" si="4"/>
        <v>44668</v>
      </c>
      <c r="K8" s="31">
        <f t="shared" ref="K8:R8" si="10">K2 * (1/7)</f>
        <v>1.428571429</v>
      </c>
      <c r="L8" s="31">
        <f t="shared" si="10"/>
        <v>1.428571429</v>
      </c>
      <c r="M8" s="31">
        <f t="shared" si="10"/>
        <v>1.428571429</v>
      </c>
      <c r="N8" s="31">
        <f t="shared" si="10"/>
        <v>0.8571428571</v>
      </c>
      <c r="O8" s="31">
        <f t="shared" si="10"/>
        <v>2.285714286</v>
      </c>
      <c r="P8" s="31">
        <f t="shared" si="10"/>
        <v>1.142857143</v>
      </c>
      <c r="Q8" s="31">
        <f t="shared" si="10"/>
        <v>1.142857143</v>
      </c>
      <c r="R8" s="31">
        <f t="shared" si="10"/>
        <v>9.714285714</v>
      </c>
    </row>
    <row r="9">
      <c r="A9" s="46">
        <f>D2</f>
        <v>44662</v>
      </c>
      <c r="B9" s="47" t="str">
        <f>G2</f>
        <v>Individual Feature Work</v>
      </c>
      <c r="C9" s="33" t="str">
        <f>G3</f>
        <v>Logging</v>
      </c>
      <c r="D9" s="35" t="str">
        <f>G4</f>
        <v>Food Info Page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44669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>
        <v>3.0</v>
      </c>
      <c r="D10" s="54"/>
      <c r="E10" s="55"/>
      <c r="F10" s="56"/>
      <c r="G10" s="57">
        <f t="shared" ref="G10:G16" si="12">sum(B10:E10)</f>
        <v>3</v>
      </c>
      <c r="H10" s="58">
        <f t="shared" ref="H10:H16" si="13">B2 - G10</f>
        <v>7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/>
      <c r="F11" s="56"/>
      <c r="G11" s="57">
        <f t="shared" si="12"/>
        <v>0</v>
      </c>
      <c r="H11" s="58">
        <f t="shared" si="13"/>
        <v>10</v>
      </c>
      <c r="J11" s="30">
        <f>D2</f>
        <v>44662</v>
      </c>
      <c r="K11" s="62">
        <f>H10</f>
        <v>7</v>
      </c>
      <c r="L11" s="62">
        <f>H11</f>
        <v>10</v>
      </c>
      <c r="M11" s="62">
        <f>H12</f>
        <v>6</v>
      </c>
      <c r="N11" s="62">
        <f>H13</f>
        <v>6</v>
      </c>
      <c r="O11" s="62">
        <f>H14</f>
        <v>16</v>
      </c>
      <c r="P11" s="62">
        <f>H15</f>
        <v>7</v>
      </c>
      <c r="Q11" s="62">
        <f>H16</f>
        <v>6</v>
      </c>
      <c r="R11" s="62">
        <f t="shared" ref="R11:R18" si="14">sum(K11:Q11)</f>
        <v>58</v>
      </c>
    </row>
    <row r="12">
      <c r="A12" s="59" t="s">
        <v>63</v>
      </c>
      <c r="B12" s="52">
        <v>4.0</v>
      </c>
      <c r="C12" s="61"/>
      <c r="D12" s="54"/>
      <c r="E12" s="55"/>
      <c r="F12" s="56"/>
      <c r="G12" s="57">
        <f t="shared" si="12"/>
        <v>4</v>
      </c>
      <c r="H12" s="58">
        <f t="shared" si="13"/>
        <v>6</v>
      </c>
      <c r="J12" s="30">
        <f t="shared" ref="J12:J18" si="15">J11 + 1</f>
        <v>44663</v>
      </c>
      <c r="K12" s="62">
        <f>H18</f>
        <v>7</v>
      </c>
      <c r="L12" s="62">
        <f>H19</f>
        <v>6</v>
      </c>
      <c r="M12" s="62">
        <f>H20</f>
        <v>4</v>
      </c>
      <c r="N12" s="62">
        <f>H21</f>
        <v>5</v>
      </c>
      <c r="O12" s="62">
        <f>H22</f>
        <v>12</v>
      </c>
      <c r="P12" s="62">
        <f>H23</f>
        <v>5.5</v>
      </c>
      <c r="Q12" s="62">
        <f>H24</f>
        <v>6</v>
      </c>
      <c r="R12" s="62">
        <f t="shared" si="14"/>
        <v>45.5</v>
      </c>
    </row>
    <row r="13">
      <c r="A13" s="59" t="s">
        <v>64</v>
      </c>
      <c r="B13" s="60"/>
      <c r="C13" s="61"/>
      <c r="D13" s="54"/>
      <c r="E13" s="55"/>
      <c r="F13" s="56"/>
      <c r="G13" s="57">
        <f t="shared" si="12"/>
        <v>0</v>
      </c>
      <c r="H13" s="58">
        <f t="shared" si="13"/>
        <v>6</v>
      </c>
      <c r="J13" s="30">
        <f t="shared" si="15"/>
        <v>44664</v>
      </c>
      <c r="K13" s="62">
        <f>H26</f>
        <v>7</v>
      </c>
      <c r="L13" s="62">
        <f>H27</f>
        <v>5</v>
      </c>
      <c r="M13" s="62">
        <f>H28</f>
        <v>4</v>
      </c>
      <c r="N13" s="62">
        <f>H29</f>
        <v>4</v>
      </c>
      <c r="O13" s="62">
        <f>H30</f>
        <v>10</v>
      </c>
      <c r="P13" s="62">
        <f>H31</f>
        <v>4</v>
      </c>
      <c r="Q13" s="62">
        <f>H32</f>
        <v>3</v>
      </c>
      <c r="R13" s="62">
        <f t="shared" si="14"/>
        <v>37</v>
      </c>
    </row>
    <row r="14">
      <c r="A14" s="59" t="s">
        <v>66</v>
      </c>
      <c r="B14" s="52"/>
      <c r="C14" s="53"/>
      <c r="D14" s="160"/>
      <c r="E14" s="63"/>
      <c r="F14" s="64"/>
      <c r="G14" s="57">
        <f t="shared" si="12"/>
        <v>0</v>
      </c>
      <c r="H14" s="58">
        <f t="shared" si="13"/>
        <v>16</v>
      </c>
      <c r="J14" s="30">
        <f t="shared" si="15"/>
        <v>44665</v>
      </c>
      <c r="K14" s="62">
        <f>H34</f>
        <v>5</v>
      </c>
      <c r="L14" s="62">
        <f>H35</f>
        <v>2</v>
      </c>
      <c r="M14" s="62">
        <f>H36</f>
        <v>3</v>
      </c>
      <c r="N14" s="62">
        <f>H37</f>
        <v>3</v>
      </c>
      <c r="O14" s="62">
        <f>H38</f>
        <v>10</v>
      </c>
      <c r="P14" s="62">
        <f>H39</f>
        <v>2</v>
      </c>
      <c r="Q14" s="62">
        <f>H40</f>
        <v>2</v>
      </c>
      <c r="R14" s="62">
        <f t="shared" si="14"/>
        <v>27</v>
      </c>
    </row>
    <row r="15">
      <c r="A15" s="59" t="s">
        <v>68</v>
      </c>
      <c r="B15" s="52">
        <v>1.0</v>
      </c>
      <c r="C15" s="61"/>
      <c r="D15" s="54"/>
      <c r="E15" s="55"/>
      <c r="F15" s="56"/>
      <c r="G15" s="57">
        <f t="shared" si="12"/>
        <v>1</v>
      </c>
      <c r="H15" s="58">
        <f t="shared" si="13"/>
        <v>7</v>
      </c>
      <c r="J15" s="30">
        <f t="shared" si="15"/>
        <v>44666</v>
      </c>
      <c r="K15" s="62">
        <f>H42</f>
        <v>5</v>
      </c>
      <c r="L15" s="62">
        <f>H43</f>
        <v>2</v>
      </c>
      <c r="M15" s="62">
        <f>H44</f>
        <v>1</v>
      </c>
      <c r="N15" s="62">
        <f>H45</f>
        <v>2</v>
      </c>
      <c r="O15" s="62">
        <f>H46</f>
        <v>7</v>
      </c>
      <c r="P15" s="62">
        <f>H47</f>
        <v>0</v>
      </c>
      <c r="Q15" s="62">
        <f>H48</f>
        <v>2</v>
      </c>
      <c r="R15" s="62">
        <f t="shared" si="14"/>
        <v>19</v>
      </c>
    </row>
    <row r="16">
      <c r="A16" s="43" t="s">
        <v>70</v>
      </c>
      <c r="B16" s="52"/>
      <c r="C16" s="61"/>
      <c r="D16" s="160">
        <v>2.0</v>
      </c>
      <c r="E16" s="63"/>
      <c r="F16" s="64"/>
      <c r="G16" s="57">
        <f t="shared" si="12"/>
        <v>2</v>
      </c>
      <c r="H16" s="58">
        <f t="shared" si="13"/>
        <v>6</v>
      </c>
      <c r="J16" s="30">
        <f t="shared" si="15"/>
        <v>44667</v>
      </c>
      <c r="K16" s="62">
        <f>H50</f>
        <v>3</v>
      </c>
      <c r="L16" s="62">
        <f>H51</f>
        <v>-0.5</v>
      </c>
      <c r="M16" s="62">
        <f>H52</f>
        <v>1</v>
      </c>
      <c r="N16" s="62">
        <f>H53</f>
        <v>1</v>
      </c>
      <c r="O16" s="62">
        <f>H54</f>
        <v>5</v>
      </c>
      <c r="P16" s="62">
        <f>H55</f>
        <v>-2</v>
      </c>
      <c r="Q16" s="62">
        <f>H56</f>
        <v>2</v>
      </c>
      <c r="R16" s="62">
        <f t="shared" si="14"/>
        <v>9.5</v>
      </c>
    </row>
    <row r="17">
      <c r="A17" s="46">
        <f>A9 + 1</f>
        <v>44663</v>
      </c>
      <c r="B17" s="47" t="str">
        <f t="shared" ref="B17:E17" si="16">B9</f>
        <v>Individual Feature Work</v>
      </c>
      <c r="C17" s="33" t="str">
        <f t="shared" si="16"/>
        <v>Logging</v>
      </c>
      <c r="D17" s="35" t="str">
        <f t="shared" si="16"/>
        <v>Food Info Page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44668</v>
      </c>
      <c r="K17" s="62">
        <f>H58</f>
        <v>1</v>
      </c>
      <c r="L17" s="62">
        <f>H59</f>
        <v>-1.5</v>
      </c>
      <c r="M17" s="62">
        <f>H60</f>
        <v>0</v>
      </c>
      <c r="N17" s="62">
        <f>H61</f>
        <v>1</v>
      </c>
      <c r="O17" s="62">
        <f>H62</f>
        <v>0</v>
      </c>
      <c r="P17" s="62">
        <f>H63</f>
        <v>-3</v>
      </c>
      <c r="Q17" s="62">
        <f>H64</f>
        <v>1</v>
      </c>
      <c r="R17" s="62">
        <f t="shared" si="14"/>
        <v>-1.5</v>
      </c>
    </row>
    <row r="18">
      <c r="A18" s="51" t="s">
        <v>59</v>
      </c>
      <c r="B18" s="52"/>
      <c r="C18" s="53">
        <v>0.0</v>
      </c>
      <c r="D18" s="54"/>
      <c r="E18" s="55"/>
      <c r="F18" s="56"/>
      <c r="G18" s="57">
        <f t="shared" ref="G18:G24" si="18">sum(B18:E18)</f>
        <v>0</v>
      </c>
      <c r="H18" s="58">
        <f t="shared" ref="H18:H24" si="19">H10 - G18</f>
        <v>7</v>
      </c>
      <c r="J18" s="30">
        <f t="shared" si="15"/>
        <v>44669</v>
      </c>
      <c r="K18" s="62">
        <f t="shared" ref="K18:Q18" si="17">K17</f>
        <v>1</v>
      </c>
      <c r="L18" s="62">
        <f t="shared" si="17"/>
        <v>-1.5</v>
      </c>
      <c r="M18" s="62">
        <f t="shared" si="17"/>
        <v>0</v>
      </c>
      <c r="N18" s="62">
        <f t="shared" si="17"/>
        <v>1</v>
      </c>
      <c r="O18" s="62">
        <f t="shared" si="17"/>
        <v>0</v>
      </c>
      <c r="P18" s="62">
        <f t="shared" si="17"/>
        <v>-3</v>
      </c>
      <c r="Q18" s="62">
        <f t="shared" si="17"/>
        <v>1</v>
      </c>
      <c r="R18" s="62">
        <f t="shared" si="14"/>
        <v>-1.5</v>
      </c>
    </row>
    <row r="19">
      <c r="A19" s="59" t="s">
        <v>61</v>
      </c>
      <c r="B19" s="52">
        <v>4.0</v>
      </c>
      <c r="C19" s="61"/>
      <c r="D19" s="160"/>
      <c r="E19" s="63"/>
      <c r="F19" s="56">
        <v>2.0</v>
      </c>
      <c r="G19" s="57">
        <f t="shared" si="18"/>
        <v>4</v>
      </c>
      <c r="H19" s="58">
        <f t="shared" si="19"/>
        <v>6</v>
      </c>
    </row>
    <row r="20">
      <c r="A20" s="59" t="s">
        <v>63</v>
      </c>
      <c r="B20" s="52">
        <v>2.0</v>
      </c>
      <c r="C20" s="61"/>
      <c r="D20" s="54"/>
      <c r="E20" s="63"/>
      <c r="F20" s="56"/>
      <c r="G20" s="57">
        <f t="shared" si="18"/>
        <v>2</v>
      </c>
      <c r="H20" s="58">
        <f t="shared" si="19"/>
        <v>4</v>
      </c>
    </row>
    <row r="21">
      <c r="A21" s="59" t="s">
        <v>64</v>
      </c>
      <c r="B21" s="60"/>
      <c r="C21" s="61"/>
      <c r="D21" s="54"/>
      <c r="E21" s="55">
        <v>1.0</v>
      </c>
      <c r="F21" s="56"/>
      <c r="G21" s="57">
        <f t="shared" si="18"/>
        <v>1</v>
      </c>
      <c r="H21" s="58">
        <f t="shared" si="19"/>
        <v>5</v>
      </c>
    </row>
    <row r="22">
      <c r="A22" s="59" t="s">
        <v>66</v>
      </c>
      <c r="B22" s="52">
        <v>4.0</v>
      </c>
      <c r="C22" s="53"/>
      <c r="D22" s="54"/>
      <c r="E22" s="63"/>
      <c r="F22" s="64"/>
      <c r="G22" s="57">
        <f t="shared" si="18"/>
        <v>4</v>
      </c>
      <c r="H22" s="58">
        <f t="shared" si="19"/>
        <v>12</v>
      </c>
    </row>
    <row r="23">
      <c r="A23" s="59" t="s">
        <v>68</v>
      </c>
      <c r="B23" s="52">
        <v>1.5</v>
      </c>
      <c r="C23" s="61"/>
      <c r="D23" s="54"/>
      <c r="E23" s="55"/>
      <c r="F23" s="64"/>
      <c r="G23" s="57">
        <f t="shared" si="18"/>
        <v>1.5</v>
      </c>
      <c r="H23" s="58">
        <f t="shared" si="19"/>
        <v>5.5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6</v>
      </c>
    </row>
    <row r="25">
      <c r="A25" s="46">
        <f>A17 + 1</f>
        <v>44664</v>
      </c>
      <c r="B25" s="47" t="str">
        <f t="shared" ref="B25:E25" si="20">B17</f>
        <v>Individual Feature Work</v>
      </c>
      <c r="C25" s="33" t="str">
        <f t="shared" si="20"/>
        <v>Logging</v>
      </c>
      <c r="D25" s="35" t="str">
        <f t="shared" si="20"/>
        <v>Food Info Page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>
        <v>0.0</v>
      </c>
      <c r="D26" s="54"/>
      <c r="E26" s="55"/>
      <c r="F26" s="56"/>
      <c r="G26" s="57">
        <f t="shared" ref="G26:G32" si="21">sum(B26:E26)</f>
        <v>0</v>
      </c>
      <c r="H26" s="58">
        <f t="shared" ref="H26:H32" si="22">H18 - G26</f>
        <v>7</v>
      </c>
    </row>
    <row r="27">
      <c r="A27" s="59" t="s">
        <v>61</v>
      </c>
      <c r="B27" s="52">
        <v>1.0</v>
      </c>
      <c r="C27" s="61"/>
      <c r="D27" s="54"/>
      <c r="E27" s="63"/>
      <c r="F27" s="56"/>
      <c r="G27" s="57">
        <f t="shared" si="21"/>
        <v>1</v>
      </c>
      <c r="H27" s="58">
        <f t="shared" si="22"/>
        <v>5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1"/>
        <v>0</v>
      </c>
      <c r="H28" s="58">
        <f t="shared" si="22"/>
        <v>4</v>
      </c>
    </row>
    <row r="29">
      <c r="A29" s="59" t="s">
        <v>64</v>
      </c>
      <c r="B29" s="60"/>
      <c r="C29" s="61"/>
      <c r="D29" s="54"/>
      <c r="E29" s="55">
        <v>1.0</v>
      </c>
      <c r="F29" s="64"/>
      <c r="G29" s="57">
        <f t="shared" si="21"/>
        <v>1</v>
      </c>
      <c r="H29" s="58">
        <f t="shared" si="22"/>
        <v>4</v>
      </c>
    </row>
    <row r="30">
      <c r="A30" s="59" t="s">
        <v>66</v>
      </c>
      <c r="B30" s="52">
        <v>2.0</v>
      </c>
      <c r="C30" s="53"/>
      <c r="D30" s="54"/>
      <c r="E30" s="63"/>
      <c r="F30" s="64"/>
      <c r="G30" s="57">
        <f t="shared" si="21"/>
        <v>2</v>
      </c>
      <c r="H30" s="58">
        <f t="shared" si="22"/>
        <v>10</v>
      </c>
    </row>
    <row r="31">
      <c r="A31" s="59" t="s">
        <v>68</v>
      </c>
      <c r="B31" s="52">
        <v>1.5</v>
      </c>
      <c r="C31" s="61"/>
      <c r="D31" s="54"/>
      <c r="E31" s="55"/>
      <c r="F31" s="64"/>
      <c r="G31" s="57">
        <f t="shared" si="21"/>
        <v>1.5</v>
      </c>
      <c r="H31" s="58">
        <f t="shared" si="22"/>
        <v>4</v>
      </c>
    </row>
    <row r="32">
      <c r="A32" s="43" t="s">
        <v>70</v>
      </c>
      <c r="B32" s="52"/>
      <c r="C32" s="61"/>
      <c r="D32" s="160">
        <v>3.0</v>
      </c>
      <c r="E32" s="63"/>
      <c r="F32" s="64"/>
      <c r="G32" s="57">
        <f t="shared" si="21"/>
        <v>3</v>
      </c>
      <c r="H32" s="58">
        <f t="shared" si="22"/>
        <v>3</v>
      </c>
    </row>
    <row r="33">
      <c r="A33" s="46">
        <f>A25 + 1</f>
        <v>44665</v>
      </c>
      <c r="B33" s="47" t="str">
        <f t="shared" ref="B33:E33" si="23">B25</f>
        <v>Individual Feature Work</v>
      </c>
      <c r="C33" s="33" t="str">
        <f t="shared" si="23"/>
        <v>Logging</v>
      </c>
      <c r="D33" s="35" t="str">
        <f t="shared" si="23"/>
        <v>Food Info Page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>
        <v>2.0</v>
      </c>
      <c r="D34" s="54"/>
      <c r="E34" s="55"/>
      <c r="F34" s="56"/>
      <c r="G34" s="57">
        <f t="shared" ref="G34:G40" si="24">sum(B34:E34)</f>
        <v>2</v>
      </c>
      <c r="H34" s="58">
        <f t="shared" ref="H34:H40" si="25">H26 - G34</f>
        <v>5</v>
      </c>
    </row>
    <row r="35">
      <c r="A35" s="59" t="s">
        <v>61</v>
      </c>
      <c r="B35" s="52">
        <v>3.0</v>
      </c>
      <c r="C35" s="61"/>
      <c r="D35" s="160"/>
      <c r="E35" s="55"/>
      <c r="F35" s="56">
        <v>1.0</v>
      </c>
      <c r="G35" s="57">
        <f t="shared" si="24"/>
        <v>3</v>
      </c>
      <c r="H35" s="58">
        <f t="shared" si="25"/>
        <v>2</v>
      </c>
    </row>
    <row r="36">
      <c r="A36" s="59" t="s">
        <v>63</v>
      </c>
      <c r="B36" s="52">
        <v>1.0</v>
      </c>
      <c r="C36" s="61"/>
      <c r="D36" s="54"/>
      <c r="E36" s="63"/>
      <c r="F36" s="64"/>
      <c r="G36" s="57">
        <f t="shared" si="24"/>
        <v>1</v>
      </c>
      <c r="H36" s="58">
        <f t="shared" si="25"/>
        <v>3</v>
      </c>
    </row>
    <row r="37">
      <c r="A37" s="59" t="s">
        <v>64</v>
      </c>
      <c r="B37" s="60"/>
      <c r="C37" s="61"/>
      <c r="D37" s="54"/>
      <c r="E37" s="55">
        <v>1.0</v>
      </c>
      <c r="F37" s="64"/>
      <c r="G37" s="57">
        <f t="shared" si="24"/>
        <v>1</v>
      </c>
      <c r="H37" s="58">
        <f t="shared" si="25"/>
        <v>3</v>
      </c>
    </row>
    <row r="38">
      <c r="A38" s="59" t="s">
        <v>66</v>
      </c>
      <c r="B38" s="60"/>
      <c r="C38" s="53"/>
      <c r="D38" s="160"/>
      <c r="E38" s="63"/>
      <c r="F38" s="64"/>
      <c r="G38" s="57">
        <f t="shared" si="24"/>
        <v>0</v>
      </c>
      <c r="H38" s="58">
        <f t="shared" si="25"/>
        <v>10</v>
      </c>
    </row>
    <row r="39">
      <c r="A39" s="59" t="s">
        <v>68</v>
      </c>
      <c r="B39" s="52">
        <v>2.0</v>
      </c>
      <c r="C39" s="61"/>
      <c r="D39" s="54"/>
      <c r="E39" s="55"/>
      <c r="F39" s="64"/>
      <c r="G39" s="57">
        <f t="shared" si="24"/>
        <v>2</v>
      </c>
      <c r="H39" s="58">
        <f t="shared" si="25"/>
        <v>2</v>
      </c>
    </row>
    <row r="40">
      <c r="A40" s="43" t="s">
        <v>70</v>
      </c>
      <c r="B40" s="60"/>
      <c r="C40" s="53"/>
      <c r="D40" s="160">
        <v>1.0</v>
      </c>
      <c r="E40" s="63"/>
      <c r="F40" s="64"/>
      <c r="G40" s="57">
        <f t="shared" si="24"/>
        <v>1</v>
      </c>
      <c r="H40" s="58">
        <f t="shared" si="25"/>
        <v>2</v>
      </c>
    </row>
    <row r="41">
      <c r="A41" s="46">
        <f>A33 + 1</f>
        <v>44666</v>
      </c>
      <c r="B41" s="47" t="str">
        <f t="shared" ref="B41:E41" si="26">B33</f>
        <v>Individual Feature Work</v>
      </c>
      <c r="C41" s="33" t="str">
        <f t="shared" si="26"/>
        <v>Logging</v>
      </c>
      <c r="D41" s="35" t="str">
        <f t="shared" si="26"/>
        <v>Food Info Page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53">
        <v>0.0</v>
      </c>
      <c r="D42" s="54"/>
      <c r="E42" s="55"/>
      <c r="F42" s="64"/>
      <c r="G42" s="57">
        <f t="shared" ref="G42:G48" si="27">sum(B42:E42)</f>
        <v>0</v>
      </c>
      <c r="H42" s="58">
        <f t="shared" ref="H42:H48" si="28">H34 - G42</f>
        <v>5</v>
      </c>
    </row>
    <row r="43">
      <c r="A43" s="59" t="s">
        <v>61</v>
      </c>
      <c r="B43" s="52"/>
      <c r="C43" s="61"/>
      <c r="D43" s="160"/>
      <c r="E43" s="55"/>
      <c r="F43" s="56"/>
      <c r="G43" s="57">
        <f t="shared" si="27"/>
        <v>0</v>
      </c>
      <c r="H43" s="58">
        <f t="shared" si="28"/>
        <v>2</v>
      </c>
    </row>
    <row r="44">
      <c r="A44" s="59" t="s">
        <v>63</v>
      </c>
      <c r="B44" s="52">
        <v>2.0</v>
      </c>
      <c r="C44" s="61"/>
      <c r="D44" s="54"/>
      <c r="E44" s="63"/>
      <c r="F44" s="64"/>
      <c r="G44" s="57">
        <f t="shared" si="27"/>
        <v>2</v>
      </c>
      <c r="H44" s="58">
        <f t="shared" si="28"/>
        <v>1</v>
      </c>
    </row>
    <row r="45">
      <c r="A45" s="59" t="s">
        <v>64</v>
      </c>
      <c r="B45" s="60"/>
      <c r="C45" s="61"/>
      <c r="D45" s="54"/>
      <c r="E45" s="55">
        <v>1.0</v>
      </c>
      <c r="F45" s="56"/>
      <c r="G45" s="57">
        <f t="shared" si="27"/>
        <v>1</v>
      </c>
      <c r="H45" s="58">
        <f t="shared" si="28"/>
        <v>2</v>
      </c>
    </row>
    <row r="46">
      <c r="A46" s="59" t="s">
        <v>66</v>
      </c>
      <c r="B46" s="52">
        <v>3.0</v>
      </c>
      <c r="C46" s="53"/>
      <c r="D46" s="160"/>
      <c r="E46" s="63"/>
      <c r="F46" s="64"/>
      <c r="G46" s="57">
        <f t="shared" si="27"/>
        <v>3</v>
      </c>
      <c r="H46" s="58">
        <f t="shared" si="28"/>
        <v>7</v>
      </c>
    </row>
    <row r="47">
      <c r="A47" s="59" t="s">
        <v>68</v>
      </c>
      <c r="B47" s="52">
        <v>2.0</v>
      </c>
      <c r="C47" s="61"/>
      <c r="D47" s="54"/>
      <c r="E47" s="55"/>
      <c r="F47" s="64"/>
      <c r="G47" s="57">
        <f t="shared" si="27"/>
        <v>2</v>
      </c>
      <c r="H47" s="58">
        <f t="shared" si="28"/>
        <v>0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7"/>
        <v>0</v>
      </c>
      <c r="H48" s="58">
        <f t="shared" si="28"/>
        <v>2</v>
      </c>
    </row>
    <row r="49">
      <c r="A49" s="46">
        <f>A41 + 1</f>
        <v>44667</v>
      </c>
      <c r="B49" s="47" t="str">
        <f t="shared" ref="B49:E49" si="29">B41</f>
        <v>Individual Feature Work</v>
      </c>
      <c r="C49" s="33" t="str">
        <f t="shared" si="29"/>
        <v>Logging</v>
      </c>
      <c r="D49" s="35" t="str">
        <f t="shared" si="29"/>
        <v>Food Info Page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53">
        <v>2.0</v>
      </c>
      <c r="D50" s="54"/>
      <c r="E50" s="55"/>
      <c r="F50" s="64"/>
      <c r="G50" s="57">
        <f t="shared" ref="G50:G56" si="30">sum(B50:E50)</f>
        <v>2</v>
      </c>
      <c r="H50" s="58">
        <f t="shared" ref="H50:H56" si="31">H42 - G50</f>
        <v>3</v>
      </c>
    </row>
    <row r="51">
      <c r="A51" s="59" t="s">
        <v>61</v>
      </c>
      <c r="B51" s="52">
        <v>2.5</v>
      </c>
      <c r="C51" s="61"/>
      <c r="D51" s="160"/>
      <c r="E51" s="63"/>
      <c r="F51" s="56">
        <v>0.5</v>
      </c>
      <c r="G51" s="57">
        <f t="shared" si="30"/>
        <v>2.5</v>
      </c>
      <c r="H51" s="58">
        <f t="shared" si="31"/>
        <v>-0.5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0"/>
        <v>0</v>
      </c>
      <c r="H52" s="58">
        <f t="shared" si="31"/>
        <v>1</v>
      </c>
    </row>
    <row r="53">
      <c r="A53" s="59" t="s">
        <v>64</v>
      </c>
      <c r="B53" s="60"/>
      <c r="C53" s="61"/>
      <c r="D53" s="54"/>
      <c r="E53" s="55">
        <v>1.0</v>
      </c>
      <c r="F53" s="56"/>
      <c r="G53" s="57">
        <f t="shared" si="30"/>
        <v>1</v>
      </c>
      <c r="H53" s="58">
        <f t="shared" si="31"/>
        <v>1</v>
      </c>
    </row>
    <row r="54">
      <c r="A54" s="59" t="s">
        <v>66</v>
      </c>
      <c r="B54" s="52">
        <v>2.0</v>
      </c>
      <c r="C54" s="53"/>
      <c r="D54" s="54"/>
      <c r="E54" s="63"/>
      <c r="F54" s="64"/>
      <c r="G54" s="57">
        <f t="shared" si="30"/>
        <v>2</v>
      </c>
      <c r="H54" s="58">
        <f t="shared" si="31"/>
        <v>5</v>
      </c>
    </row>
    <row r="55">
      <c r="A55" s="59" t="s">
        <v>68</v>
      </c>
      <c r="B55" s="52">
        <v>2.0</v>
      </c>
      <c r="C55" s="61"/>
      <c r="D55" s="54"/>
      <c r="E55" s="55"/>
      <c r="F55" s="64"/>
      <c r="G55" s="57">
        <f t="shared" si="30"/>
        <v>2</v>
      </c>
      <c r="H55" s="58">
        <f t="shared" si="31"/>
        <v>-2</v>
      </c>
    </row>
    <row r="56">
      <c r="A56" s="43" t="s">
        <v>70</v>
      </c>
      <c r="B56" s="52"/>
      <c r="C56" s="61"/>
      <c r="D56" s="54"/>
      <c r="E56" s="63"/>
      <c r="F56" s="64"/>
      <c r="G56" s="57">
        <f t="shared" si="30"/>
        <v>0</v>
      </c>
      <c r="H56" s="58">
        <f t="shared" si="31"/>
        <v>2</v>
      </c>
    </row>
    <row r="57">
      <c r="A57" s="46">
        <f>A49 + 1</f>
        <v>44668</v>
      </c>
      <c r="B57" s="47" t="str">
        <f t="shared" ref="B57:E57" si="32">B49</f>
        <v>Individual Feature Work</v>
      </c>
      <c r="C57" s="33" t="str">
        <f t="shared" si="32"/>
        <v>Logging</v>
      </c>
      <c r="D57" s="35" t="str">
        <f t="shared" si="32"/>
        <v>Food Info Page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53">
        <v>2.0</v>
      </c>
      <c r="D58" s="54"/>
      <c r="E58" s="55"/>
      <c r="F58" s="64"/>
      <c r="G58" s="57">
        <f t="shared" ref="G58:G64" si="33">sum(B58:E58)</f>
        <v>2</v>
      </c>
      <c r="H58" s="58">
        <f t="shared" ref="H58:H64" si="34">H50 - G58</f>
        <v>1</v>
      </c>
    </row>
    <row r="59">
      <c r="A59" s="59" t="s">
        <v>61</v>
      </c>
      <c r="B59" s="52">
        <v>1.0</v>
      </c>
      <c r="C59" s="61"/>
      <c r="D59" s="160"/>
      <c r="E59" s="55"/>
      <c r="F59" s="64"/>
      <c r="G59" s="57">
        <f t="shared" si="33"/>
        <v>1</v>
      </c>
      <c r="H59" s="58">
        <f t="shared" si="34"/>
        <v>-1.5</v>
      </c>
    </row>
    <row r="60">
      <c r="A60" s="59" t="s">
        <v>63</v>
      </c>
      <c r="B60" s="52">
        <v>1.0</v>
      </c>
      <c r="C60" s="61"/>
      <c r="D60" s="54"/>
      <c r="E60" s="63"/>
      <c r="F60" s="64"/>
      <c r="G60" s="57">
        <f t="shared" si="33"/>
        <v>1</v>
      </c>
      <c r="H60" s="58">
        <f t="shared" si="34"/>
        <v>0</v>
      </c>
    </row>
    <row r="61">
      <c r="A61" s="59" t="s">
        <v>64</v>
      </c>
      <c r="B61" s="60"/>
      <c r="C61" s="61"/>
      <c r="D61" s="54"/>
      <c r="E61" s="63"/>
      <c r="F61" s="56"/>
      <c r="G61" s="57">
        <f t="shared" si="33"/>
        <v>0</v>
      </c>
      <c r="H61" s="58">
        <f t="shared" si="34"/>
        <v>1</v>
      </c>
    </row>
    <row r="62">
      <c r="A62" s="59" t="s">
        <v>66</v>
      </c>
      <c r="B62" s="52">
        <v>5.0</v>
      </c>
      <c r="C62" s="53"/>
      <c r="D62" s="54"/>
      <c r="E62" s="63"/>
      <c r="F62" s="64"/>
      <c r="G62" s="57">
        <f t="shared" si="33"/>
        <v>5</v>
      </c>
      <c r="H62" s="58">
        <f t="shared" si="34"/>
        <v>0</v>
      </c>
    </row>
    <row r="63">
      <c r="A63" s="59" t="s">
        <v>68</v>
      </c>
      <c r="B63" s="52">
        <v>1.0</v>
      </c>
      <c r="C63" s="61"/>
      <c r="D63" s="54"/>
      <c r="E63" s="55"/>
      <c r="F63" s="64"/>
      <c r="G63" s="57">
        <f t="shared" si="33"/>
        <v>1</v>
      </c>
      <c r="H63" s="58">
        <f t="shared" si="34"/>
        <v>-3</v>
      </c>
    </row>
    <row r="64">
      <c r="A64" s="43" t="s">
        <v>70</v>
      </c>
      <c r="B64" s="65"/>
      <c r="C64" s="66"/>
      <c r="D64" s="161">
        <v>1.0</v>
      </c>
      <c r="E64" s="68"/>
      <c r="F64" s="69"/>
      <c r="G64" s="57">
        <f t="shared" si="33"/>
        <v>1</v>
      </c>
      <c r="H64" s="70">
        <f t="shared" si="34"/>
        <v>1</v>
      </c>
    </row>
    <row r="65">
      <c r="E65" s="71" t="s">
        <v>76</v>
      </c>
      <c r="F65" s="72">
        <f>SUM(F9:F64)</f>
        <v>3.5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44662</v>
      </c>
      <c r="B72" s="74">
        <f>SUM(G10+G11+G12+G13+G14+G15+G16)</f>
        <v>10</v>
      </c>
      <c r="C72" s="74">
        <f>(B72-F72)/(F72)*100</f>
        <v>20.68965517</v>
      </c>
      <c r="D72" s="74">
        <f>SUM(H9:H16)</f>
        <v>58</v>
      </c>
      <c r="E72" s="74">
        <f>D72</f>
        <v>58</v>
      </c>
      <c r="F72" s="74">
        <f>E78</f>
        <v>8.285714286</v>
      </c>
    </row>
    <row r="73">
      <c r="A73" s="30">
        <f t="shared" ref="A73:A79" si="35">A72 + 1</f>
        <v>44663</v>
      </c>
      <c r="B73" s="74">
        <f>SUM(G18+G19+G20+G21+G22+G23+G24)</f>
        <v>12.5</v>
      </c>
      <c r="C73" s="74">
        <f>(B73-F72)/(F72)*100</f>
        <v>50.86206897</v>
      </c>
      <c r="D73" s="74">
        <f>Sum(H17:H24)</f>
        <v>45.5</v>
      </c>
      <c r="E73" s="74">
        <f>D72 * (6/7)</f>
        <v>49.71428571</v>
      </c>
    </row>
    <row r="74">
      <c r="A74" s="30">
        <f t="shared" si="35"/>
        <v>44664</v>
      </c>
      <c r="B74" s="74">
        <f>SUM(G26+G27+G28+G29+G30+G31+G32)</f>
        <v>8.5</v>
      </c>
      <c r="C74" s="74">
        <f>(B74-F72)/(F72)*100</f>
        <v>2.586206897</v>
      </c>
      <c r="D74" s="74">
        <f>sum(H25:H32)</f>
        <v>37</v>
      </c>
      <c r="E74" s="74">
        <f>D72 * (5/7)</f>
        <v>41.42857143</v>
      </c>
    </row>
    <row r="75">
      <c r="A75" s="30">
        <f t="shared" si="35"/>
        <v>44665</v>
      </c>
      <c r="B75" s="74">
        <f>SUM(G34+G35+G36+G37+G38+G39+G40)</f>
        <v>10</v>
      </c>
      <c r="C75" s="74">
        <f>(B75-F72)/(F72)*100</f>
        <v>20.68965517</v>
      </c>
      <c r="D75" s="74">
        <f>sum(H33:H40)</f>
        <v>27</v>
      </c>
      <c r="E75" s="74">
        <f>D72 * (4/7)</f>
        <v>33.14285714</v>
      </c>
    </row>
    <row r="76">
      <c r="A76" s="30">
        <f t="shared" si="35"/>
        <v>44666</v>
      </c>
      <c r="B76" s="74">
        <f>SUM(G42+G43+G44+G45+G46+G47+G48)</f>
        <v>8</v>
      </c>
      <c r="C76" s="74">
        <f>((B76-F72)/(F72)*100)</f>
        <v>-3.448275862</v>
      </c>
      <c r="D76" s="74">
        <f>sum(H41:H48)</f>
        <v>19</v>
      </c>
      <c r="E76" s="74">
        <f>D72 * (3/7)</f>
        <v>24.85714286</v>
      </c>
    </row>
    <row r="77">
      <c r="A77" s="30">
        <f t="shared" si="35"/>
        <v>44667</v>
      </c>
      <c r="B77" s="74">
        <f>SUM(G50+G51+G52+G53+G54+G55+G56)</f>
        <v>9.5</v>
      </c>
      <c r="C77" s="74">
        <f>(B77-F72)/(F72)*100</f>
        <v>14.65517241</v>
      </c>
      <c r="D77" s="74">
        <f>sum(H49:H56)</f>
        <v>9.5</v>
      </c>
      <c r="E77" s="74">
        <f>D72 * (2/7)</f>
        <v>16.57142857</v>
      </c>
    </row>
    <row r="78">
      <c r="A78" s="30">
        <f t="shared" si="35"/>
        <v>44668</v>
      </c>
      <c r="B78" s="74">
        <f>SUM(G58+G59+G60+G61+G62+G63+G64)</f>
        <v>11</v>
      </c>
      <c r="C78" s="74">
        <f>(B78-F72)/(F72)*100</f>
        <v>32.75862069</v>
      </c>
      <c r="D78" s="74">
        <f>sum(H57:H64)</f>
        <v>-1.5</v>
      </c>
      <c r="E78" s="74">
        <f>D72 * (1/7)</f>
        <v>8.285714286</v>
      </c>
    </row>
    <row r="79">
      <c r="A79" s="30">
        <f t="shared" si="35"/>
        <v>44669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-1.5</v>
      </c>
      <c r="E79" s="74">
        <f>D72 * 0</f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10.0</v>
      </c>
      <c r="C2" s="25">
        <f>sumif(A9:A1000,A2,G9:G1000)</f>
        <v>15</v>
      </c>
      <c r="D2" s="26">
        <v>44669.0</v>
      </c>
      <c r="E2" s="27">
        <f>SUM(H9:H16)</f>
        <v>67</v>
      </c>
      <c r="F2" s="28">
        <f>sum(I2:I5)</f>
        <v>60</v>
      </c>
      <c r="G2" s="29" t="s">
        <v>107</v>
      </c>
      <c r="H2" s="29">
        <f>sum(B9:B64)</f>
        <v>65.5</v>
      </c>
      <c r="I2" s="29">
        <v>40.0</v>
      </c>
      <c r="J2" s="30">
        <f>D2</f>
        <v>44669</v>
      </c>
      <c r="K2" s="31">
        <f>B2</f>
        <v>10</v>
      </c>
      <c r="L2" s="31">
        <f>B3</f>
        <v>20</v>
      </c>
      <c r="M2" s="31">
        <f>B4</f>
        <v>10</v>
      </c>
      <c r="N2" s="31">
        <f>B5</f>
        <v>9</v>
      </c>
      <c r="O2" s="31">
        <f>B6</f>
        <v>16</v>
      </c>
      <c r="P2" s="31">
        <f>B7</f>
        <v>8</v>
      </c>
      <c r="Q2" s="31">
        <f>B8</f>
        <v>8</v>
      </c>
      <c r="R2" s="31">
        <f>sum(K2:Q2)</f>
        <v>81</v>
      </c>
      <c r="V2" s="23"/>
      <c r="W2" s="31">
        <f t="shared" ref="W2:AC2" si="1">(K11-K17)/7</f>
        <v>1.714285714</v>
      </c>
      <c r="X2" s="31">
        <f t="shared" si="1"/>
        <v>3.857142857</v>
      </c>
      <c r="Y2" s="31">
        <f t="shared" si="1"/>
        <v>1.142857143</v>
      </c>
      <c r="Z2" s="31">
        <f t="shared" si="1"/>
        <v>1.142857143</v>
      </c>
      <c r="AA2" s="31">
        <f t="shared" si="1"/>
        <v>1.142857143</v>
      </c>
      <c r="AB2" s="31">
        <f t="shared" si="1"/>
        <v>1.071428571</v>
      </c>
      <c r="AC2" s="31">
        <f t="shared" si="1"/>
        <v>1.142857143</v>
      </c>
      <c r="AD2" s="32"/>
    </row>
    <row r="3">
      <c r="A3" s="24" t="s">
        <v>61</v>
      </c>
      <c r="B3" s="25">
        <v>20.0</v>
      </c>
      <c r="C3" s="25">
        <f t="shared" ref="C3:C4" si="3">sumif(A9:A1000,A3,G9:G1000)</f>
        <v>30</v>
      </c>
      <c r="D3" s="26">
        <v>44670.0</v>
      </c>
      <c r="E3" s="27">
        <f>Sum(H17:H24)</f>
        <v>56</v>
      </c>
      <c r="F3" s="27">
        <f>F2 * (6/7)</f>
        <v>51.42857143</v>
      </c>
      <c r="G3" s="5" t="s">
        <v>109</v>
      </c>
      <c r="H3" s="33">
        <f>sum(C9:C64)</f>
        <v>19</v>
      </c>
      <c r="I3" s="5">
        <v>5.0</v>
      </c>
      <c r="J3" s="30">
        <f t="shared" ref="J3:J9" si="4">J2 + 1</f>
        <v>44670</v>
      </c>
      <c r="K3" s="31">
        <f t="shared" ref="K3:R3" si="2">K2 * (6/7)</f>
        <v>8.571428571</v>
      </c>
      <c r="L3" s="31">
        <f t="shared" si="2"/>
        <v>17.14285714</v>
      </c>
      <c r="M3" s="31">
        <f t="shared" si="2"/>
        <v>8.571428571</v>
      </c>
      <c r="N3" s="31">
        <f t="shared" si="2"/>
        <v>7.714285714</v>
      </c>
      <c r="O3" s="31">
        <f t="shared" si="2"/>
        <v>13.71428571</v>
      </c>
      <c r="P3" s="31">
        <f t="shared" si="2"/>
        <v>6.857142857</v>
      </c>
      <c r="Q3" s="31">
        <f t="shared" si="2"/>
        <v>6.857142857</v>
      </c>
      <c r="R3" s="31">
        <f t="shared" si="2"/>
        <v>69.42857143</v>
      </c>
    </row>
    <row r="4">
      <c r="A4" s="24" t="s">
        <v>63</v>
      </c>
      <c r="B4" s="25">
        <v>10.0</v>
      </c>
      <c r="C4" s="25">
        <f t="shared" si="3"/>
        <v>10</v>
      </c>
      <c r="D4" s="26">
        <v>44671.0</v>
      </c>
      <c r="E4" s="27">
        <f>sum(H25:H32)</f>
        <v>48</v>
      </c>
      <c r="F4" s="27">
        <f>F2 * (5/7)</f>
        <v>42.85714286</v>
      </c>
      <c r="G4" s="34" t="s">
        <v>108</v>
      </c>
      <c r="H4" s="35">
        <f>sum(D9:D64)</f>
        <v>7</v>
      </c>
      <c r="I4" s="34">
        <v>10.0</v>
      </c>
      <c r="J4" s="30">
        <f t="shared" si="4"/>
        <v>44671</v>
      </c>
      <c r="K4" s="31">
        <f t="shared" ref="K4:R4" si="5">K2 * (5/7)</f>
        <v>7.142857143</v>
      </c>
      <c r="L4" s="31">
        <f t="shared" si="5"/>
        <v>14.28571429</v>
      </c>
      <c r="M4" s="31">
        <f t="shared" si="5"/>
        <v>7.142857143</v>
      </c>
      <c r="N4" s="31">
        <f t="shared" si="5"/>
        <v>6.428571429</v>
      </c>
      <c r="O4" s="31">
        <f t="shared" si="5"/>
        <v>11.42857143</v>
      </c>
      <c r="P4" s="31">
        <f t="shared" si="5"/>
        <v>5.714285714</v>
      </c>
      <c r="Q4" s="31">
        <f t="shared" si="5"/>
        <v>5.714285714</v>
      </c>
      <c r="R4" s="31">
        <f t="shared" si="5"/>
        <v>57.85714286</v>
      </c>
    </row>
    <row r="5">
      <c r="A5" s="24" t="s">
        <v>64</v>
      </c>
      <c r="B5" s="25">
        <v>9.0</v>
      </c>
      <c r="C5" s="25">
        <f>sumif(A9:A1000,A5,G9:G1000)</f>
        <v>9</v>
      </c>
      <c r="D5" s="26">
        <v>44672.0</v>
      </c>
      <c r="E5" s="27">
        <f>sum(H33:H40)</f>
        <v>35.5</v>
      </c>
      <c r="F5" s="27">
        <f>F2 * (4/7)</f>
        <v>34.28571429</v>
      </c>
      <c r="G5" s="36" t="s">
        <v>65</v>
      </c>
      <c r="H5" s="48">
        <f>sum(E9:E64)</f>
        <v>1</v>
      </c>
      <c r="I5" s="36">
        <v>5.0</v>
      </c>
      <c r="J5" s="30">
        <f t="shared" si="4"/>
        <v>44672</v>
      </c>
      <c r="K5" s="31">
        <f t="shared" ref="K5:R5" si="6">K2 * (4/7)</f>
        <v>5.714285714</v>
      </c>
      <c r="L5" s="31">
        <f t="shared" si="6"/>
        <v>11.42857143</v>
      </c>
      <c r="M5" s="31">
        <f t="shared" si="6"/>
        <v>5.714285714</v>
      </c>
      <c r="N5" s="31">
        <f t="shared" si="6"/>
        <v>5.142857143</v>
      </c>
      <c r="O5" s="31">
        <f t="shared" si="6"/>
        <v>9.142857143</v>
      </c>
      <c r="P5" s="31">
        <f t="shared" si="6"/>
        <v>4.571428571</v>
      </c>
      <c r="Q5" s="31">
        <f t="shared" si="6"/>
        <v>4.571428571</v>
      </c>
      <c r="R5" s="31">
        <f t="shared" si="6"/>
        <v>46.28571429</v>
      </c>
    </row>
    <row r="6">
      <c r="A6" s="24" t="s">
        <v>66</v>
      </c>
      <c r="B6" s="25">
        <v>16.0</v>
      </c>
      <c r="C6" s="25">
        <f>sumif(A9:A1000,A6,G9:G1000)</f>
        <v>12</v>
      </c>
      <c r="D6" s="26">
        <v>44673.0</v>
      </c>
      <c r="E6" s="27">
        <f>sum(H41:H48)</f>
        <v>22</v>
      </c>
      <c r="F6" s="27">
        <f>F2 * (3/7)</f>
        <v>25.71428571</v>
      </c>
      <c r="G6" s="39" t="s">
        <v>67</v>
      </c>
      <c r="H6" s="40"/>
      <c r="I6" s="41">
        <f>Sum(I2:I5)</f>
        <v>60</v>
      </c>
      <c r="J6" s="30">
        <f t="shared" si="4"/>
        <v>44673</v>
      </c>
      <c r="K6" s="31">
        <f t="shared" ref="K6:R6" si="7">K2 * (3/7)</f>
        <v>4.285714286</v>
      </c>
      <c r="L6" s="31">
        <f t="shared" si="7"/>
        <v>8.571428571</v>
      </c>
      <c r="M6" s="31">
        <f t="shared" si="7"/>
        <v>4.285714286</v>
      </c>
      <c r="N6" s="31">
        <f t="shared" si="7"/>
        <v>3.857142857</v>
      </c>
      <c r="O6" s="31">
        <f t="shared" si="7"/>
        <v>6.857142857</v>
      </c>
      <c r="P6" s="31">
        <f t="shared" si="7"/>
        <v>3.428571429</v>
      </c>
      <c r="Q6" s="31">
        <f t="shared" si="7"/>
        <v>3.428571429</v>
      </c>
      <c r="R6" s="31">
        <f t="shared" si="7"/>
        <v>34.71428571</v>
      </c>
    </row>
    <row r="7">
      <c r="A7" s="24" t="s">
        <v>68</v>
      </c>
      <c r="B7" s="25">
        <v>8.0</v>
      </c>
      <c r="C7" s="25">
        <f>sumif(A9:A1000,A7,G9:G1000)</f>
        <v>8.5</v>
      </c>
      <c r="D7" s="26">
        <v>44674.0</v>
      </c>
      <c r="E7" s="27">
        <f>sum(H49:H56)</f>
        <v>7</v>
      </c>
      <c r="F7" s="27">
        <f>F2 * (2/7)</f>
        <v>17.14285714</v>
      </c>
      <c r="G7" s="24" t="s">
        <v>69</v>
      </c>
      <c r="H7" s="24" t="s">
        <v>50</v>
      </c>
      <c r="J7" s="30">
        <f t="shared" si="4"/>
        <v>44674</v>
      </c>
      <c r="K7" s="31">
        <f t="shared" ref="K7:R7" si="8">K2 * (2/7)</f>
        <v>2.857142857</v>
      </c>
      <c r="L7" s="31">
        <f t="shared" si="8"/>
        <v>5.714285714</v>
      </c>
      <c r="M7" s="31">
        <f t="shared" si="8"/>
        <v>2.857142857</v>
      </c>
      <c r="N7" s="31">
        <f t="shared" si="8"/>
        <v>2.571428571</v>
      </c>
      <c r="O7" s="31">
        <f t="shared" si="8"/>
        <v>4.571428571</v>
      </c>
      <c r="P7" s="31">
        <f t="shared" si="8"/>
        <v>2.285714286</v>
      </c>
      <c r="Q7" s="31">
        <f t="shared" si="8"/>
        <v>2.285714286</v>
      </c>
      <c r="R7" s="31">
        <f t="shared" si="8"/>
        <v>23.14285714</v>
      </c>
    </row>
    <row r="8">
      <c r="A8" s="24" t="s">
        <v>70</v>
      </c>
      <c r="B8" s="25">
        <v>8.0</v>
      </c>
      <c r="C8" s="25">
        <f>sumif(A9:A1000,A8,G9:G1000)</f>
        <v>8</v>
      </c>
      <c r="D8" s="26">
        <v>44675.0</v>
      </c>
      <c r="E8" s="27">
        <f>sum(H57:H64)</f>
        <v>-11.5</v>
      </c>
      <c r="F8" s="27">
        <f>F2 * (1/7)</f>
        <v>8.571428571</v>
      </c>
      <c r="G8" s="44">
        <f t="shared" ref="G8:H8" si="9">Sum(B2:B8)</f>
        <v>81</v>
      </c>
      <c r="H8" s="45">
        <f t="shared" si="9"/>
        <v>92.5</v>
      </c>
      <c r="J8" s="30">
        <f t="shared" si="4"/>
        <v>44675</v>
      </c>
      <c r="K8" s="31">
        <f t="shared" ref="K8:R8" si="10">K2 * (1/7)</f>
        <v>1.428571429</v>
      </c>
      <c r="L8" s="31">
        <f t="shared" si="10"/>
        <v>2.857142857</v>
      </c>
      <c r="M8" s="31">
        <f t="shared" si="10"/>
        <v>1.428571429</v>
      </c>
      <c r="N8" s="31">
        <f t="shared" si="10"/>
        <v>1.285714286</v>
      </c>
      <c r="O8" s="31">
        <f t="shared" si="10"/>
        <v>2.285714286</v>
      </c>
      <c r="P8" s="31">
        <f t="shared" si="10"/>
        <v>1.142857143</v>
      </c>
      <c r="Q8" s="31">
        <f t="shared" si="10"/>
        <v>1.142857143</v>
      </c>
      <c r="R8" s="31">
        <f t="shared" si="10"/>
        <v>11.57142857</v>
      </c>
    </row>
    <row r="9">
      <c r="A9" s="46">
        <f>D2</f>
        <v>44669</v>
      </c>
      <c r="B9" s="47" t="str">
        <f>G2</f>
        <v>Individual Feature Work</v>
      </c>
      <c r="C9" s="33" t="str">
        <f>G3</f>
        <v>Hosting/Production Environment</v>
      </c>
      <c r="D9" s="34" t="s">
        <v>108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44676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160">
        <v>2.0</v>
      </c>
      <c r="E10" s="55">
        <v>1.0</v>
      </c>
      <c r="F10" s="56"/>
      <c r="G10" s="57">
        <f t="shared" ref="G10:G16" si="12">sum(B10:E10)</f>
        <v>3</v>
      </c>
      <c r="H10" s="58">
        <f t="shared" ref="H10:H16" si="13">B2 - G10</f>
        <v>7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52">
        <v>1.0</v>
      </c>
      <c r="C11" s="53">
        <v>2.0</v>
      </c>
      <c r="D11" s="54"/>
      <c r="E11" s="55"/>
      <c r="F11" s="56">
        <v>1.0</v>
      </c>
      <c r="G11" s="57">
        <f t="shared" si="12"/>
        <v>3</v>
      </c>
      <c r="H11" s="58">
        <f t="shared" si="13"/>
        <v>17</v>
      </c>
      <c r="J11" s="30">
        <f>D2</f>
        <v>44669</v>
      </c>
      <c r="K11" s="62">
        <f>H10</f>
        <v>7</v>
      </c>
      <c r="L11" s="62">
        <f>H11</f>
        <v>17</v>
      </c>
      <c r="M11" s="62">
        <f>H12</f>
        <v>8</v>
      </c>
      <c r="N11" s="62">
        <f>H13</f>
        <v>8</v>
      </c>
      <c r="O11" s="62">
        <f>H14</f>
        <v>12</v>
      </c>
      <c r="P11" s="62">
        <f>H15</f>
        <v>7</v>
      </c>
      <c r="Q11" s="62">
        <f>H16</f>
        <v>8</v>
      </c>
      <c r="R11" s="62">
        <f t="shared" ref="R11:R18" si="14">sum(K11:Q11)</f>
        <v>67</v>
      </c>
    </row>
    <row r="12">
      <c r="A12" s="59" t="s">
        <v>63</v>
      </c>
      <c r="B12" s="52">
        <v>2.0</v>
      </c>
      <c r="C12" s="61"/>
      <c r="D12" s="54"/>
      <c r="E12" s="55"/>
      <c r="F12" s="56"/>
      <c r="G12" s="57">
        <f t="shared" si="12"/>
        <v>2</v>
      </c>
      <c r="H12" s="58">
        <f t="shared" si="13"/>
        <v>8</v>
      </c>
      <c r="J12" s="30">
        <f t="shared" ref="J12:J18" si="15">J11 + 1</f>
        <v>44670</v>
      </c>
      <c r="K12" s="62">
        <f>H18</f>
        <v>4</v>
      </c>
      <c r="L12" s="62">
        <f>H19</f>
        <v>15</v>
      </c>
      <c r="M12" s="62">
        <f>H20</f>
        <v>8</v>
      </c>
      <c r="N12" s="62">
        <f>H21</f>
        <v>7</v>
      </c>
      <c r="O12" s="62">
        <f>H22</f>
        <v>8</v>
      </c>
      <c r="P12" s="62">
        <f>H23</f>
        <v>6</v>
      </c>
      <c r="Q12" s="62">
        <f>H24</f>
        <v>8</v>
      </c>
      <c r="R12" s="62">
        <f t="shared" si="14"/>
        <v>56</v>
      </c>
    </row>
    <row r="13">
      <c r="A13" s="59" t="s">
        <v>64</v>
      </c>
      <c r="B13" s="52">
        <v>1.0</v>
      </c>
      <c r="C13" s="61"/>
      <c r="D13" s="54"/>
      <c r="E13" s="55"/>
      <c r="F13" s="56"/>
      <c r="G13" s="57">
        <f t="shared" si="12"/>
        <v>1</v>
      </c>
      <c r="H13" s="58">
        <f t="shared" si="13"/>
        <v>8</v>
      </c>
      <c r="J13" s="30">
        <f t="shared" si="15"/>
        <v>44671</v>
      </c>
      <c r="K13" s="62">
        <f>H26</f>
        <v>2</v>
      </c>
      <c r="L13" s="62">
        <f>H27</f>
        <v>15</v>
      </c>
      <c r="M13" s="62">
        <f>H28</f>
        <v>8</v>
      </c>
      <c r="N13" s="62">
        <f>H29</f>
        <v>6</v>
      </c>
      <c r="O13" s="62">
        <f>H30</f>
        <v>4</v>
      </c>
      <c r="P13" s="62">
        <f>H31</f>
        <v>5</v>
      </c>
      <c r="Q13" s="62">
        <f>H32</f>
        <v>8</v>
      </c>
      <c r="R13" s="62">
        <f t="shared" si="14"/>
        <v>48</v>
      </c>
    </row>
    <row r="14">
      <c r="A14" s="59" t="s">
        <v>66</v>
      </c>
      <c r="B14" s="52">
        <v>4.0</v>
      </c>
      <c r="C14" s="53"/>
      <c r="D14" s="160"/>
      <c r="E14" s="63"/>
      <c r="F14" s="64"/>
      <c r="G14" s="57">
        <f t="shared" si="12"/>
        <v>4</v>
      </c>
      <c r="H14" s="58">
        <f t="shared" si="13"/>
        <v>12</v>
      </c>
      <c r="J14" s="30">
        <f t="shared" si="15"/>
        <v>44672</v>
      </c>
      <c r="K14" s="62">
        <f>H34</f>
        <v>0</v>
      </c>
      <c r="L14" s="62">
        <f>H35</f>
        <v>9</v>
      </c>
      <c r="M14" s="62">
        <f>H36</f>
        <v>8</v>
      </c>
      <c r="N14" s="62">
        <f>H37</f>
        <v>4</v>
      </c>
      <c r="O14" s="62">
        <f>H38</f>
        <v>4</v>
      </c>
      <c r="P14" s="62">
        <f>H39</f>
        <v>4.5</v>
      </c>
      <c r="Q14" s="62">
        <f>H40</f>
        <v>6</v>
      </c>
      <c r="R14" s="62">
        <f t="shared" si="14"/>
        <v>35.5</v>
      </c>
    </row>
    <row r="15">
      <c r="A15" s="59" t="s">
        <v>68</v>
      </c>
      <c r="B15" s="52">
        <v>1.0</v>
      </c>
      <c r="C15" s="61"/>
      <c r="D15" s="54"/>
      <c r="E15" s="55"/>
      <c r="F15" s="56"/>
      <c r="G15" s="57">
        <f t="shared" si="12"/>
        <v>1</v>
      </c>
      <c r="H15" s="58">
        <f t="shared" si="13"/>
        <v>7</v>
      </c>
      <c r="J15" s="30">
        <f t="shared" si="15"/>
        <v>44673</v>
      </c>
      <c r="K15" s="62">
        <f>H42</f>
        <v>-1</v>
      </c>
      <c r="L15" s="62">
        <f>H43</f>
        <v>2.5</v>
      </c>
      <c r="M15" s="62">
        <f>H44</f>
        <v>6</v>
      </c>
      <c r="N15" s="62">
        <f>H45</f>
        <v>3</v>
      </c>
      <c r="O15" s="62">
        <f>H46</f>
        <v>4</v>
      </c>
      <c r="P15" s="62">
        <f>H47</f>
        <v>2.5</v>
      </c>
      <c r="Q15" s="62">
        <f>H48</f>
        <v>5</v>
      </c>
      <c r="R15" s="62">
        <f t="shared" si="14"/>
        <v>22</v>
      </c>
    </row>
    <row r="16">
      <c r="A16" s="43" t="s">
        <v>70</v>
      </c>
      <c r="B16" s="52"/>
      <c r="C16" s="61"/>
      <c r="D16" s="160"/>
      <c r="E16" s="63"/>
      <c r="F16" s="64"/>
      <c r="G16" s="57">
        <f t="shared" si="12"/>
        <v>0</v>
      </c>
      <c r="H16" s="58">
        <f t="shared" si="13"/>
        <v>8</v>
      </c>
      <c r="J16" s="30">
        <f t="shared" si="15"/>
        <v>44674</v>
      </c>
      <c r="K16" s="62">
        <f>H50</f>
        <v>-3</v>
      </c>
      <c r="L16" s="62">
        <f>H51</f>
        <v>-3</v>
      </c>
      <c r="M16" s="62">
        <f>H52</f>
        <v>3</v>
      </c>
      <c r="N16" s="62">
        <f>H53</f>
        <v>2</v>
      </c>
      <c r="O16" s="62">
        <f>H54</f>
        <v>4</v>
      </c>
      <c r="P16" s="62">
        <f>H55</f>
        <v>1</v>
      </c>
      <c r="Q16" s="62">
        <f>H56</f>
        <v>3</v>
      </c>
      <c r="R16" s="62">
        <f t="shared" si="14"/>
        <v>7</v>
      </c>
    </row>
    <row r="17">
      <c r="A17" s="46">
        <f>A9 + 1</f>
        <v>44670</v>
      </c>
      <c r="B17" s="47" t="str">
        <f t="shared" ref="B17:E17" si="16">B9</f>
        <v>Individual Feature Work</v>
      </c>
      <c r="C17" s="33" t="str">
        <f t="shared" si="16"/>
        <v>Hosting/Production Environment</v>
      </c>
      <c r="D17" s="35" t="str">
        <f t="shared" si="16"/>
        <v>Logging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44675</v>
      </c>
      <c r="K17" s="62">
        <f>H58</f>
        <v>-5</v>
      </c>
      <c r="L17" s="62">
        <f>H59</f>
        <v>-10</v>
      </c>
      <c r="M17" s="62">
        <f>H60</f>
        <v>0</v>
      </c>
      <c r="N17" s="62">
        <f>H61</f>
        <v>0</v>
      </c>
      <c r="O17" s="62">
        <f>H62</f>
        <v>4</v>
      </c>
      <c r="P17" s="62">
        <f>H63</f>
        <v>-0.5</v>
      </c>
      <c r="Q17" s="62">
        <f>H64</f>
        <v>0</v>
      </c>
      <c r="R17" s="62">
        <f t="shared" si="14"/>
        <v>-11.5</v>
      </c>
    </row>
    <row r="18">
      <c r="A18" s="51" t="s">
        <v>59</v>
      </c>
      <c r="B18" s="52"/>
      <c r="C18" s="53"/>
      <c r="D18" s="160">
        <v>3.0</v>
      </c>
      <c r="E18" s="55"/>
      <c r="F18" s="56"/>
      <c r="G18" s="57">
        <f t="shared" ref="G18:G24" si="18">sum(B18:E18)</f>
        <v>3</v>
      </c>
      <c r="H18" s="58">
        <f t="shared" ref="H18:H24" si="19">H10 - G18</f>
        <v>4</v>
      </c>
      <c r="J18" s="30">
        <f t="shared" si="15"/>
        <v>44676</v>
      </c>
      <c r="K18" s="62">
        <f t="shared" ref="K18:Q18" si="17">K17</f>
        <v>-5</v>
      </c>
      <c r="L18" s="62">
        <f t="shared" si="17"/>
        <v>-10</v>
      </c>
      <c r="M18" s="62">
        <f t="shared" si="17"/>
        <v>0</v>
      </c>
      <c r="N18" s="62">
        <f t="shared" si="17"/>
        <v>0</v>
      </c>
      <c r="O18" s="62">
        <f t="shared" si="17"/>
        <v>4</v>
      </c>
      <c r="P18" s="62">
        <f t="shared" si="17"/>
        <v>-0.5</v>
      </c>
      <c r="Q18" s="62">
        <f t="shared" si="17"/>
        <v>0</v>
      </c>
      <c r="R18" s="62">
        <f t="shared" si="14"/>
        <v>-11.5</v>
      </c>
    </row>
    <row r="19">
      <c r="A19" s="59" t="s">
        <v>61</v>
      </c>
      <c r="B19" s="52">
        <v>2.0</v>
      </c>
      <c r="C19" s="61"/>
      <c r="D19" s="160"/>
      <c r="E19" s="63"/>
      <c r="F19" s="56">
        <v>0.5</v>
      </c>
      <c r="G19" s="57">
        <f t="shared" si="18"/>
        <v>2</v>
      </c>
      <c r="H19" s="58">
        <f t="shared" si="19"/>
        <v>15</v>
      </c>
    </row>
    <row r="20">
      <c r="A20" s="59" t="s">
        <v>63</v>
      </c>
      <c r="B20" s="52"/>
      <c r="C20" s="61"/>
      <c r="D20" s="54"/>
      <c r="E20" s="63"/>
      <c r="F20" s="56"/>
      <c r="G20" s="57">
        <f t="shared" si="18"/>
        <v>0</v>
      </c>
      <c r="H20" s="58">
        <f t="shared" si="19"/>
        <v>8</v>
      </c>
    </row>
    <row r="21">
      <c r="A21" s="59" t="s">
        <v>64</v>
      </c>
      <c r="B21" s="52">
        <v>1.0</v>
      </c>
      <c r="C21" s="61"/>
      <c r="D21" s="54"/>
      <c r="E21" s="55"/>
      <c r="F21" s="56"/>
      <c r="G21" s="57">
        <f t="shared" si="18"/>
        <v>1</v>
      </c>
      <c r="H21" s="58">
        <f t="shared" si="19"/>
        <v>7</v>
      </c>
    </row>
    <row r="22">
      <c r="A22" s="59" t="s">
        <v>66</v>
      </c>
      <c r="B22" s="52">
        <v>4.0</v>
      </c>
      <c r="C22" s="53"/>
      <c r="D22" s="54"/>
      <c r="E22" s="63"/>
      <c r="F22" s="64"/>
      <c r="G22" s="57">
        <f t="shared" si="18"/>
        <v>4</v>
      </c>
      <c r="H22" s="58">
        <f t="shared" si="19"/>
        <v>8</v>
      </c>
    </row>
    <row r="23">
      <c r="A23" s="59" t="s">
        <v>68</v>
      </c>
      <c r="B23" s="52">
        <v>1.0</v>
      </c>
      <c r="C23" s="61"/>
      <c r="D23" s="54"/>
      <c r="E23" s="55"/>
      <c r="F23" s="64"/>
      <c r="G23" s="57">
        <f t="shared" si="18"/>
        <v>1</v>
      </c>
      <c r="H23" s="58">
        <f t="shared" si="19"/>
        <v>6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8</v>
      </c>
    </row>
    <row r="25">
      <c r="A25" s="46">
        <f>A17 + 1</f>
        <v>44671</v>
      </c>
      <c r="B25" s="47" t="str">
        <f t="shared" ref="B25:E25" si="20">B17</f>
        <v>Individual Feature Work</v>
      </c>
      <c r="C25" s="33" t="str">
        <f t="shared" si="20"/>
        <v>Hosting/Production Environment</v>
      </c>
      <c r="D25" s="35" t="str">
        <f t="shared" si="20"/>
        <v>Logging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160">
        <v>2.0</v>
      </c>
      <c r="E26" s="55"/>
      <c r="F26" s="56"/>
      <c r="G26" s="57">
        <f t="shared" ref="G26:G32" si="21">sum(B26:E26)</f>
        <v>2</v>
      </c>
      <c r="H26" s="58">
        <f t="shared" ref="H26:H32" si="22">H18 - G26</f>
        <v>2</v>
      </c>
    </row>
    <row r="27">
      <c r="A27" s="59" t="s">
        <v>61</v>
      </c>
      <c r="B27" s="52"/>
      <c r="C27" s="61"/>
      <c r="D27" s="54"/>
      <c r="E27" s="63"/>
      <c r="F27" s="56"/>
      <c r="G27" s="57">
        <f t="shared" si="21"/>
        <v>0</v>
      </c>
      <c r="H27" s="58">
        <f t="shared" si="22"/>
        <v>15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1"/>
        <v>0</v>
      </c>
      <c r="H28" s="58">
        <f t="shared" si="22"/>
        <v>8</v>
      </c>
    </row>
    <row r="29">
      <c r="A29" s="59" t="s">
        <v>64</v>
      </c>
      <c r="B29" s="52">
        <v>1.0</v>
      </c>
      <c r="C29" s="61"/>
      <c r="D29" s="54"/>
      <c r="E29" s="55"/>
      <c r="F29" s="64"/>
      <c r="G29" s="57">
        <f t="shared" si="21"/>
        <v>1</v>
      </c>
      <c r="H29" s="58">
        <f t="shared" si="22"/>
        <v>6</v>
      </c>
    </row>
    <row r="30">
      <c r="A30" s="59" t="s">
        <v>66</v>
      </c>
      <c r="B30" s="52">
        <v>4.0</v>
      </c>
      <c r="C30" s="53"/>
      <c r="D30" s="54"/>
      <c r="E30" s="63"/>
      <c r="F30" s="64"/>
      <c r="G30" s="57">
        <f t="shared" si="21"/>
        <v>4</v>
      </c>
      <c r="H30" s="58">
        <f t="shared" si="22"/>
        <v>4</v>
      </c>
    </row>
    <row r="31">
      <c r="A31" s="59" t="s">
        <v>68</v>
      </c>
      <c r="B31" s="52">
        <v>1.0</v>
      </c>
      <c r="C31" s="61"/>
      <c r="D31" s="54"/>
      <c r="E31" s="55"/>
      <c r="F31" s="64"/>
      <c r="G31" s="57">
        <f t="shared" si="21"/>
        <v>1</v>
      </c>
      <c r="H31" s="58">
        <f t="shared" si="22"/>
        <v>5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1"/>
        <v>0</v>
      </c>
      <c r="H32" s="58">
        <f t="shared" si="22"/>
        <v>8</v>
      </c>
    </row>
    <row r="33">
      <c r="A33" s="46">
        <f>A25 + 1</f>
        <v>44672</v>
      </c>
      <c r="B33" s="47" t="str">
        <f t="shared" ref="B33:E33" si="23">B25</f>
        <v>Individual Feature Work</v>
      </c>
      <c r="C33" s="33" t="str">
        <f t="shared" si="23"/>
        <v>Hosting/Production Environment</v>
      </c>
      <c r="D33" s="35" t="str">
        <f t="shared" si="23"/>
        <v>Logging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>
        <v>2.0</v>
      </c>
      <c r="C34" s="53"/>
      <c r="D34" s="160"/>
      <c r="E34" s="55"/>
      <c r="F34" s="56"/>
      <c r="G34" s="57">
        <f t="shared" ref="G34:G40" si="24">sum(B34:E34)</f>
        <v>2</v>
      </c>
      <c r="H34" s="58">
        <f t="shared" ref="H34:H40" si="25">H26 - G34</f>
        <v>0</v>
      </c>
    </row>
    <row r="35">
      <c r="A35" s="59" t="s">
        <v>61</v>
      </c>
      <c r="B35" s="52"/>
      <c r="C35" s="53">
        <v>6.0</v>
      </c>
      <c r="D35" s="160"/>
      <c r="E35" s="55"/>
      <c r="F35" s="56">
        <v>1.0</v>
      </c>
      <c r="G35" s="57">
        <f t="shared" si="24"/>
        <v>6</v>
      </c>
      <c r="H35" s="58">
        <f t="shared" si="25"/>
        <v>9</v>
      </c>
    </row>
    <row r="36">
      <c r="A36" s="59" t="s">
        <v>63</v>
      </c>
      <c r="B36" s="52"/>
      <c r="C36" s="61"/>
      <c r="D36" s="54"/>
      <c r="E36" s="63"/>
      <c r="F36" s="64"/>
      <c r="G36" s="57">
        <f t="shared" si="24"/>
        <v>0</v>
      </c>
      <c r="H36" s="58">
        <f t="shared" si="25"/>
        <v>8</v>
      </c>
    </row>
    <row r="37">
      <c r="A37" s="59" t="s">
        <v>64</v>
      </c>
      <c r="B37" s="52">
        <v>2.0</v>
      </c>
      <c r="C37" s="61"/>
      <c r="D37" s="54"/>
      <c r="E37" s="55"/>
      <c r="F37" s="64"/>
      <c r="G37" s="57">
        <f t="shared" si="24"/>
        <v>2</v>
      </c>
      <c r="H37" s="58">
        <f t="shared" si="25"/>
        <v>4</v>
      </c>
    </row>
    <row r="38">
      <c r="A38" s="59" t="s">
        <v>66</v>
      </c>
      <c r="B38" s="60"/>
      <c r="C38" s="53"/>
      <c r="D38" s="160"/>
      <c r="E38" s="63"/>
      <c r="F38" s="64"/>
      <c r="G38" s="57">
        <f t="shared" si="24"/>
        <v>0</v>
      </c>
      <c r="H38" s="58">
        <f t="shared" si="25"/>
        <v>4</v>
      </c>
    </row>
    <row r="39">
      <c r="A39" s="59" t="s">
        <v>68</v>
      </c>
      <c r="B39" s="52">
        <v>0.5</v>
      </c>
      <c r="C39" s="61"/>
      <c r="D39" s="54"/>
      <c r="E39" s="55"/>
      <c r="F39" s="64"/>
      <c r="G39" s="57">
        <f t="shared" si="24"/>
        <v>0.5</v>
      </c>
      <c r="H39" s="58">
        <f t="shared" si="25"/>
        <v>4.5</v>
      </c>
    </row>
    <row r="40">
      <c r="A40" s="43" t="s">
        <v>70</v>
      </c>
      <c r="B40" s="52">
        <v>2.0</v>
      </c>
      <c r="C40" s="53"/>
      <c r="D40" s="54"/>
      <c r="E40" s="63"/>
      <c r="F40" s="64"/>
      <c r="G40" s="57">
        <f t="shared" si="24"/>
        <v>2</v>
      </c>
      <c r="H40" s="58">
        <f t="shared" si="25"/>
        <v>6</v>
      </c>
    </row>
    <row r="41">
      <c r="A41" s="46">
        <f>A33 + 1</f>
        <v>44673</v>
      </c>
      <c r="B41" s="47" t="str">
        <f t="shared" ref="B41:E41" si="26">B33</f>
        <v>Individual Feature Work</v>
      </c>
      <c r="C41" s="33" t="str">
        <f t="shared" si="26"/>
        <v>Hosting/Production Environment</v>
      </c>
      <c r="D41" s="35" t="str">
        <f t="shared" si="26"/>
        <v>Logging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52">
        <v>1.0</v>
      </c>
      <c r="C42" s="61"/>
      <c r="D42" s="54"/>
      <c r="E42" s="55"/>
      <c r="F42" s="64"/>
      <c r="G42" s="57">
        <f t="shared" ref="G42:G48" si="27">sum(B42:E42)</f>
        <v>1</v>
      </c>
      <c r="H42" s="58">
        <f t="shared" ref="H42:H48" si="28">H34 - G42</f>
        <v>-1</v>
      </c>
    </row>
    <row r="43">
      <c r="A43" s="59" t="s">
        <v>61</v>
      </c>
      <c r="B43" s="52"/>
      <c r="C43" s="53">
        <v>6.5</v>
      </c>
      <c r="D43" s="160"/>
      <c r="E43" s="55"/>
      <c r="F43" s="56">
        <v>1.5</v>
      </c>
      <c r="G43" s="57">
        <f t="shared" si="27"/>
        <v>6.5</v>
      </c>
      <c r="H43" s="58">
        <f t="shared" si="28"/>
        <v>2.5</v>
      </c>
    </row>
    <row r="44">
      <c r="A44" s="59" t="s">
        <v>63</v>
      </c>
      <c r="B44" s="52">
        <v>2.0</v>
      </c>
      <c r="C44" s="61"/>
      <c r="D44" s="54"/>
      <c r="E44" s="63"/>
      <c r="F44" s="64"/>
      <c r="G44" s="57">
        <f t="shared" si="27"/>
        <v>2</v>
      </c>
      <c r="H44" s="58">
        <f t="shared" si="28"/>
        <v>6</v>
      </c>
    </row>
    <row r="45">
      <c r="A45" s="59" t="s">
        <v>64</v>
      </c>
      <c r="B45" s="52">
        <v>1.0</v>
      </c>
      <c r="C45" s="61"/>
      <c r="D45" s="54"/>
      <c r="E45" s="55"/>
      <c r="F45" s="56"/>
      <c r="G45" s="57">
        <f t="shared" si="27"/>
        <v>1</v>
      </c>
      <c r="H45" s="58">
        <f t="shared" si="28"/>
        <v>3</v>
      </c>
    </row>
    <row r="46">
      <c r="A46" s="59" t="s">
        <v>66</v>
      </c>
      <c r="B46" s="60"/>
      <c r="C46" s="53"/>
      <c r="D46" s="160"/>
      <c r="E46" s="63"/>
      <c r="F46" s="64"/>
      <c r="G46" s="57">
        <f t="shared" si="27"/>
        <v>0</v>
      </c>
      <c r="H46" s="58">
        <f t="shared" si="28"/>
        <v>4</v>
      </c>
    </row>
    <row r="47">
      <c r="A47" s="59" t="s">
        <v>68</v>
      </c>
      <c r="B47" s="52">
        <v>2.0</v>
      </c>
      <c r="C47" s="61"/>
      <c r="D47" s="54"/>
      <c r="E47" s="55"/>
      <c r="F47" s="64"/>
      <c r="G47" s="57">
        <f t="shared" si="27"/>
        <v>2</v>
      </c>
      <c r="H47" s="58">
        <f t="shared" si="28"/>
        <v>2.5</v>
      </c>
    </row>
    <row r="48">
      <c r="A48" s="43" t="s">
        <v>70</v>
      </c>
      <c r="B48" s="52">
        <v>1.0</v>
      </c>
      <c r="C48" s="61"/>
      <c r="D48" s="54"/>
      <c r="E48" s="63"/>
      <c r="F48" s="64"/>
      <c r="G48" s="57">
        <f t="shared" si="27"/>
        <v>1</v>
      </c>
      <c r="H48" s="58">
        <f t="shared" si="28"/>
        <v>5</v>
      </c>
    </row>
    <row r="49">
      <c r="A49" s="46">
        <f>A41 + 1</f>
        <v>44674</v>
      </c>
      <c r="B49" s="47" t="str">
        <f t="shared" ref="B49:E49" si="29">B41</f>
        <v>Individual Feature Work</v>
      </c>
      <c r="C49" s="33" t="str">
        <f t="shared" si="29"/>
        <v>Hosting/Production Environment</v>
      </c>
      <c r="D49" s="35" t="str">
        <f t="shared" si="29"/>
        <v>Logging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52">
        <v>2.0</v>
      </c>
      <c r="C50" s="61"/>
      <c r="D50" s="54"/>
      <c r="E50" s="55"/>
      <c r="F50" s="64"/>
      <c r="G50" s="57">
        <f t="shared" ref="G50:G56" si="30">sum(B50:E50)</f>
        <v>2</v>
      </c>
      <c r="H50" s="58">
        <f t="shared" ref="H50:H56" si="31">H42 - G50</f>
        <v>-3</v>
      </c>
    </row>
    <row r="51">
      <c r="A51" s="59" t="s">
        <v>61</v>
      </c>
      <c r="B51" s="52">
        <v>2.0</v>
      </c>
      <c r="C51" s="53">
        <v>3.5</v>
      </c>
      <c r="D51" s="160"/>
      <c r="E51" s="63"/>
      <c r="F51" s="56"/>
      <c r="G51" s="57">
        <f t="shared" si="30"/>
        <v>5.5</v>
      </c>
      <c r="H51" s="58">
        <f t="shared" si="31"/>
        <v>-3</v>
      </c>
    </row>
    <row r="52">
      <c r="A52" s="59" t="s">
        <v>63</v>
      </c>
      <c r="B52" s="52">
        <v>3.0</v>
      </c>
      <c r="C52" s="61"/>
      <c r="D52" s="54"/>
      <c r="E52" s="63"/>
      <c r="F52" s="64"/>
      <c r="G52" s="57">
        <f t="shared" si="30"/>
        <v>3</v>
      </c>
      <c r="H52" s="58">
        <f t="shared" si="31"/>
        <v>3</v>
      </c>
    </row>
    <row r="53">
      <c r="A53" s="59" t="s">
        <v>64</v>
      </c>
      <c r="B53" s="52">
        <v>1.0</v>
      </c>
      <c r="C53" s="61"/>
      <c r="D53" s="54"/>
      <c r="E53" s="55"/>
      <c r="F53" s="56"/>
      <c r="G53" s="57">
        <f t="shared" si="30"/>
        <v>1</v>
      </c>
      <c r="H53" s="58">
        <f t="shared" si="31"/>
        <v>2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0"/>
        <v>0</v>
      </c>
      <c r="H54" s="58">
        <f t="shared" si="31"/>
        <v>4</v>
      </c>
    </row>
    <row r="55">
      <c r="A55" s="59" t="s">
        <v>68</v>
      </c>
      <c r="B55" s="52">
        <v>1.5</v>
      </c>
      <c r="C55" s="61"/>
      <c r="D55" s="54"/>
      <c r="E55" s="55"/>
      <c r="F55" s="64"/>
      <c r="G55" s="57">
        <f t="shared" si="30"/>
        <v>1.5</v>
      </c>
      <c r="H55" s="58">
        <f t="shared" si="31"/>
        <v>1</v>
      </c>
    </row>
    <row r="56">
      <c r="A56" s="43" t="s">
        <v>70</v>
      </c>
      <c r="B56" s="52">
        <v>2.0</v>
      </c>
      <c r="C56" s="61"/>
      <c r="D56" s="54"/>
      <c r="E56" s="63"/>
      <c r="F56" s="64"/>
      <c r="G56" s="57">
        <f t="shared" si="30"/>
        <v>2</v>
      </c>
      <c r="H56" s="58">
        <f t="shared" si="31"/>
        <v>3</v>
      </c>
    </row>
    <row r="57">
      <c r="A57" s="46">
        <f>A49 + 1</f>
        <v>44675</v>
      </c>
      <c r="B57" s="47" t="str">
        <f t="shared" ref="B57:E57" si="32">B49</f>
        <v>Individual Feature Work</v>
      </c>
      <c r="C57" s="33" t="str">
        <f t="shared" si="32"/>
        <v>Hosting/Production Environment</v>
      </c>
      <c r="D57" s="35" t="str">
        <f t="shared" si="32"/>
        <v>Logging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52">
        <v>2.0</v>
      </c>
      <c r="C58" s="61"/>
      <c r="D58" s="54"/>
      <c r="E58" s="55"/>
      <c r="F58" s="64"/>
      <c r="G58" s="57">
        <f t="shared" ref="G58:G64" si="33">sum(B58:E58)</f>
        <v>2</v>
      </c>
      <c r="H58" s="58">
        <f t="shared" ref="H58:H64" si="34">H50 - G58</f>
        <v>-5</v>
      </c>
    </row>
    <row r="59">
      <c r="A59" s="59" t="s">
        <v>61</v>
      </c>
      <c r="B59" s="52">
        <v>6.0</v>
      </c>
      <c r="C59" s="53">
        <v>1.0</v>
      </c>
      <c r="D59" s="160"/>
      <c r="E59" s="55"/>
      <c r="F59" s="64"/>
      <c r="G59" s="57">
        <f t="shared" si="33"/>
        <v>7</v>
      </c>
      <c r="H59" s="58">
        <f t="shared" si="34"/>
        <v>-10</v>
      </c>
    </row>
    <row r="60">
      <c r="A60" s="59" t="s">
        <v>63</v>
      </c>
      <c r="B60" s="52">
        <v>3.0</v>
      </c>
      <c r="C60" s="61"/>
      <c r="D60" s="54"/>
      <c r="E60" s="63"/>
      <c r="F60" s="64"/>
      <c r="G60" s="57">
        <f t="shared" si="33"/>
        <v>3</v>
      </c>
      <c r="H60" s="58">
        <f t="shared" si="34"/>
        <v>0</v>
      </c>
    </row>
    <row r="61">
      <c r="A61" s="59" t="s">
        <v>64</v>
      </c>
      <c r="B61" s="52">
        <v>2.0</v>
      </c>
      <c r="C61" s="61"/>
      <c r="D61" s="54"/>
      <c r="E61" s="55"/>
      <c r="F61" s="56"/>
      <c r="G61" s="57">
        <f t="shared" si="33"/>
        <v>2</v>
      </c>
      <c r="H61" s="58">
        <f t="shared" si="34"/>
        <v>0</v>
      </c>
    </row>
    <row r="62">
      <c r="A62" s="59" t="s">
        <v>66</v>
      </c>
      <c r="B62" s="60"/>
      <c r="C62" s="53"/>
      <c r="D62" s="54"/>
      <c r="E62" s="63"/>
      <c r="F62" s="64"/>
      <c r="G62" s="57">
        <f t="shared" si="33"/>
        <v>0</v>
      </c>
      <c r="H62" s="58">
        <f t="shared" si="34"/>
        <v>4</v>
      </c>
    </row>
    <row r="63">
      <c r="A63" s="59" t="s">
        <v>68</v>
      </c>
      <c r="B63" s="52">
        <v>1.5</v>
      </c>
      <c r="C63" s="61"/>
      <c r="D63" s="54"/>
      <c r="E63" s="55"/>
      <c r="F63" s="64"/>
      <c r="G63" s="57">
        <f t="shared" si="33"/>
        <v>1.5</v>
      </c>
      <c r="H63" s="58">
        <f t="shared" si="34"/>
        <v>-0.5</v>
      </c>
    </row>
    <row r="64">
      <c r="A64" s="43" t="s">
        <v>70</v>
      </c>
      <c r="B64" s="65">
        <v>3.0</v>
      </c>
      <c r="C64" s="66"/>
      <c r="D64" s="67"/>
      <c r="E64" s="68"/>
      <c r="F64" s="69"/>
      <c r="G64" s="57">
        <f t="shared" si="33"/>
        <v>3</v>
      </c>
      <c r="H64" s="70">
        <f t="shared" si="34"/>
        <v>0</v>
      </c>
    </row>
    <row r="65">
      <c r="E65" s="71" t="s">
        <v>76</v>
      </c>
      <c r="F65" s="72">
        <f>SUM(F9:F64)</f>
        <v>4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44669</v>
      </c>
      <c r="B72" s="74">
        <f>SUM(G10+G11+G12+G13+G14+G15+G16)</f>
        <v>14</v>
      </c>
      <c r="C72" s="74">
        <f>(B72-F72)/(F72)*100</f>
        <v>46.26865672</v>
      </c>
      <c r="D72" s="74">
        <f>SUM(H9:H16)</f>
        <v>67</v>
      </c>
      <c r="E72" s="74">
        <f>D72</f>
        <v>67</v>
      </c>
      <c r="F72" s="74">
        <f>E78</f>
        <v>9.571428571</v>
      </c>
    </row>
    <row r="73">
      <c r="A73" s="30">
        <f t="shared" ref="A73:A79" si="35">A72 + 1</f>
        <v>44670</v>
      </c>
      <c r="B73" s="74">
        <f>SUM(G18+G19+G20+G21+G22+G23+G24)</f>
        <v>11</v>
      </c>
      <c r="C73" s="74">
        <f>(B73-F72)/(F72)*100</f>
        <v>14.92537313</v>
      </c>
      <c r="D73" s="74">
        <f>Sum(H17:H24)</f>
        <v>56</v>
      </c>
      <c r="E73" s="74">
        <f>D72 * (6/7)</f>
        <v>57.42857143</v>
      </c>
    </row>
    <row r="74">
      <c r="A74" s="30">
        <f t="shared" si="35"/>
        <v>44671</v>
      </c>
      <c r="B74" s="74">
        <f>SUM(G26+G27+G28+G29+G30+G31+G32)</f>
        <v>8</v>
      </c>
      <c r="C74" s="74">
        <f>(B74-F72)/(F72)*100</f>
        <v>-16.41791045</v>
      </c>
      <c r="D74" s="74">
        <f>sum(H25:H32)</f>
        <v>48</v>
      </c>
      <c r="E74" s="74">
        <f>D72 * (5/7)</f>
        <v>47.85714286</v>
      </c>
    </row>
    <row r="75">
      <c r="A75" s="30">
        <f t="shared" si="35"/>
        <v>44672</v>
      </c>
      <c r="B75" s="74">
        <f>SUM(G34+G35+G36+G37+G38+G39+G40)</f>
        <v>12.5</v>
      </c>
      <c r="C75" s="74">
        <f>(B75-F72)/(F72)*100</f>
        <v>30.59701493</v>
      </c>
      <c r="D75" s="74">
        <f>sum(H33:H40)</f>
        <v>35.5</v>
      </c>
      <c r="E75" s="74">
        <f>D72 * (4/7)</f>
        <v>38.28571429</v>
      </c>
    </row>
    <row r="76">
      <c r="A76" s="30">
        <f t="shared" si="35"/>
        <v>44673</v>
      </c>
      <c r="B76" s="74">
        <f>SUM(G42+G43+G44+G45+G46+G47+G48)</f>
        <v>13.5</v>
      </c>
      <c r="C76" s="74">
        <f>((B76-F72)/(F72)*100)</f>
        <v>41.04477612</v>
      </c>
      <c r="D76" s="74">
        <f>sum(H41:H48)</f>
        <v>22</v>
      </c>
      <c r="E76" s="74">
        <f>D72 * (3/7)</f>
        <v>28.71428571</v>
      </c>
    </row>
    <row r="77">
      <c r="A77" s="30">
        <f t="shared" si="35"/>
        <v>44674</v>
      </c>
      <c r="B77" s="74">
        <f>SUM(G50+G51+G52+G53+G54+G55+G56)</f>
        <v>15</v>
      </c>
      <c r="C77" s="74">
        <f>(B77-F72)/(F72)*100</f>
        <v>56.71641791</v>
      </c>
      <c r="D77" s="74">
        <f>sum(H49:H56)</f>
        <v>7</v>
      </c>
      <c r="E77" s="74">
        <f>D72 * (2/7)</f>
        <v>19.14285714</v>
      </c>
    </row>
    <row r="78">
      <c r="A78" s="30">
        <f t="shared" si="35"/>
        <v>44675</v>
      </c>
      <c r="B78" s="74">
        <f>SUM(G58+G59+G60+G61+G62+G63+G64)</f>
        <v>18.5</v>
      </c>
      <c r="C78" s="74">
        <f>(B78-F72)/(F72)*100</f>
        <v>93.28358209</v>
      </c>
      <c r="D78" s="74">
        <f>sum(H57:H64)</f>
        <v>-11.5</v>
      </c>
      <c r="E78" s="74">
        <f>D72 * (1/7)</f>
        <v>9.571428571</v>
      </c>
    </row>
    <row r="79">
      <c r="A79" s="30">
        <f t="shared" si="35"/>
        <v>44676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-11.5</v>
      </c>
      <c r="E79" s="74">
        <f>D72 * 0</f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10.0</v>
      </c>
      <c r="C2" s="25">
        <f>sumif(A9:A1000,A2,G9:G1000)</f>
        <v>8</v>
      </c>
      <c r="D2" s="26">
        <v>44676.0</v>
      </c>
      <c r="E2" s="27">
        <f>SUM(H9:H16)</f>
        <v>39</v>
      </c>
      <c r="F2" s="28">
        <f>sum(I2:I5)</f>
        <v>43</v>
      </c>
      <c r="G2" s="29" t="s">
        <v>107</v>
      </c>
      <c r="H2" s="29">
        <f>sum(B9:B64)</f>
        <v>42</v>
      </c>
      <c r="I2" s="29">
        <v>30.0</v>
      </c>
      <c r="J2" s="30">
        <f>D2</f>
        <v>44676</v>
      </c>
      <c r="K2" s="31">
        <f>B2</f>
        <v>10</v>
      </c>
      <c r="L2" s="31">
        <f>B3</f>
        <v>10</v>
      </c>
      <c r="M2" s="31">
        <f>B4</f>
        <v>10</v>
      </c>
      <c r="N2" s="31">
        <f>B5</f>
        <v>9</v>
      </c>
      <c r="O2" s="31">
        <f>B6</f>
        <v>0</v>
      </c>
      <c r="P2" s="31">
        <f>B7</f>
        <v>8</v>
      </c>
      <c r="Q2" s="31">
        <f>B8</f>
        <v>8</v>
      </c>
      <c r="R2" s="31">
        <f>sum(K2:Q2)</f>
        <v>55</v>
      </c>
      <c r="V2" s="23"/>
      <c r="W2" s="31">
        <f t="shared" ref="W2:AC2" si="1">(K11-K17)/7</f>
        <v>1.142857143</v>
      </c>
      <c r="X2" s="31">
        <f t="shared" si="1"/>
        <v>0.8571428571</v>
      </c>
      <c r="Y2" s="31">
        <f t="shared" si="1"/>
        <v>1.571428571</v>
      </c>
      <c r="Z2" s="31">
        <f t="shared" si="1"/>
        <v>1.285714286</v>
      </c>
      <c r="AA2" s="31">
        <f t="shared" si="1"/>
        <v>0</v>
      </c>
      <c r="AB2" s="31">
        <f t="shared" si="1"/>
        <v>0.8571428571</v>
      </c>
      <c r="AC2" s="31">
        <f t="shared" si="1"/>
        <v>0</v>
      </c>
      <c r="AD2" s="32"/>
    </row>
    <row r="3">
      <c r="A3" s="24" t="s">
        <v>61</v>
      </c>
      <c r="B3" s="25">
        <v>10.0</v>
      </c>
      <c r="C3" s="25">
        <f t="shared" ref="C3:C4" si="3">sumif(A9:A1000,A3,G9:G1000)</f>
        <v>11</v>
      </c>
      <c r="D3" s="26">
        <v>44677.0</v>
      </c>
      <c r="E3" s="27">
        <f>Sum(H17:H24)</f>
        <v>27</v>
      </c>
      <c r="F3" s="27">
        <f>F2 * (6/7)</f>
        <v>36.85714286</v>
      </c>
      <c r="G3" s="5" t="s">
        <v>109</v>
      </c>
      <c r="H3" s="33">
        <f>sum(C9:C64)</f>
        <v>6.5</v>
      </c>
      <c r="I3" s="5">
        <v>5.0</v>
      </c>
      <c r="J3" s="30">
        <f t="shared" ref="J3:J9" si="4">J2 + 1</f>
        <v>44677</v>
      </c>
      <c r="K3" s="31">
        <f t="shared" ref="K3:R3" si="2">K2 * (6/7)</f>
        <v>8.571428571</v>
      </c>
      <c r="L3" s="31">
        <f t="shared" si="2"/>
        <v>8.571428571</v>
      </c>
      <c r="M3" s="31">
        <f t="shared" si="2"/>
        <v>8.571428571</v>
      </c>
      <c r="N3" s="31">
        <f t="shared" si="2"/>
        <v>7.714285714</v>
      </c>
      <c r="O3" s="31">
        <f t="shared" si="2"/>
        <v>0</v>
      </c>
      <c r="P3" s="31">
        <f t="shared" si="2"/>
        <v>6.857142857</v>
      </c>
      <c r="Q3" s="31">
        <f t="shared" si="2"/>
        <v>6.857142857</v>
      </c>
      <c r="R3" s="31">
        <f t="shared" si="2"/>
        <v>47.14285714</v>
      </c>
    </row>
    <row r="4">
      <c r="A4" s="24" t="s">
        <v>63</v>
      </c>
      <c r="B4" s="25">
        <v>10.0</v>
      </c>
      <c r="C4" s="25">
        <f t="shared" si="3"/>
        <v>13</v>
      </c>
      <c r="D4" s="26">
        <v>44678.0</v>
      </c>
      <c r="E4" s="27">
        <f>sum(H25:H32)</f>
        <v>20.5</v>
      </c>
      <c r="F4" s="27">
        <f>F2 * (5/7)</f>
        <v>30.71428571</v>
      </c>
      <c r="G4" s="34"/>
      <c r="H4" s="35">
        <f>sum(D9:D64)</f>
        <v>0</v>
      </c>
      <c r="I4" s="34"/>
      <c r="J4" s="30">
        <f t="shared" si="4"/>
        <v>44678</v>
      </c>
      <c r="K4" s="31">
        <f t="shared" ref="K4:R4" si="5">K2 * (5/7)</f>
        <v>7.142857143</v>
      </c>
      <c r="L4" s="31">
        <f t="shared" si="5"/>
        <v>7.142857143</v>
      </c>
      <c r="M4" s="31">
        <f t="shared" si="5"/>
        <v>7.142857143</v>
      </c>
      <c r="N4" s="31">
        <f t="shared" si="5"/>
        <v>6.428571429</v>
      </c>
      <c r="O4" s="31">
        <f t="shared" si="5"/>
        <v>0</v>
      </c>
      <c r="P4" s="31">
        <f t="shared" si="5"/>
        <v>5.714285714</v>
      </c>
      <c r="Q4" s="31">
        <f t="shared" si="5"/>
        <v>5.714285714</v>
      </c>
      <c r="R4" s="31">
        <f t="shared" si="5"/>
        <v>39.28571429</v>
      </c>
    </row>
    <row r="5">
      <c r="A5" s="24" t="s">
        <v>64</v>
      </c>
      <c r="B5" s="25">
        <v>9.0</v>
      </c>
      <c r="C5" s="25">
        <f>sumif(A9:A1000,A5,G9:G1000)</f>
        <v>11</v>
      </c>
      <c r="D5" s="26">
        <v>44679.0</v>
      </c>
      <c r="E5" s="27">
        <f>sum(H33:H40)</f>
        <v>13</v>
      </c>
      <c r="F5" s="27">
        <f>F2 * (4/7)</f>
        <v>24.57142857</v>
      </c>
      <c r="G5" s="36" t="s">
        <v>65</v>
      </c>
      <c r="H5" s="48">
        <f>sum(E9:E64)</f>
        <v>7.5</v>
      </c>
      <c r="I5" s="36">
        <v>8.0</v>
      </c>
      <c r="J5" s="30">
        <f t="shared" si="4"/>
        <v>44679</v>
      </c>
      <c r="K5" s="31">
        <f t="shared" ref="K5:R5" si="6">K2 * (4/7)</f>
        <v>5.714285714</v>
      </c>
      <c r="L5" s="31">
        <f t="shared" si="6"/>
        <v>5.714285714</v>
      </c>
      <c r="M5" s="31">
        <f t="shared" si="6"/>
        <v>5.714285714</v>
      </c>
      <c r="N5" s="31">
        <f t="shared" si="6"/>
        <v>5.142857143</v>
      </c>
      <c r="O5" s="31">
        <f t="shared" si="6"/>
        <v>0</v>
      </c>
      <c r="P5" s="31">
        <f t="shared" si="6"/>
        <v>4.571428571</v>
      </c>
      <c r="Q5" s="31">
        <f t="shared" si="6"/>
        <v>4.571428571</v>
      </c>
      <c r="R5" s="31">
        <f t="shared" si="6"/>
        <v>31.42857143</v>
      </c>
    </row>
    <row r="6">
      <c r="A6" s="24" t="s">
        <v>66</v>
      </c>
      <c r="B6" s="25">
        <v>0.0</v>
      </c>
      <c r="C6" s="25">
        <f>sumif(A9:A1000,A6,G9:G1000)</f>
        <v>0</v>
      </c>
      <c r="D6" s="26">
        <v>44680.0</v>
      </c>
      <c r="E6" s="27">
        <f>sum(H41:H48)</f>
        <v>4</v>
      </c>
      <c r="F6" s="27">
        <f>F2 * (3/7)</f>
        <v>18.42857143</v>
      </c>
      <c r="G6" s="39" t="s">
        <v>67</v>
      </c>
      <c r="H6" s="40"/>
      <c r="I6" s="41">
        <f>Sum(I2:I5)</f>
        <v>43</v>
      </c>
      <c r="J6" s="30">
        <f t="shared" si="4"/>
        <v>44680</v>
      </c>
      <c r="K6" s="31">
        <f t="shared" ref="K6:R6" si="7">K2 * (3/7)</f>
        <v>4.285714286</v>
      </c>
      <c r="L6" s="31">
        <f t="shared" si="7"/>
        <v>4.285714286</v>
      </c>
      <c r="M6" s="31">
        <f t="shared" si="7"/>
        <v>4.285714286</v>
      </c>
      <c r="N6" s="31">
        <f t="shared" si="7"/>
        <v>3.857142857</v>
      </c>
      <c r="O6" s="31">
        <f t="shared" si="7"/>
        <v>0</v>
      </c>
      <c r="P6" s="31">
        <f t="shared" si="7"/>
        <v>3.428571429</v>
      </c>
      <c r="Q6" s="31">
        <f t="shared" si="7"/>
        <v>3.428571429</v>
      </c>
      <c r="R6" s="31">
        <f t="shared" si="7"/>
        <v>23.57142857</v>
      </c>
    </row>
    <row r="7">
      <c r="A7" s="24" t="s">
        <v>68</v>
      </c>
      <c r="B7" s="25">
        <v>8.0</v>
      </c>
      <c r="C7" s="25">
        <f>sumif(A9:A1000,A7,G9:G1000)</f>
        <v>9</v>
      </c>
      <c r="D7" s="26">
        <v>44681.0</v>
      </c>
      <c r="E7" s="27">
        <f>sum(H49:H56)</f>
        <v>1</v>
      </c>
      <c r="F7" s="27">
        <f>F2 * (2/7)</f>
        <v>12.28571429</v>
      </c>
      <c r="G7" s="24" t="s">
        <v>69</v>
      </c>
      <c r="H7" s="24" t="s">
        <v>50</v>
      </c>
      <c r="J7" s="30">
        <f t="shared" si="4"/>
        <v>44681</v>
      </c>
      <c r="K7" s="31">
        <f t="shared" ref="K7:R7" si="8">K2 * (2/7)</f>
        <v>2.857142857</v>
      </c>
      <c r="L7" s="31">
        <f t="shared" si="8"/>
        <v>2.857142857</v>
      </c>
      <c r="M7" s="31">
        <f t="shared" si="8"/>
        <v>2.857142857</v>
      </c>
      <c r="N7" s="31">
        <f t="shared" si="8"/>
        <v>2.571428571</v>
      </c>
      <c r="O7" s="31">
        <f t="shared" si="8"/>
        <v>0</v>
      </c>
      <c r="P7" s="31">
        <f t="shared" si="8"/>
        <v>2.285714286</v>
      </c>
      <c r="Q7" s="31">
        <f t="shared" si="8"/>
        <v>2.285714286</v>
      </c>
      <c r="R7" s="31">
        <f t="shared" si="8"/>
        <v>15.71428571</v>
      </c>
    </row>
    <row r="8">
      <c r="A8" s="24" t="s">
        <v>70</v>
      </c>
      <c r="B8" s="25">
        <v>8.0</v>
      </c>
      <c r="C8" s="25">
        <f>sumif(A9:A1000,A8,G9:G1000)</f>
        <v>4</v>
      </c>
      <c r="D8" s="26">
        <v>44682.0</v>
      </c>
      <c r="E8" s="27">
        <f>sum(H57:H64)</f>
        <v>-1</v>
      </c>
      <c r="F8" s="27">
        <f>F2 * (1/7)</f>
        <v>6.142857143</v>
      </c>
      <c r="G8" s="44">
        <f t="shared" ref="G8:H8" si="9">Sum(B2:B8)</f>
        <v>55</v>
      </c>
      <c r="H8" s="45">
        <f t="shared" si="9"/>
        <v>56</v>
      </c>
      <c r="J8" s="30">
        <f t="shared" si="4"/>
        <v>44682</v>
      </c>
      <c r="K8" s="31">
        <f t="shared" ref="K8:R8" si="10">K2 * (1/7)</f>
        <v>1.428571429</v>
      </c>
      <c r="L8" s="31">
        <f t="shared" si="10"/>
        <v>1.428571429</v>
      </c>
      <c r="M8" s="31">
        <f t="shared" si="10"/>
        <v>1.428571429</v>
      </c>
      <c r="N8" s="31">
        <f t="shared" si="10"/>
        <v>1.285714286</v>
      </c>
      <c r="O8" s="31">
        <f t="shared" si="10"/>
        <v>0</v>
      </c>
      <c r="P8" s="31">
        <f t="shared" si="10"/>
        <v>1.142857143</v>
      </c>
      <c r="Q8" s="31">
        <f t="shared" si="10"/>
        <v>1.142857143</v>
      </c>
      <c r="R8" s="31">
        <f t="shared" si="10"/>
        <v>7.857142857</v>
      </c>
    </row>
    <row r="9">
      <c r="A9" s="46">
        <f>D2</f>
        <v>44676</v>
      </c>
      <c r="B9" s="47" t="str">
        <f>G2</f>
        <v>Individual Feature Work</v>
      </c>
      <c r="C9" s="33" t="str">
        <f>G3</f>
        <v>Hosting/Production Environment</v>
      </c>
      <c r="D9" s="35" t="str">
        <f>G4</f>
        <v/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44683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54"/>
      <c r="E10" s="55"/>
      <c r="F10" s="56"/>
      <c r="G10" s="57">
        <f t="shared" ref="G10:G16" si="12">sum(B10:E10)</f>
        <v>0</v>
      </c>
      <c r="H10" s="58">
        <f t="shared" ref="H10:H16" si="13">B2 - G10</f>
        <v>10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52">
        <v>2.0</v>
      </c>
      <c r="C11" s="53">
        <v>3.0</v>
      </c>
      <c r="D11" s="54"/>
      <c r="E11" s="55"/>
      <c r="F11" s="56"/>
      <c r="G11" s="57">
        <f t="shared" si="12"/>
        <v>5</v>
      </c>
      <c r="H11" s="58">
        <f t="shared" si="13"/>
        <v>5</v>
      </c>
      <c r="J11" s="30">
        <f>D2</f>
        <v>44676</v>
      </c>
      <c r="K11" s="62">
        <f>H10</f>
        <v>10</v>
      </c>
      <c r="L11" s="62">
        <f>H11</f>
        <v>5</v>
      </c>
      <c r="M11" s="62">
        <f>H12</f>
        <v>8</v>
      </c>
      <c r="N11" s="62">
        <f>H13</f>
        <v>7</v>
      </c>
      <c r="O11" s="62">
        <f>H14</f>
        <v>0</v>
      </c>
      <c r="P11" s="62">
        <f>H15</f>
        <v>5</v>
      </c>
      <c r="Q11" s="62">
        <f>H16</f>
        <v>4</v>
      </c>
      <c r="R11" s="62">
        <f t="shared" ref="R11:R18" si="14">sum(K11:Q11)</f>
        <v>39</v>
      </c>
    </row>
    <row r="12">
      <c r="A12" s="59" t="s">
        <v>63</v>
      </c>
      <c r="B12" s="52">
        <v>2.0</v>
      </c>
      <c r="C12" s="61"/>
      <c r="D12" s="54"/>
      <c r="E12" s="55"/>
      <c r="F12" s="56"/>
      <c r="G12" s="57">
        <f t="shared" si="12"/>
        <v>2</v>
      </c>
      <c r="H12" s="58">
        <f t="shared" si="13"/>
        <v>8</v>
      </c>
      <c r="J12" s="30">
        <f t="shared" ref="J12:J18" si="15">J11 + 1</f>
        <v>44677</v>
      </c>
      <c r="K12" s="62">
        <f>H18</f>
        <v>4</v>
      </c>
      <c r="L12" s="62">
        <f>H19</f>
        <v>5</v>
      </c>
      <c r="M12" s="62">
        <f>H20</f>
        <v>5</v>
      </c>
      <c r="N12" s="62">
        <f>H21</f>
        <v>5</v>
      </c>
      <c r="O12" s="62">
        <f>H22</f>
        <v>0</v>
      </c>
      <c r="P12" s="62">
        <f>H23</f>
        <v>4</v>
      </c>
      <c r="Q12" s="62">
        <f>H24</f>
        <v>4</v>
      </c>
      <c r="R12" s="62">
        <f t="shared" si="14"/>
        <v>27</v>
      </c>
    </row>
    <row r="13">
      <c r="A13" s="59" t="s">
        <v>64</v>
      </c>
      <c r="B13" s="52">
        <v>2.0</v>
      </c>
      <c r="C13" s="61"/>
      <c r="D13" s="54"/>
      <c r="E13" s="55"/>
      <c r="F13" s="56"/>
      <c r="G13" s="57">
        <f t="shared" si="12"/>
        <v>2</v>
      </c>
      <c r="H13" s="58">
        <f t="shared" si="13"/>
        <v>7</v>
      </c>
      <c r="J13" s="30">
        <f t="shared" si="15"/>
        <v>44678</v>
      </c>
      <c r="K13" s="62">
        <f>H26</f>
        <v>2</v>
      </c>
      <c r="L13" s="62">
        <f>H27</f>
        <v>3.5</v>
      </c>
      <c r="M13" s="62">
        <f>H28</f>
        <v>5</v>
      </c>
      <c r="N13" s="62">
        <f>H29</f>
        <v>3</v>
      </c>
      <c r="O13" s="62">
        <f>H30</f>
        <v>0</v>
      </c>
      <c r="P13" s="62">
        <f>H31</f>
        <v>3</v>
      </c>
      <c r="Q13" s="62">
        <f>H32</f>
        <v>4</v>
      </c>
      <c r="R13" s="62">
        <f t="shared" si="14"/>
        <v>20.5</v>
      </c>
    </row>
    <row r="14">
      <c r="A14" s="59" t="s">
        <v>66</v>
      </c>
      <c r="B14" s="52"/>
      <c r="C14" s="53"/>
      <c r="D14" s="160"/>
      <c r="E14" s="63"/>
      <c r="F14" s="64"/>
      <c r="G14" s="57">
        <f t="shared" si="12"/>
        <v>0</v>
      </c>
      <c r="H14" s="58">
        <f t="shared" si="13"/>
        <v>0</v>
      </c>
      <c r="J14" s="30">
        <f t="shared" si="15"/>
        <v>44679</v>
      </c>
      <c r="K14" s="62">
        <f>H34</f>
        <v>2</v>
      </c>
      <c r="L14" s="62">
        <f>H35</f>
        <v>1</v>
      </c>
      <c r="M14" s="62">
        <f>H36</f>
        <v>3</v>
      </c>
      <c r="N14" s="62">
        <f>H37</f>
        <v>1</v>
      </c>
      <c r="O14" s="62">
        <f>H38</f>
        <v>0</v>
      </c>
      <c r="P14" s="62">
        <f>H39</f>
        <v>2</v>
      </c>
      <c r="Q14" s="62">
        <f>H40</f>
        <v>4</v>
      </c>
      <c r="R14" s="62">
        <f t="shared" si="14"/>
        <v>13</v>
      </c>
    </row>
    <row r="15">
      <c r="A15" s="59" t="s">
        <v>68</v>
      </c>
      <c r="B15" s="52">
        <v>3.0</v>
      </c>
      <c r="C15" s="61"/>
      <c r="D15" s="54"/>
      <c r="E15" s="55"/>
      <c r="F15" s="56"/>
      <c r="G15" s="57">
        <f t="shared" si="12"/>
        <v>3</v>
      </c>
      <c r="H15" s="58">
        <f t="shared" si="13"/>
        <v>5</v>
      </c>
      <c r="J15" s="30">
        <f t="shared" si="15"/>
        <v>44680</v>
      </c>
      <c r="K15" s="62">
        <f>H42</f>
        <v>2</v>
      </c>
      <c r="L15" s="62">
        <f>H43</f>
        <v>-1</v>
      </c>
      <c r="M15" s="62">
        <f>H44</f>
        <v>-1</v>
      </c>
      <c r="N15" s="62">
        <f>H45</f>
        <v>-1</v>
      </c>
      <c r="O15" s="62">
        <f>H46</f>
        <v>0</v>
      </c>
      <c r="P15" s="62">
        <f>H47</f>
        <v>1</v>
      </c>
      <c r="Q15" s="62">
        <f>H48</f>
        <v>4</v>
      </c>
      <c r="R15" s="62">
        <f t="shared" si="14"/>
        <v>4</v>
      </c>
    </row>
    <row r="16">
      <c r="A16" s="43" t="s">
        <v>70</v>
      </c>
      <c r="B16" s="52">
        <v>4.0</v>
      </c>
      <c r="C16" s="61"/>
      <c r="D16" s="160"/>
      <c r="E16" s="63"/>
      <c r="F16" s="64"/>
      <c r="G16" s="57">
        <f t="shared" si="12"/>
        <v>4</v>
      </c>
      <c r="H16" s="58">
        <f t="shared" si="13"/>
        <v>4</v>
      </c>
      <c r="J16" s="30">
        <f t="shared" si="15"/>
        <v>44681</v>
      </c>
      <c r="K16" s="62">
        <f>H50</f>
        <v>2</v>
      </c>
      <c r="L16" s="62">
        <f>H51</f>
        <v>-1</v>
      </c>
      <c r="M16" s="62">
        <f>H52</f>
        <v>-3</v>
      </c>
      <c r="N16" s="62">
        <f>H53</f>
        <v>-1</v>
      </c>
      <c r="O16" s="62">
        <f>H54</f>
        <v>0</v>
      </c>
      <c r="P16" s="62">
        <f>H55</f>
        <v>0</v>
      </c>
      <c r="Q16" s="62">
        <f>H56</f>
        <v>4</v>
      </c>
      <c r="R16" s="62">
        <f t="shared" si="14"/>
        <v>1</v>
      </c>
    </row>
    <row r="17">
      <c r="A17" s="46">
        <f>A9 + 1</f>
        <v>44677</v>
      </c>
      <c r="B17" s="47" t="str">
        <f t="shared" ref="B17:E17" si="16">B9</f>
        <v>Individual Feature Work</v>
      </c>
      <c r="C17" s="33" t="str">
        <f t="shared" si="16"/>
        <v>Hosting/Production Environment</v>
      </c>
      <c r="D17" s="35" t="str">
        <f t="shared" si="16"/>
        <v/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44682</v>
      </c>
      <c r="K17" s="62">
        <f>H58</f>
        <v>2</v>
      </c>
      <c r="L17" s="62">
        <f>H59</f>
        <v>-1</v>
      </c>
      <c r="M17" s="62">
        <f>H60</f>
        <v>-3</v>
      </c>
      <c r="N17" s="62">
        <f>H61</f>
        <v>-2</v>
      </c>
      <c r="O17" s="62">
        <f>H62</f>
        <v>0</v>
      </c>
      <c r="P17" s="62">
        <f>H63</f>
        <v>-1</v>
      </c>
      <c r="Q17" s="62">
        <f>H64</f>
        <v>4</v>
      </c>
      <c r="R17" s="62">
        <f t="shared" si="14"/>
        <v>-1</v>
      </c>
    </row>
    <row r="18">
      <c r="A18" s="51" t="s">
        <v>59</v>
      </c>
      <c r="B18" s="52">
        <v>6.0</v>
      </c>
      <c r="C18" s="53"/>
      <c r="D18" s="54"/>
      <c r="E18" s="55"/>
      <c r="F18" s="56"/>
      <c r="G18" s="57">
        <f t="shared" ref="G18:G24" si="18">sum(B18:E18)</f>
        <v>6</v>
      </c>
      <c r="H18" s="58">
        <f t="shared" ref="H18:H24" si="19">H10 - G18</f>
        <v>4</v>
      </c>
      <c r="J18" s="30">
        <f t="shared" si="15"/>
        <v>44683</v>
      </c>
      <c r="K18" s="62">
        <f t="shared" ref="K18:Q18" si="17">K17</f>
        <v>2</v>
      </c>
      <c r="L18" s="62">
        <f t="shared" si="17"/>
        <v>-1</v>
      </c>
      <c r="M18" s="62">
        <f t="shared" si="17"/>
        <v>-3</v>
      </c>
      <c r="N18" s="62">
        <f t="shared" si="17"/>
        <v>-2</v>
      </c>
      <c r="O18" s="62">
        <f t="shared" si="17"/>
        <v>0</v>
      </c>
      <c r="P18" s="62">
        <f t="shared" si="17"/>
        <v>-1</v>
      </c>
      <c r="Q18" s="62">
        <f t="shared" si="17"/>
        <v>4</v>
      </c>
      <c r="R18" s="62">
        <f t="shared" si="14"/>
        <v>-1</v>
      </c>
    </row>
    <row r="19">
      <c r="A19" s="59" t="s">
        <v>61</v>
      </c>
      <c r="B19" s="60"/>
      <c r="C19" s="61"/>
      <c r="D19" s="160"/>
      <c r="E19" s="63"/>
      <c r="F19" s="56"/>
      <c r="G19" s="57">
        <f t="shared" si="18"/>
        <v>0</v>
      </c>
      <c r="H19" s="58">
        <f t="shared" si="19"/>
        <v>5</v>
      </c>
    </row>
    <row r="20">
      <c r="A20" s="59" t="s">
        <v>63</v>
      </c>
      <c r="B20" s="52">
        <v>3.0</v>
      </c>
      <c r="C20" s="61"/>
      <c r="D20" s="54"/>
      <c r="E20" s="63"/>
      <c r="F20" s="56"/>
      <c r="G20" s="57">
        <f t="shared" si="18"/>
        <v>3</v>
      </c>
      <c r="H20" s="58">
        <f t="shared" si="19"/>
        <v>5</v>
      </c>
    </row>
    <row r="21">
      <c r="A21" s="59" t="s">
        <v>64</v>
      </c>
      <c r="B21" s="52">
        <v>2.0</v>
      </c>
      <c r="C21" s="61"/>
      <c r="D21" s="54"/>
      <c r="E21" s="55"/>
      <c r="F21" s="56"/>
      <c r="G21" s="57">
        <f t="shared" si="18"/>
        <v>2</v>
      </c>
      <c r="H21" s="58">
        <f t="shared" si="19"/>
        <v>5</v>
      </c>
    </row>
    <row r="22">
      <c r="A22" s="59" t="s">
        <v>66</v>
      </c>
      <c r="B22" s="52"/>
      <c r="C22" s="53"/>
      <c r="D22" s="54"/>
      <c r="E22" s="63"/>
      <c r="F22" s="64"/>
      <c r="G22" s="57">
        <f t="shared" si="18"/>
        <v>0</v>
      </c>
      <c r="H22" s="58">
        <f t="shared" si="19"/>
        <v>0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8"/>
        <v>1</v>
      </c>
      <c r="H23" s="58">
        <f t="shared" si="19"/>
        <v>4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4</v>
      </c>
    </row>
    <row r="25">
      <c r="A25" s="46">
        <f>A17 + 1</f>
        <v>44678</v>
      </c>
      <c r="B25" s="47" t="str">
        <f t="shared" ref="B25:E25" si="20">B17</f>
        <v>Individual Feature Work</v>
      </c>
      <c r="C25" s="33" t="str">
        <f t="shared" si="20"/>
        <v>Hosting/Production Environment</v>
      </c>
      <c r="D25" s="35" t="str">
        <f t="shared" si="20"/>
        <v/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>
        <v>2.0</v>
      </c>
      <c r="C26" s="53"/>
      <c r="D26" s="54"/>
      <c r="E26" s="55"/>
      <c r="F26" s="56"/>
      <c r="G26" s="57">
        <f t="shared" ref="G26:G32" si="21">sum(B26:E26)</f>
        <v>2</v>
      </c>
      <c r="H26" s="58">
        <f t="shared" ref="H26:H32" si="22">H18 - G26</f>
        <v>2</v>
      </c>
    </row>
    <row r="27">
      <c r="A27" s="59" t="s">
        <v>61</v>
      </c>
      <c r="B27" s="52"/>
      <c r="C27" s="53">
        <v>1.5</v>
      </c>
      <c r="D27" s="54"/>
      <c r="E27" s="55"/>
      <c r="F27" s="56"/>
      <c r="G27" s="57">
        <f t="shared" si="21"/>
        <v>1.5</v>
      </c>
      <c r="H27" s="58">
        <f t="shared" si="22"/>
        <v>3.5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1"/>
        <v>0</v>
      </c>
      <c r="H28" s="58">
        <f t="shared" si="22"/>
        <v>5</v>
      </c>
    </row>
    <row r="29">
      <c r="A29" s="59" t="s">
        <v>64</v>
      </c>
      <c r="B29" s="52">
        <v>2.0</v>
      </c>
      <c r="C29" s="61"/>
      <c r="D29" s="54"/>
      <c r="E29" s="63"/>
      <c r="F29" s="64"/>
      <c r="G29" s="57">
        <f t="shared" si="21"/>
        <v>2</v>
      </c>
      <c r="H29" s="58">
        <f t="shared" si="22"/>
        <v>3</v>
      </c>
    </row>
    <row r="30">
      <c r="A30" s="59" t="s">
        <v>66</v>
      </c>
      <c r="B30" s="52"/>
      <c r="C30" s="53"/>
      <c r="D30" s="54"/>
      <c r="E30" s="63"/>
      <c r="F30" s="64"/>
      <c r="G30" s="57">
        <f t="shared" si="21"/>
        <v>0</v>
      </c>
      <c r="H30" s="58">
        <f t="shared" si="22"/>
        <v>0</v>
      </c>
    </row>
    <row r="31">
      <c r="A31" s="59" t="s">
        <v>68</v>
      </c>
      <c r="B31" s="60"/>
      <c r="C31" s="61"/>
      <c r="D31" s="54"/>
      <c r="E31" s="55">
        <v>1.0</v>
      </c>
      <c r="F31" s="64"/>
      <c r="G31" s="57">
        <f t="shared" si="21"/>
        <v>1</v>
      </c>
      <c r="H31" s="58">
        <f t="shared" si="22"/>
        <v>3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1"/>
        <v>0</v>
      </c>
      <c r="H32" s="58">
        <f t="shared" si="22"/>
        <v>4</v>
      </c>
    </row>
    <row r="33">
      <c r="A33" s="46">
        <f>A25 + 1</f>
        <v>44679</v>
      </c>
      <c r="B33" s="47" t="str">
        <f t="shared" ref="B33:E33" si="23">B25</f>
        <v>Individual Feature Work</v>
      </c>
      <c r="C33" s="33" t="str">
        <f t="shared" si="23"/>
        <v>Hosting/Production Environment</v>
      </c>
      <c r="D33" s="35" t="str">
        <f t="shared" si="23"/>
        <v/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/>
      <c r="F34" s="56"/>
      <c r="G34" s="57">
        <f t="shared" ref="G34:G40" si="24">sum(B34:E34)</f>
        <v>0</v>
      </c>
      <c r="H34" s="58">
        <f t="shared" ref="H34:H40" si="25">H26 - G34</f>
        <v>2</v>
      </c>
    </row>
    <row r="35">
      <c r="A35" s="59" t="s">
        <v>61</v>
      </c>
      <c r="B35" s="52"/>
      <c r="C35" s="53">
        <v>1.0</v>
      </c>
      <c r="D35" s="160"/>
      <c r="E35" s="55">
        <v>1.5</v>
      </c>
      <c r="F35" s="56"/>
      <c r="G35" s="57">
        <f t="shared" si="24"/>
        <v>2.5</v>
      </c>
      <c r="H35" s="58">
        <f t="shared" si="25"/>
        <v>1</v>
      </c>
    </row>
    <row r="36">
      <c r="A36" s="59" t="s">
        <v>63</v>
      </c>
      <c r="B36" s="52">
        <v>2.0</v>
      </c>
      <c r="C36" s="61"/>
      <c r="D36" s="54"/>
      <c r="E36" s="63"/>
      <c r="F36" s="64"/>
      <c r="G36" s="57">
        <f t="shared" si="24"/>
        <v>2</v>
      </c>
      <c r="H36" s="58">
        <f t="shared" si="25"/>
        <v>3</v>
      </c>
    </row>
    <row r="37">
      <c r="A37" s="59" t="s">
        <v>64</v>
      </c>
      <c r="B37" s="52">
        <v>2.0</v>
      </c>
      <c r="C37" s="61"/>
      <c r="D37" s="54"/>
      <c r="E37" s="55"/>
      <c r="F37" s="64"/>
      <c r="G37" s="57">
        <f t="shared" si="24"/>
        <v>2</v>
      </c>
      <c r="H37" s="58">
        <f t="shared" si="25"/>
        <v>1</v>
      </c>
    </row>
    <row r="38">
      <c r="A38" s="59" t="s">
        <v>66</v>
      </c>
      <c r="B38" s="60"/>
      <c r="C38" s="53"/>
      <c r="D38" s="160"/>
      <c r="E38" s="63"/>
      <c r="F38" s="64"/>
      <c r="G38" s="57">
        <f t="shared" si="24"/>
        <v>0</v>
      </c>
      <c r="H38" s="58">
        <f t="shared" si="25"/>
        <v>0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4"/>
        <v>1</v>
      </c>
      <c r="H39" s="58">
        <f t="shared" si="25"/>
        <v>2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4"/>
        <v>0</v>
      </c>
      <c r="H40" s="58">
        <f t="shared" si="25"/>
        <v>4</v>
      </c>
    </row>
    <row r="41">
      <c r="A41" s="46">
        <f>A33 + 1</f>
        <v>44680</v>
      </c>
      <c r="B41" s="47" t="str">
        <f t="shared" ref="B41:E41" si="26">B33</f>
        <v>Individual Feature Work</v>
      </c>
      <c r="C41" s="33" t="str">
        <f t="shared" si="26"/>
        <v>Hosting/Production Environment</v>
      </c>
      <c r="D41" s="35" t="str">
        <f t="shared" si="26"/>
        <v/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/>
      <c r="F42" s="64"/>
      <c r="G42" s="57">
        <f t="shared" ref="G42:G48" si="27">sum(B42:E42)</f>
        <v>0</v>
      </c>
      <c r="H42" s="58">
        <f t="shared" ref="H42:H48" si="28">H34 - G42</f>
        <v>2</v>
      </c>
    </row>
    <row r="43">
      <c r="A43" s="59" t="s">
        <v>61</v>
      </c>
      <c r="B43" s="52"/>
      <c r="C43" s="53">
        <v>1.0</v>
      </c>
      <c r="D43" s="160"/>
      <c r="E43" s="55">
        <v>1.0</v>
      </c>
      <c r="F43" s="56"/>
      <c r="G43" s="57">
        <f t="shared" si="27"/>
        <v>2</v>
      </c>
      <c r="H43" s="58">
        <f t="shared" si="28"/>
        <v>-1</v>
      </c>
    </row>
    <row r="44">
      <c r="A44" s="59" t="s">
        <v>63</v>
      </c>
      <c r="B44" s="52">
        <v>4.0</v>
      </c>
      <c r="C44" s="61"/>
      <c r="D44" s="54"/>
      <c r="E44" s="63"/>
      <c r="F44" s="64"/>
      <c r="G44" s="57">
        <f t="shared" si="27"/>
        <v>4</v>
      </c>
      <c r="H44" s="58">
        <f t="shared" si="28"/>
        <v>-1</v>
      </c>
    </row>
    <row r="45">
      <c r="A45" s="59" t="s">
        <v>64</v>
      </c>
      <c r="B45" s="52">
        <v>2.0</v>
      </c>
      <c r="C45" s="61"/>
      <c r="D45" s="54"/>
      <c r="E45" s="55"/>
      <c r="F45" s="56"/>
      <c r="G45" s="57">
        <f t="shared" si="27"/>
        <v>2</v>
      </c>
      <c r="H45" s="58">
        <f t="shared" si="28"/>
        <v>-1</v>
      </c>
    </row>
    <row r="46">
      <c r="A46" s="59" t="s">
        <v>66</v>
      </c>
      <c r="B46" s="60"/>
      <c r="C46" s="53"/>
      <c r="D46" s="160"/>
      <c r="E46" s="63"/>
      <c r="F46" s="64"/>
      <c r="G46" s="57">
        <f t="shared" si="27"/>
        <v>0</v>
      </c>
      <c r="H46" s="58">
        <f t="shared" si="28"/>
        <v>0</v>
      </c>
    </row>
    <row r="47">
      <c r="A47" s="59" t="s">
        <v>68</v>
      </c>
      <c r="B47" s="52">
        <v>1.0</v>
      </c>
      <c r="C47" s="61"/>
      <c r="D47" s="54"/>
      <c r="E47" s="55"/>
      <c r="F47" s="64"/>
      <c r="G47" s="57">
        <f t="shared" si="27"/>
        <v>1</v>
      </c>
      <c r="H47" s="58">
        <f t="shared" si="28"/>
        <v>1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7"/>
        <v>0</v>
      </c>
      <c r="H48" s="58">
        <f t="shared" si="28"/>
        <v>4</v>
      </c>
    </row>
    <row r="49">
      <c r="A49" s="46">
        <f>A41 + 1</f>
        <v>44681</v>
      </c>
      <c r="B49" s="47" t="str">
        <f t="shared" ref="B49:E49" si="29">B41</f>
        <v>Individual Feature Work</v>
      </c>
      <c r="C49" s="33" t="str">
        <f t="shared" si="29"/>
        <v>Hosting/Production Environment</v>
      </c>
      <c r="D49" s="35" t="str">
        <f t="shared" si="29"/>
        <v/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/>
      <c r="F50" s="64"/>
      <c r="G50" s="57">
        <f t="shared" ref="G50:G56" si="30">sum(B50:E50)</f>
        <v>0</v>
      </c>
      <c r="H50" s="58">
        <f t="shared" ref="H50:H56" si="31">H42 - G50</f>
        <v>2</v>
      </c>
    </row>
    <row r="51">
      <c r="A51" s="59" t="s">
        <v>61</v>
      </c>
      <c r="B51" s="60"/>
      <c r="C51" s="61"/>
      <c r="D51" s="160"/>
      <c r="E51" s="63"/>
      <c r="F51" s="56"/>
      <c r="G51" s="57">
        <f t="shared" si="30"/>
        <v>0</v>
      </c>
      <c r="H51" s="58">
        <f t="shared" si="31"/>
        <v>-1</v>
      </c>
    </row>
    <row r="52">
      <c r="A52" s="59" t="s">
        <v>63</v>
      </c>
      <c r="B52" s="52">
        <v>2.0</v>
      </c>
      <c r="C52" s="61"/>
      <c r="D52" s="54"/>
      <c r="E52" s="63"/>
      <c r="F52" s="64"/>
      <c r="G52" s="57">
        <f t="shared" si="30"/>
        <v>2</v>
      </c>
      <c r="H52" s="58">
        <f t="shared" si="31"/>
        <v>-3</v>
      </c>
    </row>
    <row r="53">
      <c r="A53" s="59" t="s">
        <v>64</v>
      </c>
      <c r="B53" s="60"/>
      <c r="C53" s="61"/>
      <c r="D53" s="54"/>
      <c r="E53" s="63"/>
      <c r="F53" s="56"/>
      <c r="G53" s="57">
        <f t="shared" si="30"/>
        <v>0</v>
      </c>
      <c r="H53" s="58">
        <f t="shared" si="31"/>
        <v>-1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0"/>
        <v>0</v>
      </c>
      <c r="H54" s="58">
        <f t="shared" si="31"/>
        <v>0</v>
      </c>
    </row>
    <row r="55">
      <c r="A55" s="59" t="s">
        <v>68</v>
      </c>
      <c r="B55" s="52">
        <v>1.0</v>
      </c>
      <c r="C55" s="61"/>
      <c r="D55" s="54"/>
      <c r="E55" s="55"/>
      <c r="F55" s="64"/>
      <c r="G55" s="57">
        <f t="shared" si="30"/>
        <v>1</v>
      </c>
      <c r="H55" s="58">
        <f t="shared" si="31"/>
        <v>0</v>
      </c>
    </row>
    <row r="56">
      <c r="A56" s="43" t="s">
        <v>70</v>
      </c>
      <c r="B56" s="52"/>
      <c r="C56" s="61"/>
      <c r="D56" s="54"/>
      <c r="E56" s="63"/>
      <c r="F56" s="64"/>
      <c r="G56" s="57">
        <f t="shared" si="30"/>
        <v>0</v>
      </c>
      <c r="H56" s="58">
        <f t="shared" si="31"/>
        <v>4</v>
      </c>
    </row>
    <row r="57">
      <c r="A57" s="46">
        <f>A49 + 1</f>
        <v>44682</v>
      </c>
      <c r="B57" s="47" t="str">
        <f t="shared" ref="B57:E57" si="32">B49</f>
        <v>Individual Feature Work</v>
      </c>
      <c r="C57" s="33" t="str">
        <f t="shared" si="32"/>
        <v>Hosting/Production Environment</v>
      </c>
      <c r="D57" s="35" t="str">
        <f t="shared" si="32"/>
        <v/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55"/>
      <c r="F58" s="64"/>
      <c r="G58" s="57">
        <f t="shared" ref="G58:G64" si="33">sum(B58:E58)</f>
        <v>0</v>
      </c>
      <c r="H58" s="58">
        <f t="shared" ref="H58:H64" si="34">H50 - G58</f>
        <v>2</v>
      </c>
    </row>
    <row r="59">
      <c r="A59" s="59" t="s">
        <v>61</v>
      </c>
      <c r="B59" s="60"/>
      <c r="C59" s="61"/>
      <c r="D59" s="160"/>
      <c r="E59" s="55"/>
      <c r="F59" s="64"/>
      <c r="G59" s="57">
        <f t="shared" si="33"/>
        <v>0</v>
      </c>
      <c r="H59" s="58">
        <f t="shared" si="34"/>
        <v>-1</v>
      </c>
    </row>
    <row r="60">
      <c r="A60" s="59" t="s">
        <v>63</v>
      </c>
      <c r="B60" s="52"/>
      <c r="C60" s="61"/>
      <c r="D60" s="54"/>
      <c r="E60" s="63"/>
      <c r="F60" s="64"/>
      <c r="G60" s="57">
        <f t="shared" si="33"/>
        <v>0</v>
      </c>
      <c r="H60" s="58">
        <f t="shared" si="34"/>
        <v>-3</v>
      </c>
    </row>
    <row r="61">
      <c r="A61" s="59" t="s">
        <v>64</v>
      </c>
      <c r="B61" s="60"/>
      <c r="C61" s="61"/>
      <c r="D61" s="54"/>
      <c r="E61" s="55">
        <v>1.0</v>
      </c>
      <c r="F61" s="56"/>
      <c r="G61" s="57">
        <f t="shared" si="33"/>
        <v>1</v>
      </c>
      <c r="H61" s="58">
        <f t="shared" si="34"/>
        <v>-2</v>
      </c>
    </row>
    <row r="62">
      <c r="A62" s="59" t="s">
        <v>66</v>
      </c>
      <c r="B62" s="60"/>
      <c r="C62" s="53"/>
      <c r="D62" s="54"/>
      <c r="E62" s="63"/>
      <c r="F62" s="64"/>
      <c r="G62" s="57">
        <f t="shared" si="33"/>
        <v>0</v>
      </c>
      <c r="H62" s="58">
        <f t="shared" si="34"/>
        <v>0</v>
      </c>
    </row>
    <row r="63">
      <c r="A63" s="59" t="s">
        <v>68</v>
      </c>
      <c r="B63" s="60"/>
      <c r="C63" s="61"/>
      <c r="D63" s="54"/>
      <c r="E63" s="55">
        <v>1.0</v>
      </c>
      <c r="F63" s="64"/>
      <c r="G63" s="57">
        <f t="shared" si="33"/>
        <v>1</v>
      </c>
      <c r="H63" s="58">
        <f t="shared" si="34"/>
        <v>-1</v>
      </c>
    </row>
    <row r="64">
      <c r="A64" s="43" t="s">
        <v>70</v>
      </c>
      <c r="B64" s="65"/>
      <c r="C64" s="66"/>
      <c r="D64" s="67"/>
      <c r="E64" s="68"/>
      <c r="F64" s="69"/>
      <c r="G64" s="57">
        <f t="shared" si="33"/>
        <v>0</v>
      </c>
      <c r="H64" s="70">
        <f t="shared" si="34"/>
        <v>4</v>
      </c>
    </row>
    <row r="65">
      <c r="E65" s="71" t="s">
        <v>76</v>
      </c>
      <c r="F65" s="72">
        <f>SUM(F9:F64)</f>
        <v>0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44676</v>
      </c>
      <c r="B72" s="74">
        <f>SUM(G10+G11+G12+G13+G14+G15+G16)</f>
        <v>16</v>
      </c>
      <c r="C72" s="74">
        <f>(B72-F72)/(F72)*100</f>
        <v>187.1794872</v>
      </c>
      <c r="D72" s="74">
        <f>SUM(H9:H16)</f>
        <v>39</v>
      </c>
      <c r="E72" s="74">
        <f>D72</f>
        <v>39</v>
      </c>
      <c r="F72" s="74">
        <f>E78</f>
        <v>5.571428571</v>
      </c>
    </row>
    <row r="73">
      <c r="A73" s="30">
        <f t="shared" ref="A73:A79" si="35">A72 + 1</f>
        <v>44677</v>
      </c>
      <c r="B73" s="74">
        <f>SUM(G18+G19+G20+G21+G22+G23+G24)</f>
        <v>12</v>
      </c>
      <c r="C73" s="74">
        <f>(B73-F72)/(F72)*100</f>
        <v>115.3846154</v>
      </c>
      <c r="D73" s="74">
        <f>Sum(H17:H24)</f>
        <v>27</v>
      </c>
      <c r="E73" s="74">
        <f>D72 * (6/7)</f>
        <v>33.42857143</v>
      </c>
    </row>
    <row r="74">
      <c r="A74" s="30">
        <f t="shared" si="35"/>
        <v>44678</v>
      </c>
      <c r="B74" s="74">
        <f>SUM(G26+G27+G28+G29+G30+G31+G32)</f>
        <v>6.5</v>
      </c>
      <c r="C74" s="74">
        <f>(B74-F72)/(F72)*100</f>
        <v>16.66666667</v>
      </c>
      <c r="D74" s="74">
        <f>sum(H25:H32)</f>
        <v>20.5</v>
      </c>
      <c r="E74" s="74">
        <f>D72 * (5/7)</f>
        <v>27.85714286</v>
      </c>
    </row>
    <row r="75">
      <c r="A75" s="30">
        <f t="shared" si="35"/>
        <v>44679</v>
      </c>
      <c r="B75" s="74">
        <f>SUM(G34+G35+G36+G37+G38+G39+G40)</f>
        <v>7.5</v>
      </c>
      <c r="C75" s="74">
        <f>(B75-F72)/(F72)*100</f>
        <v>34.61538462</v>
      </c>
      <c r="D75" s="74">
        <f>sum(H33:H40)</f>
        <v>13</v>
      </c>
      <c r="E75" s="74">
        <f>D72 * (4/7)</f>
        <v>22.28571429</v>
      </c>
    </row>
    <row r="76">
      <c r="A76" s="30">
        <f t="shared" si="35"/>
        <v>44680</v>
      </c>
      <c r="B76" s="74">
        <f>SUM(G42+G43+G44+G45+G46+G47+G48)</f>
        <v>9</v>
      </c>
      <c r="C76" s="74">
        <f>((B76-F72)/(F72)*100)</f>
        <v>61.53846154</v>
      </c>
      <c r="D76" s="74">
        <f>sum(H41:H48)</f>
        <v>4</v>
      </c>
      <c r="E76" s="74">
        <f>D72 * (3/7)</f>
        <v>16.71428571</v>
      </c>
    </row>
    <row r="77">
      <c r="A77" s="30">
        <f t="shared" si="35"/>
        <v>44681</v>
      </c>
      <c r="B77" s="74">
        <f>SUM(G50+G51+G52+G53+G54+G55+G56)</f>
        <v>3</v>
      </c>
      <c r="C77" s="74">
        <f>(B77-F72)/(F72)*100</f>
        <v>-46.15384615</v>
      </c>
      <c r="D77" s="74">
        <f>sum(H49:H56)</f>
        <v>1</v>
      </c>
      <c r="E77" s="74">
        <f>D72 * (2/7)</f>
        <v>11.14285714</v>
      </c>
    </row>
    <row r="78">
      <c r="A78" s="30">
        <f t="shared" si="35"/>
        <v>44682</v>
      </c>
      <c r="B78" s="74">
        <f>SUM(G58+G59+G60+G61+G62+G63+G64)</f>
        <v>2</v>
      </c>
      <c r="C78" s="74">
        <f>(B78-F72)/(F72)*100</f>
        <v>-64.1025641</v>
      </c>
      <c r="D78" s="74">
        <f>sum(H57:H64)</f>
        <v>-1</v>
      </c>
      <c r="E78" s="74">
        <f>D72 * (1/7)</f>
        <v>5.571428571</v>
      </c>
    </row>
    <row r="79">
      <c r="A79" s="30">
        <f t="shared" si="35"/>
        <v>44683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-1</v>
      </c>
      <c r="E79" s="74">
        <f>D72 * 0</f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20.0</v>
      </c>
      <c r="C2" s="25">
        <f>sumif(A9:A1000,A2,G9:G1000)</f>
        <v>10</v>
      </c>
      <c r="D2" s="26">
        <v>44683.0</v>
      </c>
      <c r="E2" s="27">
        <f>SUM(H9:H16)</f>
        <v>73</v>
      </c>
      <c r="F2" s="28">
        <f>sum(I2:I5)</f>
        <v>58</v>
      </c>
      <c r="G2" s="29" t="s">
        <v>107</v>
      </c>
      <c r="H2" s="29">
        <f>sum(B9:B64)</f>
        <v>19</v>
      </c>
      <c r="I2" s="29">
        <v>20.0</v>
      </c>
      <c r="J2" s="30">
        <f>D2</f>
        <v>44683</v>
      </c>
      <c r="K2" s="31">
        <f>B2</f>
        <v>20</v>
      </c>
      <c r="L2" s="31">
        <f>B3</f>
        <v>8</v>
      </c>
      <c r="M2" s="31">
        <f>B4</f>
        <v>15</v>
      </c>
      <c r="N2" s="31">
        <f>B5</f>
        <v>8</v>
      </c>
      <c r="O2" s="31">
        <f>B6</f>
        <v>10</v>
      </c>
      <c r="P2" s="31">
        <f>B7</f>
        <v>8</v>
      </c>
      <c r="Q2" s="31">
        <f>B8</f>
        <v>8</v>
      </c>
      <c r="R2" s="31">
        <f>sum(K2:Q2)</f>
        <v>77</v>
      </c>
      <c r="V2" s="23"/>
      <c r="W2" s="31">
        <f t="shared" ref="W2:AC2" si="1">(K11-K17)/7</f>
        <v>1.428571429</v>
      </c>
      <c r="X2" s="31">
        <f t="shared" si="1"/>
        <v>1</v>
      </c>
      <c r="Y2" s="31">
        <f t="shared" si="1"/>
        <v>2.714285714</v>
      </c>
      <c r="Z2" s="31">
        <f t="shared" si="1"/>
        <v>0.7142857143</v>
      </c>
      <c r="AA2" s="31">
        <f t="shared" si="1"/>
        <v>1.428571429</v>
      </c>
      <c r="AB2" s="31">
        <f t="shared" si="1"/>
        <v>0.8571428571</v>
      </c>
      <c r="AC2" s="31">
        <f t="shared" si="1"/>
        <v>0.7142857143</v>
      </c>
      <c r="AD2" s="32"/>
    </row>
    <row r="3">
      <c r="A3" s="24" t="s">
        <v>61</v>
      </c>
      <c r="B3" s="25">
        <v>8.0</v>
      </c>
      <c r="C3" s="25">
        <f t="shared" ref="C3:C4" si="3">sumif(A9:A1000,A3,G9:G1000)</f>
        <v>7</v>
      </c>
      <c r="D3" s="26">
        <v>44684.0</v>
      </c>
      <c r="E3" s="27">
        <f>Sum(H17:H24)</f>
        <v>66</v>
      </c>
      <c r="F3" s="27">
        <f>F2 * (6/7)</f>
        <v>49.71428571</v>
      </c>
      <c r="G3" s="5" t="s">
        <v>110</v>
      </c>
      <c r="H3" s="33">
        <f>sum(C9:C64)</f>
        <v>36</v>
      </c>
      <c r="I3" s="5">
        <v>28.0</v>
      </c>
      <c r="J3" s="30">
        <f t="shared" ref="J3:J9" si="4">J2 + 1</f>
        <v>44684</v>
      </c>
      <c r="K3" s="31">
        <f t="shared" ref="K3:R3" si="2">K2 * (6/7)</f>
        <v>17.14285714</v>
      </c>
      <c r="L3" s="31">
        <f t="shared" si="2"/>
        <v>6.857142857</v>
      </c>
      <c r="M3" s="31">
        <f t="shared" si="2"/>
        <v>12.85714286</v>
      </c>
      <c r="N3" s="31">
        <f t="shared" si="2"/>
        <v>6.857142857</v>
      </c>
      <c r="O3" s="31">
        <f t="shared" si="2"/>
        <v>8.571428571</v>
      </c>
      <c r="P3" s="31">
        <f t="shared" si="2"/>
        <v>6.857142857</v>
      </c>
      <c r="Q3" s="31">
        <f t="shared" si="2"/>
        <v>6.857142857</v>
      </c>
      <c r="R3" s="31">
        <f t="shared" si="2"/>
        <v>66</v>
      </c>
    </row>
    <row r="4">
      <c r="A4" s="24" t="s">
        <v>63</v>
      </c>
      <c r="B4" s="25">
        <v>15.0</v>
      </c>
      <c r="C4" s="25">
        <f t="shared" si="3"/>
        <v>21</v>
      </c>
      <c r="D4" s="26">
        <v>44685.0</v>
      </c>
      <c r="E4" s="27">
        <f>sum(H25:H32)</f>
        <v>57</v>
      </c>
      <c r="F4" s="27">
        <f>F2 * (5/7)</f>
        <v>41.42857143</v>
      </c>
      <c r="G4" s="34" t="s">
        <v>109</v>
      </c>
      <c r="H4" s="35">
        <f>sum(D9:D64)</f>
        <v>0</v>
      </c>
      <c r="I4" s="34">
        <v>2.0</v>
      </c>
      <c r="J4" s="30">
        <f t="shared" si="4"/>
        <v>44685</v>
      </c>
      <c r="K4" s="31">
        <f t="shared" ref="K4:R4" si="5">K2 * (5/7)</f>
        <v>14.28571429</v>
      </c>
      <c r="L4" s="31">
        <f t="shared" si="5"/>
        <v>5.714285714</v>
      </c>
      <c r="M4" s="31">
        <f t="shared" si="5"/>
        <v>10.71428571</v>
      </c>
      <c r="N4" s="31">
        <f t="shared" si="5"/>
        <v>5.714285714</v>
      </c>
      <c r="O4" s="31">
        <f t="shared" si="5"/>
        <v>7.142857143</v>
      </c>
      <c r="P4" s="31">
        <f t="shared" si="5"/>
        <v>5.714285714</v>
      </c>
      <c r="Q4" s="31">
        <f t="shared" si="5"/>
        <v>5.714285714</v>
      </c>
      <c r="R4" s="31">
        <f t="shared" si="5"/>
        <v>55</v>
      </c>
    </row>
    <row r="5">
      <c r="A5" s="24" t="s">
        <v>64</v>
      </c>
      <c r="B5" s="25">
        <v>8.0</v>
      </c>
      <c r="C5" s="25">
        <f>sumif(A9:A1000,A5,G9:G1000)</f>
        <v>6</v>
      </c>
      <c r="D5" s="26">
        <v>44686.0</v>
      </c>
      <c r="E5" s="27">
        <f>sum(H33:H40)</f>
        <v>48</v>
      </c>
      <c r="F5" s="27">
        <f>F2 * (4/7)</f>
        <v>33.14285714</v>
      </c>
      <c r="G5" s="36" t="s">
        <v>65</v>
      </c>
      <c r="H5" s="48">
        <f>sum(E9:E64)</f>
        <v>11</v>
      </c>
      <c r="I5" s="36">
        <v>8.0</v>
      </c>
      <c r="J5" s="30">
        <f t="shared" si="4"/>
        <v>44686</v>
      </c>
      <c r="K5" s="31">
        <f t="shared" ref="K5:R5" si="6">K2 * (4/7)</f>
        <v>11.42857143</v>
      </c>
      <c r="L5" s="31">
        <f t="shared" si="6"/>
        <v>4.571428571</v>
      </c>
      <c r="M5" s="31">
        <f t="shared" si="6"/>
        <v>8.571428571</v>
      </c>
      <c r="N5" s="31">
        <f t="shared" si="6"/>
        <v>4.571428571</v>
      </c>
      <c r="O5" s="31">
        <f t="shared" si="6"/>
        <v>5.714285714</v>
      </c>
      <c r="P5" s="31">
        <f t="shared" si="6"/>
        <v>4.571428571</v>
      </c>
      <c r="Q5" s="31">
        <f t="shared" si="6"/>
        <v>4.571428571</v>
      </c>
      <c r="R5" s="31">
        <f t="shared" si="6"/>
        <v>44</v>
      </c>
    </row>
    <row r="6">
      <c r="A6" s="24" t="s">
        <v>66</v>
      </c>
      <c r="B6" s="25">
        <v>10.0</v>
      </c>
      <c r="C6" s="25">
        <f>sumif(A9:A1000,A6,G9:G1000)</f>
        <v>10</v>
      </c>
      <c r="D6" s="26">
        <v>44687.0</v>
      </c>
      <c r="E6" s="27">
        <f>sum(H41:H48)</f>
        <v>37</v>
      </c>
      <c r="F6" s="27">
        <f>F2 * (3/7)</f>
        <v>24.85714286</v>
      </c>
      <c r="G6" s="39" t="s">
        <v>67</v>
      </c>
      <c r="H6" s="40"/>
      <c r="I6" s="41">
        <f>Sum(I2:I5)</f>
        <v>58</v>
      </c>
      <c r="J6" s="30">
        <f t="shared" si="4"/>
        <v>44687</v>
      </c>
      <c r="K6" s="31">
        <f t="shared" ref="K6:R6" si="7">K2 * (3/7)</f>
        <v>8.571428571</v>
      </c>
      <c r="L6" s="31">
        <f t="shared" si="7"/>
        <v>3.428571429</v>
      </c>
      <c r="M6" s="31">
        <f t="shared" si="7"/>
        <v>6.428571429</v>
      </c>
      <c r="N6" s="31">
        <f t="shared" si="7"/>
        <v>3.428571429</v>
      </c>
      <c r="O6" s="31">
        <f t="shared" si="7"/>
        <v>4.285714286</v>
      </c>
      <c r="P6" s="31">
        <f t="shared" si="7"/>
        <v>3.428571429</v>
      </c>
      <c r="Q6" s="31">
        <f t="shared" si="7"/>
        <v>3.428571429</v>
      </c>
      <c r="R6" s="31">
        <f t="shared" si="7"/>
        <v>33</v>
      </c>
    </row>
    <row r="7">
      <c r="A7" s="24" t="s">
        <v>68</v>
      </c>
      <c r="B7" s="25">
        <v>8.0</v>
      </c>
      <c r="C7" s="25">
        <f>sumif(A9:A1000,A7,G9:G1000)</f>
        <v>7</v>
      </c>
      <c r="D7" s="26">
        <v>44688.0</v>
      </c>
      <c r="E7" s="27">
        <f>sum(H49:H56)</f>
        <v>28</v>
      </c>
      <c r="F7" s="27">
        <f>F2 * (2/7)</f>
        <v>16.57142857</v>
      </c>
      <c r="G7" s="24" t="s">
        <v>69</v>
      </c>
      <c r="H7" s="24" t="s">
        <v>50</v>
      </c>
      <c r="J7" s="30">
        <f t="shared" si="4"/>
        <v>44688</v>
      </c>
      <c r="K7" s="31">
        <f t="shared" ref="K7:R7" si="8">K2 * (2/7)</f>
        <v>5.714285714</v>
      </c>
      <c r="L7" s="31">
        <f t="shared" si="8"/>
        <v>2.285714286</v>
      </c>
      <c r="M7" s="31">
        <f t="shared" si="8"/>
        <v>4.285714286</v>
      </c>
      <c r="N7" s="31">
        <f t="shared" si="8"/>
        <v>2.285714286</v>
      </c>
      <c r="O7" s="31">
        <f t="shared" si="8"/>
        <v>2.857142857</v>
      </c>
      <c r="P7" s="31">
        <f t="shared" si="8"/>
        <v>2.285714286</v>
      </c>
      <c r="Q7" s="31">
        <f t="shared" si="8"/>
        <v>2.285714286</v>
      </c>
      <c r="R7" s="31">
        <f t="shared" si="8"/>
        <v>22</v>
      </c>
    </row>
    <row r="8">
      <c r="A8" s="24" t="s">
        <v>70</v>
      </c>
      <c r="B8" s="25">
        <v>8.0</v>
      </c>
      <c r="C8" s="25">
        <f>sumif(A9:A1000,A8,G9:G1000)</f>
        <v>5</v>
      </c>
      <c r="D8" s="26">
        <v>44689.0</v>
      </c>
      <c r="E8" s="27">
        <f>sum(H57:H64)</f>
        <v>11</v>
      </c>
      <c r="F8" s="27">
        <f>F2 * (1/7)</f>
        <v>8.285714286</v>
      </c>
      <c r="G8" s="44">
        <f t="shared" ref="G8:H8" si="9">Sum(B2:B8)</f>
        <v>77</v>
      </c>
      <c r="H8" s="45">
        <f t="shared" si="9"/>
        <v>66</v>
      </c>
      <c r="J8" s="30">
        <f t="shared" si="4"/>
        <v>44689</v>
      </c>
      <c r="K8" s="31">
        <f t="shared" ref="K8:R8" si="10">K2 * (1/7)</f>
        <v>2.857142857</v>
      </c>
      <c r="L8" s="31">
        <f t="shared" si="10"/>
        <v>1.142857143</v>
      </c>
      <c r="M8" s="31">
        <f t="shared" si="10"/>
        <v>2.142857143</v>
      </c>
      <c r="N8" s="31">
        <f t="shared" si="10"/>
        <v>1.142857143</v>
      </c>
      <c r="O8" s="31">
        <f t="shared" si="10"/>
        <v>1.428571429</v>
      </c>
      <c r="P8" s="31">
        <f t="shared" si="10"/>
        <v>1.142857143</v>
      </c>
      <c r="Q8" s="31">
        <f t="shared" si="10"/>
        <v>1.142857143</v>
      </c>
      <c r="R8" s="31">
        <f t="shared" si="10"/>
        <v>11</v>
      </c>
    </row>
    <row r="9">
      <c r="A9" s="46">
        <f>D2</f>
        <v>44683</v>
      </c>
      <c r="B9" s="47" t="str">
        <f>G2</f>
        <v>Individual Feature Work</v>
      </c>
      <c r="C9" s="33" t="str">
        <f>G3</f>
        <v>Core Requirements</v>
      </c>
      <c r="D9" s="35" t="str">
        <f>G4</f>
        <v>Hosting/Production Environment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44690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54"/>
      <c r="E10" s="55"/>
      <c r="F10" s="56"/>
      <c r="G10" s="57">
        <f t="shared" ref="G10:G16" si="12">sum(B10:E10)</f>
        <v>0</v>
      </c>
      <c r="H10" s="58">
        <f t="shared" ref="H10:H16" si="13">B2 - G10</f>
        <v>20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/>
      <c r="F11" s="56"/>
      <c r="G11" s="57">
        <f t="shared" si="12"/>
        <v>0</v>
      </c>
      <c r="H11" s="58">
        <f t="shared" si="13"/>
        <v>8</v>
      </c>
      <c r="J11" s="30">
        <f>D2</f>
        <v>44683</v>
      </c>
      <c r="K11" s="62">
        <f>H10</f>
        <v>20</v>
      </c>
      <c r="L11" s="62">
        <f>H11</f>
        <v>8</v>
      </c>
      <c r="M11" s="62">
        <f>H12</f>
        <v>13</v>
      </c>
      <c r="N11" s="62">
        <f>H13</f>
        <v>7</v>
      </c>
      <c r="O11" s="62">
        <f>H14</f>
        <v>10</v>
      </c>
      <c r="P11" s="62">
        <f>H15</f>
        <v>7</v>
      </c>
      <c r="Q11" s="62">
        <f>H16</f>
        <v>8</v>
      </c>
      <c r="R11" s="62">
        <f t="shared" ref="R11:R18" si="14">sum(K11:Q11)</f>
        <v>73</v>
      </c>
    </row>
    <row r="12">
      <c r="A12" s="59" t="s">
        <v>63</v>
      </c>
      <c r="B12" s="52">
        <v>2.0</v>
      </c>
      <c r="C12" s="61"/>
      <c r="D12" s="54"/>
      <c r="E12" s="55"/>
      <c r="F12" s="56"/>
      <c r="G12" s="57">
        <f t="shared" si="12"/>
        <v>2</v>
      </c>
      <c r="H12" s="58">
        <f t="shared" si="13"/>
        <v>13</v>
      </c>
      <c r="J12" s="30">
        <f t="shared" ref="J12:J18" si="15">J11 + 1</f>
        <v>44684</v>
      </c>
      <c r="K12" s="62">
        <f>H18</f>
        <v>20</v>
      </c>
      <c r="L12" s="62">
        <f>H19</f>
        <v>8</v>
      </c>
      <c r="M12" s="62">
        <f>H20</f>
        <v>10</v>
      </c>
      <c r="N12" s="62">
        <f>H21</f>
        <v>6</v>
      </c>
      <c r="O12" s="62">
        <f>H22</f>
        <v>8</v>
      </c>
      <c r="P12" s="62">
        <f>H23</f>
        <v>6</v>
      </c>
      <c r="Q12" s="62">
        <f>H24</f>
        <v>8</v>
      </c>
      <c r="R12" s="62">
        <f t="shared" si="14"/>
        <v>66</v>
      </c>
    </row>
    <row r="13">
      <c r="A13" s="59" t="s">
        <v>64</v>
      </c>
      <c r="B13" s="60"/>
      <c r="C13" s="53">
        <v>1.0</v>
      </c>
      <c r="D13" s="54"/>
      <c r="E13" s="55"/>
      <c r="F13" s="56"/>
      <c r="G13" s="57">
        <f t="shared" si="12"/>
        <v>1</v>
      </c>
      <c r="H13" s="58">
        <f t="shared" si="13"/>
        <v>7</v>
      </c>
      <c r="J13" s="30">
        <f t="shared" si="15"/>
        <v>44685</v>
      </c>
      <c r="K13" s="62">
        <f>H26</f>
        <v>20</v>
      </c>
      <c r="L13" s="62">
        <f>H27</f>
        <v>6</v>
      </c>
      <c r="M13" s="62">
        <f>H28</f>
        <v>10</v>
      </c>
      <c r="N13" s="62">
        <f>H29</f>
        <v>4</v>
      </c>
      <c r="O13" s="62">
        <f>H30</f>
        <v>4</v>
      </c>
      <c r="P13" s="62">
        <f>H31</f>
        <v>5</v>
      </c>
      <c r="Q13" s="62">
        <f>H32</f>
        <v>8</v>
      </c>
      <c r="R13" s="62">
        <f t="shared" si="14"/>
        <v>57</v>
      </c>
    </row>
    <row r="14">
      <c r="A14" s="59" t="s">
        <v>66</v>
      </c>
      <c r="B14" s="52"/>
      <c r="C14" s="53"/>
      <c r="D14" s="160"/>
      <c r="E14" s="63"/>
      <c r="F14" s="64"/>
      <c r="G14" s="57">
        <f t="shared" si="12"/>
        <v>0</v>
      </c>
      <c r="H14" s="58">
        <f t="shared" si="13"/>
        <v>10</v>
      </c>
      <c r="J14" s="30">
        <f t="shared" si="15"/>
        <v>44686</v>
      </c>
      <c r="K14" s="62">
        <f>H34</f>
        <v>19</v>
      </c>
      <c r="L14" s="62">
        <f>H35</f>
        <v>6</v>
      </c>
      <c r="M14" s="62">
        <f>H36</f>
        <v>6</v>
      </c>
      <c r="N14" s="62">
        <f>H37</f>
        <v>4</v>
      </c>
      <c r="O14" s="62">
        <f>H38</f>
        <v>2</v>
      </c>
      <c r="P14" s="62">
        <f>H39</f>
        <v>4</v>
      </c>
      <c r="Q14" s="62">
        <f>H40</f>
        <v>7</v>
      </c>
      <c r="R14" s="62">
        <f t="shared" si="14"/>
        <v>48</v>
      </c>
    </row>
    <row r="15">
      <c r="A15" s="59" t="s">
        <v>68</v>
      </c>
      <c r="B15" s="60"/>
      <c r="C15" s="61"/>
      <c r="D15" s="54"/>
      <c r="E15" s="55">
        <v>1.0</v>
      </c>
      <c r="F15" s="56"/>
      <c r="G15" s="57">
        <f t="shared" si="12"/>
        <v>1</v>
      </c>
      <c r="H15" s="58">
        <f t="shared" si="13"/>
        <v>7</v>
      </c>
      <c r="J15" s="30">
        <f t="shared" si="15"/>
        <v>44687</v>
      </c>
      <c r="K15" s="62">
        <f>H42</f>
        <v>18</v>
      </c>
      <c r="L15" s="62">
        <f>H43</f>
        <v>5</v>
      </c>
      <c r="M15" s="62">
        <f>H44</f>
        <v>1</v>
      </c>
      <c r="N15" s="62">
        <f>H45</f>
        <v>3</v>
      </c>
      <c r="O15" s="62">
        <f>H46</f>
        <v>0</v>
      </c>
      <c r="P15" s="62">
        <f>H47</f>
        <v>3</v>
      </c>
      <c r="Q15" s="62">
        <f>H48</f>
        <v>7</v>
      </c>
      <c r="R15" s="62">
        <f t="shared" si="14"/>
        <v>37</v>
      </c>
    </row>
    <row r="16">
      <c r="A16" s="43" t="s">
        <v>70</v>
      </c>
      <c r="B16" s="52"/>
      <c r="C16" s="61"/>
      <c r="D16" s="160"/>
      <c r="E16" s="63"/>
      <c r="F16" s="64"/>
      <c r="G16" s="57">
        <f t="shared" si="12"/>
        <v>0</v>
      </c>
      <c r="H16" s="58">
        <f t="shared" si="13"/>
        <v>8</v>
      </c>
      <c r="J16" s="30">
        <f t="shared" si="15"/>
        <v>44688</v>
      </c>
      <c r="K16" s="62">
        <f>H50</f>
        <v>17</v>
      </c>
      <c r="L16" s="62">
        <f>H51</f>
        <v>5</v>
      </c>
      <c r="M16" s="62">
        <f>H52</f>
        <v>-3</v>
      </c>
      <c r="N16" s="62">
        <f>H53</f>
        <v>2</v>
      </c>
      <c r="O16" s="62">
        <f>H54</f>
        <v>0</v>
      </c>
      <c r="P16" s="62">
        <f>H55</f>
        <v>2</v>
      </c>
      <c r="Q16" s="62">
        <f>H56</f>
        <v>5</v>
      </c>
      <c r="R16" s="62">
        <f t="shared" si="14"/>
        <v>28</v>
      </c>
    </row>
    <row r="17">
      <c r="A17" s="46">
        <f>A9 + 1</f>
        <v>44684</v>
      </c>
      <c r="B17" s="47" t="str">
        <f t="shared" ref="B17:E17" si="16">B9</f>
        <v>Individual Feature Work</v>
      </c>
      <c r="C17" s="33" t="str">
        <f t="shared" si="16"/>
        <v>Core Requirements</v>
      </c>
      <c r="D17" s="35" t="str">
        <f t="shared" si="16"/>
        <v>Hosting/Production Environment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44689</v>
      </c>
      <c r="K17" s="62">
        <f>H58</f>
        <v>10</v>
      </c>
      <c r="L17" s="62">
        <f>H59</f>
        <v>1</v>
      </c>
      <c r="M17" s="62">
        <f>H60</f>
        <v>-6</v>
      </c>
      <c r="N17" s="62">
        <f>H61</f>
        <v>2</v>
      </c>
      <c r="O17" s="62">
        <f>H62</f>
        <v>0</v>
      </c>
      <c r="P17" s="62">
        <f>H63</f>
        <v>1</v>
      </c>
      <c r="Q17" s="62">
        <f>H64</f>
        <v>3</v>
      </c>
      <c r="R17" s="62">
        <f t="shared" si="14"/>
        <v>11</v>
      </c>
    </row>
    <row r="18">
      <c r="A18" s="51" t="s">
        <v>59</v>
      </c>
      <c r="B18" s="52"/>
      <c r="C18" s="53"/>
      <c r="D18" s="54"/>
      <c r="E18" s="55"/>
      <c r="F18" s="56"/>
      <c r="G18" s="57">
        <f t="shared" ref="G18:G24" si="18">sum(B18:E18)</f>
        <v>0</v>
      </c>
      <c r="H18" s="58">
        <f t="shared" ref="H18:H24" si="19">H10 - G18</f>
        <v>20</v>
      </c>
      <c r="J18" s="30">
        <f t="shared" si="15"/>
        <v>44690</v>
      </c>
      <c r="K18" s="62">
        <f t="shared" ref="K18:Q18" si="17">K17</f>
        <v>10</v>
      </c>
      <c r="L18" s="62">
        <f t="shared" si="17"/>
        <v>1</v>
      </c>
      <c r="M18" s="62">
        <f t="shared" si="17"/>
        <v>-6</v>
      </c>
      <c r="N18" s="62">
        <f t="shared" si="17"/>
        <v>2</v>
      </c>
      <c r="O18" s="62">
        <f t="shared" si="17"/>
        <v>0</v>
      </c>
      <c r="P18" s="62">
        <f t="shared" si="17"/>
        <v>1</v>
      </c>
      <c r="Q18" s="62">
        <f t="shared" si="17"/>
        <v>3</v>
      </c>
      <c r="R18" s="62">
        <f t="shared" si="14"/>
        <v>11</v>
      </c>
    </row>
    <row r="19">
      <c r="A19" s="59" t="s">
        <v>61</v>
      </c>
      <c r="B19" s="60"/>
      <c r="C19" s="61"/>
      <c r="D19" s="160"/>
      <c r="E19" s="63"/>
      <c r="F19" s="56"/>
      <c r="G19" s="57">
        <f t="shared" si="18"/>
        <v>0</v>
      </c>
      <c r="H19" s="58">
        <f t="shared" si="19"/>
        <v>8</v>
      </c>
    </row>
    <row r="20">
      <c r="A20" s="59" t="s">
        <v>63</v>
      </c>
      <c r="B20" s="52">
        <v>3.0</v>
      </c>
      <c r="C20" s="61"/>
      <c r="D20" s="54"/>
      <c r="E20" s="63"/>
      <c r="F20" s="56"/>
      <c r="G20" s="57">
        <f t="shared" si="18"/>
        <v>3</v>
      </c>
      <c r="H20" s="58">
        <f t="shared" si="19"/>
        <v>10</v>
      </c>
    </row>
    <row r="21">
      <c r="A21" s="59" t="s">
        <v>64</v>
      </c>
      <c r="B21" s="60"/>
      <c r="C21" s="53">
        <v>1.0</v>
      </c>
      <c r="D21" s="54"/>
      <c r="E21" s="55"/>
      <c r="F21" s="56"/>
      <c r="G21" s="57">
        <f t="shared" si="18"/>
        <v>1</v>
      </c>
      <c r="H21" s="58">
        <f t="shared" si="19"/>
        <v>6</v>
      </c>
    </row>
    <row r="22">
      <c r="A22" s="59" t="s">
        <v>66</v>
      </c>
      <c r="B22" s="52"/>
      <c r="C22" s="53">
        <v>2.0</v>
      </c>
      <c r="D22" s="54"/>
      <c r="E22" s="63"/>
      <c r="F22" s="64"/>
      <c r="G22" s="57">
        <f t="shared" si="18"/>
        <v>2</v>
      </c>
      <c r="H22" s="58">
        <f t="shared" si="19"/>
        <v>8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8"/>
        <v>1</v>
      </c>
      <c r="H23" s="58">
        <f t="shared" si="19"/>
        <v>6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8"/>
        <v>0</v>
      </c>
      <c r="H24" s="58">
        <f t="shared" si="19"/>
        <v>8</v>
      </c>
    </row>
    <row r="25">
      <c r="A25" s="46">
        <f>A17 + 1</f>
        <v>44685</v>
      </c>
      <c r="B25" s="47" t="str">
        <f t="shared" ref="B25:E25" si="20">B17</f>
        <v>Individual Feature Work</v>
      </c>
      <c r="C25" s="33" t="str">
        <f t="shared" si="20"/>
        <v>Core Requirements</v>
      </c>
      <c r="D25" s="35" t="str">
        <f t="shared" si="20"/>
        <v>Hosting/Production Environment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54"/>
      <c r="E26" s="55"/>
      <c r="F26" s="56"/>
      <c r="G26" s="57">
        <f t="shared" ref="G26:G32" si="21">sum(B26:E26)</f>
        <v>0</v>
      </c>
      <c r="H26" s="58">
        <f t="shared" ref="H26:H32" si="22">H18 - G26</f>
        <v>20</v>
      </c>
    </row>
    <row r="27">
      <c r="A27" s="59" t="s">
        <v>61</v>
      </c>
      <c r="B27" s="52"/>
      <c r="C27" s="53">
        <v>1.0</v>
      </c>
      <c r="D27" s="54"/>
      <c r="E27" s="55">
        <v>1.0</v>
      </c>
      <c r="F27" s="56"/>
      <c r="G27" s="57">
        <f t="shared" si="21"/>
        <v>2</v>
      </c>
      <c r="H27" s="58">
        <f t="shared" si="22"/>
        <v>6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1"/>
        <v>0</v>
      </c>
      <c r="H28" s="58">
        <f t="shared" si="22"/>
        <v>10</v>
      </c>
    </row>
    <row r="29">
      <c r="A29" s="59" t="s">
        <v>64</v>
      </c>
      <c r="B29" s="60"/>
      <c r="C29" s="61"/>
      <c r="D29" s="54"/>
      <c r="E29" s="55">
        <v>2.0</v>
      </c>
      <c r="F29" s="64"/>
      <c r="G29" s="57">
        <f t="shared" si="21"/>
        <v>2</v>
      </c>
      <c r="H29" s="58">
        <f t="shared" si="22"/>
        <v>4</v>
      </c>
    </row>
    <row r="30">
      <c r="A30" s="59" t="s">
        <v>66</v>
      </c>
      <c r="B30" s="52"/>
      <c r="C30" s="53">
        <v>4.0</v>
      </c>
      <c r="D30" s="54"/>
      <c r="E30" s="63"/>
      <c r="F30" s="64"/>
      <c r="G30" s="57">
        <f t="shared" si="21"/>
        <v>4</v>
      </c>
      <c r="H30" s="58">
        <f t="shared" si="22"/>
        <v>4</v>
      </c>
    </row>
    <row r="31">
      <c r="A31" s="59" t="s">
        <v>68</v>
      </c>
      <c r="B31" s="52">
        <v>1.0</v>
      </c>
      <c r="C31" s="61"/>
      <c r="D31" s="54"/>
      <c r="E31" s="55"/>
      <c r="F31" s="64"/>
      <c r="G31" s="57">
        <f t="shared" si="21"/>
        <v>1</v>
      </c>
      <c r="H31" s="58">
        <f t="shared" si="22"/>
        <v>5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1"/>
        <v>0</v>
      </c>
      <c r="H32" s="58">
        <f t="shared" si="22"/>
        <v>8</v>
      </c>
    </row>
    <row r="33">
      <c r="A33" s="46">
        <f>A25 + 1</f>
        <v>44686</v>
      </c>
      <c r="B33" s="47" t="str">
        <f t="shared" ref="B33:E33" si="23">B25</f>
        <v>Individual Feature Work</v>
      </c>
      <c r="C33" s="33" t="str">
        <f t="shared" si="23"/>
        <v>Core Requirements</v>
      </c>
      <c r="D33" s="35" t="str">
        <f t="shared" si="23"/>
        <v>Hosting/Production Environment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>
        <v>1.0</v>
      </c>
      <c r="F34" s="56"/>
      <c r="G34" s="57">
        <f t="shared" ref="G34:G40" si="24">sum(B34:E34)</f>
        <v>1</v>
      </c>
      <c r="H34" s="58">
        <f t="shared" ref="H34:H40" si="25">H26 - G34</f>
        <v>19</v>
      </c>
    </row>
    <row r="35">
      <c r="A35" s="59" t="s">
        <v>61</v>
      </c>
      <c r="B35" s="52"/>
      <c r="C35" s="61"/>
      <c r="D35" s="160"/>
      <c r="E35" s="55"/>
      <c r="F35" s="56"/>
      <c r="G35" s="57">
        <f t="shared" si="24"/>
        <v>0</v>
      </c>
      <c r="H35" s="58">
        <f t="shared" si="25"/>
        <v>6</v>
      </c>
    </row>
    <row r="36">
      <c r="A36" s="59" t="s">
        <v>63</v>
      </c>
      <c r="B36" s="52">
        <v>4.0</v>
      </c>
      <c r="C36" s="61"/>
      <c r="D36" s="54"/>
      <c r="E36" s="63"/>
      <c r="F36" s="64"/>
      <c r="G36" s="57">
        <f t="shared" si="24"/>
        <v>4</v>
      </c>
      <c r="H36" s="58">
        <f t="shared" si="25"/>
        <v>6</v>
      </c>
    </row>
    <row r="37">
      <c r="A37" s="59" t="s">
        <v>64</v>
      </c>
      <c r="B37" s="60"/>
      <c r="C37" s="61"/>
      <c r="D37" s="54"/>
      <c r="E37" s="63"/>
      <c r="F37" s="64"/>
      <c r="G37" s="57">
        <f t="shared" si="24"/>
        <v>0</v>
      </c>
      <c r="H37" s="58">
        <f t="shared" si="25"/>
        <v>4</v>
      </c>
    </row>
    <row r="38">
      <c r="A38" s="59" t="s">
        <v>66</v>
      </c>
      <c r="B38" s="60"/>
      <c r="C38" s="53">
        <v>2.0</v>
      </c>
      <c r="D38" s="160"/>
      <c r="E38" s="63"/>
      <c r="F38" s="64"/>
      <c r="G38" s="57">
        <f t="shared" si="24"/>
        <v>2</v>
      </c>
      <c r="H38" s="58">
        <f t="shared" si="25"/>
        <v>2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4"/>
        <v>1</v>
      </c>
      <c r="H39" s="58">
        <f t="shared" si="25"/>
        <v>4</v>
      </c>
    </row>
    <row r="40">
      <c r="A40" s="43" t="s">
        <v>70</v>
      </c>
      <c r="B40" s="60"/>
      <c r="C40" s="53">
        <v>1.0</v>
      </c>
      <c r="D40" s="54"/>
      <c r="E40" s="63"/>
      <c r="F40" s="64"/>
      <c r="G40" s="57">
        <f t="shared" si="24"/>
        <v>1</v>
      </c>
      <c r="H40" s="58">
        <f t="shared" si="25"/>
        <v>7</v>
      </c>
    </row>
    <row r="41">
      <c r="A41" s="46">
        <f>A33 + 1</f>
        <v>44687</v>
      </c>
      <c r="B41" s="47" t="str">
        <f t="shared" ref="B41:E41" si="26">B33</f>
        <v>Individual Feature Work</v>
      </c>
      <c r="C41" s="33" t="str">
        <f t="shared" si="26"/>
        <v>Core Requirements</v>
      </c>
      <c r="D41" s="35" t="str">
        <f t="shared" si="26"/>
        <v>Hosting/Production Environment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53">
        <v>1.0</v>
      </c>
      <c r="D42" s="54"/>
      <c r="E42" s="55"/>
      <c r="F42" s="56">
        <v>1.0</v>
      </c>
      <c r="G42" s="57">
        <f t="shared" ref="G42:G48" si="27">sum(B42:E42)</f>
        <v>1</v>
      </c>
      <c r="H42" s="58">
        <f t="shared" ref="H42:H48" si="28">H34 - G42</f>
        <v>18</v>
      </c>
    </row>
    <row r="43">
      <c r="A43" s="59" t="s">
        <v>61</v>
      </c>
      <c r="B43" s="52"/>
      <c r="C43" s="53">
        <v>1.0</v>
      </c>
      <c r="D43" s="160"/>
      <c r="E43" s="55"/>
      <c r="F43" s="56"/>
      <c r="G43" s="57">
        <f t="shared" si="27"/>
        <v>1</v>
      </c>
      <c r="H43" s="58">
        <f t="shared" si="28"/>
        <v>5</v>
      </c>
    </row>
    <row r="44">
      <c r="A44" s="59" t="s">
        <v>63</v>
      </c>
      <c r="B44" s="52">
        <v>5.0</v>
      </c>
      <c r="C44" s="61"/>
      <c r="D44" s="54"/>
      <c r="E44" s="63"/>
      <c r="F44" s="64"/>
      <c r="G44" s="57">
        <f t="shared" si="27"/>
        <v>5</v>
      </c>
      <c r="H44" s="58">
        <f t="shared" si="28"/>
        <v>1</v>
      </c>
    </row>
    <row r="45">
      <c r="A45" s="59" t="s">
        <v>64</v>
      </c>
      <c r="B45" s="60"/>
      <c r="C45" s="53">
        <v>1.0</v>
      </c>
      <c r="D45" s="54"/>
      <c r="E45" s="55"/>
      <c r="F45" s="56"/>
      <c r="G45" s="57">
        <f t="shared" si="27"/>
        <v>1</v>
      </c>
      <c r="H45" s="58">
        <f t="shared" si="28"/>
        <v>3</v>
      </c>
    </row>
    <row r="46">
      <c r="A46" s="59" t="s">
        <v>66</v>
      </c>
      <c r="B46" s="60"/>
      <c r="C46" s="53">
        <v>2.0</v>
      </c>
      <c r="D46" s="160"/>
      <c r="E46" s="63"/>
      <c r="F46" s="64"/>
      <c r="G46" s="57">
        <f t="shared" si="27"/>
        <v>2</v>
      </c>
      <c r="H46" s="58">
        <f t="shared" si="28"/>
        <v>0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7"/>
        <v>1</v>
      </c>
      <c r="H47" s="58">
        <f t="shared" si="28"/>
        <v>3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7"/>
        <v>0</v>
      </c>
      <c r="H48" s="58">
        <f t="shared" si="28"/>
        <v>7</v>
      </c>
    </row>
    <row r="49">
      <c r="A49" s="46">
        <f>A41 + 1</f>
        <v>44688</v>
      </c>
      <c r="B49" s="47" t="str">
        <f t="shared" ref="B49:E49" si="29">B41</f>
        <v>Individual Feature Work</v>
      </c>
      <c r="C49" s="33" t="str">
        <f t="shared" si="29"/>
        <v>Core Requirements</v>
      </c>
      <c r="D49" s="35" t="str">
        <f t="shared" si="29"/>
        <v>Hosting/Production Environment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53">
        <v>1.0</v>
      </c>
      <c r="D50" s="54"/>
      <c r="E50" s="55"/>
      <c r="F50" s="56">
        <v>4.0</v>
      </c>
      <c r="G50" s="57">
        <f t="shared" ref="G50:G56" si="30">sum(B50:E50)</f>
        <v>1</v>
      </c>
      <c r="H50" s="58">
        <f t="shared" ref="H50:H56" si="31">H42 - G50</f>
        <v>17</v>
      </c>
    </row>
    <row r="51">
      <c r="A51" s="59" t="s">
        <v>61</v>
      </c>
      <c r="B51" s="60"/>
      <c r="C51" s="61"/>
      <c r="D51" s="160"/>
      <c r="E51" s="63"/>
      <c r="F51" s="56"/>
      <c r="G51" s="57">
        <f t="shared" si="30"/>
        <v>0</v>
      </c>
      <c r="H51" s="58">
        <f t="shared" si="31"/>
        <v>5</v>
      </c>
    </row>
    <row r="52">
      <c r="A52" s="59" t="s">
        <v>63</v>
      </c>
      <c r="B52" s="52">
        <v>4.0</v>
      </c>
      <c r="C52" s="61"/>
      <c r="D52" s="54"/>
      <c r="E52" s="63"/>
      <c r="F52" s="64"/>
      <c r="G52" s="57">
        <f t="shared" si="30"/>
        <v>4</v>
      </c>
      <c r="H52" s="58">
        <f t="shared" si="31"/>
        <v>-3</v>
      </c>
    </row>
    <row r="53">
      <c r="A53" s="59" t="s">
        <v>64</v>
      </c>
      <c r="B53" s="60"/>
      <c r="C53" s="53">
        <v>1.0</v>
      </c>
      <c r="D53" s="54"/>
      <c r="E53" s="63"/>
      <c r="F53" s="56"/>
      <c r="G53" s="57">
        <f t="shared" si="30"/>
        <v>1</v>
      </c>
      <c r="H53" s="58">
        <f t="shared" si="31"/>
        <v>2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0"/>
        <v>0</v>
      </c>
      <c r="H54" s="58">
        <f t="shared" si="31"/>
        <v>0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0"/>
        <v>1</v>
      </c>
      <c r="H55" s="58">
        <f t="shared" si="31"/>
        <v>2</v>
      </c>
    </row>
    <row r="56">
      <c r="A56" s="43" t="s">
        <v>70</v>
      </c>
      <c r="B56" s="52"/>
      <c r="C56" s="53">
        <v>2.0</v>
      </c>
      <c r="D56" s="54"/>
      <c r="E56" s="63"/>
      <c r="F56" s="64"/>
      <c r="G56" s="57">
        <f t="shared" si="30"/>
        <v>2</v>
      </c>
      <c r="H56" s="58">
        <f t="shared" si="31"/>
        <v>5</v>
      </c>
    </row>
    <row r="57">
      <c r="A57" s="46">
        <f>A49 + 1</f>
        <v>44689</v>
      </c>
      <c r="B57" s="47" t="str">
        <f t="shared" ref="B57:E57" si="32">B49</f>
        <v>Individual Feature Work</v>
      </c>
      <c r="C57" s="33" t="str">
        <f t="shared" si="32"/>
        <v>Core Requirements</v>
      </c>
      <c r="D57" s="35" t="str">
        <f t="shared" si="32"/>
        <v>Hosting/Production Environment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53">
        <v>7.0</v>
      </c>
      <c r="D58" s="54"/>
      <c r="E58" s="55"/>
      <c r="F58" s="56">
        <v>2.0</v>
      </c>
      <c r="G58" s="57">
        <f t="shared" ref="G58:G64" si="33">sum(B58:E58)</f>
        <v>7</v>
      </c>
      <c r="H58" s="58">
        <f t="shared" ref="H58:H64" si="34">H50 - G58</f>
        <v>10</v>
      </c>
    </row>
    <row r="59">
      <c r="A59" s="59" t="s">
        <v>61</v>
      </c>
      <c r="B59" s="60"/>
      <c r="C59" s="53">
        <v>3.0</v>
      </c>
      <c r="D59" s="160"/>
      <c r="E59" s="55">
        <v>1.0</v>
      </c>
      <c r="F59" s="64"/>
      <c r="G59" s="57">
        <f t="shared" si="33"/>
        <v>4</v>
      </c>
      <c r="H59" s="58">
        <f t="shared" si="34"/>
        <v>1</v>
      </c>
    </row>
    <row r="60">
      <c r="A60" s="59" t="s">
        <v>63</v>
      </c>
      <c r="B60" s="52"/>
      <c r="C60" s="53">
        <v>3.0</v>
      </c>
      <c r="D60" s="54"/>
      <c r="E60" s="63"/>
      <c r="F60" s="64"/>
      <c r="G60" s="57">
        <f t="shared" si="33"/>
        <v>3</v>
      </c>
      <c r="H60" s="58">
        <f t="shared" si="34"/>
        <v>-6</v>
      </c>
    </row>
    <row r="61">
      <c r="A61" s="59" t="s">
        <v>64</v>
      </c>
      <c r="B61" s="60"/>
      <c r="C61" s="61"/>
      <c r="D61" s="54"/>
      <c r="E61" s="63"/>
      <c r="F61" s="56"/>
      <c r="G61" s="57">
        <f t="shared" si="33"/>
        <v>0</v>
      </c>
      <c r="H61" s="58">
        <f t="shared" si="34"/>
        <v>2</v>
      </c>
    </row>
    <row r="62">
      <c r="A62" s="59" t="s">
        <v>66</v>
      </c>
      <c r="B62" s="60"/>
      <c r="C62" s="53"/>
      <c r="D62" s="54"/>
      <c r="E62" s="63"/>
      <c r="F62" s="64"/>
      <c r="G62" s="57">
        <f t="shared" si="33"/>
        <v>0</v>
      </c>
      <c r="H62" s="58">
        <f t="shared" si="34"/>
        <v>0</v>
      </c>
    </row>
    <row r="63">
      <c r="A63" s="59" t="s">
        <v>68</v>
      </c>
      <c r="B63" s="60"/>
      <c r="C63" s="61"/>
      <c r="D63" s="54"/>
      <c r="E63" s="55">
        <v>1.0</v>
      </c>
      <c r="F63" s="64"/>
      <c r="G63" s="57">
        <f t="shared" si="33"/>
        <v>1</v>
      </c>
      <c r="H63" s="58">
        <f t="shared" si="34"/>
        <v>1</v>
      </c>
    </row>
    <row r="64">
      <c r="A64" s="43" t="s">
        <v>70</v>
      </c>
      <c r="B64" s="65"/>
      <c r="C64" s="164">
        <v>2.0</v>
      </c>
      <c r="D64" s="67"/>
      <c r="E64" s="68"/>
      <c r="F64" s="69"/>
      <c r="G64" s="57">
        <f t="shared" si="33"/>
        <v>2</v>
      </c>
      <c r="H64" s="70">
        <f t="shared" si="34"/>
        <v>3</v>
      </c>
    </row>
    <row r="65">
      <c r="E65" s="71" t="s">
        <v>76</v>
      </c>
      <c r="F65" s="72">
        <f>SUM(F9:F64)</f>
        <v>7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44683</v>
      </c>
      <c r="B72" s="74">
        <f>SUM(G10+G11+G12+G13+G14+G15+G16)</f>
        <v>4</v>
      </c>
      <c r="C72" s="74">
        <f>(B72-F72)/(F72)*100</f>
        <v>-61.64383562</v>
      </c>
      <c r="D72" s="74">
        <f>SUM(H9:H16)</f>
        <v>73</v>
      </c>
      <c r="E72" s="74">
        <f>D72</f>
        <v>73</v>
      </c>
      <c r="F72" s="74">
        <f>E78</f>
        <v>10.42857143</v>
      </c>
    </row>
    <row r="73">
      <c r="A73" s="30">
        <f t="shared" ref="A73:A79" si="35">A72 + 1</f>
        <v>44684</v>
      </c>
      <c r="B73" s="74">
        <f>SUM(G18+G19+G20+G21+G22+G23+G24)</f>
        <v>7</v>
      </c>
      <c r="C73" s="74">
        <f>(B73-F72)/(F72)*100</f>
        <v>-32.87671233</v>
      </c>
      <c r="D73" s="74">
        <f>Sum(H17:H24)</f>
        <v>66</v>
      </c>
      <c r="E73" s="74">
        <f>D72 * (6/7)</f>
        <v>62.57142857</v>
      </c>
    </row>
    <row r="74">
      <c r="A74" s="30">
        <f t="shared" si="35"/>
        <v>44685</v>
      </c>
      <c r="B74" s="74">
        <f>SUM(G26+G27+G28+G29+G30+G31+G32)</f>
        <v>9</v>
      </c>
      <c r="C74" s="74">
        <f>(B74-F72)/(F72)*100</f>
        <v>-13.69863014</v>
      </c>
      <c r="D74" s="74">
        <f>sum(H25:H32)</f>
        <v>57</v>
      </c>
      <c r="E74" s="74">
        <f>D72 * (5/7)</f>
        <v>52.14285714</v>
      </c>
    </row>
    <row r="75">
      <c r="A75" s="30">
        <f t="shared" si="35"/>
        <v>44686</v>
      </c>
      <c r="B75" s="74">
        <f>SUM(G34+G35+G36+G37+G38+G39+G40)</f>
        <v>9</v>
      </c>
      <c r="C75" s="74">
        <f>(B75-F72)/(F72)*100</f>
        <v>-13.69863014</v>
      </c>
      <c r="D75" s="74">
        <f>sum(H33:H40)</f>
        <v>48</v>
      </c>
      <c r="E75" s="74">
        <f>D72 * (4/7)</f>
        <v>41.71428571</v>
      </c>
    </row>
    <row r="76">
      <c r="A76" s="30">
        <f t="shared" si="35"/>
        <v>44687</v>
      </c>
      <c r="B76" s="74">
        <f>SUM(G42+G43+G44+G45+G46+G47+G48)</f>
        <v>11</v>
      </c>
      <c r="C76" s="74">
        <f>((B76-F72)/(F72)*100)</f>
        <v>5.479452055</v>
      </c>
      <c r="D76" s="74">
        <f>sum(H41:H48)</f>
        <v>37</v>
      </c>
      <c r="E76" s="74">
        <f>D72 * (3/7)</f>
        <v>31.28571429</v>
      </c>
    </row>
    <row r="77">
      <c r="A77" s="30">
        <f t="shared" si="35"/>
        <v>44688</v>
      </c>
      <c r="B77" s="74">
        <f>SUM(G50+G51+G52+G53+G54+G55+G56)</f>
        <v>9</v>
      </c>
      <c r="C77" s="74">
        <f>(B77-F72)/(F72)*100</f>
        <v>-13.69863014</v>
      </c>
      <c r="D77" s="74">
        <f>sum(H49:H56)</f>
        <v>28</v>
      </c>
      <c r="E77" s="74">
        <f>D72 * (2/7)</f>
        <v>20.85714286</v>
      </c>
    </row>
    <row r="78">
      <c r="A78" s="30">
        <f t="shared" si="35"/>
        <v>44689</v>
      </c>
      <c r="B78" s="74">
        <f>SUM(G58+G59+G60+G61+G62+G63+G64)</f>
        <v>17</v>
      </c>
      <c r="C78" s="74">
        <f>(B78-F72)/(F72)*100</f>
        <v>63.01369863</v>
      </c>
      <c r="D78" s="74">
        <f>sum(H57:H64)</f>
        <v>11</v>
      </c>
      <c r="E78" s="74">
        <f>D72 * (1/7)</f>
        <v>10.42857143</v>
      </c>
    </row>
    <row r="79">
      <c r="A79" s="30">
        <f t="shared" si="35"/>
        <v>44690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11</v>
      </c>
      <c r="E79" s="74">
        <f>D72 * 0</f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10.0</v>
      </c>
      <c r="C2" s="25">
        <f>sumif(A9:A1000,A2,G9:G1000)</f>
        <v>6</v>
      </c>
      <c r="D2" s="26">
        <v>44690.0</v>
      </c>
      <c r="E2" s="27">
        <f>SUM(H9:H16)</f>
        <v>40</v>
      </c>
      <c r="F2" s="28">
        <f>sum(I2:I5)</f>
        <v>40</v>
      </c>
      <c r="G2" s="29" t="s">
        <v>107</v>
      </c>
      <c r="H2" s="29">
        <f>sum(B9:B64)</f>
        <v>0</v>
      </c>
      <c r="I2" s="29">
        <v>10.0</v>
      </c>
      <c r="J2" s="30">
        <f>D2</f>
        <v>44690</v>
      </c>
      <c r="K2" s="31">
        <f>B2</f>
        <v>10</v>
      </c>
      <c r="L2" s="31">
        <f>B3</f>
        <v>12</v>
      </c>
      <c r="M2" s="31">
        <f>B4</f>
        <v>10</v>
      </c>
      <c r="N2" s="31">
        <f>B5</f>
        <v>10</v>
      </c>
      <c r="O2" s="31">
        <f>B6</f>
        <v>12</v>
      </c>
      <c r="P2" s="31">
        <f>B7</f>
        <v>8</v>
      </c>
      <c r="Q2" s="31">
        <f>B8</f>
        <v>8</v>
      </c>
      <c r="R2" s="31">
        <f>sum(K2:Q2)</f>
        <v>70</v>
      </c>
      <c r="V2" s="23"/>
      <c r="W2" s="31">
        <f t="shared" ref="W2:AC2" si="1">(K11-K17)/7</f>
        <v>0</v>
      </c>
      <c r="X2" s="31">
        <f t="shared" si="1"/>
        <v>0.7142857143</v>
      </c>
      <c r="Y2" s="31">
        <f t="shared" si="1"/>
        <v>1.428571429</v>
      </c>
      <c r="Z2" s="31">
        <f t="shared" si="1"/>
        <v>0.5714285714</v>
      </c>
      <c r="AA2" s="31">
        <f t="shared" si="1"/>
        <v>0.8571428571</v>
      </c>
      <c r="AB2" s="31">
        <f t="shared" si="1"/>
        <v>0.8571428571</v>
      </c>
      <c r="AC2" s="31">
        <f t="shared" si="1"/>
        <v>0.4285714286</v>
      </c>
      <c r="AD2" s="32"/>
    </row>
    <row r="3">
      <c r="A3" s="24" t="s">
        <v>61</v>
      </c>
      <c r="B3" s="25">
        <v>12.0</v>
      </c>
      <c r="C3" s="25">
        <f t="shared" ref="C3:C4" si="3">sumif(A9:A1000,A3,G9:G1000)</f>
        <v>9</v>
      </c>
      <c r="D3" s="26">
        <v>44691.0</v>
      </c>
      <c r="E3" s="27">
        <f>Sum(H17:H24)</f>
        <v>17</v>
      </c>
      <c r="F3" s="27">
        <f>F2 * (6/7)</f>
        <v>34.28571429</v>
      </c>
      <c r="G3" s="5" t="s">
        <v>110</v>
      </c>
      <c r="H3" s="33">
        <f>sum(C9:C64)</f>
        <v>49</v>
      </c>
      <c r="I3" s="5">
        <v>10.0</v>
      </c>
      <c r="J3" s="30">
        <f t="shared" ref="J3:J9" si="4">J2 + 1</f>
        <v>44691</v>
      </c>
      <c r="K3" s="31">
        <f t="shared" ref="K3:R3" si="2">K2 * (6/7)</f>
        <v>8.571428571</v>
      </c>
      <c r="L3" s="31">
        <f t="shared" si="2"/>
        <v>10.28571429</v>
      </c>
      <c r="M3" s="31">
        <f t="shared" si="2"/>
        <v>8.571428571</v>
      </c>
      <c r="N3" s="31">
        <f t="shared" si="2"/>
        <v>8.571428571</v>
      </c>
      <c r="O3" s="31">
        <f t="shared" si="2"/>
        <v>10.28571429</v>
      </c>
      <c r="P3" s="31">
        <f t="shared" si="2"/>
        <v>6.857142857</v>
      </c>
      <c r="Q3" s="31">
        <f t="shared" si="2"/>
        <v>6.857142857</v>
      </c>
      <c r="R3" s="31">
        <f t="shared" si="2"/>
        <v>60</v>
      </c>
    </row>
    <row r="4">
      <c r="A4" s="24" t="s">
        <v>63</v>
      </c>
      <c r="B4" s="25">
        <v>10.0</v>
      </c>
      <c r="C4" s="25">
        <f t="shared" si="3"/>
        <v>16</v>
      </c>
      <c r="D4" s="26">
        <v>44692.0</v>
      </c>
      <c r="E4" s="27">
        <f>sum(H25:H32)</f>
        <v>6</v>
      </c>
      <c r="F4" s="27">
        <f>F2 * (5/7)</f>
        <v>28.57142857</v>
      </c>
      <c r="G4" s="34" t="s">
        <v>109</v>
      </c>
      <c r="H4" s="35">
        <f>sum(D9:D64)</f>
        <v>10</v>
      </c>
      <c r="I4" s="34">
        <v>15.0</v>
      </c>
      <c r="J4" s="30">
        <f t="shared" si="4"/>
        <v>44692</v>
      </c>
      <c r="K4" s="31">
        <f t="shared" ref="K4:R4" si="5">K2 * (5/7)</f>
        <v>7.142857143</v>
      </c>
      <c r="L4" s="31">
        <f t="shared" si="5"/>
        <v>8.571428571</v>
      </c>
      <c r="M4" s="31">
        <f t="shared" si="5"/>
        <v>7.142857143</v>
      </c>
      <c r="N4" s="31">
        <f t="shared" si="5"/>
        <v>7.142857143</v>
      </c>
      <c r="O4" s="31">
        <f t="shared" si="5"/>
        <v>8.571428571</v>
      </c>
      <c r="P4" s="31">
        <f t="shared" si="5"/>
        <v>5.714285714</v>
      </c>
      <c r="Q4" s="31">
        <f t="shared" si="5"/>
        <v>5.714285714</v>
      </c>
      <c r="R4" s="31">
        <f t="shared" si="5"/>
        <v>50</v>
      </c>
    </row>
    <row r="5">
      <c r="A5" s="24" t="s">
        <v>64</v>
      </c>
      <c r="B5" s="25">
        <v>10.0</v>
      </c>
      <c r="C5" s="25">
        <f>sumif(A9:A1000,A5,G9:G1000)</f>
        <v>8</v>
      </c>
      <c r="D5" s="26"/>
      <c r="E5" s="27">
        <f>sum(H33:H40)</f>
        <v>6</v>
      </c>
      <c r="F5" s="27">
        <f>F2 * (4/7)</f>
        <v>22.85714286</v>
      </c>
      <c r="G5" s="36" t="s">
        <v>65</v>
      </c>
      <c r="H5" s="48">
        <f>sum(E9:E64)</f>
        <v>5</v>
      </c>
      <c r="I5" s="36">
        <v>5.0</v>
      </c>
      <c r="J5" s="30">
        <f t="shared" si="4"/>
        <v>44693</v>
      </c>
      <c r="K5" s="31">
        <f t="shared" ref="K5:R5" si="6">K2 * (4/7)</f>
        <v>5.714285714</v>
      </c>
      <c r="L5" s="31">
        <f t="shared" si="6"/>
        <v>6.857142857</v>
      </c>
      <c r="M5" s="31">
        <f t="shared" si="6"/>
        <v>5.714285714</v>
      </c>
      <c r="N5" s="31">
        <f t="shared" si="6"/>
        <v>5.714285714</v>
      </c>
      <c r="O5" s="31">
        <f t="shared" si="6"/>
        <v>6.857142857</v>
      </c>
      <c r="P5" s="31">
        <f t="shared" si="6"/>
        <v>4.571428571</v>
      </c>
      <c r="Q5" s="31">
        <f t="shared" si="6"/>
        <v>4.571428571</v>
      </c>
      <c r="R5" s="31">
        <f t="shared" si="6"/>
        <v>40</v>
      </c>
    </row>
    <row r="6">
      <c r="A6" s="24" t="s">
        <v>66</v>
      </c>
      <c r="B6" s="25">
        <v>12.0</v>
      </c>
      <c r="C6" s="25">
        <f>sumif(A9:A1000,A6,G9:G1000)</f>
        <v>12</v>
      </c>
      <c r="D6" s="26"/>
      <c r="E6" s="27">
        <f>sum(H41:H48)</f>
        <v>6</v>
      </c>
      <c r="F6" s="27">
        <f>F2 * (3/7)</f>
        <v>17.14285714</v>
      </c>
      <c r="G6" s="39" t="s">
        <v>67</v>
      </c>
      <c r="H6" s="40"/>
      <c r="I6" s="41">
        <f>Sum(I2:I5)</f>
        <v>40</v>
      </c>
      <c r="J6" s="30">
        <f t="shared" si="4"/>
        <v>44694</v>
      </c>
      <c r="K6" s="31">
        <f t="shared" ref="K6:R6" si="7">K2 * (3/7)</f>
        <v>4.285714286</v>
      </c>
      <c r="L6" s="31">
        <f t="shared" si="7"/>
        <v>5.142857143</v>
      </c>
      <c r="M6" s="31">
        <f t="shared" si="7"/>
        <v>4.285714286</v>
      </c>
      <c r="N6" s="31">
        <f t="shared" si="7"/>
        <v>4.285714286</v>
      </c>
      <c r="O6" s="31">
        <f t="shared" si="7"/>
        <v>5.142857143</v>
      </c>
      <c r="P6" s="31">
        <f t="shared" si="7"/>
        <v>3.428571429</v>
      </c>
      <c r="Q6" s="31">
        <f t="shared" si="7"/>
        <v>3.428571429</v>
      </c>
      <c r="R6" s="31">
        <f t="shared" si="7"/>
        <v>30</v>
      </c>
    </row>
    <row r="7">
      <c r="A7" s="24" t="s">
        <v>68</v>
      </c>
      <c r="B7" s="25">
        <v>8.0</v>
      </c>
      <c r="C7" s="25">
        <f>sumif(A9:A1000,A7,G9:G1000)</f>
        <v>8</v>
      </c>
      <c r="D7" s="26"/>
      <c r="E7" s="27">
        <f>sum(H49:H56)</f>
        <v>6</v>
      </c>
      <c r="F7" s="27">
        <f>F2 * (2/7)</f>
        <v>11.42857143</v>
      </c>
      <c r="G7" s="24" t="s">
        <v>69</v>
      </c>
      <c r="H7" s="24" t="s">
        <v>50</v>
      </c>
      <c r="J7" s="30">
        <f t="shared" si="4"/>
        <v>44695</v>
      </c>
      <c r="K7" s="31">
        <f t="shared" ref="K7:R7" si="8">K2 * (2/7)</f>
        <v>2.857142857</v>
      </c>
      <c r="L7" s="31">
        <f t="shared" si="8"/>
        <v>3.428571429</v>
      </c>
      <c r="M7" s="31">
        <f t="shared" si="8"/>
        <v>2.857142857</v>
      </c>
      <c r="N7" s="31">
        <f t="shared" si="8"/>
        <v>2.857142857</v>
      </c>
      <c r="O7" s="31">
        <f t="shared" si="8"/>
        <v>3.428571429</v>
      </c>
      <c r="P7" s="31">
        <f t="shared" si="8"/>
        <v>2.285714286</v>
      </c>
      <c r="Q7" s="31">
        <f t="shared" si="8"/>
        <v>2.285714286</v>
      </c>
      <c r="R7" s="31">
        <f t="shared" si="8"/>
        <v>20</v>
      </c>
    </row>
    <row r="8">
      <c r="A8" s="24" t="s">
        <v>70</v>
      </c>
      <c r="B8" s="25">
        <v>8.0</v>
      </c>
      <c r="C8" s="25">
        <f>sumif(A9:A1000,A8,G9:G1000)</f>
        <v>5</v>
      </c>
      <c r="D8" s="26"/>
      <c r="E8" s="27">
        <f>sum(H57:H64)</f>
        <v>6</v>
      </c>
      <c r="F8" s="27">
        <f>F2 * (1/7)</f>
        <v>5.714285714</v>
      </c>
      <c r="G8" s="44">
        <f t="shared" ref="G8:H8" si="9">Sum(B2:B8)</f>
        <v>70</v>
      </c>
      <c r="H8" s="45">
        <f t="shared" si="9"/>
        <v>64</v>
      </c>
      <c r="J8" s="30">
        <f t="shared" si="4"/>
        <v>44696</v>
      </c>
      <c r="K8" s="31">
        <f t="shared" ref="K8:R8" si="10">K2 * (1/7)</f>
        <v>1.428571429</v>
      </c>
      <c r="L8" s="31">
        <f t="shared" si="10"/>
        <v>1.714285714</v>
      </c>
      <c r="M8" s="31">
        <f t="shared" si="10"/>
        <v>1.428571429</v>
      </c>
      <c r="N8" s="31">
        <f t="shared" si="10"/>
        <v>1.428571429</v>
      </c>
      <c r="O8" s="31">
        <f t="shared" si="10"/>
        <v>1.714285714</v>
      </c>
      <c r="P8" s="31">
        <f t="shared" si="10"/>
        <v>1.142857143</v>
      </c>
      <c r="Q8" s="31">
        <f t="shared" si="10"/>
        <v>1.142857143</v>
      </c>
      <c r="R8" s="31">
        <f t="shared" si="10"/>
        <v>10</v>
      </c>
    </row>
    <row r="9">
      <c r="A9" s="46">
        <f>D2</f>
        <v>44690</v>
      </c>
      <c r="B9" s="47" t="str">
        <f>G2</f>
        <v>Individual Feature Work</v>
      </c>
      <c r="C9" s="33" t="str">
        <f>G3</f>
        <v>Core Requirements</v>
      </c>
      <c r="D9" s="35" t="str">
        <f>G4</f>
        <v>Hosting/Production Environment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44697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>
        <v>6.0</v>
      </c>
      <c r="D10" s="54"/>
      <c r="E10" s="55"/>
      <c r="F10" s="56"/>
      <c r="G10" s="57">
        <f t="shared" ref="G10:G16" si="12">sum(B10:E10)</f>
        <v>6</v>
      </c>
      <c r="H10" s="58">
        <f t="shared" ref="H10:H16" si="13">B2 - G10</f>
        <v>4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53">
        <v>1.0</v>
      </c>
      <c r="D11" s="160">
        <v>2.0</v>
      </c>
      <c r="E11" s="55">
        <v>1.0</v>
      </c>
      <c r="F11" s="56">
        <v>1.0</v>
      </c>
      <c r="G11" s="57">
        <f t="shared" si="12"/>
        <v>4</v>
      </c>
      <c r="H11" s="58">
        <f t="shared" si="13"/>
        <v>8</v>
      </c>
      <c r="J11" s="30">
        <f>D2</f>
        <v>44690</v>
      </c>
      <c r="K11" s="62">
        <f>H10</f>
        <v>4</v>
      </c>
      <c r="L11" s="62">
        <f>H11</f>
        <v>8</v>
      </c>
      <c r="M11" s="62">
        <f>H12</f>
        <v>4</v>
      </c>
      <c r="N11" s="62">
        <f>H13</f>
        <v>6</v>
      </c>
      <c r="O11" s="62">
        <f>H14</f>
        <v>6</v>
      </c>
      <c r="P11" s="62">
        <f>H15</f>
        <v>6</v>
      </c>
      <c r="Q11" s="62">
        <f>H16</f>
        <v>6</v>
      </c>
      <c r="R11" s="62">
        <f t="shared" ref="R11:R18" si="14">sum(K11:Q11)</f>
        <v>40</v>
      </c>
    </row>
    <row r="12">
      <c r="A12" s="59" t="s">
        <v>63</v>
      </c>
      <c r="B12" s="52"/>
      <c r="C12" s="53">
        <v>6.0</v>
      </c>
      <c r="D12" s="54"/>
      <c r="E12" s="55"/>
      <c r="F12" s="56"/>
      <c r="G12" s="57">
        <f t="shared" si="12"/>
        <v>6</v>
      </c>
      <c r="H12" s="58">
        <f t="shared" si="13"/>
        <v>4</v>
      </c>
      <c r="J12" s="30">
        <f t="shared" ref="J12:J18" si="15">J11 + 1</f>
        <v>44691</v>
      </c>
      <c r="K12" s="62">
        <f>H18</f>
        <v>4</v>
      </c>
      <c r="L12" s="62">
        <f>H19</f>
        <v>6</v>
      </c>
      <c r="M12" s="62">
        <f>H20</f>
        <v>-2</v>
      </c>
      <c r="N12" s="62">
        <f>H21</f>
        <v>2</v>
      </c>
      <c r="O12" s="62">
        <f>H22</f>
        <v>0</v>
      </c>
      <c r="P12" s="62">
        <f>H23</f>
        <v>4</v>
      </c>
      <c r="Q12" s="62">
        <f>H24</f>
        <v>3</v>
      </c>
      <c r="R12" s="62">
        <f t="shared" si="14"/>
        <v>17</v>
      </c>
    </row>
    <row r="13">
      <c r="A13" s="59" t="s">
        <v>64</v>
      </c>
      <c r="B13" s="60"/>
      <c r="C13" s="53">
        <v>4.0</v>
      </c>
      <c r="D13" s="54"/>
      <c r="E13" s="55"/>
      <c r="F13" s="56"/>
      <c r="G13" s="57">
        <f t="shared" si="12"/>
        <v>4</v>
      </c>
      <c r="H13" s="58">
        <f t="shared" si="13"/>
        <v>6</v>
      </c>
      <c r="J13" s="30">
        <f t="shared" si="15"/>
        <v>44692</v>
      </c>
      <c r="K13" s="62">
        <f>H26</f>
        <v>4</v>
      </c>
      <c r="L13" s="62">
        <f>H27</f>
        <v>3</v>
      </c>
      <c r="M13" s="62">
        <f>H28</f>
        <v>-6</v>
      </c>
      <c r="N13" s="62">
        <f>H29</f>
        <v>2</v>
      </c>
      <c r="O13" s="62">
        <f>H30</f>
        <v>0</v>
      </c>
      <c r="P13" s="62">
        <f>H31</f>
        <v>0</v>
      </c>
      <c r="Q13" s="62">
        <f>H32</f>
        <v>3</v>
      </c>
      <c r="R13" s="62">
        <f t="shared" si="14"/>
        <v>6</v>
      </c>
    </row>
    <row r="14">
      <c r="A14" s="59" t="s">
        <v>66</v>
      </c>
      <c r="B14" s="52"/>
      <c r="C14" s="53">
        <v>6.0</v>
      </c>
      <c r="D14" s="160"/>
      <c r="E14" s="63"/>
      <c r="F14" s="64"/>
      <c r="G14" s="57">
        <f t="shared" si="12"/>
        <v>6</v>
      </c>
      <c r="H14" s="58">
        <f t="shared" si="13"/>
        <v>6</v>
      </c>
      <c r="J14" s="30">
        <f t="shared" si="15"/>
        <v>44693</v>
      </c>
      <c r="K14" s="62">
        <f>H34</f>
        <v>4</v>
      </c>
      <c r="L14" s="62">
        <f>H35</f>
        <v>3</v>
      </c>
      <c r="M14" s="62">
        <f>H36</f>
        <v>-6</v>
      </c>
      <c r="N14" s="62">
        <f>H37</f>
        <v>2</v>
      </c>
      <c r="O14" s="62">
        <f>H38</f>
        <v>0</v>
      </c>
      <c r="P14" s="62">
        <f>H39</f>
        <v>0</v>
      </c>
      <c r="Q14" s="62">
        <f>H40</f>
        <v>3</v>
      </c>
      <c r="R14" s="62">
        <f t="shared" si="14"/>
        <v>6</v>
      </c>
    </row>
    <row r="15">
      <c r="A15" s="59" t="s">
        <v>68</v>
      </c>
      <c r="B15" s="60"/>
      <c r="C15" s="53">
        <v>2.0</v>
      </c>
      <c r="D15" s="54"/>
      <c r="E15" s="55"/>
      <c r="F15" s="56"/>
      <c r="G15" s="57">
        <f t="shared" si="12"/>
        <v>2</v>
      </c>
      <c r="H15" s="58">
        <f t="shared" si="13"/>
        <v>6</v>
      </c>
      <c r="J15" s="30">
        <f t="shared" si="15"/>
        <v>44694</v>
      </c>
      <c r="K15" s="62">
        <f>H42</f>
        <v>4</v>
      </c>
      <c r="L15" s="62">
        <f>H43</f>
        <v>3</v>
      </c>
      <c r="M15" s="62">
        <f>H44</f>
        <v>-6</v>
      </c>
      <c r="N15" s="62">
        <f>H45</f>
        <v>2</v>
      </c>
      <c r="O15" s="62">
        <f>H46</f>
        <v>0</v>
      </c>
      <c r="P15" s="62">
        <f>H47</f>
        <v>0</v>
      </c>
      <c r="Q15" s="62">
        <f>H48</f>
        <v>3</v>
      </c>
      <c r="R15" s="62">
        <f t="shared" si="14"/>
        <v>6</v>
      </c>
    </row>
    <row r="16">
      <c r="A16" s="43" t="s">
        <v>70</v>
      </c>
      <c r="B16" s="52"/>
      <c r="C16" s="53">
        <v>2.0</v>
      </c>
      <c r="D16" s="160"/>
      <c r="E16" s="63"/>
      <c r="F16" s="64"/>
      <c r="G16" s="57">
        <f t="shared" si="12"/>
        <v>2</v>
      </c>
      <c r="H16" s="58">
        <f t="shared" si="13"/>
        <v>6</v>
      </c>
      <c r="J16" s="30">
        <f t="shared" si="15"/>
        <v>44695</v>
      </c>
      <c r="K16" s="62">
        <f>H50</f>
        <v>4</v>
      </c>
      <c r="L16" s="62">
        <f>H51</f>
        <v>3</v>
      </c>
      <c r="M16" s="62">
        <f>H52</f>
        <v>-6</v>
      </c>
      <c r="N16" s="62">
        <f>H53</f>
        <v>2</v>
      </c>
      <c r="O16" s="62">
        <f>H54</f>
        <v>0</v>
      </c>
      <c r="P16" s="62">
        <f>H55</f>
        <v>0</v>
      </c>
      <c r="Q16" s="62">
        <f>H56</f>
        <v>3</v>
      </c>
      <c r="R16" s="62">
        <f t="shared" si="14"/>
        <v>6</v>
      </c>
    </row>
    <row r="17">
      <c r="A17" s="46">
        <f>A9 + 1</f>
        <v>44691</v>
      </c>
      <c r="B17" s="47" t="str">
        <f t="shared" ref="B17:E17" si="16">B9</f>
        <v>Individual Feature Work</v>
      </c>
      <c r="C17" s="33" t="str">
        <f t="shared" si="16"/>
        <v>Core Requirements</v>
      </c>
      <c r="D17" s="35" t="str">
        <f t="shared" si="16"/>
        <v>Hosting/Production Environment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44696</v>
      </c>
      <c r="K17" s="62">
        <f>H58</f>
        <v>4</v>
      </c>
      <c r="L17" s="62">
        <f>H59</f>
        <v>3</v>
      </c>
      <c r="M17" s="62">
        <f>H60</f>
        <v>-6</v>
      </c>
      <c r="N17" s="62">
        <f>H61</f>
        <v>2</v>
      </c>
      <c r="O17" s="62">
        <f>H62</f>
        <v>0</v>
      </c>
      <c r="P17" s="62">
        <f>H63</f>
        <v>0</v>
      </c>
      <c r="Q17" s="62">
        <f>H64</f>
        <v>3</v>
      </c>
      <c r="R17" s="62">
        <f t="shared" si="14"/>
        <v>6</v>
      </c>
    </row>
    <row r="18">
      <c r="A18" s="51" t="s">
        <v>59</v>
      </c>
      <c r="B18" s="52"/>
      <c r="C18" s="53"/>
      <c r="D18" s="54"/>
      <c r="E18" s="55"/>
      <c r="F18" s="56"/>
      <c r="G18" s="57">
        <f t="shared" ref="G18:G24" si="18">sum(B18:E18)</f>
        <v>0</v>
      </c>
      <c r="H18" s="58">
        <f t="shared" ref="H18:H24" si="19">H10 - G18</f>
        <v>4</v>
      </c>
      <c r="J18" s="30">
        <f t="shared" si="15"/>
        <v>44697</v>
      </c>
      <c r="K18" s="62">
        <f t="shared" ref="K18:Q18" si="17">K17</f>
        <v>4</v>
      </c>
      <c r="L18" s="62">
        <f t="shared" si="17"/>
        <v>3</v>
      </c>
      <c r="M18" s="62">
        <f t="shared" si="17"/>
        <v>-6</v>
      </c>
      <c r="N18" s="62">
        <f t="shared" si="17"/>
        <v>2</v>
      </c>
      <c r="O18" s="62">
        <f t="shared" si="17"/>
        <v>0</v>
      </c>
      <c r="P18" s="62">
        <f t="shared" si="17"/>
        <v>0</v>
      </c>
      <c r="Q18" s="62">
        <f t="shared" si="17"/>
        <v>3</v>
      </c>
      <c r="R18" s="62">
        <f t="shared" si="14"/>
        <v>6</v>
      </c>
    </row>
    <row r="19">
      <c r="A19" s="59" t="s">
        <v>61</v>
      </c>
      <c r="B19" s="60"/>
      <c r="C19" s="61"/>
      <c r="D19" s="160">
        <v>1.0</v>
      </c>
      <c r="E19" s="55">
        <v>1.0</v>
      </c>
      <c r="F19" s="56"/>
      <c r="G19" s="57">
        <f t="shared" si="18"/>
        <v>2</v>
      </c>
      <c r="H19" s="58">
        <f t="shared" si="19"/>
        <v>6</v>
      </c>
    </row>
    <row r="20">
      <c r="A20" s="59" t="s">
        <v>63</v>
      </c>
      <c r="B20" s="52"/>
      <c r="C20" s="53">
        <v>6.0</v>
      </c>
      <c r="D20" s="54"/>
      <c r="E20" s="63"/>
      <c r="F20" s="56"/>
      <c r="G20" s="57">
        <f t="shared" si="18"/>
        <v>6</v>
      </c>
      <c r="H20" s="58">
        <f t="shared" si="19"/>
        <v>-2</v>
      </c>
    </row>
    <row r="21">
      <c r="A21" s="59" t="s">
        <v>64</v>
      </c>
      <c r="B21" s="60"/>
      <c r="C21" s="53">
        <v>4.0</v>
      </c>
      <c r="D21" s="54"/>
      <c r="E21" s="55"/>
      <c r="F21" s="56"/>
      <c r="G21" s="57">
        <f t="shared" si="18"/>
        <v>4</v>
      </c>
      <c r="H21" s="58">
        <f t="shared" si="19"/>
        <v>2</v>
      </c>
    </row>
    <row r="22">
      <c r="A22" s="59" t="s">
        <v>66</v>
      </c>
      <c r="B22" s="52"/>
      <c r="C22" s="53">
        <v>6.0</v>
      </c>
      <c r="D22" s="54"/>
      <c r="E22" s="63"/>
      <c r="F22" s="64"/>
      <c r="G22" s="57">
        <f t="shared" si="18"/>
        <v>6</v>
      </c>
      <c r="H22" s="58">
        <f t="shared" si="19"/>
        <v>0</v>
      </c>
    </row>
    <row r="23">
      <c r="A23" s="59" t="s">
        <v>68</v>
      </c>
      <c r="B23" s="60"/>
      <c r="C23" s="53">
        <v>2.0</v>
      </c>
      <c r="D23" s="54"/>
      <c r="E23" s="55"/>
      <c r="F23" s="64"/>
      <c r="G23" s="57">
        <f t="shared" si="18"/>
        <v>2</v>
      </c>
      <c r="H23" s="58">
        <f t="shared" si="19"/>
        <v>4</v>
      </c>
    </row>
    <row r="24">
      <c r="A24" s="43" t="s">
        <v>70</v>
      </c>
      <c r="B24" s="52"/>
      <c r="C24" s="61"/>
      <c r="D24" s="54"/>
      <c r="E24" s="55">
        <v>3.0</v>
      </c>
      <c r="F24" s="64"/>
      <c r="G24" s="57">
        <f t="shared" si="18"/>
        <v>3</v>
      </c>
      <c r="H24" s="58">
        <f t="shared" si="19"/>
        <v>3</v>
      </c>
    </row>
    <row r="25">
      <c r="A25" s="46">
        <f>A17 + 1</f>
        <v>44692</v>
      </c>
      <c r="B25" s="47" t="str">
        <f t="shared" ref="B25:E25" si="20">B17</f>
        <v>Individual Feature Work</v>
      </c>
      <c r="C25" s="33" t="str">
        <f t="shared" si="20"/>
        <v>Core Requirements</v>
      </c>
      <c r="D25" s="35" t="str">
        <f t="shared" si="20"/>
        <v>Hosting/Production Environment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54"/>
      <c r="E26" s="55"/>
      <c r="F26" s="56"/>
      <c r="G26" s="57">
        <f t="shared" ref="G26:G32" si="21">sum(B26:E26)</f>
        <v>0</v>
      </c>
      <c r="H26" s="58">
        <f t="shared" ref="H26:H32" si="22">H18 - G26</f>
        <v>4</v>
      </c>
    </row>
    <row r="27">
      <c r="A27" s="59" t="s">
        <v>61</v>
      </c>
      <c r="B27" s="52"/>
      <c r="C27" s="61"/>
      <c r="D27" s="160">
        <v>3.0</v>
      </c>
      <c r="E27" s="63"/>
      <c r="F27" s="56"/>
      <c r="G27" s="57">
        <f t="shared" si="21"/>
        <v>3</v>
      </c>
      <c r="H27" s="58">
        <f t="shared" si="22"/>
        <v>3</v>
      </c>
    </row>
    <row r="28">
      <c r="A28" s="59" t="s">
        <v>63</v>
      </c>
      <c r="B28" s="52"/>
      <c r="C28" s="61"/>
      <c r="D28" s="160">
        <v>4.0</v>
      </c>
      <c r="E28" s="63"/>
      <c r="F28" s="64"/>
      <c r="G28" s="57">
        <f t="shared" si="21"/>
        <v>4</v>
      </c>
      <c r="H28" s="58">
        <f t="shared" si="22"/>
        <v>-6</v>
      </c>
    </row>
    <row r="29">
      <c r="A29" s="59" t="s">
        <v>64</v>
      </c>
      <c r="B29" s="60"/>
      <c r="C29" s="61"/>
      <c r="D29" s="54"/>
      <c r="E29" s="63"/>
      <c r="F29" s="64"/>
      <c r="G29" s="57">
        <f t="shared" si="21"/>
        <v>0</v>
      </c>
      <c r="H29" s="58">
        <f t="shared" si="22"/>
        <v>2</v>
      </c>
    </row>
    <row r="30">
      <c r="A30" s="59" t="s">
        <v>66</v>
      </c>
      <c r="B30" s="52"/>
      <c r="C30" s="53"/>
      <c r="D30" s="54"/>
      <c r="E30" s="63"/>
      <c r="F30" s="64"/>
      <c r="G30" s="57">
        <f t="shared" si="21"/>
        <v>0</v>
      </c>
      <c r="H30" s="58">
        <f t="shared" si="22"/>
        <v>0</v>
      </c>
    </row>
    <row r="31">
      <c r="A31" s="59" t="s">
        <v>68</v>
      </c>
      <c r="B31" s="60"/>
      <c r="C31" s="53">
        <v>4.0</v>
      </c>
      <c r="D31" s="54"/>
      <c r="E31" s="55"/>
      <c r="F31" s="64"/>
      <c r="G31" s="57">
        <f t="shared" si="21"/>
        <v>4</v>
      </c>
      <c r="H31" s="58">
        <f t="shared" si="22"/>
        <v>0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1"/>
        <v>0</v>
      </c>
      <c r="H32" s="58">
        <f t="shared" si="22"/>
        <v>3</v>
      </c>
    </row>
    <row r="33">
      <c r="A33" s="46">
        <f>A25 + 1</f>
        <v>44693</v>
      </c>
      <c r="B33" s="47" t="str">
        <f t="shared" ref="B33:E33" si="23">B25</f>
        <v>Individual Feature Work</v>
      </c>
      <c r="C33" s="33" t="str">
        <f t="shared" si="23"/>
        <v>Core Requirements</v>
      </c>
      <c r="D33" s="35" t="str">
        <f t="shared" si="23"/>
        <v>Hosting/Production Environment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/>
      <c r="F34" s="56"/>
      <c r="G34" s="57">
        <f t="shared" ref="G34:G40" si="24">sum(B34:E34)</f>
        <v>0</v>
      </c>
      <c r="H34" s="58">
        <f t="shared" ref="H34:H40" si="25">H26 - G34</f>
        <v>4</v>
      </c>
    </row>
    <row r="35">
      <c r="A35" s="59" t="s">
        <v>61</v>
      </c>
      <c r="B35" s="52"/>
      <c r="C35" s="61"/>
      <c r="D35" s="160"/>
      <c r="E35" s="55"/>
      <c r="F35" s="56"/>
      <c r="G35" s="57">
        <f t="shared" si="24"/>
        <v>0</v>
      </c>
      <c r="H35" s="58">
        <f t="shared" si="25"/>
        <v>3</v>
      </c>
    </row>
    <row r="36">
      <c r="A36" s="59" t="s">
        <v>63</v>
      </c>
      <c r="B36" s="52"/>
      <c r="C36" s="61"/>
      <c r="D36" s="54"/>
      <c r="E36" s="63"/>
      <c r="F36" s="64"/>
      <c r="G36" s="57">
        <f t="shared" si="24"/>
        <v>0</v>
      </c>
      <c r="H36" s="58">
        <f t="shared" si="25"/>
        <v>-6</v>
      </c>
    </row>
    <row r="37">
      <c r="A37" s="59" t="s">
        <v>64</v>
      </c>
      <c r="B37" s="60"/>
      <c r="C37" s="61"/>
      <c r="D37" s="54"/>
      <c r="E37" s="63"/>
      <c r="F37" s="64"/>
      <c r="G37" s="57">
        <f t="shared" si="24"/>
        <v>0</v>
      </c>
      <c r="H37" s="58">
        <f t="shared" si="25"/>
        <v>2</v>
      </c>
    </row>
    <row r="38">
      <c r="A38" s="59" t="s">
        <v>66</v>
      </c>
      <c r="B38" s="60"/>
      <c r="C38" s="53"/>
      <c r="D38" s="160"/>
      <c r="E38" s="63"/>
      <c r="F38" s="64"/>
      <c r="G38" s="57">
        <f t="shared" si="24"/>
        <v>0</v>
      </c>
      <c r="H38" s="58">
        <f t="shared" si="25"/>
        <v>0</v>
      </c>
    </row>
    <row r="39">
      <c r="A39" s="59" t="s">
        <v>68</v>
      </c>
      <c r="B39" s="60"/>
      <c r="C39" s="61"/>
      <c r="D39" s="54"/>
      <c r="E39" s="55"/>
      <c r="F39" s="64"/>
      <c r="G39" s="57">
        <f t="shared" si="24"/>
        <v>0</v>
      </c>
      <c r="H39" s="58">
        <f t="shared" si="25"/>
        <v>0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4"/>
        <v>0</v>
      </c>
      <c r="H40" s="58">
        <f t="shared" si="25"/>
        <v>3</v>
      </c>
    </row>
    <row r="41">
      <c r="A41" s="46">
        <f>A33 + 1</f>
        <v>44694</v>
      </c>
      <c r="B41" s="47" t="str">
        <f t="shared" ref="B41:E41" si="26">B33</f>
        <v>Individual Feature Work</v>
      </c>
      <c r="C41" s="33" t="str">
        <f t="shared" si="26"/>
        <v>Core Requirements</v>
      </c>
      <c r="D41" s="35" t="str">
        <f t="shared" si="26"/>
        <v>Hosting/Production Environment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/>
      <c r="F42" s="64"/>
      <c r="G42" s="57">
        <f t="shared" ref="G42:G48" si="27">sum(B42:E42)</f>
        <v>0</v>
      </c>
      <c r="H42" s="58">
        <f t="shared" ref="H42:H48" si="28">H34 - G42</f>
        <v>4</v>
      </c>
    </row>
    <row r="43">
      <c r="A43" s="59" t="s">
        <v>61</v>
      </c>
      <c r="B43" s="52"/>
      <c r="C43" s="61"/>
      <c r="D43" s="160"/>
      <c r="E43" s="55"/>
      <c r="F43" s="56"/>
      <c r="G43" s="57">
        <f t="shared" si="27"/>
        <v>0</v>
      </c>
      <c r="H43" s="58">
        <f t="shared" si="28"/>
        <v>3</v>
      </c>
    </row>
    <row r="44">
      <c r="A44" s="59" t="s">
        <v>63</v>
      </c>
      <c r="B44" s="52"/>
      <c r="C44" s="61"/>
      <c r="D44" s="54"/>
      <c r="E44" s="63"/>
      <c r="F44" s="64"/>
      <c r="G44" s="57">
        <f t="shared" si="27"/>
        <v>0</v>
      </c>
      <c r="H44" s="58">
        <f t="shared" si="28"/>
        <v>-6</v>
      </c>
    </row>
    <row r="45">
      <c r="A45" s="59" t="s">
        <v>64</v>
      </c>
      <c r="B45" s="60"/>
      <c r="C45" s="61"/>
      <c r="D45" s="54"/>
      <c r="E45" s="55"/>
      <c r="F45" s="56"/>
      <c r="G45" s="57">
        <f t="shared" si="27"/>
        <v>0</v>
      </c>
      <c r="H45" s="58">
        <f t="shared" si="28"/>
        <v>2</v>
      </c>
    </row>
    <row r="46">
      <c r="A46" s="59" t="s">
        <v>66</v>
      </c>
      <c r="B46" s="60"/>
      <c r="C46" s="53"/>
      <c r="D46" s="160"/>
      <c r="E46" s="63"/>
      <c r="F46" s="64"/>
      <c r="G46" s="57">
        <f t="shared" si="27"/>
        <v>0</v>
      </c>
      <c r="H46" s="58">
        <f t="shared" si="28"/>
        <v>0</v>
      </c>
    </row>
    <row r="47">
      <c r="A47" s="59" t="s">
        <v>68</v>
      </c>
      <c r="B47" s="60"/>
      <c r="C47" s="61"/>
      <c r="D47" s="54"/>
      <c r="E47" s="55"/>
      <c r="F47" s="64"/>
      <c r="G47" s="57">
        <f t="shared" si="27"/>
        <v>0</v>
      </c>
      <c r="H47" s="58">
        <f t="shared" si="28"/>
        <v>0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7"/>
        <v>0</v>
      </c>
      <c r="H48" s="58">
        <f t="shared" si="28"/>
        <v>3</v>
      </c>
    </row>
    <row r="49">
      <c r="A49" s="46">
        <f>A41 + 1</f>
        <v>44695</v>
      </c>
      <c r="B49" s="47" t="str">
        <f t="shared" ref="B49:E49" si="29">B41</f>
        <v>Individual Feature Work</v>
      </c>
      <c r="C49" s="33" t="str">
        <f t="shared" si="29"/>
        <v>Core Requirements</v>
      </c>
      <c r="D49" s="35" t="str">
        <f t="shared" si="29"/>
        <v>Hosting/Production Environment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/>
      <c r="F50" s="64"/>
      <c r="G50" s="57">
        <f t="shared" ref="G50:G56" si="30">sum(B50:E50)</f>
        <v>0</v>
      </c>
      <c r="H50" s="58">
        <f t="shared" ref="H50:H56" si="31">H42 - G50</f>
        <v>4</v>
      </c>
    </row>
    <row r="51">
      <c r="A51" s="59" t="s">
        <v>61</v>
      </c>
      <c r="B51" s="60"/>
      <c r="C51" s="61"/>
      <c r="D51" s="160"/>
      <c r="E51" s="63"/>
      <c r="F51" s="56"/>
      <c r="G51" s="57">
        <f t="shared" si="30"/>
        <v>0</v>
      </c>
      <c r="H51" s="58">
        <f t="shared" si="31"/>
        <v>3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0"/>
        <v>0</v>
      </c>
      <c r="H52" s="58">
        <f t="shared" si="31"/>
        <v>-6</v>
      </c>
    </row>
    <row r="53">
      <c r="A53" s="59" t="s">
        <v>64</v>
      </c>
      <c r="B53" s="60"/>
      <c r="C53" s="61"/>
      <c r="D53" s="54"/>
      <c r="E53" s="63"/>
      <c r="F53" s="56"/>
      <c r="G53" s="57">
        <f t="shared" si="30"/>
        <v>0</v>
      </c>
      <c r="H53" s="58">
        <f t="shared" si="31"/>
        <v>2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0"/>
        <v>0</v>
      </c>
      <c r="H54" s="58">
        <f t="shared" si="31"/>
        <v>0</v>
      </c>
    </row>
    <row r="55">
      <c r="A55" s="59" t="s">
        <v>68</v>
      </c>
      <c r="B55" s="60"/>
      <c r="C55" s="61"/>
      <c r="D55" s="54"/>
      <c r="E55" s="55"/>
      <c r="F55" s="64"/>
      <c r="G55" s="57">
        <f t="shared" si="30"/>
        <v>0</v>
      </c>
      <c r="H55" s="58">
        <f t="shared" si="31"/>
        <v>0</v>
      </c>
    </row>
    <row r="56">
      <c r="A56" s="43" t="s">
        <v>70</v>
      </c>
      <c r="B56" s="52"/>
      <c r="C56" s="61"/>
      <c r="D56" s="54"/>
      <c r="E56" s="63"/>
      <c r="F56" s="64"/>
      <c r="G56" s="57">
        <f t="shared" si="30"/>
        <v>0</v>
      </c>
      <c r="H56" s="58">
        <f t="shared" si="31"/>
        <v>3</v>
      </c>
    </row>
    <row r="57">
      <c r="A57" s="46">
        <f>A49 + 1</f>
        <v>44696</v>
      </c>
      <c r="B57" s="47" t="str">
        <f t="shared" ref="B57:E57" si="32">B49</f>
        <v>Individual Feature Work</v>
      </c>
      <c r="C57" s="33" t="str">
        <f t="shared" si="32"/>
        <v>Core Requirements</v>
      </c>
      <c r="D57" s="35" t="str">
        <f t="shared" si="32"/>
        <v>Hosting/Production Environment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55"/>
      <c r="F58" s="64"/>
      <c r="G58" s="57">
        <f t="shared" ref="G58:G64" si="33">sum(B58:E58)</f>
        <v>0</v>
      </c>
      <c r="H58" s="58">
        <f t="shared" ref="H58:H64" si="34">H50 - G58</f>
        <v>4</v>
      </c>
    </row>
    <row r="59">
      <c r="A59" s="59" t="s">
        <v>61</v>
      </c>
      <c r="B59" s="60"/>
      <c r="C59" s="61"/>
      <c r="D59" s="160"/>
      <c r="E59" s="55"/>
      <c r="F59" s="64"/>
      <c r="G59" s="57">
        <f t="shared" si="33"/>
        <v>0</v>
      </c>
      <c r="H59" s="58">
        <f t="shared" si="34"/>
        <v>3</v>
      </c>
    </row>
    <row r="60">
      <c r="A60" s="59" t="s">
        <v>63</v>
      </c>
      <c r="B60" s="52"/>
      <c r="C60" s="61"/>
      <c r="D60" s="54"/>
      <c r="E60" s="63"/>
      <c r="F60" s="64"/>
      <c r="G60" s="57">
        <f t="shared" si="33"/>
        <v>0</v>
      </c>
      <c r="H60" s="58">
        <f t="shared" si="34"/>
        <v>-6</v>
      </c>
    </row>
    <row r="61">
      <c r="A61" s="59" t="s">
        <v>64</v>
      </c>
      <c r="B61" s="60"/>
      <c r="C61" s="61"/>
      <c r="D61" s="54"/>
      <c r="E61" s="63"/>
      <c r="F61" s="56"/>
      <c r="G61" s="57">
        <f t="shared" si="33"/>
        <v>0</v>
      </c>
      <c r="H61" s="58">
        <f t="shared" si="34"/>
        <v>2</v>
      </c>
    </row>
    <row r="62">
      <c r="A62" s="59" t="s">
        <v>66</v>
      </c>
      <c r="B62" s="60"/>
      <c r="C62" s="53"/>
      <c r="D62" s="54"/>
      <c r="E62" s="63"/>
      <c r="F62" s="64"/>
      <c r="G62" s="57">
        <f t="shared" si="33"/>
        <v>0</v>
      </c>
      <c r="H62" s="58">
        <f t="shared" si="34"/>
        <v>0</v>
      </c>
    </row>
    <row r="63">
      <c r="A63" s="59" t="s">
        <v>68</v>
      </c>
      <c r="B63" s="60"/>
      <c r="C63" s="61"/>
      <c r="D63" s="54"/>
      <c r="E63" s="55"/>
      <c r="F63" s="64"/>
      <c r="G63" s="57">
        <f t="shared" si="33"/>
        <v>0</v>
      </c>
      <c r="H63" s="58">
        <f t="shared" si="34"/>
        <v>0</v>
      </c>
    </row>
    <row r="64">
      <c r="A64" s="43" t="s">
        <v>70</v>
      </c>
      <c r="B64" s="65"/>
      <c r="C64" s="66"/>
      <c r="D64" s="67"/>
      <c r="E64" s="68"/>
      <c r="F64" s="69"/>
      <c r="G64" s="57">
        <f t="shared" si="33"/>
        <v>0</v>
      </c>
      <c r="H64" s="70">
        <f t="shared" si="34"/>
        <v>3</v>
      </c>
    </row>
    <row r="65">
      <c r="E65" s="71" t="s">
        <v>76</v>
      </c>
      <c r="F65" s="72">
        <f>SUM(F9:F64)</f>
        <v>1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44690</v>
      </c>
      <c r="B72" s="74">
        <f>SUM(G10+G11+G12+G13+G14+G15+G16)</f>
        <v>30</v>
      </c>
      <c r="C72" s="74">
        <f>(B72-F72)/(F72)*100</f>
        <v>425</v>
      </c>
      <c r="D72" s="74">
        <f>SUM(H9:H16)</f>
        <v>40</v>
      </c>
      <c r="E72" s="74">
        <f>D72</f>
        <v>40</v>
      </c>
      <c r="F72" s="74">
        <f>E78</f>
        <v>5.714285714</v>
      </c>
    </row>
    <row r="73">
      <c r="A73" s="30">
        <f t="shared" ref="A73:A79" si="35">A72 + 1</f>
        <v>44691</v>
      </c>
      <c r="B73" s="74">
        <f>SUM(G18+G19+G20+G21+G22+G23+G24)</f>
        <v>23</v>
      </c>
      <c r="C73" s="74">
        <f>(B73-F72)/(F72)*100</f>
        <v>302.5</v>
      </c>
      <c r="D73" s="74">
        <f>Sum(H17:H24)</f>
        <v>17</v>
      </c>
      <c r="E73" s="74">
        <f>D72 * (6/7)</f>
        <v>34.28571429</v>
      </c>
    </row>
    <row r="74">
      <c r="A74" s="30">
        <f t="shared" si="35"/>
        <v>44692</v>
      </c>
      <c r="B74" s="74">
        <f>SUM(G26+G27+G28+G29+G30+G31+G32)</f>
        <v>11</v>
      </c>
      <c r="C74" s="74">
        <f>(B74-F72)/(F72)*100</f>
        <v>92.5</v>
      </c>
      <c r="D74" s="74">
        <f>sum(H25:H32)</f>
        <v>6</v>
      </c>
      <c r="E74" s="74">
        <f>D72 * (5/7)</f>
        <v>28.57142857</v>
      </c>
    </row>
    <row r="75">
      <c r="A75" s="30">
        <f t="shared" si="35"/>
        <v>44693</v>
      </c>
      <c r="B75" s="74">
        <f>SUM(G34+G35+G36+G37+G38+G39+G40)</f>
        <v>0</v>
      </c>
      <c r="C75" s="74">
        <f>(B75-F72)/(F72)*100</f>
        <v>-100</v>
      </c>
      <c r="D75" s="74">
        <f>sum(H33:H40)</f>
        <v>6</v>
      </c>
      <c r="E75" s="74">
        <f>D72 * (4/7)</f>
        <v>22.85714286</v>
      </c>
    </row>
    <row r="76">
      <c r="A76" s="30">
        <f t="shared" si="35"/>
        <v>44694</v>
      </c>
      <c r="B76" s="74">
        <f>SUM(G42+G43+G44+G45+G46+G47+G48)</f>
        <v>0</v>
      </c>
      <c r="C76" s="74">
        <f>((B76-F72)/(F72)*100)</f>
        <v>-100</v>
      </c>
      <c r="D76" s="74">
        <f>sum(H41:H48)</f>
        <v>6</v>
      </c>
      <c r="E76" s="74">
        <f>D72 * (3/7)</f>
        <v>17.14285714</v>
      </c>
    </row>
    <row r="77">
      <c r="A77" s="30">
        <f t="shared" si="35"/>
        <v>44695</v>
      </c>
      <c r="B77" s="74">
        <f>SUM(G50+G51+G52+G53+G54+G55+G56)</f>
        <v>0</v>
      </c>
      <c r="C77" s="74">
        <f>(B77-F72)/(F72)*100</f>
        <v>-100</v>
      </c>
      <c r="D77" s="74">
        <f>sum(H49:H56)</f>
        <v>6</v>
      </c>
      <c r="E77" s="74">
        <f>D72 * (2/7)</f>
        <v>11.42857143</v>
      </c>
    </row>
    <row r="78">
      <c r="A78" s="30">
        <f t="shared" si="35"/>
        <v>44696</v>
      </c>
      <c r="B78" s="74">
        <f>SUM(G58+G59+G60+G61+G62+G63+G64)</f>
        <v>0</v>
      </c>
      <c r="C78" s="74">
        <f>(B78-F72)/(F72)*100</f>
        <v>-100</v>
      </c>
      <c r="D78" s="74">
        <f>sum(H57:H64)</f>
        <v>6</v>
      </c>
      <c r="E78" s="74">
        <f>D72 * (1/7)</f>
        <v>5.714285714</v>
      </c>
    </row>
    <row r="79">
      <c r="A79" s="30">
        <f t="shared" si="35"/>
        <v>44697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6</v>
      </c>
      <c r="E79" s="74">
        <f>D72 * 0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5</v>
      </c>
      <c r="D2" s="26">
        <v>44592.0</v>
      </c>
      <c r="E2" s="27">
        <f>SUM(H9:H16)</f>
        <v>51</v>
      </c>
      <c r="F2" s="28">
        <f>sum(I2:I5)</f>
        <v>50</v>
      </c>
      <c r="G2" s="29" t="s">
        <v>60</v>
      </c>
      <c r="H2" s="29">
        <f>sum(B9:B64)</f>
        <v>13</v>
      </c>
      <c r="I2" s="29">
        <v>20.0</v>
      </c>
      <c r="J2" s="30">
        <f>D2</f>
        <v>44592</v>
      </c>
      <c r="K2" s="31">
        <f>B2</f>
        <v>8</v>
      </c>
      <c r="L2" s="31">
        <f>B3</f>
        <v>9</v>
      </c>
      <c r="M2" s="31">
        <f>B4</f>
        <v>8</v>
      </c>
      <c r="N2" s="31">
        <f>B5</f>
        <v>8</v>
      </c>
      <c r="O2" s="31">
        <f>B6</f>
        <v>10</v>
      </c>
      <c r="P2" s="31">
        <f>B7</f>
        <v>8</v>
      </c>
      <c r="Q2" s="31">
        <f>B8</f>
        <v>8</v>
      </c>
      <c r="R2" s="31">
        <f>sum(K2:Q2)</f>
        <v>59</v>
      </c>
      <c r="V2" s="23"/>
      <c r="W2" s="31">
        <f t="shared" ref="W2:AC2" si="1">(K11-K17)/7</f>
        <v>0.7142857143</v>
      </c>
      <c r="X2" s="31">
        <f t="shared" si="1"/>
        <v>0.9285714286</v>
      </c>
      <c r="Y2" s="31">
        <f t="shared" si="1"/>
        <v>0.5714285714</v>
      </c>
      <c r="Z2" s="31">
        <f t="shared" si="1"/>
        <v>0.8571428571</v>
      </c>
      <c r="AA2" s="31">
        <f t="shared" si="1"/>
        <v>1.285714286</v>
      </c>
      <c r="AB2" s="31">
        <f t="shared" si="1"/>
        <v>0.9285714286</v>
      </c>
      <c r="AC2" s="31">
        <f t="shared" si="1"/>
        <v>0.7142857143</v>
      </c>
      <c r="AD2" s="32"/>
    </row>
    <row r="3">
      <c r="A3" s="24" t="s">
        <v>61</v>
      </c>
      <c r="B3" s="25">
        <v>9.0</v>
      </c>
      <c r="C3" s="25">
        <f t="shared" ref="C3:C4" si="3">sumif(A9:A1000,A3,G9:G1000)</f>
        <v>8.5</v>
      </c>
      <c r="D3" s="26">
        <f t="shared" ref="D3:D8" si="4">D2 + 1</f>
        <v>44593</v>
      </c>
      <c r="E3" s="27">
        <f>Sum(H17:H24)</f>
        <v>44</v>
      </c>
      <c r="F3" s="27">
        <f>F2 * (6/7)</f>
        <v>42.85714286</v>
      </c>
      <c r="G3" s="5" t="s">
        <v>62</v>
      </c>
      <c r="H3" s="33">
        <f>sum(C9:C64)</f>
        <v>16</v>
      </c>
      <c r="I3" s="5">
        <v>30.0</v>
      </c>
      <c r="J3" s="30">
        <f t="shared" ref="J3:J9" si="5">J2 + 1</f>
        <v>44593</v>
      </c>
      <c r="K3" s="31">
        <f t="shared" ref="K3:R3" si="2">K2 * (6/7)</f>
        <v>6.857142857</v>
      </c>
      <c r="L3" s="31">
        <f t="shared" si="2"/>
        <v>7.714285714</v>
      </c>
      <c r="M3" s="31">
        <f t="shared" si="2"/>
        <v>6.857142857</v>
      </c>
      <c r="N3" s="31">
        <f t="shared" si="2"/>
        <v>6.857142857</v>
      </c>
      <c r="O3" s="31">
        <f t="shared" si="2"/>
        <v>8.571428571</v>
      </c>
      <c r="P3" s="31">
        <f t="shared" si="2"/>
        <v>6.857142857</v>
      </c>
      <c r="Q3" s="31">
        <f t="shared" si="2"/>
        <v>6.857142857</v>
      </c>
      <c r="R3" s="31">
        <f t="shared" si="2"/>
        <v>50.57142857</v>
      </c>
    </row>
    <row r="4">
      <c r="A4" s="24" t="s">
        <v>63</v>
      </c>
      <c r="B4" s="25">
        <v>8.0</v>
      </c>
      <c r="C4" s="25">
        <f t="shared" si="3"/>
        <v>6</v>
      </c>
      <c r="D4" s="26">
        <f t="shared" si="4"/>
        <v>44594</v>
      </c>
      <c r="E4" s="27">
        <f>sum(H25:H32)</f>
        <v>35</v>
      </c>
      <c r="F4" s="27">
        <f>F2 * (5/7)</f>
        <v>35.71428571</v>
      </c>
      <c r="G4" s="34"/>
      <c r="H4" s="35">
        <f>sum(D9:D64)</f>
        <v>0</v>
      </c>
      <c r="I4" s="34">
        <v>0.0</v>
      </c>
      <c r="J4" s="30">
        <f t="shared" si="5"/>
        <v>44594</v>
      </c>
      <c r="K4" s="31">
        <f t="shared" ref="K4:R4" si="6">K2 * (5/7)</f>
        <v>5.714285714</v>
      </c>
      <c r="L4" s="31">
        <f t="shared" si="6"/>
        <v>6.428571429</v>
      </c>
      <c r="M4" s="31">
        <f t="shared" si="6"/>
        <v>5.714285714</v>
      </c>
      <c r="N4" s="31">
        <f t="shared" si="6"/>
        <v>5.714285714</v>
      </c>
      <c r="O4" s="31">
        <f t="shared" si="6"/>
        <v>7.142857143</v>
      </c>
      <c r="P4" s="31">
        <f t="shared" si="6"/>
        <v>5.714285714</v>
      </c>
      <c r="Q4" s="31">
        <f t="shared" si="6"/>
        <v>5.714285714</v>
      </c>
      <c r="R4" s="31">
        <f t="shared" si="6"/>
        <v>42.14285714</v>
      </c>
    </row>
    <row r="5">
      <c r="A5" s="24" t="s">
        <v>64</v>
      </c>
      <c r="B5" s="25">
        <v>8.0</v>
      </c>
      <c r="C5" s="25">
        <f>sumif(A9:A1000,A5,G9:G1000)</f>
        <v>8</v>
      </c>
      <c r="D5" s="26">
        <f t="shared" si="4"/>
        <v>44595</v>
      </c>
      <c r="E5" s="27">
        <f>sum(H33:H40)</f>
        <v>25</v>
      </c>
      <c r="F5" s="27">
        <f>F2 * (4/7)</f>
        <v>28.57142857</v>
      </c>
      <c r="G5" s="36" t="s">
        <v>65</v>
      </c>
      <c r="H5" s="37">
        <f>sum(E9:E64)</f>
        <v>21</v>
      </c>
      <c r="I5" s="38">
        <v>0.0</v>
      </c>
      <c r="J5" s="30">
        <f t="shared" si="5"/>
        <v>44595</v>
      </c>
      <c r="K5" s="31">
        <f t="shared" ref="K5:R5" si="7">K2 * (4/7)</f>
        <v>4.571428571</v>
      </c>
      <c r="L5" s="31">
        <f t="shared" si="7"/>
        <v>5.142857143</v>
      </c>
      <c r="M5" s="31">
        <f t="shared" si="7"/>
        <v>4.571428571</v>
      </c>
      <c r="N5" s="31">
        <f t="shared" si="7"/>
        <v>4.571428571</v>
      </c>
      <c r="O5" s="31">
        <f t="shared" si="7"/>
        <v>5.714285714</v>
      </c>
      <c r="P5" s="31">
        <f t="shared" si="7"/>
        <v>4.571428571</v>
      </c>
      <c r="Q5" s="31">
        <f t="shared" si="7"/>
        <v>4.571428571</v>
      </c>
      <c r="R5" s="31">
        <f t="shared" si="7"/>
        <v>33.71428571</v>
      </c>
    </row>
    <row r="6">
      <c r="A6" s="24" t="s">
        <v>66</v>
      </c>
      <c r="B6" s="25">
        <v>10.0</v>
      </c>
      <c r="C6" s="25">
        <f>sumif(A9:A1000,A6,G9:G1000)</f>
        <v>9</v>
      </c>
      <c r="D6" s="26">
        <f t="shared" si="4"/>
        <v>44596</v>
      </c>
      <c r="E6" s="27">
        <f>sum(H41:H48)</f>
        <v>17.5</v>
      </c>
      <c r="F6" s="27">
        <f>F2 * (3/7)</f>
        <v>21.42857143</v>
      </c>
      <c r="G6" s="39" t="s">
        <v>67</v>
      </c>
      <c r="H6" s="40"/>
      <c r="I6" s="41">
        <f>Sum(I2:I5)</f>
        <v>50</v>
      </c>
      <c r="J6" s="42">
        <f t="shared" si="5"/>
        <v>44596</v>
      </c>
      <c r="K6" s="31">
        <f t="shared" ref="K6:R6" si="8">K2 * (3/7)</f>
        <v>3.428571429</v>
      </c>
      <c r="L6" s="31">
        <f t="shared" si="8"/>
        <v>3.857142857</v>
      </c>
      <c r="M6" s="31">
        <f t="shared" si="8"/>
        <v>3.428571429</v>
      </c>
      <c r="N6" s="31">
        <f t="shared" si="8"/>
        <v>3.428571429</v>
      </c>
      <c r="O6" s="31">
        <f t="shared" si="8"/>
        <v>4.285714286</v>
      </c>
      <c r="P6" s="31">
        <f t="shared" si="8"/>
        <v>3.428571429</v>
      </c>
      <c r="Q6" s="31">
        <f t="shared" si="8"/>
        <v>3.428571429</v>
      </c>
      <c r="R6" s="31">
        <f t="shared" si="8"/>
        <v>25.28571429</v>
      </c>
    </row>
    <row r="7">
      <c r="A7" s="24" t="s">
        <v>68</v>
      </c>
      <c r="B7" s="25">
        <v>8.0</v>
      </c>
      <c r="C7" s="25">
        <f>sumif(A9:A1000,A7,G9:G1000)</f>
        <v>6.5</v>
      </c>
      <c r="D7" s="26">
        <f t="shared" si="4"/>
        <v>44597</v>
      </c>
      <c r="E7" s="27">
        <f>sum(H49:H56)</f>
        <v>13.5</v>
      </c>
      <c r="F7" s="27">
        <f>F2 * (2/7)</f>
        <v>14.28571429</v>
      </c>
      <c r="G7" s="24" t="s">
        <v>69</v>
      </c>
      <c r="H7" s="43" t="s">
        <v>50</v>
      </c>
      <c r="J7" s="30">
        <f t="shared" si="5"/>
        <v>44597</v>
      </c>
      <c r="K7" s="31">
        <f t="shared" ref="K7:R7" si="9">K2 * (2/7)</f>
        <v>2.285714286</v>
      </c>
      <c r="L7" s="31">
        <f t="shared" si="9"/>
        <v>2.571428571</v>
      </c>
      <c r="M7" s="31">
        <f t="shared" si="9"/>
        <v>2.285714286</v>
      </c>
      <c r="N7" s="31">
        <f t="shared" si="9"/>
        <v>2.285714286</v>
      </c>
      <c r="O7" s="31">
        <f t="shared" si="9"/>
        <v>2.857142857</v>
      </c>
      <c r="P7" s="31">
        <f t="shared" si="9"/>
        <v>2.285714286</v>
      </c>
      <c r="Q7" s="31">
        <f t="shared" si="9"/>
        <v>2.285714286</v>
      </c>
      <c r="R7" s="31">
        <f t="shared" si="9"/>
        <v>16.85714286</v>
      </c>
    </row>
    <row r="8">
      <c r="A8" s="24" t="s">
        <v>70</v>
      </c>
      <c r="B8" s="25">
        <v>8.0</v>
      </c>
      <c r="C8" s="25">
        <f>sumif(A9:A1000,A8,G9:G1000)</f>
        <v>7</v>
      </c>
      <c r="D8" s="26">
        <f t="shared" si="4"/>
        <v>44598</v>
      </c>
      <c r="E8" s="27">
        <f>sum(H57:H64)</f>
        <v>9</v>
      </c>
      <c r="F8" s="27">
        <f>F2 * (1/7)</f>
        <v>7.142857143</v>
      </c>
      <c r="G8" s="44">
        <f t="shared" ref="G8:H8" si="10">Sum(B2:B8)</f>
        <v>59</v>
      </c>
      <c r="H8" s="45">
        <f t="shared" si="10"/>
        <v>50</v>
      </c>
      <c r="J8" s="30">
        <f t="shared" si="5"/>
        <v>44598</v>
      </c>
      <c r="K8" s="31">
        <f t="shared" ref="K8:R8" si="11">K2 * (1/7)</f>
        <v>1.142857143</v>
      </c>
      <c r="L8" s="31">
        <f t="shared" si="11"/>
        <v>1.285714286</v>
      </c>
      <c r="M8" s="31">
        <f t="shared" si="11"/>
        <v>1.142857143</v>
      </c>
      <c r="N8" s="31">
        <f t="shared" si="11"/>
        <v>1.142857143</v>
      </c>
      <c r="O8" s="31">
        <f t="shared" si="11"/>
        <v>1.428571429</v>
      </c>
      <c r="P8" s="31">
        <f t="shared" si="11"/>
        <v>1.142857143</v>
      </c>
      <c r="Q8" s="31">
        <f t="shared" si="11"/>
        <v>1.142857143</v>
      </c>
      <c r="R8" s="31">
        <f t="shared" si="11"/>
        <v>8.428571429</v>
      </c>
    </row>
    <row r="9">
      <c r="A9" s="46">
        <f>D2</f>
        <v>44592</v>
      </c>
      <c r="B9" s="47" t="str">
        <f>G2</f>
        <v>Extra Features</v>
      </c>
      <c r="C9" s="33" t="str">
        <f>G3</f>
        <v>Data Access Layer</v>
      </c>
      <c r="D9" s="35" t="str">
        <f>G4</f>
        <v/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5"/>
        <v>44599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51" t="s">
        <v>59</v>
      </c>
      <c r="B10" s="52">
        <v>0.0</v>
      </c>
      <c r="C10" s="53">
        <v>0.0</v>
      </c>
      <c r="D10" s="54"/>
      <c r="E10" s="55">
        <v>0.0</v>
      </c>
      <c r="F10" s="56"/>
      <c r="G10" s="57">
        <f t="shared" ref="G10:G16" si="13">sum(B10:E10)</f>
        <v>0</v>
      </c>
      <c r="H10" s="58">
        <f t="shared" ref="H10:H16" si="14">B2 - G10</f>
        <v>8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>
        <v>2.0</v>
      </c>
      <c r="F11" s="56"/>
      <c r="G11" s="57">
        <f t="shared" si="13"/>
        <v>2</v>
      </c>
      <c r="H11" s="58">
        <f t="shared" si="14"/>
        <v>7</v>
      </c>
      <c r="J11" s="30">
        <f>D2</f>
        <v>44592</v>
      </c>
      <c r="K11" s="62">
        <f>H10</f>
        <v>8</v>
      </c>
      <c r="L11" s="62">
        <f>H11</f>
        <v>7</v>
      </c>
      <c r="M11" s="62">
        <f>H12</f>
        <v>6</v>
      </c>
      <c r="N11" s="62">
        <f>H13</f>
        <v>6</v>
      </c>
      <c r="O11" s="62">
        <f>H14</f>
        <v>10</v>
      </c>
      <c r="P11" s="62">
        <f>H15</f>
        <v>8</v>
      </c>
      <c r="Q11" s="62">
        <f>H16</f>
        <v>6</v>
      </c>
      <c r="R11" s="62">
        <f t="shared" ref="R11:R18" si="15">sum(K11:Q11)</f>
        <v>51</v>
      </c>
    </row>
    <row r="12">
      <c r="A12" s="59" t="s">
        <v>63</v>
      </c>
      <c r="B12" s="60"/>
      <c r="C12" s="61"/>
      <c r="D12" s="54"/>
      <c r="E12" s="55">
        <v>2.0</v>
      </c>
      <c r="F12" s="56">
        <v>0.0</v>
      </c>
      <c r="G12" s="57">
        <f t="shared" si="13"/>
        <v>2</v>
      </c>
      <c r="H12" s="58">
        <f t="shared" si="14"/>
        <v>6</v>
      </c>
      <c r="J12" s="30">
        <f t="shared" ref="J12:J18" si="16">J11 + 1</f>
        <v>44593</v>
      </c>
      <c r="K12" s="62">
        <f>H18</f>
        <v>8</v>
      </c>
      <c r="L12" s="62">
        <f>H19</f>
        <v>7</v>
      </c>
      <c r="M12" s="62">
        <f>H20</f>
        <v>3</v>
      </c>
      <c r="N12" s="62">
        <f>H21</f>
        <v>6</v>
      </c>
      <c r="O12" s="62">
        <f>H22</f>
        <v>7</v>
      </c>
      <c r="P12" s="62">
        <f>H23</f>
        <v>7</v>
      </c>
      <c r="Q12" s="62">
        <f>H24</f>
        <v>6</v>
      </c>
      <c r="R12" s="62">
        <f t="shared" si="15"/>
        <v>44</v>
      </c>
    </row>
    <row r="13">
      <c r="A13" s="59" t="s">
        <v>64</v>
      </c>
      <c r="B13" s="60"/>
      <c r="C13" s="53">
        <v>2.0</v>
      </c>
      <c r="D13" s="54"/>
      <c r="E13" s="63"/>
      <c r="F13" s="56">
        <v>0.0</v>
      </c>
      <c r="G13" s="57">
        <f t="shared" si="13"/>
        <v>2</v>
      </c>
      <c r="H13" s="58">
        <f t="shared" si="14"/>
        <v>6</v>
      </c>
      <c r="J13" s="30">
        <f t="shared" si="16"/>
        <v>44594</v>
      </c>
      <c r="K13" s="62">
        <f>H26</f>
        <v>6</v>
      </c>
      <c r="L13" s="62">
        <f>H27</f>
        <v>5</v>
      </c>
      <c r="M13" s="62">
        <f>H28</f>
        <v>3</v>
      </c>
      <c r="N13" s="62">
        <f>H29</f>
        <v>4</v>
      </c>
      <c r="O13" s="62">
        <f>H30</f>
        <v>5</v>
      </c>
      <c r="P13" s="62">
        <f>H31</f>
        <v>6</v>
      </c>
      <c r="Q13" s="62">
        <f>H32</f>
        <v>6</v>
      </c>
      <c r="R13" s="62">
        <f t="shared" si="15"/>
        <v>35</v>
      </c>
    </row>
    <row r="14">
      <c r="A14" s="59" t="s">
        <v>66</v>
      </c>
      <c r="B14" s="60"/>
      <c r="C14" s="61"/>
      <c r="D14" s="54"/>
      <c r="E14" s="63"/>
      <c r="F14" s="64"/>
      <c r="G14" s="57">
        <f t="shared" si="13"/>
        <v>0</v>
      </c>
      <c r="H14" s="58">
        <f t="shared" si="14"/>
        <v>10</v>
      </c>
      <c r="J14" s="30">
        <f t="shared" si="16"/>
        <v>44595</v>
      </c>
      <c r="K14" s="62">
        <f>H34</f>
        <v>5</v>
      </c>
      <c r="L14" s="62">
        <f>H35</f>
        <v>3</v>
      </c>
      <c r="M14" s="62">
        <f>H36</f>
        <v>2</v>
      </c>
      <c r="N14" s="62">
        <f>H37</f>
        <v>3</v>
      </c>
      <c r="O14" s="62">
        <f>H38</f>
        <v>3</v>
      </c>
      <c r="P14" s="62">
        <f>H39</f>
        <v>5</v>
      </c>
      <c r="Q14" s="62">
        <f>H40</f>
        <v>4</v>
      </c>
      <c r="R14" s="62">
        <f t="shared" si="15"/>
        <v>25</v>
      </c>
    </row>
    <row r="15">
      <c r="A15" s="59" t="s">
        <v>68</v>
      </c>
      <c r="B15" s="60"/>
      <c r="C15" s="61"/>
      <c r="D15" s="54"/>
      <c r="E15" s="63"/>
      <c r="F15" s="56">
        <v>0.0</v>
      </c>
      <c r="G15" s="57">
        <f t="shared" si="13"/>
        <v>0</v>
      </c>
      <c r="H15" s="58">
        <f t="shared" si="14"/>
        <v>8</v>
      </c>
      <c r="J15" s="30">
        <f t="shared" si="16"/>
        <v>44596</v>
      </c>
      <c r="K15" s="62">
        <f>H42</f>
        <v>4</v>
      </c>
      <c r="L15" s="62">
        <f>H43</f>
        <v>0.5</v>
      </c>
      <c r="M15" s="62">
        <f>H44</f>
        <v>2</v>
      </c>
      <c r="N15" s="62">
        <f>H45</f>
        <v>1</v>
      </c>
      <c r="O15" s="62">
        <f>H46</f>
        <v>3</v>
      </c>
      <c r="P15" s="62">
        <f>H47</f>
        <v>4</v>
      </c>
      <c r="Q15" s="62">
        <f>H48</f>
        <v>3</v>
      </c>
      <c r="R15" s="62">
        <f t="shared" si="15"/>
        <v>17.5</v>
      </c>
    </row>
    <row r="16">
      <c r="A16" s="43" t="s">
        <v>70</v>
      </c>
      <c r="B16" s="52">
        <v>2.0</v>
      </c>
      <c r="C16" s="61"/>
      <c r="D16" s="54"/>
      <c r="E16" s="63"/>
      <c r="F16" s="64"/>
      <c r="G16" s="57">
        <f t="shared" si="13"/>
        <v>2</v>
      </c>
      <c r="H16" s="58">
        <f t="shared" si="14"/>
        <v>6</v>
      </c>
      <c r="J16" s="30">
        <f t="shared" si="16"/>
        <v>44597</v>
      </c>
      <c r="K16" s="62">
        <f>H50</f>
        <v>3</v>
      </c>
      <c r="L16" s="62">
        <f>H51</f>
        <v>0.5</v>
      </c>
      <c r="M16" s="62">
        <f>H52</f>
        <v>2</v>
      </c>
      <c r="N16" s="62">
        <f>H53</f>
        <v>1</v>
      </c>
      <c r="O16" s="62">
        <f>H54</f>
        <v>1</v>
      </c>
      <c r="P16" s="62">
        <f>H55</f>
        <v>3</v>
      </c>
      <c r="Q16" s="62">
        <f>H56</f>
        <v>3</v>
      </c>
      <c r="R16" s="62">
        <f t="shared" si="15"/>
        <v>13.5</v>
      </c>
    </row>
    <row r="17">
      <c r="A17" s="46">
        <f>A9 + 1</f>
        <v>44593</v>
      </c>
      <c r="B17" s="47" t="str">
        <f t="shared" ref="B17:E17" si="17">B9</f>
        <v>Extra Features</v>
      </c>
      <c r="C17" s="33" t="str">
        <f t="shared" si="17"/>
        <v>Data Access Layer</v>
      </c>
      <c r="D17" s="35" t="str">
        <f t="shared" si="17"/>
        <v/>
      </c>
      <c r="E17" s="48" t="str">
        <f t="shared" si="17"/>
        <v>Other</v>
      </c>
      <c r="F17" s="49" t="s">
        <v>71</v>
      </c>
      <c r="G17" s="50" t="s">
        <v>72</v>
      </c>
      <c r="H17" s="21" t="s">
        <v>73</v>
      </c>
      <c r="J17" s="30">
        <f t="shared" si="16"/>
        <v>44598</v>
      </c>
      <c r="K17" s="62">
        <f>H58</f>
        <v>3</v>
      </c>
      <c r="L17" s="62">
        <f>H59</f>
        <v>0.5</v>
      </c>
      <c r="M17" s="62">
        <f>H60</f>
        <v>2</v>
      </c>
      <c r="N17" s="62">
        <f>H61</f>
        <v>0</v>
      </c>
      <c r="O17" s="62">
        <f>H62</f>
        <v>1</v>
      </c>
      <c r="P17" s="62">
        <f>H63</f>
        <v>1.5</v>
      </c>
      <c r="Q17" s="62">
        <f>H64</f>
        <v>1</v>
      </c>
      <c r="R17" s="62">
        <f t="shared" si="15"/>
        <v>9</v>
      </c>
    </row>
    <row r="18">
      <c r="A18" s="51" t="s">
        <v>59</v>
      </c>
      <c r="B18" s="52">
        <v>0.0</v>
      </c>
      <c r="C18" s="53">
        <v>0.0</v>
      </c>
      <c r="D18" s="54"/>
      <c r="E18" s="55">
        <v>0.0</v>
      </c>
      <c r="F18" s="56">
        <v>0.0</v>
      </c>
      <c r="G18" s="57">
        <f t="shared" ref="G18:G24" si="19">sum(B18:E18)</f>
        <v>0</v>
      </c>
      <c r="H18" s="58">
        <f t="shared" ref="H18:H24" si="20">H10 - G18</f>
        <v>8</v>
      </c>
      <c r="J18" s="30">
        <f t="shared" si="16"/>
        <v>44599</v>
      </c>
      <c r="K18" s="62">
        <f t="shared" ref="K18:Q18" si="18">K17</f>
        <v>3</v>
      </c>
      <c r="L18" s="62">
        <f t="shared" si="18"/>
        <v>0.5</v>
      </c>
      <c r="M18" s="62">
        <f t="shared" si="18"/>
        <v>2</v>
      </c>
      <c r="N18" s="62">
        <f t="shared" si="18"/>
        <v>0</v>
      </c>
      <c r="O18" s="62">
        <f t="shared" si="18"/>
        <v>1</v>
      </c>
      <c r="P18" s="62">
        <f t="shared" si="18"/>
        <v>1.5</v>
      </c>
      <c r="Q18" s="62">
        <f t="shared" si="18"/>
        <v>1</v>
      </c>
      <c r="R18" s="62">
        <f t="shared" si="15"/>
        <v>9</v>
      </c>
    </row>
    <row r="19">
      <c r="A19" s="59" t="s">
        <v>61</v>
      </c>
      <c r="B19" s="60"/>
      <c r="C19" s="61"/>
      <c r="D19" s="54"/>
      <c r="E19" s="63"/>
      <c r="F19" s="64"/>
      <c r="G19" s="57">
        <f t="shared" si="19"/>
        <v>0</v>
      </c>
      <c r="H19" s="58">
        <f t="shared" si="20"/>
        <v>7</v>
      </c>
    </row>
    <row r="20">
      <c r="A20" s="59" t="s">
        <v>63</v>
      </c>
      <c r="B20" s="52">
        <v>3.0</v>
      </c>
      <c r="C20" s="61"/>
      <c r="D20" s="54"/>
      <c r="E20" s="63"/>
      <c r="F20" s="56">
        <v>1.0</v>
      </c>
      <c r="G20" s="57">
        <f t="shared" si="19"/>
        <v>3</v>
      </c>
      <c r="H20" s="58">
        <f t="shared" si="20"/>
        <v>3</v>
      </c>
    </row>
    <row r="21">
      <c r="A21" s="59" t="s">
        <v>64</v>
      </c>
      <c r="B21" s="60"/>
      <c r="C21" s="61"/>
      <c r="D21" s="54"/>
      <c r="E21" s="63"/>
      <c r="F21" s="56">
        <v>0.0</v>
      </c>
      <c r="G21" s="57">
        <f t="shared" si="19"/>
        <v>0</v>
      </c>
      <c r="H21" s="58">
        <f t="shared" si="20"/>
        <v>6</v>
      </c>
    </row>
    <row r="22">
      <c r="A22" s="59" t="s">
        <v>66</v>
      </c>
      <c r="B22" s="60"/>
      <c r="C22" s="53">
        <v>3.0</v>
      </c>
      <c r="D22" s="54"/>
      <c r="E22" s="63"/>
      <c r="F22" s="64"/>
      <c r="G22" s="57">
        <f t="shared" si="19"/>
        <v>3</v>
      </c>
      <c r="H22" s="58">
        <f t="shared" si="20"/>
        <v>7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9"/>
        <v>1</v>
      </c>
      <c r="H23" s="58">
        <f t="shared" si="20"/>
        <v>7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9"/>
        <v>0</v>
      </c>
      <c r="H24" s="58">
        <f t="shared" si="20"/>
        <v>6</v>
      </c>
    </row>
    <row r="25">
      <c r="A25" s="46">
        <f>A17 + 1</f>
        <v>44594</v>
      </c>
      <c r="B25" s="47" t="str">
        <f t="shared" ref="B25:E25" si="21">B17</f>
        <v>Extra Features</v>
      </c>
      <c r="C25" s="33" t="str">
        <f t="shared" si="21"/>
        <v>Data Access Layer</v>
      </c>
      <c r="D25" s="35" t="str">
        <f t="shared" si="21"/>
        <v/>
      </c>
      <c r="E25" s="48" t="str">
        <f t="shared" si="21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>
        <v>0.0</v>
      </c>
      <c r="C26" s="53">
        <v>0.0</v>
      </c>
      <c r="D26" s="54"/>
      <c r="E26" s="55">
        <v>2.0</v>
      </c>
      <c r="F26" s="56">
        <v>0.0</v>
      </c>
      <c r="G26" s="57">
        <f t="shared" ref="G26:G32" si="22">sum(B26:E26)</f>
        <v>2</v>
      </c>
      <c r="H26" s="58">
        <f t="shared" ref="H26:H32" si="23">H18 - G26</f>
        <v>6</v>
      </c>
    </row>
    <row r="27">
      <c r="A27" s="59" t="s">
        <v>61</v>
      </c>
      <c r="B27" s="52">
        <v>2.0</v>
      </c>
      <c r="C27" s="61"/>
      <c r="D27" s="54"/>
      <c r="E27" s="63"/>
      <c r="F27" s="56">
        <v>0.5</v>
      </c>
      <c r="G27" s="57">
        <f t="shared" si="22"/>
        <v>2</v>
      </c>
      <c r="H27" s="58">
        <f t="shared" si="23"/>
        <v>5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2"/>
        <v>0</v>
      </c>
      <c r="H28" s="58">
        <f t="shared" si="23"/>
        <v>3</v>
      </c>
    </row>
    <row r="29">
      <c r="A29" s="59" t="s">
        <v>64</v>
      </c>
      <c r="B29" s="60"/>
      <c r="C29" s="53">
        <v>2.0</v>
      </c>
      <c r="D29" s="54"/>
      <c r="E29" s="63"/>
      <c r="F29" s="64"/>
      <c r="G29" s="57">
        <f t="shared" si="22"/>
        <v>2</v>
      </c>
      <c r="H29" s="58">
        <f t="shared" si="23"/>
        <v>4</v>
      </c>
    </row>
    <row r="30">
      <c r="A30" s="59" t="s">
        <v>66</v>
      </c>
      <c r="B30" s="60"/>
      <c r="C30" s="53">
        <v>2.0</v>
      </c>
      <c r="D30" s="54"/>
      <c r="E30" s="63"/>
      <c r="F30" s="64"/>
      <c r="G30" s="57">
        <f t="shared" si="22"/>
        <v>2</v>
      </c>
      <c r="H30" s="58">
        <f t="shared" si="23"/>
        <v>5</v>
      </c>
    </row>
    <row r="31">
      <c r="A31" s="59" t="s">
        <v>68</v>
      </c>
      <c r="B31" s="60"/>
      <c r="C31" s="61"/>
      <c r="D31" s="54"/>
      <c r="E31" s="55">
        <v>1.0</v>
      </c>
      <c r="F31" s="64"/>
      <c r="G31" s="57">
        <f t="shared" si="22"/>
        <v>1</v>
      </c>
      <c r="H31" s="58">
        <f t="shared" si="23"/>
        <v>6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2"/>
        <v>0</v>
      </c>
      <c r="H32" s="58">
        <f t="shared" si="23"/>
        <v>6</v>
      </c>
    </row>
    <row r="33">
      <c r="A33" s="46">
        <f>A25 + 1</f>
        <v>44595</v>
      </c>
      <c r="B33" s="47" t="str">
        <f t="shared" ref="B33:E33" si="24">B25</f>
        <v>Extra Features</v>
      </c>
      <c r="C33" s="33" t="str">
        <f t="shared" si="24"/>
        <v>Data Access Layer</v>
      </c>
      <c r="D33" s="35" t="str">
        <f t="shared" si="24"/>
        <v/>
      </c>
      <c r="E33" s="48" t="str">
        <f t="shared" si="24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>
        <v>0.0</v>
      </c>
      <c r="C34" s="53">
        <v>0.0</v>
      </c>
      <c r="D34" s="54"/>
      <c r="E34" s="55">
        <v>1.0</v>
      </c>
      <c r="F34" s="56">
        <v>1.0</v>
      </c>
      <c r="G34" s="57">
        <f t="shared" ref="G34:G40" si="25">sum(B34:E34)</f>
        <v>1</v>
      </c>
      <c r="H34" s="58">
        <f t="shared" ref="H34:H40" si="26">H26 - G34</f>
        <v>5</v>
      </c>
    </row>
    <row r="35">
      <c r="A35" s="59" t="s">
        <v>61</v>
      </c>
      <c r="B35" s="52">
        <v>1.0</v>
      </c>
      <c r="C35" s="61"/>
      <c r="D35" s="54"/>
      <c r="E35" s="55">
        <v>1.0</v>
      </c>
      <c r="F35" s="56">
        <v>0.5</v>
      </c>
      <c r="G35" s="57">
        <f t="shared" si="25"/>
        <v>2</v>
      </c>
      <c r="H35" s="58">
        <f t="shared" si="26"/>
        <v>3</v>
      </c>
    </row>
    <row r="36">
      <c r="A36" s="59" t="s">
        <v>63</v>
      </c>
      <c r="B36" s="52">
        <v>1.0</v>
      </c>
      <c r="C36" s="61"/>
      <c r="D36" s="54"/>
      <c r="E36" s="63"/>
      <c r="F36" s="64"/>
      <c r="G36" s="57">
        <f t="shared" si="25"/>
        <v>1</v>
      </c>
      <c r="H36" s="58">
        <f t="shared" si="26"/>
        <v>2</v>
      </c>
    </row>
    <row r="37">
      <c r="A37" s="59" t="s">
        <v>64</v>
      </c>
      <c r="B37" s="60"/>
      <c r="C37" s="53">
        <v>1.0</v>
      </c>
      <c r="D37" s="54"/>
      <c r="E37" s="63"/>
      <c r="F37" s="64"/>
      <c r="G37" s="57">
        <f t="shared" si="25"/>
        <v>1</v>
      </c>
      <c r="H37" s="58">
        <f t="shared" si="26"/>
        <v>3</v>
      </c>
    </row>
    <row r="38">
      <c r="A38" s="59" t="s">
        <v>66</v>
      </c>
      <c r="B38" s="60"/>
      <c r="C38" s="53">
        <v>2.0</v>
      </c>
      <c r="D38" s="54"/>
      <c r="E38" s="63"/>
      <c r="F38" s="64"/>
      <c r="G38" s="57">
        <f t="shared" si="25"/>
        <v>2</v>
      </c>
      <c r="H38" s="58">
        <f t="shared" si="26"/>
        <v>3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5"/>
        <v>1</v>
      </c>
      <c r="H39" s="58">
        <f t="shared" si="26"/>
        <v>5</v>
      </c>
    </row>
    <row r="40">
      <c r="A40" s="43" t="s">
        <v>70</v>
      </c>
      <c r="B40" s="60"/>
      <c r="C40" s="53">
        <v>2.0</v>
      </c>
      <c r="D40" s="54"/>
      <c r="E40" s="63"/>
      <c r="F40" s="64"/>
      <c r="G40" s="57">
        <f t="shared" si="25"/>
        <v>2</v>
      </c>
      <c r="H40" s="58">
        <f t="shared" si="26"/>
        <v>4</v>
      </c>
    </row>
    <row r="41">
      <c r="A41" s="46">
        <f>A33 + 1</f>
        <v>44596</v>
      </c>
      <c r="B41" s="47" t="str">
        <f t="shared" ref="B41:E41" si="27">B33</f>
        <v>Extra Features</v>
      </c>
      <c r="C41" s="33" t="str">
        <f t="shared" si="27"/>
        <v>Data Access Layer</v>
      </c>
      <c r="D41" s="35" t="str">
        <f t="shared" si="27"/>
        <v/>
      </c>
      <c r="E41" s="48" t="str">
        <f t="shared" si="27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>
        <v>1.0</v>
      </c>
      <c r="F42" s="64"/>
      <c r="G42" s="57">
        <f t="shared" ref="G42:G48" si="28">sum(B42:E42)</f>
        <v>1</v>
      </c>
      <c r="H42" s="58">
        <f t="shared" ref="H42:H48" si="29">H34 - G42</f>
        <v>4</v>
      </c>
    </row>
    <row r="43">
      <c r="A43" s="59" t="s">
        <v>61</v>
      </c>
      <c r="B43" s="52">
        <v>1.0</v>
      </c>
      <c r="C43" s="61"/>
      <c r="D43" s="54"/>
      <c r="E43" s="55">
        <v>1.5</v>
      </c>
      <c r="F43" s="64"/>
      <c r="G43" s="57">
        <f t="shared" si="28"/>
        <v>2.5</v>
      </c>
      <c r="H43" s="58">
        <f t="shared" si="29"/>
        <v>0.5</v>
      </c>
    </row>
    <row r="44">
      <c r="A44" s="59" t="s">
        <v>63</v>
      </c>
      <c r="B44" s="60"/>
      <c r="C44" s="61"/>
      <c r="D44" s="54"/>
      <c r="E44" s="63"/>
      <c r="F44" s="64"/>
      <c r="G44" s="57">
        <f t="shared" si="28"/>
        <v>0</v>
      </c>
      <c r="H44" s="58">
        <f t="shared" si="29"/>
        <v>2</v>
      </c>
    </row>
    <row r="45">
      <c r="A45" s="59" t="s">
        <v>64</v>
      </c>
      <c r="B45" s="60"/>
      <c r="C45" s="61"/>
      <c r="D45" s="54"/>
      <c r="E45" s="55">
        <v>2.0</v>
      </c>
      <c r="F45" s="56">
        <v>0.0</v>
      </c>
      <c r="G45" s="57">
        <f t="shared" si="28"/>
        <v>2</v>
      </c>
      <c r="H45" s="58">
        <f t="shared" si="29"/>
        <v>1</v>
      </c>
    </row>
    <row r="46">
      <c r="A46" s="59" t="s">
        <v>66</v>
      </c>
      <c r="B46" s="60"/>
      <c r="C46" s="61"/>
      <c r="D46" s="54"/>
      <c r="E46" s="63"/>
      <c r="F46" s="64"/>
      <c r="G46" s="57">
        <f t="shared" si="28"/>
        <v>0</v>
      </c>
      <c r="H46" s="58">
        <f t="shared" si="29"/>
        <v>3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8"/>
        <v>1</v>
      </c>
      <c r="H47" s="58">
        <f t="shared" si="29"/>
        <v>4</v>
      </c>
    </row>
    <row r="48">
      <c r="A48" s="43" t="s">
        <v>70</v>
      </c>
      <c r="B48" s="52">
        <v>1.0</v>
      </c>
      <c r="C48" s="61"/>
      <c r="D48" s="54"/>
      <c r="E48" s="63"/>
      <c r="F48" s="64"/>
      <c r="G48" s="57">
        <f t="shared" si="28"/>
        <v>1</v>
      </c>
      <c r="H48" s="58">
        <f t="shared" si="29"/>
        <v>3</v>
      </c>
    </row>
    <row r="49">
      <c r="A49" s="46">
        <f>A41 + 1</f>
        <v>44597</v>
      </c>
      <c r="B49" s="47" t="str">
        <f t="shared" ref="B49:E49" si="30">B41</f>
        <v>Extra Features</v>
      </c>
      <c r="C49" s="33" t="str">
        <f t="shared" si="30"/>
        <v>Data Access Layer</v>
      </c>
      <c r="D49" s="35" t="str">
        <f t="shared" si="30"/>
        <v/>
      </c>
      <c r="E49" s="48" t="str">
        <f t="shared" si="30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>
        <v>1.0</v>
      </c>
      <c r="F50" s="64"/>
      <c r="G50" s="57">
        <f t="shared" ref="G50:G56" si="31">sum(B50:E50)</f>
        <v>1</v>
      </c>
      <c r="H50" s="58">
        <f t="shared" ref="H50:H56" si="32">H42 - G50</f>
        <v>3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1"/>
        <v>0</v>
      </c>
      <c r="H51" s="58">
        <f t="shared" si="32"/>
        <v>0.5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1"/>
        <v>0</v>
      </c>
      <c r="H52" s="58">
        <f t="shared" si="32"/>
        <v>2</v>
      </c>
    </row>
    <row r="53">
      <c r="A53" s="59" t="s">
        <v>64</v>
      </c>
      <c r="B53" s="60"/>
      <c r="C53" s="61"/>
      <c r="D53" s="54"/>
      <c r="E53" s="63"/>
      <c r="F53" s="56">
        <v>0.0</v>
      </c>
      <c r="G53" s="57">
        <f t="shared" si="31"/>
        <v>0</v>
      </c>
      <c r="H53" s="58">
        <f t="shared" si="32"/>
        <v>1</v>
      </c>
    </row>
    <row r="54">
      <c r="A54" s="59" t="s">
        <v>66</v>
      </c>
      <c r="B54" s="60"/>
      <c r="C54" s="53">
        <v>2.0</v>
      </c>
      <c r="D54" s="54"/>
      <c r="E54" s="63"/>
      <c r="F54" s="64"/>
      <c r="G54" s="57">
        <f t="shared" si="31"/>
        <v>2</v>
      </c>
      <c r="H54" s="58">
        <f t="shared" si="32"/>
        <v>1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1"/>
        <v>1</v>
      </c>
      <c r="H55" s="58">
        <f t="shared" si="32"/>
        <v>3</v>
      </c>
    </row>
    <row r="56">
      <c r="A56" s="43" t="s">
        <v>70</v>
      </c>
      <c r="B56" s="60"/>
      <c r="C56" s="61"/>
      <c r="D56" s="54"/>
      <c r="E56" s="63"/>
      <c r="F56" s="64"/>
      <c r="G56" s="57">
        <f t="shared" si="31"/>
        <v>0</v>
      </c>
      <c r="H56" s="58">
        <f t="shared" si="32"/>
        <v>3</v>
      </c>
    </row>
    <row r="57">
      <c r="A57" s="46">
        <f>A49 + 1</f>
        <v>44598</v>
      </c>
      <c r="B57" s="47" t="str">
        <f t="shared" ref="B57:E57" si="33">B49</f>
        <v>Extra Features</v>
      </c>
      <c r="C57" s="33" t="str">
        <f t="shared" si="33"/>
        <v>Data Access Layer</v>
      </c>
      <c r="D57" s="35" t="str">
        <f t="shared" si="33"/>
        <v/>
      </c>
      <c r="E57" s="48" t="str">
        <f t="shared" si="33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63"/>
      <c r="F58" s="64"/>
      <c r="G58" s="57">
        <f t="shared" ref="G58:G64" si="34">sum(B58:E58)</f>
        <v>0</v>
      </c>
      <c r="H58" s="58">
        <f t="shared" ref="H58:H64" si="35">H50 - G58</f>
        <v>3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4"/>
        <v>0</v>
      </c>
      <c r="H59" s="58">
        <f t="shared" si="35"/>
        <v>0.5</v>
      </c>
    </row>
    <row r="60">
      <c r="A60" s="59" t="s">
        <v>63</v>
      </c>
      <c r="B60" s="60"/>
      <c r="C60" s="61"/>
      <c r="D60" s="54"/>
      <c r="E60" s="63"/>
      <c r="F60" s="64"/>
      <c r="G60" s="57">
        <f t="shared" si="34"/>
        <v>0</v>
      </c>
      <c r="H60" s="58">
        <f t="shared" si="35"/>
        <v>2</v>
      </c>
    </row>
    <row r="61">
      <c r="A61" s="59" t="s">
        <v>64</v>
      </c>
      <c r="B61" s="60"/>
      <c r="C61" s="61"/>
      <c r="D61" s="54"/>
      <c r="E61" s="55">
        <v>1.0</v>
      </c>
      <c r="F61" s="56">
        <v>0.0</v>
      </c>
      <c r="G61" s="57">
        <f t="shared" si="34"/>
        <v>1</v>
      </c>
      <c r="H61" s="58">
        <f t="shared" si="35"/>
        <v>0</v>
      </c>
    </row>
    <row r="62">
      <c r="A62" s="59" t="s">
        <v>66</v>
      </c>
      <c r="B62" s="60"/>
      <c r="C62" s="61"/>
      <c r="D62" s="54"/>
      <c r="E62" s="63"/>
      <c r="F62" s="64"/>
      <c r="G62" s="57">
        <f t="shared" si="34"/>
        <v>0</v>
      </c>
      <c r="H62" s="58">
        <f t="shared" si="35"/>
        <v>1</v>
      </c>
    </row>
    <row r="63">
      <c r="A63" s="59" t="s">
        <v>68</v>
      </c>
      <c r="B63" s="60"/>
      <c r="C63" s="61"/>
      <c r="D63" s="54"/>
      <c r="E63" s="55">
        <v>1.5</v>
      </c>
      <c r="F63" s="64"/>
      <c r="G63" s="57">
        <f t="shared" si="34"/>
        <v>1.5</v>
      </c>
      <c r="H63" s="58">
        <f t="shared" si="35"/>
        <v>1.5</v>
      </c>
    </row>
    <row r="64">
      <c r="A64" s="43" t="s">
        <v>70</v>
      </c>
      <c r="B64" s="65">
        <v>2.0</v>
      </c>
      <c r="C64" s="66"/>
      <c r="D64" s="67"/>
      <c r="E64" s="68"/>
      <c r="F64" s="69"/>
      <c r="G64" s="57">
        <f t="shared" si="34"/>
        <v>2</v>
      </c>
      <c r="H64" s="70">
        <f t="shared" si="35"/>
        <v>1</v>
      </c>
    </row>
    <row r="65">
      <c r="E65" s="71" t="s">
        <v>76</v>
      </c>
      <c r="F65" s="72">
        <f>SUM(F9:F64)</f>
        <v>3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44592</v>
      </c>
      <c r="B72" s="74">
        <f>SUM(G10+G11+G12+G13+G14+G15+G16)</f>
        <v>8</v>
      </c>
      <c r="C72" s="74">
        <f>(B72-F72)/(F72)*100</f>
        <v>9.803921569</v>
      </c>
      <c r="D72" s="74">
        <f>SUM(H9:H16)</f>
        <v>51</v>
      </c>
      <c r="E72" s="74">
        <f>D72</f>
        <v>51</v>
      </c>
      <c r="F72" s="74">
        <f>E78</f>
        <v>7.285714286</v>
      </c>
    </row>
    <row r="73">
      <c r="A73" s="30">
        <f t="shared" ref="A73:A79" si="36">A72 + 1</f>
        <v>44593</v>
      </c>
      <c r="B73" s="74">
        <f>SUM(G18+G19+G20+G21+G22+G23+G24)</f>
        <v>7</v>
      </c>
      <c r="C73" s="74">
        <f>(B73-F72)/(F72)*100</f>
        <v>-3.921568627</v>
      </c>
      <c r="D73" s="74">
        <f>Sum(H17:H24)</f>
        <v>44</v>
      </c>
      <c r="E73" s="74">
        <f>D72 * (6/7)</f>
        <v>43.71428571</v>
      </c>
    </row>
    <row r="74">
      <c r="A74" s="30">
        <f t="shared" si="36"/>
        <v>44594</v>
      </c>
      <c r="B74" s="74">
        <f>SUM(G26+G27+G28+G29+G30+G31+G32)</f>
        <v>9</v>
      </c>
      <c r="C74" s="74">
        <f>(B74-F72)/(F72)*100</f>
        <v>23.52941176</v>
      </c>
      <c r="D74" s="74">
        <f>sum(H25:H32)</f>
        <v>35</v>
      </c>
      <c r="E74" s="74">
        <f>D72 * (5/7)</f>
        <v>36.42857143</v>
      </c>
    </row>
    <row r="75">
      <c r="A75" s="30">
        <f t="shared" si="36"/>
        <v>44595</v>
      </c>
      <c r="B75" s="74">
        <f>SUM(G34+G35+G36+G37+G38+G39+G40)</f>
        <v>10</v>
      </c>
      <c r="C75" s="74">
        <f>(B75-F72)/(F72)*100</f>
        <v>37.25490196</v>
      </c>
      <c r="D75" s="74">
        <f>sum(H33:H40)</f>
        <v>25</v>
      </c>
      <c r="E75" s="74">
        <f>D72 * (4/7)</f>
        <v>29.14285714</v>
      </c>
    </row>
    <row r="76">
      <c r="A76" s="30">
        <f t="shared" si="36"/>
        <v>44596</v>
      </c>
      <c r="B76" s="74">
        <f>SUM(G42+G43+G44+G45+G46+G47+G48)</f>
        <v>7.5</v>
      </c>
      <c r="C76" s="74">
        <f>((B76-F72)/(F72)*100)</f>
        <v>2.941176471</v>
      </c>
      <c r="D76" s="74">
        <f>sum(H41:H48)</f>
        <v>17.5</v>
      </c>
      <c r="E76" s="74">
        <f>D72 * (3/7)</f>
        <v>21.85714286</v>
      </c>
    </row>
    <row r="77">
      <c r="A77" s="30">
        <f t="shared" si="36"/>
        <v>44597</v>
      </c>
      <c r="B77" s="74">
        <f>SUM(G50+G51+G52+G53+G54+G55+G56)</f>
        <v>4</v>
      </c>
      <c r="C77" s="74">
        <f>(B77-F72)/(F72)*100</f>
        <v>-45.09803922</v>
      </c>
      <c r="D77" s="74">
        <f>sum(H49:H56)</f>
        <v>13.5</v>
      </c>
      <c r="E77" s="74">
        <f>D72 * (2/7)</f>
        <v>14.57142857</v>
      </c>
    </row>
    <row r="78">
      <c r="A78" s="30">
        <f t="shared" si="36"/>
        <v>44598</v>
      </c>
      <c r="B78" s="74">
        <f>SUM(G58+G59+G60+G61+G62+G63+G64)</f>
        <v>4.5</v>
      </c>
      <c r="C78" s="74">
        <f>(B78-F72)/(F72)*100</f>
        <v>-38.23529412</v>
      </c>
      <c r="D78" s="74">
        <f>sum(H57:H64)</f>
        <v>9</v>
      </c>
      <c r="E78" s="74">
        <f>D72 * (1/7)</f>
        <v>7.285714286</v>
      </c>
    </row>
    <row r="79">
      <c r="A79" s="30">
        <f t="shared" si="36"/>
        <v>44599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9</v>
      </c>
      <c r="E79" s="74">
        <f>D72 * 0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6</v>
      </c>
      <c r="D2" s="26">
        <v>44599.0</v>
      </c>
      <c r="E2" s="27">
        <f>SUM(H9:H16)</f>
        <v>47</v>
      </c>
      <c r="F2" s="28">
        <f>sum(I2:I5)</f>
        <v>45</v>
      </c>
      <c r="G2" s="29" t="s">
        <v>82</v>
      </c>
      <c r="H2" s="29">
        <f>sum(B9:B64)</f>
        <v>6</v>
      </c>
      <c r="I2" s="29">
        <v>15.0</v>
      </c>
      <c r="J2" s="30">
        <f>D2</f>
        <v>44599</v>
      </c>
      <c r="K2" s="31">
        <f>B2</f>
        <v>8</v>
      </c>
      <c r="L2" s="31">
        <f>B3</f>
        <v>8</v>
      </c>
      <c r="M2" s="31">
        <f>B4</f>
        <v>8</v>
      </c>
      <c r="N2" s="31">
        <f>B5</f>
        <v>8</v>
      </c>
      <c r="O2" s="31">
        <f>B6</f>
        <v>6</v>
      </c>
      <c r="P2" s="31">
        <f>B7</f>
        <v>8</v>
      </c>
      <c r="Q2" s="31">
        <f>B8</f>
        <v>8</v>
      </c>
      <c r="R2" s="31">
        <f>sum(K2:Q2)</f>
        <v>54</v>
      </c>
      <c r="V2" s="23"/>
      <c r="W2" s="31">
        <f t="shared" ref="W2:AC2" si="1">(K11-K17)/7</f>
        <v>0.7142857143</v>
      </c>
      <c r="X2" s="31">
        <f t="shared" si="1"/>
        <v>0.8571428571</v>
      </c>
      <c r="Y2" s="31">
        <f t="shared" si="1"/>
        <v>0.7142857143</v>
      </c>
      <c r="Z2" s="31">
        <f t="shared" si="1"/>
        <v>0.7142857143</v>
      </c>
      <c r="AA2" s="31">
        <f t="shared" si="1"/>
        <v>0.8571428571</v>
      </c>
      <c r="AB2" s="31">
        <f t="shared" si="1"/>
        <v>0.7857142857</v>
      </c>
      <c r="AC2" s="31">
        <f t="shared" si="1"/>
        <v>1</v>
      </c>
      <c r="AD2" s="32"/>
    </row>
    <row r="3">
      <c r="A3" s="24" t="s">
        <v>61</v>
      </c>
      <c r="B3" s="25">
        <v>8.0</v>
      </c>
      <c r="C3" s="25">
        <f t="shared" ref="C3:C4" si="3">sumif(A9:A1000,A3,G9:G1000)</f>
        <v>8</v>
      </c>
      <c r="D3" s="26">
        <f t="shared" ref="D3:D8" si="4">D2 + 1</f>
        <v>44600</v>
      </c>
      <c r="E3" s="27">
        <f>Sum(H17:H24)</f>
        <v>43</v>
      </c>
      <c r="F3" s="27">
        <f>F2 * (6/7)</f>
        <v>38.57142857</v>
      </c>
      <c r="G3" s="5" t="s">
        <v>83</v>
      </c>
      <c r="H3" s="33">
        <f>sum(C9:C64)</f>
        <v>6</v>
      </c>
      <c r="I3" s="5">
        <v>20.0</v>
      </c>
      <c r="J3" s="30">
        <f t="shared" ref="J3:J9" si="5">J2 + 1</f>
        <v>44600</v>
      </c>
      <c r="K3" s="31">
        <f t="shared" ref="K3:R3" si="2">K2 * (6/7)</f>
        <v>6.857142857</v>
      </c>
      <c r="L3" s="31">
        <f t="shared" si="2"/>
        <v>6.857142857</v>
      </c>
      <c r="M3" s="31">
        <f t="shared" si="2"/>
        <v>6.857142857</v>
      </c>
      <c r="N3" s="31">
        <f t="shared" si="2"/>
        <v>6.857142857</v>
      </c>
      <c r="O3" s="31">
        <f t="shared" si="2"/>
        <v>5.142857143</v>
      </c>
      <c r="P3" s="31">
        <f t="shared" si="2"/>
        <v>6.857142857</v>
      </c>
      <c r="Q3" s="31">
        <f t="shared" si="2"/>
        <v>6.857142857</v>
      </c>
      <c r="R3" s="31">
        <f t="shared" si="2"/>
        <v>46.28571429</v>
      </c>
    </row>
    <row r="4">
      <c r="A4" s="24" t="s">
        <v>63</v>
      </c>
      <c r="B4" s="25">
        <v>8.0</v>
      </c>
      <c r="C4" s="25">
        <f t="shared" si="3"/>
        <v>7</v>
      </c>
      <c r="D4" s="26">
        <f t="shared" si="4"/>
        <v>44601</v>
      </c>
      <c r="E4" s="27">
        <f>sum(H25:H32)</f>
        <v>33</v>
      </c>
      <c r="F4" s="27">
        <f>F2 * (5/7)</f>
        <v>32.14285714</v>
      </c>
      <c r="G4" s="34" t="s">
        <v>84</v>
      </c>
      <c r="H4" s="35">
        <f>sum(D9:D64)</f>
        <v>14.5</v>
      </c>
      <c r="I4" s="34">
        <v>10.0</v>
      </c>
      <c r="J4" s="30">
        <f t="shared" si="5"/>
        <v>44601</v>
      </c>
      <c r="K4" s="31">
        <f t="shared" ref="K4:R4" si="6">K2 * (5/7)</f>
        <v>5.714285714</v>
      </c>
      <c r="L4" s="31">
        <f t="shared" si="6"/>
        <v>5.714285714</v>
      </c>
      <c r="M4" s="31">
        <f t="shared" si="6"/>
        <v>5.714285714</v>
      </c>
      <c r="N4" s="31">
        <f t="shared" si="6"/>
        <v>5.714285714</v>
      </c>
      <c r="O4" s="31">
        <f t="shared" si="6"/>
        <v>4.285714286</v>
      </c>
      <c r="P4" s="31">
        <f t="shared" si="6"/>
        <v>5.714285714</v>
      </c>
      <c r="Q4" s="31">
        <f t="shared" si="6"/>
        <v>5.714285714</v>
      </c>
      <c r="R4" s="31">
        <f t="shared" si="6"/>
        <v>38.57142857</v>
      </c>
    </row>
    <row r="5">
      <c r="A5" s="24" t="s">
        <v>64</v>
      </c>
      <c r="B5" s="25">
        <v>8.0</v>
      </c>
      <c r="C5" s="25">
        <f>sumif(A9:A1000,A5,G9:G1000)</f>
        <v>7</v>
      </c>
      <c r="D5" s="26">
        <f t="shared" si="4"/>
        <v>44602</v>
      </c>
      <c r="E5" s="27">
        <f>sum(H33:H40)</f>
        <v>23</v>
      </c>
      <c r="F5" s="27">
        <f>F2 * (4/7)</f>
        <v>25.71428571</v>
      </c>
      <c r="G5" s="36" t="s">
        <v>65</v>
      </c>
      <c r="H5" s="48">
        <f>sum(E9:E64)</f>
        <v>20</v>
      </c>
      <c r="I5" s="36">
        <v>0.0</v>
      </c>
      <c r="J5" s="30">
        <f t="shared" si="5"/>
        <v>44602</v>
      </c>
      <c r="K5" s="31">
        <f t="shared" ref="K5:R5" si="7">K2 * (4/7)</f>
        <v>4.571428571</v>
      </c>
      <c r="L5" s="31">
        <f t="shared" si="7"/>
        <v>4.571428571</v>
      </c>
      <c r="M5" s="31">
        <f t="shared" si="7"/>
        <v>4.571428571</v>
      </c>
      <c r="N5" s="31">
        <f t="shared" si="7"/>
        <v>4.571428571</v>
      </c>
      <c r="O5" s="31">
        <f t="shared" si="7"/>
        <v>3.428571429</v>
      </c>
      <c r="P5" s="31">
        <f t="shared" si="7"/>
        <v>4.571428571</v>
      </c>
      <c r="Q5" s="31">
        <f t="shared" si="7"/>
        <v>4.571428571</v>
      </c>
      <c r="R5" s="31">
        <f t="shared" si="7"/>
        <v>30.85714286</v>
      </c>
    </row>
    <row r="6">
      <c r="A6" s="24" t="s">
        <v>66</v>
      </c>
      <c r="B6" s="25">
        <v>6.0</v>
      </c>
      <c r="C6" s="25">
        <f>sumif(A9:A1000,A6,G9:G1000)</f>
        <v>6</v>
      </c>
      <c r="D6" s="26">
        <f t="shared" si="4"/>
        <v>44603</v>
      </c>
      <c r="E6" s="27">
        <f>sum(H41:H48)</f>
        <v>17</v>
      </c>
      <c r="F6" s="27">
        <f>F2 * (3/7)</f>
        <v>19.28571429</v>
      </c>
      <c r="G6" s="39" t="s">
        <v>67</v>
      </c>
      <c r="H6" s="40"/>
      <c r="I6" s="41">
        <f>Sum(I2:I5)</f>
        <v>45</v>
      </c>
      <c r="J6" s="30">
        <f t="shared" si="5"/>
        <v>44603</v>
      </c>
      <c r="K6" s="31">
        <f t="shared" ref="K6:R6" si="8">K2 * (3/7)</f>
        <v>3.428571429</v>
      </c>
      <c r="L6" s="31">
        <f t="shared" si="8"/>
        <v>3.428571429</v>
      </c>
      <c r="M6" s="31">
        <f t="shared" si="8"/>
        <v>3.428571429</v>
      </c>
      <c r="N6" s="31">
        <f t="shared" si="8"/>
        <v>3.428571429</v>
      </c>
      <c r="O6" s="31">
        <f t="shared" si="8"/>
        <v>2.571428571</v>
      </c>
      <c r="P6" s="31">
        <f t="shared" si="8"/>
        <v>3.428571429</v>
      </c>
      <c r="Q6" s="31">
        <f t="shared" si="8"/>
        <v>3.428571429</v>
      </c>
      <c r="R6" s="31">
        <f t="shared" si="8"/>
        <v>23.14285714</v>
      </c>
    </row>
    <row r="7">
      <c r="A7" s="24" t="s">
        <v>68</v>
      </c>
      <c r="B7" s="25">
        <v>8.0</v>
      </c>
      <c r="C7" s="25">
        <f>sumif(A9:A1000,A7,G9:G1000)</f>
        <v>5.5</v>
      </c>
      <c r="D7" s="26">
        <f t="shared" si="4"/>
        <v>44604</v>
      </c>
      <c r="E7" s="27">
        <f>sum(H49:H56)</f>
        <v>14.5</v>
      </c>
      <c r="F7" s="27">
        <f>F2 * (2/7)</f>
        <v>12.85714286</v>
      </c>
      <c r="G7" s="24" t="s">
        <v>69</v>
      </c>
      <c r="H7" s="24" t="s">
        <v>50</v>
      </c>
      <c r="J7" s="30">
        <f t="shared" si="5"/>
        <v>44604</v>
      </c>
      <c r="K7" s="31">
        <f t="shared" ref="K7:R7" si="9">K2 * (2/7)</f>
        <v>2.285714286</v>
      </c>
      <c r="L7" s="31">
        <f t="shared" si="9"/>
        <v>2.285714286</v>
      </c>
      <c r="M7" s="31">
        <f t="shared" si="9"/>
        <v>2.285714286</v>
      </c>
      <c r="N7" s="31">
        <f t="shared" si="9"/>
        <v>2.285714286</v>
      </c>
      <c r="O7" s="31">
        <f t="shared" si="9"/>
        <v>1.714285714</v>
      </c>
      <c r="P7" s="31">
        <f t="shared" si="9"/>
        <v>2.285714286</v>
      </c>
      <c r="Q7" s="31">
        <f t="shared" si="9"/>
        <v>2.285714286</v>
      </c>
      <c r="R7" s="31">
        <f t="shared" si="9"/>
        <v>15.42857143</v>
      </c>
    </row>
    <row r="8">
      <c r="A8" s="24" t="s">
        <v>70</v>
      </c>
      <c r="B8" s="25">
        <v>8.0</v>
      </c>
      <c r="C8" s="25">
        <f>sumif(A9:A1000,A8,G9:G1000)</f>
        <v>7</v>
      </c>
      <c r="D8" s="26">
        <f t="shared" si="4"/>
        <v>44605</v>
      </c>
      <c r="E8" s="27">
        <f>sum(H57:H64)</f>
        <v>7.5</v>
      </c>
      <c r="F8" s="27">
        <f>F2 * (1/7)</f>
        <v>6.428571429</v>
      </c>
      <c r="G8" s="44">
        <f t="shared" ref="G8:H8" si="10">Sum(B2:B8)</f>
        <v>54</v>
      </c>
      <c r="H8" s="45">
        <f t="shared" si="10"/>
        <v>46.5</v>
      </c>
      <c r="J8" s="30">
        <f t="shared" si="5"/>
        <v>44605</v>
      </c>
      <c r="K8" s="31">
        <f t="shared" ref="K8:R8" si="11">K2 * (1/7)</f>
        <v>1.142857143</v>
      </c>
      <c r="L8" s="31">
        <f t="shared" si="11"/>
        <v>1.142857143</v>
      </c>
      <c r="M8" s="31">
        <f t="shared" si="11"/>
        <v>1.142857143</v>
      </c>
      <c r="N8" s="31">
        <f t="shared" si="11"/>
        <v>1.142857143</v>
      </c>
      <c r="O8" s="31">
        <f t="shared" si="11"/>
        <v>0.8571428571</v>
      </c>
      <c r="P8" s="31">
        <f t="shared" si="11"/>
        <v>1.142857143</v>
      </c>
      <c r="Q8" s="31">
        <f t="shared" si="11"/>
        <v>1.142857143</v>
      </c>
      <c r="R8" s="31">
        <f t="shared" si="11"/>
        <v>7.714285714</v>
      </c>
    </row>
    <row r="9">
      <c r="A9" s="46">
        <f>D2</f>
        <v>44599</v>
      </c>
      <c r="B9" s="75" t="str">
        <f>G2</f>
        <v>Fix Account Class</v>
      </c>
      <c r="C9" s="76" t="str">
        <f>G3</f>
        <v>Microservice Connector</v>
      </c>
      <c r="D9" s="77" t="str">
        <f>G4</f>
        <v>AMR Functionality</v>
      </c>
      <c r="E9" s="78" t="str">
        <f>G5</f>
        <v>Other</v>
      </c>
      <c r="F9" s="79" t="s">
        <v>71</v>
      </c>
      <c r="G9" s="50" t="s">
        <v>72</v>
      </c>
      <c r="H9" s="21" t="s">
        <v>73</v>
      </c>
      <c r="J9" s="30">
        <f t="shared" si="5"/>
        <v>44606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80" t="s">
        <v>59</v>
      </c>
      <c r="B10" s="81"/>
      <c r="C10" s="82"/>
      <c r="D10" s="83">
        <v>1.0</v>
      </c>
      <c r="E10" s="84"/>
      <c r="F10" s="85"/>
      <c r="G10" s="57">
        <f t="shared" ref="G10:G16" si="13">sum(B10:E10)</f>
        <v>1</v>
      </c>
      <c r="H10" s="58">
        <f t="shared" ref="H10:H16" si="14">B2 - G10</f>
        <v>7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86" t="s">
        <v>61</v>
      </c>
      <c r="B11" s="87"/>
      <c r="C11" s="88">
        <v>2.0</v>
      </c>
      <c r="D11" s="89"/>
      <c r="E11" s="84"/>
      <c r="F11" s="90"/>
      <c r="G11" s="57">
        <f t="shared" si="13"/>
        <v>2</v>
      </c>
      <c r="H11" s="58">
        <f t="shared" si="14"/>
        <v>6</v>
      </c>
      <c r="J11" s="30">
        <f>D2</f>
        <v>44599</v>
      </c>
      <c r="K11" s="62">
        <f>H10</f>
        <v>7</v>
      </c>
      <c r="L11" s="62">
        <f>H11</f>
        <v>6</v>
      </c>
      <c r="M11" s="62">
        <f>H12</f>
        <v>6</v>
      </c>
      <c r="N11" s="62">
        <f>H13</f>
        <v>6</v>
      </c>
      <c r="O11" s="62">
        <f>H14</f>
        <v>6</v>
      </c>
      <c r="P11" s="62">
        <f>H15</f>
        <v>8</v>
      </c>
      <c r="Q11" s="62">
        <f>H16</f>
        <v>8</v>
      </c>
      <c r="R11" s="62">
        <f t="shared" ref="R11:R18" si="15">sum(K11:Q11)</f>
        <v>47</v>
      </c>
    </row>
    <row r="12">
      <c r="A12" s="86" t="s">
        <v>63</v>
      </c>
      <c r="B12" s="87"/>
      <c r="C12" s="91"/>
      <c r="D12" s="83">
        <v>2.0</v>
      </c>
      <c r="E12" s="84"/>
      <c r="F12" s="92">
        <v>1.0</v>
      </c>
      <c r="G12" s="57">
        <f t="shared" si="13"/>
        <v>2</v>
      </c>
      <c r="H12" s="58">
        <f t="shared" si="14"/>
        <v>6</v>
      </c>
      <c r="J12" s="30">
        <f t="shared" ref="J12:J18" si="16">J11 + 1</f>
        <v>44600</v>
      </c>
      <c r="K12" s="62">
        <f>H18</f>
        <v>6</v>
      </c>
      <c r="L12" s="62">
        <f>H19</f>
        <v>6</v>
      </c>
      <c r="M12" s="62">
        <f>H20</f>
        <v>6</v>
      </c>
      <c r="N12" s="62">
        <f>H21</f>
        <v>5</v>
      </c>
      <c r="O12" s="62">
        <f>H22</f>
        <v>6</v>
      </c>
      <c r="P12" s="62">
        <f>H23</f>
        <v>7</v>
      </c>
      <c r="Q12" s="62">
        <f>H24</f>
        <v>7</v>
      </c>
      <c r="R12" s="62">
        <f t="shared" si="15"/>
        <v>43</v>
      </c>
    </row>
    <row r="13">
      <c r="A13" s="86" t="s">
        <v>64</v>
      </c>
      <c r="B13" s="87"/>
      <c r="C13" s="91"/>
      <c r="D13" s="89"/>
      <c r="E13" s="93">
        <v>2.0</v>
      </c>
      <c r="F13" s="85"/>
      <c r="G13" s="57">
        <f t="shared" si="13"/>
        <v>2</v>
      </c>
      <c r="H13" s="58">
        <f t="shared" si="14"/>
        <v>6</v>
      </c>
      <c r="J13" s="30">
        <f t="shared" si="16"/>
        <v>44601</v>
      </c>
      <c r="K13" s="62">
        <f>H26</f>
        <v>5</v>
      </c>
      <c r="L13" s="62">
        <f>H27</f>
        <v>4</v>
      </c>
      <c r="M13" s="62">
        <f>H28</f>
        <v>5</v>
      </c>
      <c r="N13" s="62">
        <f>H29</f>
        <v>5</v>
      </c>
      <c r="O13" s="62">
        <f>H30</f>
        <v>3</v>
      </c>
      <c r="P13" s="62">
        <f>H31</f>
        <v>6</v>
      </c>
      <c r="Q13" s="62">
        <f>H32</f>
        <v>5</v>
      </c>
      <c r="R13" s="62">
        <f t="shared" si="15"/>
        <v>33</v>
      </c>
    </row>
    <row r="14">
      <c r="A14" s="86" t="s">
        <v>66</v>
      </c>
      <c r="B14" s="87"/>
      <c r="C14" s="91"/>
      <c r="D14" s="89"/>
      <c r="E14" s="94"/>
      <c r="F14" s="95"/>
      <c r="G14" s="57">
        <f t="shared" si="13"/>
        <v>0</v>
      </c>
      <c r="H14" s="58">
        <f t="shared" si="14"/>
        <v>6</v>
      </c>
      <c r="J14" s="30">
        <f t="shared" si="16"/>
        <v>44602</v>
      </c>
      <c r="K14" s="62">
        <f>H34</f>
        <v>4</v>
      </c>
      <c r="L14" s="62">
        <f>H35</f>
        <v>1</v>
      </c>
      <c r="M14" s="62">
        <f>H36</f>
        <v>3</v>
      </c>
      <c r="N14" s="62">
        <f>H37</f>
        <v>4</v>
      </c>
      <c r="O14" s="62">
        <f>H38</f>
        <v>1</v>
      </c>
      <c r="P14" s="62">
        <f>H39</f>
        <v>6</v>
      </c>
      <c r="Q14" s="62">
        <f>H40</f>
        <v>4</v>
      </c>
      <c r="R14" s="62">
        <f t="shared" si="15"/>
        <v>23</v>
      </c>
    </row>
    <row r="15">
      <c r="A15" s="86" t="s">
        <v>68</v>
      </c>
      <c r="B15" s="87"/>
      <c r="C15" s="91"/>
      <c r="D15" s="89"/>
      <c r="E15" s="94"/>
      <c r="F15" s="92">
        <v>1.0</v>
      </c>
      <c r="G15" s="57">
        <f t="shared" si="13"/>
        <v>0</v>
      </c>
      <c r="H15" s="58">
        <f t="shared" si="14"/>
        <v>8</v>
      </c>
      <c r="J15" s="30">
        <f t="shared" si="16"/>
        <v>44603</v>
      </c>
      <c r="K15" s="62">
        <f>H42</f>
        <v>2</v>
      </c>
      <c r="L15" s="62">
        <f>H43</f>
        <v>0</v>
      </c>
      <c r="M15" s="62">
        <f>H44</f>
        <v>2</v>
      </c>
      <c r="N15" s="62">
        <f>H45</f>
        <v>4</v>
      </c>
      <c r="O15" s="62">
        <f>H46</f>
        <v>1</v>
      </c>
      <c r="P15" s="62">
        <f>H47</f>
        <v>5</v>
      </c>
      <c r="Q15" s="62">
        <f>H48</f>
        <v>3</v>
      </c>
      <c r="R15" s="62">
        <f t="shared" si="15"/>
        <v>17</v>
      </c>
    </row>
    <row r="16">
      <c r="A16" s="96" t="s">
        <v>70</v>
      </c>
      <c r="B16" s="81"/>
      <c r="C16" s="91"/>
      <c r="D16" s="89"/>
      <c r="E16" s="94"/>
      <c r="F16" s="95"/>
      <c r="G16" s="57">
        <f t="shared" si="13"/>
        <v>0</v>
      </c>
      <c r="H16" s="58">
        <f t="shared" si="14"/>
        <v>8</v>
      </c>
      <c r="J16" s="30">
        <f t="shared" si="16"/>
        <v>44604</v>
      </c>
      <c r="K16" s="62">
        <f>H50</f>
        <v>2</v>
      </c>
      <c r="L16" s="62">
        <f>H51</f>
        <v>0</v>
      </c>
      <c r="M16" s="62">
        <f>H52</f>
        <v>2</v>
      </c>
      <c r="N16" s="62">
        <f>H53</f>
        <v>3</v>
      </c>
      <c r="O16" s="62">
        <f>H54</f>
        <v>1</v>
      </c>
      <c r="P16" s="62">
        <f>H55</f>
        <v>3.5</v>
      </c>
      <c r="Q16" s="62">
        <f>H56</f>
        <v>3</v>
      </c>
      <c r="R16" s="62">
        <f t="shared" si="15"/>
        <v>14.5</v>
      </c>
    </row>
    <row r="17">
      <c r="A17" s="46">
        <f>A9 + 1</f>
        <v>44600</v>
      </c>
      <c r="B17" s="75" t="str">
        <f t="shared" ref="B17:E17" si="17">B9</f>
        <v>Fix Account Class</v>
      </c>
      <c r="C17" s="76" t="str">
        <f t="shared" si="17"/>
        <v>Microservice Connector</v>
      </c>
      <c r="D17" s="77" t="str">
        <f t="shared" si="17"/>
        <v>AMR Functionality</v>
      </c>
      <c r="E17" s="78" t="str">
        <f t="shared" si="17"/>
        <v>Other</v>
      </c>
      <c r="F17" s="79" t="s">
        <v>71</v>
      </c>
      <c r="G17" s="50" t="s">
        <v>72</v>
      </c>
      <c r="H17" s="21" t="s">
        <v>73</v>
      </c>
      <c r="J17" s="30">
        <f t="shared" si="16"/>
        <v>44605</v>
      </c>
      <c r="K17" s="62">
        <f>H58</f>
        <v>2</v>
      </c>
      <c r="L17" s="62">
        <f>H59</f>
        <v>0</v>
      </c>
      <c r="M17" s="62">
        <f>H60</f>
        <v>1</v>
      </c>
      <c r="N17" s="62">
        <f>H61</f>
        <v>1</v>
      </c>
      <c r="O17" s="62">
        <f>H62</f>
        <v>0</v>
      </c>
      <c r="P17" s="62">
        <f>H63</f>
        <v>2.5</v>
      </c>
      <c r="Q17" s="62">
        <f>H64</f>
        <v>1</v>
      </c>
      <c r="R17" s="62">
        <f t="shared" si="15"/>
        <v>7.5</v>
      </c>
    </row>
    <row r="18">
      <c r="A18" s="80" t="s">
        <v>59</v>
      </c>
      <c r="B18" s="97"/>
      <c r="C18" s="98"/>
      <c r="D18" s="99">
        <v>1.0</v>
      </c>
      <c r="E18" s="100"/>
      <c r="F18" s="101"/>
      <c r="G18" s="57">
        <f t="shared" ref="G18:G24" si="19">sum(B18:E18)</f>
        <v>1</v>
      </c>
      <c r="H18" s="58">
        <f t="shared" ref="H18:H24" si="20">H10 - G18</f>
        <v>6</v>
      </c>
      <c r="J18" s="30">
        <f t="shared" si="16"/>
        <v>44606</v>
      </c>
      <c r="K18" s="62">
        <f t="shared" ref="K18:Q18" si="18">K17</f>
        <v>2</v>
      </c>
      <c r="L18" s="62">
        <f t="shared" si="18"/>
        <v>0</v>
      </c>
      <c r="M18" s="62">
        <f t="shared" si="18"/>
        <v>1</v>
      </c>
      <c r="N18" s="62">
        <f t="shared" si="18"/>
        <v>1</v>
      </c>
      <c r="O18" s="62">
        <f t="shared" si="18"/>
        <v>0</v>
      </c>
      <c r="P18" s="62">
        <f t="shared" si="18"/>
        <v>2.5</v>
      </c>
      <c r="Q18" s="62">
        <f t="shared" si="18"/>
        <v>1</v>
      </c>
      <c r="R18" s="62">
        <f t="shared" si="15"/>
        <v>7.5</v>
      </c>
    </row>
    <row r="19">
      <c r="A19" s="86" t="s">
        <v>61</v>
      </c>
      <c r="B19" s="102"/>
      <c r="C19" s="91"/>
      <c r="D19" s="89"/>
      <c r="E19" s="94"/>
      <c r="F19" s="103"/>
      <c r="G19" s="57">
        <f t="shared" si="19"/>
        <v>0</v>
      </c>
      <c r="H19" s="58">
        <f t="shared" si="20"/>
        <v>6</v>
      </c>
    </row>
    <row r="20">
      <c r="A20" s="86" t="s">
        <v>63</v>
      </c>
      <c r="B20" s="104"/>
      <c r="C20" s="91"/>
      <c r="D20" s="89"/>
      <c r="E20" s="94"/>
      <c r="F20" s="105"/>
      <c r="G20" s="57">
        <f t="shared" si="19"/>
        <v>0</v>
      </c>
      <c r="H20" s="58">
        <f t="shared" si="20"/>
        <v>6</v>
      </c>
    </row>
    <row r="21">
      <c r="A21" s="86" t="s">
        <v>64</v>
      </c>
      <c r="B21" s="102"/>
      <c r="C21" s="91"/>
      <c r="D21" s="89"/>
      <c r="E21" s="93">
        <v>1.0</v>
      </c>
      <c r="F21" s="106">
        <v>1.0</v>
      </c>
      <c r="G21" s="57">
        <f t="shared" si="19"/>
        <v>1</v>
      </c>
      <c r="H21" s="58">
        <f t="shared" si="20"/>
        <v>5</v>
      </c>
    </row>
    <row r="22">
      <c r="A22" s="86" t="s">
        <v>66</v>
      </c>
      <c r="B22" s="102"/>
      <c r="C22" s="82"/>
      <c r="D22" s="89"/>
      <c r="E22" s="94"/>
      <c r="F22" s="103"/>
      <c r="G22" s="57">
        <f t="shared" si="19"/>
        <v>0</v>
      </c>
      <c r="H22" s="58">
        <f t="shared" si="20"/>
        <v>6</v>
      </c>
    </row>
    <row r="23">
      <c r="A23" s="86" t="s">
        <v>68</v>
      </c>
      <c r="B23" s="102"/>
      <c r="C23" s="91"/>
      <c r="D23" s="89"/>
      <c r="E23" s="107">
        <v>1.0</v>
      </c>
      <c r="F23" s="103"/>
      <c r="G23" s="57">
        <f t="shared" si="19"/>
        <v>1</v>
      </c>
      <c r="H23" s="58">
        <f t="shared" si="20"/>
        <v>7</v>
      </c>
    </row>
    <row r="24">
      <c r="A24" s="96" t="s">
        <v>70</v>
      </c>
      <c r="B24" s="108">
        <v>1.0</v>
      </c>
      <c r="C24" s="109"/>
      <c r="D24" s="110"/>
      <c r="E24" s="111"/>
      <c r="F24" s="112"/>
      <c r="G24" s="57">
        <f t="shared" si="19"/>
        <v>1</v>
      </c>
      <c r="H24" s="58">
        <f t="shared" si="20"/>
        <v>7</v>
      </c>
    </row>
    <row r="25">
      <c r="A25" s="46">
        <f>A17 + 1</f>
        <v>44601</v>
      </c>
      <c r="B25" s="113" t="str">
        <f t="shared" ref="B25:E25" si="21">B17</f>
        <v>Fix Account Class</v>
      </c>
      <c r="C25" s="114" t="str">
        <f t="shared" si="21"/>
        <v>Microservice Connector</v>
      </c>
      <c r="D25" s="115" t="str">
        <f t="shared" si="21"/>
        <v>AMR Functionality</v>
      </c>
      <c r="E25" s="116" t="str">
        <f t="shared" si="21"/>
        <v>Other</v>
      </c>
      <c r="F25" s="117" t="s">
        <v>71</v>
      </c>
      <c r="G25" s="50" t="s">
        <v>72</v>
      </c>
      <c r="H25" s="21" t="s">
        <v>73</v>
      </c>
    </row>
    <row r="26">
      <c r="A26" s="80" t="s">
        <v>59</v>
      </c>
      <c r="B26" s="97"/>
      <c r="C26" s="98"/>
      <c r="D26" s="99">
        <v>1.0</v>
      </c>
      <c r="E26" s="100"/>
      <c r="F26" s="101"/>
      <c r="G26" s="57">
        <f t="shared" ref="G26:G32" si="22">sum(B26:E26)</f>
        <v>1</v>
      </c>
      <c r="H26" s="58">
        <f t="shared" ref="H26:H32" si="23">H18 - G26</f>
        <v>5</v>
      </c>
    </row>
    <row r="27">
      <c r="A27" s="86" t="s">
        <v>61</v>
      </c>
      <c r="B27" s="104"/>
      <c r="C27" s="118">
        <v>2.0</v>
      </c>
      <c r="D27" s="89"/>
      <c r="E27" s="94"/>
      <c r="F27" s="106">
        <v>0.5</v>
      </c>
      <c r="G27" s="57">
        <f t="shared" si="22"/>
        <v>2</v>
      </c>
      <c r="H27" s="58">
        <f t="shared" si="23"/>
        <v>4</v>
      </c>
    </row>
    <row r="28">
      <c r="A28" s="86" t="s">
        <v>63</v>
      </c>
      <c r="B28" s="104"/>
      <c r="C28" s="91"/>
      <c r="D28" s="83">
        <v>1.0</v>
      </c>
      <c r="E28" s="94"/>
      <c r="F28" s="103"/>
      <c r="G28" s="57">
        <f t="shared" si="22"/>
        <v>1</v>
      </c>
      <c r="H28" s="58">
        <f t="shared" si="23"/>
        <v>5</v>
      </c>
    </row>
    <row r="29">
      <c r="A29" s="86" t="s">
        <v>64</v>
      </c>
      <c r="B29" s="102"/>
      <c r="C29" s="91"/>
      <c r="D29" s="89"/>
      <c r="E29" s="94"/>
      <c r="F29" s="103"/>
      <c r="G29" s="57">
        <f t="shared" si="22"/>
        <v>0</v>
      </c>
      <c r="H29" s="58">
        <f t="shared" si="23"/>
        <v>5</v>
      </c>
    </row>
    <row r="30">
      <c r="A30" s="86" t="s">
        <v>66</v>
      </c>
      <c r="B30" s="119">
        <v>3.0</v>
      </c>
      <c r="C30" s="82"/>
      <c r="D30" s="89"/>
      <c r="E30" s="94"/>
      <c r="F30" s="103"/>
      <c r="G30" s="57">
        <f t="shared" si="22"/>
        <v>3</v>
      </c>
      <c r="H30" s="58">
        <f t="shared" si="23"/>
        <v>3</v>
      </c>
    </row>
    <row r="31">
      <c r="A31" s="86" t="s">
        <v>68</v>
      </c>
      <c r="B31" s="102"/>
      <c r="C31" s="91"/>
      <c r="D31" s="89"/>
      <c r="E31" s="107">
        <v>1.0</v>
      </c>
      <c r="F31" s="103"/>
      <c r="G31" s="57">
        <f t="shared" si="22"/>
        <v>1</v>
      </c>
      <c r="H31" s="58">
        <f t="shared" si="23"/>
        <v>6</v>
      </c>
    </row>
    <row r="32">
      <c r="A32" s="96" t="s">
        <v>70</v>
      </c>
      <c r="B32" s="120"/>
      <c r="C32" s="109"/>
      <c r="D32" s="110"/>
      <c r="E32" s="121">
        <v>2.0</v>
      </c>
      <c r="F32" s="112"/>
      <c r="G32" s="57">
        <f t="shared" si="22"/>
        <v>2</v>
      </c>
      <c r="H32" s="58">
        <f t="shared" si="23"/>
        <v>5</v>
      </c>
    </row>
    <row r="33">
      <c r="A33" s="46">
        <f>A25 + 1</f>
        <v>44602</v>
      </c>
      <c r="B33" s="113" t="str">
        <f t="shared" ref="B33:E33" si="24">B25</f>
        <v>Fix Account Class</v>
      </c>
      <c r="C33" s="114" t="str">
        <f t="shared" si="24"/>
        <v>Microservice Connector</v>
      </c>
      <c r="D33" s="115" t="str">
        <f t="shared" si="24"/>
        <v>AMR Functionality</v>
      </c>
      <c r="E33" s="116" t="str">
        <f t="shared" si="24"/>
        <v>Other</v>
      </c>
      <c r="F33" s="117" t="s">
        <v>71</v>
      </c>
      <c r="G33" s="50" t="s">
        <v>72</v>
      </c>
      <c r="H33" s="21" t="s">
        <v>73</v>
      </c>
    </row>
    <row r="34">
      <c r="A34" s="80" t="s">
        <v>59</v>
      </c>
      <c r="B34" s="97"/>
      <c r="C34" s="98"/>
      <c r="D34" s="99">
        <v>1.0</v>
      </c>
      <c r="E34" s="100"/>
      <c r="F34" s="101"/>
      <c r="G34" s="57">
        <f t="shared" ref="G34:G40" si="25">sum(B34:E34)</f>
        <v>1</v>
      </c>
      <c r="H34" s="58">
        <f t="shared" ref="H34:H40" si="26">H26 - G34</f>
        <v>4</v>
      </c>
    </row>
    <row r="35">
      <c r="A35" s="86" t="s">
        <v>61</v>
      </c>
      <c r="B35" s="104"/>
      <c r="C35" s="122">
        <v>2.0</v>
      </c>
      <c r="D35" s="89"/>
      <c r="E35" s="107">
        <v>1.0</v>
      </c>
      <c r="F35" s="105"/>
      <c r="G35" s="57">
        <f t="shared" si="25"/>
        <v>3</v>
      </c>
      <c r="H35" s="58">
        <f t="shared" si="26"/>
        <v>1</v>
      </c>
    </row>
    <row r="36">
      <c r="A36" s="86" t="s">
        <v>63</v>
      </c>
      <c r="B36" s="104"/>
      <c r="C36" s="91"/>
      <c r="D36" s="83">
        <v>2.0</v>
      </c>
      <c r="E36" s="94"/>
      <c r="F36" s="103"/>
      <c r="G36" s="57">
        <f t="shared" si="25"/>
        <v>2</v>
      </c>
      <c r="H36" s="58">
        <f t="shared" si="26"/>
        <v>3</v>
      </c>
    </row>
    <row r="37">
      <c r="A37" s="86" t="s">
        <v>64</v>
      </c>
      <c r="B37" s="102"/>
      <c r="C37" s="91"/>
      <c r="D37" s="89"/>
      <c r="E37" s="93">
        <v>1.0</v>
      </c>
      <c r="F37" s="103"/>
      <c r="G37" s="57">
        <f t="shared" si="25"/>
        <v>1</v>
      </c>
      <c r="H37" s="58">
        <f t="shared" si="26"/>
        <v>4</v>
      </c>
    </row>
    <row r="38">
      <c r="A38" s="86" t="s">
        <v>66</v>
      </c>
      <c r="B38" s="119">
        <v>2.0</v>
      </c>
      <c r="C38" s="82"/>
      <c r="D38" s="89"/>
      <c r="E38" s="94"/>
      <c r="F38" s="103"/>
      <c r="G38" s="57">
        <f t="shared" si="25"/>
        <v>2</v>
      </c>
      <c r="H38" s="58">
        <f t="shared" si="26"/>
        <v>1</v>
      </c>
    </row>
    <row r="39">
      <c r="A39" s="86" t="s">
        <v>68</v>
      </c>
      <c r="B39" s="102"/>
      <c r="C39" s="91"/>
      <c r="D39" s="89"/>
      <c r="E39" s="84"/>
      <c r="F39" s="123">
        <v>1.0</v>
      </c>
      <c r="G39" s="57">
        <f t="shared" si="25"/>
        <v>0</v>
      </c>
      <c r="H39" s="58">
        <f t="shared" si="26"/>
        <v>6</v>
      </c>
    </row>
    <row r="40">
      <c r="A40" s="96" t="s">
        <v>70</v>
      </c>
      <c r="B40" s="124"/>
      <c r="C40" s="125"/>
      <c r="D40" s="110"/>
      <c r="E40" s="121">
        <v>1.0</v>
      </c>
      <c r="F40" s="112"/>
      <c r="G40" s="57">
        <f t="shared" si="25"/>
        <v>1</v>
      </c>
      <c r="H40" s="58">
        <f t="shared" si="26"/>
        <v>4</v>
      </c>
    </row>
    <row r="41">
      <c r="A41" s="46">
        <f>A33 + 1</f>
        <v>44603</v>
      </c>
      <c r="B41" s="113" t="str">
        <f t="shared" ref="B41:E41" si="27">B33</f>
        <v>Fix Account Class</v>
      </c>
      <c r="C41" s="114" t="str">
        <f t="shared" si="27"/>
        <v>Microservice Connector</v>
      </c>
      <c r="D41" s="115" t="str">
        <f t="shared" si="27"/>
        <v>AMR Functionality</v>
      </c>
      <c r="E41" s="116" t="str">
        <f t="shared" si="27"/>
        <v>Other</v>
      </c>
      <c r="F41" s="117" t="s">
        <v>71</v>
      </c>
      <c r="G41" s="50" t="s">
        <v>72</v>
      </c>
      <c r="H41" s="21" t="s">
        <v>73</v>
      </c>
    </row>
    <row r="42">
      <c r="A42" s="80" t="s">
        <v>59</v>
      </c>
      <c r="B42" s="126"/>
      <c r="C42" s="127"/>
      <c r="D42" s="99">
        <v>1.0</v>
      </c>
      <c r="E42" s="128">
        <v>1.0</v>
      </c>
      <c r="F42" s="129"/>
      <c r="G42" s="57">
        <f t="shared" ref="G42:G48" si="28">sum(B42:E42)</f>
        <v>2</v>
      </c>
      <c r="H42" s="58">
        <f t="shared" ref="H42:H48" si="29">H34 - G42</f>
        <v>2</v>
      </c>
    </row>
    <row r="43">
      <c r="A43" s="86" t="s">
        <v>61</v>
      </c>
      <c r="B43" s="104"/>
      <c r="C43" s="91"/>
      <c r="D43" s="89"/>
      <c r="E43" s="107">
        <v>1.0</v>
      </c>
      <c r="F43" s="123">
        <v>0.5</v>
      </c>
      <c r="G43" s="57">
        <f t="shared" si="28"/>
        <v>1</v>
      </c>
      <c r="H43" s="58">
        <f t="shared" si="29"/>
        <v>0</v>
      </c>
    </row>
    <row r="44">
      <c r="A44" s="86" t="s">
        <v>63</v>
      </c>
      <c r="B44" s="102"/>
      <c r="C44" s="91"/>
      <c r="D44" s="83">
        <v>1.0</v>
      </c>
      <c r="E44" s="94"/>
      <c r="F44" s="103"/>
      <c r="G44" s="57">
        <f t="shared" si="28"/>
        <v>1</v>
      </c>
      <c r="H44" s="58">
        <f t="shared" si="29"/>
        <v>2</v>
      </c>
    </row>
    <row r="45">
      <c r="A45" s="86" t="s">
        <v>64</v>
      </c>
      <c r="B45" s="102"/>
      <c r="C45" s="91"/>
      <c r="D45" s="89"/>
      <c r="E45" s="84"/>
      <c r="F45" s="106">
        <v>2.0</v>
      </c>
      <c r="G45" s="57">
        <f t="shared" si="28"/>
        <v>0</v>
      </c>
      <c r="H45" s="58">
        <f t="shared" si="29"/>
        <v>4</v>
      </c>
    </row>
    <row r="46">
      <c r="A46" s="86" t="s">
        <v>66</v>
      </c>
      <c r="B46" s="102"/>
      <c r="C46" s="91"/>
      <c r="D46" s="89"/>
      <c r="E46" s="94"/>
      <c r="F46" s="103"/>
      <c r="G46" s="57">
        <f t="shared" si="28"/>
        <v>0</v>
      </c>
      <c r="H46" s="58">
        <f t="shared" si="29"/>
        <v>1</v>
      </c>
    </row>
    <row r="47">
      <c r="A47" s="86" t="s">
        <v>68</v>
      </c>
      <c r="B47" s="102"/>
      <c r="C47" s="91"/>
      <c r="D47" s="89"/>
      <c r="E47" s="107">
        <v>1.0</v>
      </c>
      <c r="F47" s="103"/>
      <c r="G47" s="57">
        <f t="shared" si="28"/>
        <v>1</v>
      </c>
      <c r="H47" s="58">
        <f t="shared" si="29"/>
        <v>5</v>
      </c>
    </row>
    <row r="48">
      <c r="A48" s="96" t="s">
        <v>70</v>
      </c>
      <c r="B48" s="120"/>
      <c r="C48" s="109"/>
      <c r="D48" s="110"/>
      <c r="E48" s="121">
        <v>1.0</v>
      </c>
      <c r="F48" s="112"/>
      <c r="G48" s="57">
        <f t="shared" si="28"/>
        <v>1</v>
      </c>
      <c r="H48" s="58">
        <f t="shared" si="29"/>
        <v>3</v>
      </c>
    </row>
    <row r="49">
      <c r="A49" s="46">
        <f>A41 + 1</f>
        <v>44604</v>
      </c>
      <c r="B49" s="113" t="str">
        <f t="shared" ref="B49:E49" si="30">B41</f>
        <v>Fix Account Class</v>
      </c>
      <c r="C49" s="114" t="str">
        <f t="shared" si="30"/>
        <v>Microservice Connector</v>
      </c>
      <c r="D49" s="115" t="str">
        <f t="shared" si="30"/>
        <v>AMR Functionality</v>
      </c>
      <c r="E49" s="116" t="str">
        <f t="shared" si="30"/>
        <v>Other</v>
      </c>
      <c r="F49" s="117" t="s">
        <v>71</v>
      </c>
      <c r="G49" s="50" t="s">
        <v>72</v>
      </c>
      <c r="H49" s="21" t="s">
        <v>73</v>
      </c>
    </row>
    <row r="50">
      <c r="A50" s="80" t="s">
        <v>59</v>
      </c>
      <c r="B50" s="126"/>
      <c r="C50" s="127"/>
      <c r="D50" s="99">
        <v>0.0</v>
      </c>
      <c r="E50" s="100"/>
      <c r="F50" s="130">
        <v>1.0</v>
      </c>
      <c r="G50" s="57">
        <f t="shared" ref="G50:G56" si="31">sum(B50:E50)</f>
        <v>0</v>
      </c>
      <c r="H50" s="58">
        <f t="shared" ref="H50:H56" si="32">H42 - G50</f>
        <v>2</v>
      </c>
    </row>
    <row r="51">
      <c r="A51" s="86" t="s">
        <v>61</v>
      </c>
      <c r="B51" s="102"/>
      <c r="C51" s="91"/>
      <c r="D51" s="89"/>
      <c r="E51" s="94"/>
      <c r="F51" s="103"/>
      <c r="G51" s="57">
        <f t="shared" si="31"/>
        <v>0</v>
      </c>
      <c r="H51" s="58">
        <f t="shared" si="32"/>
        <v>0</v>
      </c>
    </row>
    <row r="52">
      <c r="A52" s="86" t="s">
        <v>63</v>
      </c>
      <c r="B52" s="102"/>
      <c r="C52" s="91"/>
      <c r="D52" s="89"/>
      <c r="E52" s="94"/>
      <c r="F52" s="103"/>
      <c r="G52" s="57">
        <f t="shared" si="31"/>
        <v>0</v>
      </c>
      <c r="H52" s="58">
        <f t="shared" si="32"/>
        <v>2</v>
      </c>
    </row>
    <row r="53">
      <c r="A53" s="86" t="s">
        <v>64</v>
      </c>
      <c r="B53" s="102"/>
      <c r="C53" s="91"/>
      <c r="D53" s="89"/>
      <c r="E53" s="93">
        <v>1.0</v>
      </c>
      <c r="F53" s="106">
        <v>1.0</v>
      </c>
      <c r="G53" s="57">
        <f t="shared" si="31"/>
        <v>1</v>
      </c>
      <c r="H53" s="58">
        <f t="shared" si="32"/>
        <v>3</v>
      </c>
    </row>
    <row r="54">
      <c r="A54" s="86" t="s">
        <v>66</v>
      </c>
      <c r="B54" s="102"/>
      <c r="C54" s="82"/>
      <c r="D54" s="89"/>
      <c r="E54" s="94"/>
      <c r="F54" s="103"/>
      <c r="G54" s="57">
        <f t="shared" si="31"/>
        <v>0</v>
      </c>
      <c r="H54" s="58">
        <f t="shared" si="32"/>
        <v>1</v>
      </c>
    </row>
    <row r="55">
      <c r="A55" s="86" t="s">
        <v>68</v>
      </c>
      <c r="B55" s="102"/>
      <c r="C55" s="91"/>
      <c r="D55" s="83">
        <v>1.5</v>
      </c>
      <c r="E55" s="84"/>
      <c r="F55" s="103"/>
      <c r="G55" s="57">
        <f t="shared" si="31"/>
        <v>1.5</v>
      </c>
      <c r="H55" s="58">
        <f t="shared" si="32"/>
        <v>3.5</v>
      </c>
    </row>
    <row r="56">
      <c r="A56" s="96" t="s">
        <v>70</v>
      </c>
      <c r="B56" s="131"/>
      <c r="C56" s="109"/>
      <c r="D56" s="110"/>
      <c r="E56" s="111"/>
      <c r="F56" s="112"/>
      <c r="G56" s="57">
        <f t="shared" si="31"/>
        <v>0</v>
      </c>
      <c r="H56" s="58">
        <f t="shared" si="32"/>
        <v>3</v>
      </c>
    </row>
    <row r="57">
      <c r="A57" s="46">
        <f>A49 + 1</f>
        <v>44605</v>
      </c>
      <c r="B57" s="113" t="str">
        <f t="shared" ref="B57:E57" si="33">B49</f>
        <v>Fix Account Class</v>
      </c>
      <c r="C57" s="114" t="str">
        <f t="shared" si="33"/>
        <v>Microservice Connector</v>
      </c>
      <c r="D57" s="115" t="str">
        <f t="shared" si="33"/>
        <v>AMR Functionality</v>
      </c>
      <c r="E57" s="116" t="str">
        <f t="shared" si="33"/>
        <v>Other</v>
      </c>
      <c r="F57" s="117" t="s">
        <v>71</v>
      </c>
      <c r="G57" s="50" t="s">
        <v>72</v>
      </c>
      <c r="H57" s="21" t="s">
        <v>73</v>
      </c>
    </row>
    <row r="58">
      <c r="A58" s="80" t="s">
        <v>59</v>
      </c>
      <c r="B58" s="126"/>
      <c r="C58" s="127"/>
      <c r="D58" s="99">
        <v>0.0</v>
      </c>
      <c r="E58" s="132"/>
      <c r="F58" s="130">
        <v>1.0</v>
      </c>
      <c r="G58" s="57">
        <f t="shared" ref="G58:G64" si="34">sum(B58:E58)</f>
        <v>0</v>
      </c>
      <c r="H58" s="58">
        <f t="shared" ref="H58:H64" si="35">H50 - G58</f>
        <v>2</v>
      </c>
    </row>
    <row r="59">
      <c r="A59" s="86" t="s">
        <v>61</v>
      </c>
      <c r="B59" s="102"/>
      <c r="C59" s="91"/>
      <c r="D59" s="89"/>
      <c r="E59" s="94"/>
      <c r="F59" s="103"/>
      <c r="G59" s="57">
        <f t="shared" si="34"/>
        <v>0</v>
      </c>
      <c r="H59" s="58">
        <f t="shared" si="35"/>
        <v>0</v>
      </c>
    </row>
    <row r="60">
      <c r="A60" s="86" t="s">
        <v>63</v>
      </c>
      <c r="B60" s="102"/>
      <c r="C60" s="91"/>
      <c r="D60" s="83">
        <v>1.0</v>
      </c>
      <c r="E60" s="94"/>
      <c r="F60" s="103"/>
      <c r="G60" s="57">
        <f t="shared" si="34"/>
        <v>1</v>
      </c>
      <c r="H60" s="58">
        <f t="shared" si="35"/>
        <v>1</v>
      </c>
    </row>
    <row r="61">
      <c r="A61" s="86" t="s">
        <v>64</v>
      </c>
      <c r="B61" s="102"/>
      <c r="C61" s="91"/>
      <c r="D61" s="89"/>
      <c r="E61" s="93">
        <v>2.0</v>
      </c>
      <c r="F61" s="105"/>
      <c r="G61" s="57">
        <f t="shared" si="34"/>
        <v>2</v>
      </c>
      <c r="H61" s="58">
        <f t="shared" si="35"/>
        <v>1</v>
      </c>
    </row>
    <row r="62">
      <c r="A62" s="86" t="s">
        <v>66</v>
      </c>
      <c r="B62" s="102"/>
      <c r="C62" s="91"/>
      <c r="D62" s="89"/>
      <c r="E62" s="93">
        <v>1.0</v>
      </c>
      <c r="F62" s="103"/>
      <c r="G62" s="57">
        <f t="shared" si="34"/>
        <v>1</v>
      </c>
      <c r="H62" s="58">
        <f t="shared" si="35"/>
        <v>0</v>
      </c>
    </row>
    <row r="63">
      <c r="A63" s="86" t="s">
        <v>68</v>
      </c>
      <c r="B63" s="102"/>
      <c r="C63" s="91"/>
      <c r="D63" s="83">
        <v>1.0</v>
      </c>
      <c r="E63" s="84"/>
      <c r="F63" s="103"/>
      <c r="G63" s="57">
        <f t="shared" si="34"/>
        <v>1</v>
      </c>
      <c r="H63" s="58">
        <f t="shared" si="35"/>
        <v>2.5</v>
      </c>
    </row>
    <row r="64">
      <c r="A64" s="96" t="s">
        <v>70</v>
      </c>
      <c r="B64" s="120"/>
      <c r="C64" s="109"/>
      <c r="D64" s="110"/>
      <c r="E64" s="121">
        <v>2.0</v>
      </c>
      <c r="F64" s="112"/>
      <c r="G64" s="57">
        <f t="shared" si="34"/>
        <v>2</v>
      </c>
      <c r="H64" s="70">
        <f t="shared" si="35"/>
        <v>1</v>
      </c>
    </row>
    <row r="65">
      <c r="E65" s="133" t="s">
        <v>76</v>
      </c>
      <c r="F65" s="134">
        <f>SUM(F9:F64)</f>
        <v>10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44599</v>
      </c>
      <c r="B72" s="74">
        <f>SUM(G10+G11+G12+G13+G14+G15+G16)</f>
        <v>7</v>
      </c>
      <c r="C72" s="74">
        <f>(B72-F72)/(F72)*100</f>
        <v>4.255319149</v>
      </c>
      <c r="D72" s="74">
        <f>SUM(H9:H16)</f>
        <v>47</v>
      </c>
      <c r="E72" s="74">
        <f>D72</f>
        <v>47</v>
      </c>
      <c r="F72" s="74">
        <f>E78</f>
        <v>6.714285714</v>
      </c>
    </row>
    <row r="73">
      <c r="A73" s="30">
        <f t="shared" ref="A73:A79" si="36">A72 + 1</f>
        <v>44600</v>
      </c>
      <c r="B73" s="74">
        <f>SUM(G18+G19+G20+G21+G22+G23+G24)</f>
        <v>4</v>
      </c>
      <c r="C73" s="74">
        <f>(B73-F72)/(F72)*100</f>
        <v>-40.42553191</v>
      </c>
      <c r="D73" s="74">
        <f>Sum(H17:H24)</f>
        <v>43</v>
      </c>
      <c r="E73" s="74">
        <f>D72 * (6/7)</f>
        <v>40.28571429</v>
      </c>
    </row>
    <row r="74">
      <c r="A74" s="30">
        <f t="shared" si="36"/>
        <v>44601</v>
      </c>
      <c r="B74" s="74">
        <f>SUM(G26+G27+G28+G29+G30+G31+G32)</f>
        <v>10</v>
      </c>
      <c r="C74" s="74">
        <f>(B74-F72)/(F72)*100</f>
        <v>48.93617021</v>
      </c>
      <c r="D74" s="74">
        <f>sum(H25:H32)</f>
        <v>33</v>
      </c>
      <c r="E74" s="74">
        <f>D72 * (5/7)</f>
        <v>33.57142857</v>
      </c>
    </row>
    <row r="75">
      <c r="A75" s="30">
        <f t="shared" si="36"/>
        <v>44602</v>
      </c>
      <c r="B75" s="74">
        <f>SUM(G34+G35+G36+G37+G38+G39+G40)</f>
        <v>10</v>
      </c>
      <c r="C75" s="74">
        <f>(B75-F72)/(F72)*100</f>
        <v>48.93617021</v>
      </c>
      <c r="D75" s="74">
        <f>sum(H33:H40)</f>
        <v>23</v>
      </c>
      <c r="E75" s="74">
        <f>D72 * (4/7)</f>
        <v>26.85714286</v>
      </c>
    </row>
    <row r="76">
      <c r="A76" s="30">
        <f t="shared" si="36"/>
        <v>44603</v>
      </c>
      <c r="B76" s="74">
        <f>SUM(G42+G43+G44+G45+G46+G47+G48)</f>
        <v>6</v>
      </c>
      <c r="C76" s="74">
        <f>((B76-F72)/(F72)*100)</f>
        <v>-10.63829787</v>
      </c>
      <c r="D76" s="74">
        <f>sum(H41:H48)</f>
        <v>17</v>
      </c>
      <c r="E76" s="74">
        <f>D72 * (3/7)</f>
        <v>20.14285714</v>
      </c>
    </row>
    <row r="77">
      <c r="A77" s="30">
        <f t="shared" si="36"/>
        <v>44604</v>
      </c>
      <c r="B77" s="74">
        <f>SUM(G50+G51+G52+G53+G54+G55+G56)</f>
        <v>2.5</v>
      </c>
      <c r="C77" s="74">
        <f>(B77-F72)/(F72)*100</f>
        <v>-62.76595745</v>
      </c>
      <c r="D77" s="74">
        <f>sum(H49:H56)</f>
        <v>14.5</v>
      </c>
      <c r="E77" s="74">
        <f>D72 * (2/7)</f>
        <v>13.42857143</v>
      </c>
    </row>
    <row r="78">
      <c r="A78" s="30">
        <f t="shared" si="36"/>
        <v>44605</v>
      </c>
      <c r="B78" s="74">
        <f>SUM(G58+G59+G60+G61+G62+G63+G64)</f>
        <v>7</v>
      </c>
      <c r="C78" s="74">
        <f>(B78-F72)/(F72)*100</f>
        <v>4.255319149</v>
      </c>
      <c r="D78" s="74">
        <f>sum(H57:H64)</f>
        <v>7.5</v>
      </c>
      <c r="E78" s="74">
        <f>D72 * (1/7)</f>
        <v>6.714285714</v>
      </c>
    </row>
    <row r="79">
      <c r="A79" s="30">
        <f t="shared" si="36"/>
        <v>44606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7.5</v>
      </c>
      <c r="E79" s="74">
        <f>D72 * 0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35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136" t="s">
        <v>59</v>
      </c>
      <c r="B2" s="137">
        <v>8.0</v>
      </c>
      <c r="C2" s="25">
        <f>sumif(A9:A1000,A2,G9:G1000)</f>
        <v>6</v>
      </c>
      <c r="D2" s="26">
        <v>44606.0</v>
      </c>
      <c r="E2" s="27">
        <f>SUM(H9:H16)</f>
        <v>54</v>
      </c>
      <c r="F2" s="28">
        <f>sum(I2:I5)</f>
        <v>50</v>
      </c>
      <c r="G2" s="29" t="s">
        <v>85</v>
      </c>
      <c r="H2" s="138">
        <f>sum(B9:B64)</f>
        <v>14</v>
      </c>
      <c r="I2" s="29">
        <v>15.0</v>
      </c>
      <c r="J2" s="30">
        <f>D2</f>
        <v>44606</v>
      </c>
      <c r="K2" s="31">
        <f>B2</f>
        <v>8</v>
      </c>
      <c r="L2" s="31">
        <f>B3</f>
        <v>8</v>
      </c>
      <c r="M2" s="31">
        <f>B4</f>
        <v>8</v>
      </c>
      <c r="N2" s="31">
        <f>B5</f>
        <v>10</v>
      </c>
      <c r="O2" s="31">
        <f>B6</f>
        <v>8</v>
      </c>
      <c r="P2" s="31">
        <f>B7</f>
        <v>8</v>
      </c>
      <c r="Q2" s="31">
        <f>B8</f>
        <v>8</v>
      </c>
      <c r="R2" s="31">
        <f>sum(K2:Q2)</f>
        <v>58</v>
      </c>
      <c r="V2" s="23"/>
      <c r="W2" s="31">
        <f t="shared" ref="W2:AC2" si="1">(K11-K17)/7</f>
        <v>0.7142857143</v>
      </c>
      <c r="X2" s="31">
        <f t="shared" si="1"/>
        <v>1.071428571</v>
      </c>
      <c r="Y2" s="31">
        <f t="shared" si="1"/>
        <v>0.8571428571</v>
      </c>
      <c r="Z2" s="31">
        <f t="shared" si="1"/>
        <v>0.7142857143</v>
      </c>
      <c r="AA2" s="31">
        <f t="shared" si="1"/>
        <v>1.142857143</v>
      </c>
      <c r="AB2" s="31">
        <f t="shared" si="1"/>
        <v>0.9285714286</v>
      </c>
      <c r="AC2" s="31">
        <f t="shared" si="1"/>
        <v>1</v>
      </c>
      <c r="AD2" s="32"/>
    </row>
    <row r="3">
      <c r="A3" s="136" t="s">
        <v>61</v>
      </c>
      <c r="B3" s="139">
        <v>8.0</v>
      </c>
      <c r="C3" s="25">
        <f t="shared" ref="C3:C4" si="3">sumif(A9:A1000,A3,G9:G1000)</f>
        <v>7.5</v>
      </c>
      <c r="D3" s="26">
        <f t="shared" ref="D3:D8" si="4">D2 + 1</f>
        <v>44607</v>
      </c>
      <c r="E3" s="27">
        <f>Sum(H17:H24)</f>
        <v>46</v>
      </c>
      <c r="F3" s="27">
        <f>F2 * (6/7)</f>
        <v>42.85714286</v>
      </c>
      <c r="G3" s="5" t="s">
        <v>83</v>
      </c>
      <c r="H3" s="140">
        <f>sum(C9:C64)</f>
        <v>4</v>
      </c>
      <c r="I3" s="5">
        <v>20.0</v>
      </c>
      <c r="J3" s="30">
        <f t="shared" ref="J3:J9" si="5">J2 + 1</f>
        <v>44607</v>
      </c>
      <c r="K3" s="31">
        <f t="shared" ref="K3:R3" si="2">K2 * (6/7)</f>
        <v>6.857142857</v>
      </c>
      <c r="L3" s="31">
        <f t="shared" si="2"/>
        <v>6.857142857</v>
      </c>
      <c r="M3" s="31">
        <f t="shared" si="2"/>
        <v>6.857142857</v>
      </c>
      <c r="N3" s="31">
        <f t="shared" si="2"/>
        <v>8.571428571</v>
      </c>
      <c r="O3" s="31">
        <f t="shared" si="2"/>
        <v>6.857142857</v>
      </c>
      <c r="P3" s="31">
        <f t="shared" si="2"/>
        <v>6.857142857</v>
      </c>
      <c r="Q3" s="31">
        <f t="shared" si="2"/>
        <v>6.857142857</v>
      </c>
      <c r="R3" s="31">
        <f t="shared" si="2"/>
        <v>49.71428571</v>
      </c>
    </row>
    <row r="4">
      <c r="A4" s="136" t="s">
        <v>63</v>
      </c>
      <c r="B4" s="139">
        <v>8.0</v>
      </c>
      <c r="C4" s="25">
        <f t="shared" si="3"/>
        <v>6</v>
      </c>
      <c r="D4" s="26">
        <f t="shared" si="4"/>
        <v>44608</v>
      </c>
      <c r="E4" s="27">
        <f>sum(H25:H32)</f>
        <v>30</v>
      </c>
      <c r="F4" s="27">
        <f>F2 * (5/7)</f>
        <v>35.71428571</v>
      </c>
      <c r="G4" s="34" t="s">
        <v>86</v>
      </c>
      <c r="H4" s="141">
        <f>sum(D9:D64)</f>
        <v>14</v>
      </c>
      <c r="I4" s="34">
        <v>15.0</v>
      </c>
      <c r="J4" s="30">
        <f t="shared" si="5"/>
        <v>44608</v>
      </c>
      <c r="K4" s="31">
        <f t="shared" ref="K4:R4" si="6">K2 * (5/7)</f>
        <v>5.714285714</v>
      </c>
      <c r="L4" s="31">
        <f t="shared" si="6"/>
        <v>5.714285714</v>
      </c>
      <c r="M4" s="31">
        <f t="shared" si="6"/>
        <v>5.714285714</v>
      </c>
      <c r="N4" s="31">
        <f t="shared" si="6"/>
        <v>7.142857143</v>
      </c>
      <c r="O4" s="31">
        <f t="shared" si="6"/>
        <v>5.714285714</v>
      </c>
      <c r="P4" s="31">
        <f t="shared" si="6"/>
        <v>5.714285714</v>
      </c>
      <c r="Q4" s="31">
        <f t="shared" si="6"/>
        <v>5.714285714</v>
      </c>
      <c r="R4" s="31">
        <f t="shared" si="6"/>
        <v>41.42857143</v>
      </c>
    </row>
    <row r="5">
      <c r="A5" s="136" t="s">
        <v>64</v>
      </c>
      <c r="B5" s="139">
        <v>10.0</v>
      </c>
      <c r="C5" s="25">
        <f>sumif(A9:A1000,A5,G9:G1000)</f>
        <v>6</v>
      </c>
      <c r="D5" s="26">
        <f t="shared" si="4"/>
        <v>44609</v>
      </c>
      <c r="E5" s="27">
        <f>sum(H33:H40)</f>
        <v>24</v>
      </c>
      <c r="F5" s="27">
        <f>F2 * (4/7)</f>
        <v>28.57142857</v>
      </c>
      <c r="G5" s="36" t="s">
        <v>65</v>
      </c>
      <c r="H5" s="142">
        <f>sum(E9:E64)</f>
        <v>17</v>
      </c>
      <c r="I5" s="36">
        <v>0.0</v>
      </c>
      <c r="J5" s="30">
        <f t="shared" si="5"/>
        <v>44609</v>
      </c>
      <c r="K5" s="31">
        <f t="shared" ref="K5:R5" si="7">K2 * (4/7)</f>
        <v>4.571428571</v>
      </c>
      <c r="L5" s="31">
        <f t="shared" si="7"/>
        <v>4.571428571</v>
      </c>
      <c r="M5" s="31">
        <f t="shared" si="7"/>
        <v>4.571428571</v>
      </c>
      <c r="N5" s="31">
        <f t="shared" si="7"/>
        <v>5.714285714</v>
      </c>
      <c r="O5" s="31">
        <f t="shared" si="7"/>
        <v>4.571428571</v>
      </c>
      <c r="P5" s="31">
        <f t="shared" si="7"/>
        <v>4.571428571</v>
      </c>
      <c r="Q5" s="31">
        <f t="shared" si="7"/>
        <v>4.571428571</v>
      </c>
      <c r="R5" s="31">
        <f t="shared" si="7"/>
        <v>33.14285714</v>
      </c>
    </row>
    <row r="6">
      <c r="A6" s="136" t="s">
        <v>66</v>
      </c>
      <c r="B6" s="139">
        <v>8.0</v>
      </c>
      <c r="C6" s="25">
        <f>sumif(A9:A1000,A6,G9:G1000)</f>
        <v>8</v>
      </c>
      <c r="D6" s="26">
        <f t="shared" si="4"/>
        <v>44610</v>
      </c>
      <c r="E6" s="27">
        <f>sum(H41:H48)</f>
        <v>19</v>
      </c>
      <c r="F6" s="27">
        <f>F2 * (3/7)</f>
        <v>21.42857143</v>
      </c>
      <c r="G6" s="39" t="s">
        <v>67</v>
      </c>
      <c r="H6" s="40"/>
      <c r="I6" s="41">
        <f>Sum(I2:I5)</f>
        <v>50</v>
      </c>
      <c r="J6" s="30">
        <f t="shared" si="5"/>
        <v>44610</v>
      </c>
      <c r="K6" s="31">
        <f t="shared" ref="K6:R6" si="8">K2 * (3/7)</f>
        <v>3.428571429</v>
      </c>
      <c r="L6" s="31">
        <f t="shared" si="8"/>
        <v>3.428571429</v>
      </c>
      <c r="M6" s="31">
        <f t="shared" si="8"/>
        <v>3.428571429</v>
      </c>
      <c r="N6" s="31">
        <f t="shared" si="8"/>
        <v>4.285714286</v>
      </c>
      <c r="O6" s="31">
        <f t="shared" si="8"/>
        <v>3.428571429</v>
      </c>
      <c r="P6" s="31">
        <f t="shared" si="8"/>
        <v>3.428571429</v>
      </c>
      <c r="Q6" s="31">
        <f t="shared" si="8"/>
        <v>3.428571429</v>
      </c>
      <c r="R6" s="31">
        <f t="shared" si="8"/>
        <v>24.85714286</v>
      </c>
    </row>
    <row r="7">
      <c r="A7" s="136" t="s">
        <v>68</v>
      </c>
      <c r="B7" s="139">
        <v>8.0</v>
      </c>
      <c r="C7" s="25">
        <f>sumif(A9:A1000,A7,G9:G1000)</f>
        <v>7.5</v>
      </c>
      <c r="D7" s="26">
        <f t="shared" si="4"/>
        <v>44611</v>
      </c>
      <c r="E7" s="27">
        <f>sum(H49:H56)</f>
        <v>13</v>
      </c>
      <c r="F7" s="27">
        <f>F2 * (2/7)</f>
        <v>14.28571429</v>
      </c>
      <c r="G7" s="24" t="s">
        <v>69</v>
      </c>
      <c r="H7" s="24" t="s">
        <v>50</v>
      </c>
      <c r="J7" s="30">
        <f t="shared" si="5"/>
        <v>44611</v>
      </c>
      <c r="K7" s="31">
        <f t="shared" ref="K7:R7" si="9">K2 * (2/7)</f>
        <v>2.285714286</v>
      </c>
      <c r="L7" s="31">
        <f t="shared" si="9"/>
        <v>2.285714286</v>
      </c>
      <c r="M7" s="31">
        <f t="shared" si="9"/>
        <v>2.285714286</v>
      </c>
      <c r="N7" s="31">
        <f t="shared" si="9"/>
        <v>2.857142857</v>
      </c>
      <c r="O7" s="31">
        <f t="shared" si="9"/>
        <v>2.285714286</v>
      </c>
      <c r="P7" s="31">
        <f t="shared" si="9"/>
        <v>2.285714286</v>
      </c>
      <c r="Q7" s="31">
        <f t="shared" si="9"/>
        <v>2.285714286</v>
      </c>
      <c r="R7" s="31">
        <f t="shared" si="9"/>
        <v>16.57142857</v>
      </c>
    </row>
    <row r="8">
      <c r="A8" s="136" t="s">
        <v>70</v>
      </c>
      <c r="B8" s="139">
        <v>8.0</v>
      </c>
      <c r="C8" s="25">
        <f>sumif(A9:A1000,A8,G9:G1000)</f>
        <v>8</v>
      </c>
      <c r="D8" s="26">
        <f t="shared" si="4"/>
        <v>44612</v>
      </c>
      <c r="E8" s="27">
        <f>sum(H57:H64)</f>
        <v>9</v>
      </c>
      <c r="F8" s="27">
        <f>F2 * (1/7)</f>
        <v>7.142857143</v>
      </c>
      <c r="G8" s="44">
        <f t="shared" ref="G8:H8" si="10">Sum(B2:B8)</f>
        <v>58</v>
      </c>
      <c r="H8" s="45">
        <f t="shared" si="10"/>
        <v>49</v>
      </c>
      <c r="J8" s="30">
        <f t="shared" si="5"/>
        <v>44612</v>
      </c>
      <c r="K8" s="31">
        <f t="shared" ref="K8:R8" si="11">K2 * (1/7)</f>
        <v>1.142857143</v>
      </c>
      <c r="L8" s="31">
        <f t="shared" si="11"/>
        <v>1.142857143</v>
      </c>
      <c r="M8" s="31">
        <f t="shared" si="11"/>
        <v>1.142857143</v>
      </c>
      <c r="N8" s="31">
        <f t="shared" si="11"/>
        <v>1.428571429</v>
      </c>
      <c r="O8" s="31">
        <f t="shared" si="11"/>
        <v>1.142857143</v>
      </c>
      <c r="P8" s="31">
        <f t="shared" si="11"/>
        <v>1.142857143</v>
      </c>
      <c r="Q8" s="31">
        <f t="shared" si="11"/>
        <v>1.142857143</v>
      </c>
      <c r="R8" s="31">
        <f t="shared" si="11"/>
        <v>8.285714286</v>
      </c>
    </row>
    <row r="9">
      <c r="A9" s="46">
        <f>D2</f>
        <v>44606</v>
      </c>
      <c r="B9" s="87" t="str">
        <f>G2</f>
        <v>Login/Landing Page</v>
      </c>
      <c r="C9" s="143" t="str">
        <f>G3</f>
        <v>Microservice Connector</v>
      </c>
      <c r="D9" s="144" t="str">
        <f>G4</f>
        <v>Flags+Food Items Class</v>
      </c>
      <c r="E9" s="145" t="str">
        <f>G5</f>
        <v>Other</v>
      </c>
      <c r="F9" s="146" t="s">
        <v>71</v>
      </c>
      <c r="G9" s="50" t="s">
        <v>72</v>
      </c>
      <c r="H9" s="21" t="s">
        <v>73</v>
      </c>
      <c r="J9" s="30">
        <f t="shared" si="5"/>
        <v>44613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80" t="s">
        <v>59</v>
      </c>
      <c r="B10" s="97"/>
      <c r="C10" s="98"/>
      <c r="D10" s="99">
        <v>1.0</v>
      </c>
      <c r="E10" s="100"/>
      <c r="F10" s="147">
        <v>2.0</v>
      </c>
      <c r="G10" s="57">
        <f t="shared" ref="G10:G16" si="13">sum(B10:E10)</f>
        <v>1</v>
      </c>
      <c r="H10" s="58">
        <f t="shared" ref="H10:H16" si="14">B2 - G10</f>
        <v>7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86" t="s">
        <v>61</v>
      </c>
      <c r="B11" s="102"/>
      <c r="C11" s="91"/>
      <c r="D11" s="89"/>
      <c r="E11" s="84"/>
      <c r="F11" s="148"/>
      <c r="G11" s="57">
        <f t="shared" si="13"/>
        <v>0</v>
      </c>
      <c r="H11" s="58">
        <f t="shared" si="14"/>
        <v>8</v>
      </c>
      <c r="J11" s="30">
        <f>D2</f>
        <v>44606</v>
      </c>
      <c r="K11" s="62">
        <f>H10</f>
        <v>7</v>
      </c>
      <c r="L11" s="62">
        <f>H11</f>
        <v>8</v>
      </c>
      <c r="M11" s="62">
        <f>H12</f>
        <v>8</v>
      </c>
      <c r="N11" s="62">
        <f>H13</f>
        <v>9</v>
      </c>
      <c r="O11" s="62">
        <f>H14</f>
        <v>8</v>
      </c>
      <c r="P11" s="62">
        <f>H15</f>
        <v>7</v>
      </c>
      <c r="Q11" s="62">
        <f>H16</f>
        <v>7</v>
      </c>
      <c r="R11" s="62">
        <f t="shared" ref="R11:R18" si="15">sum(K11:Q11)</f>
        <v>54</v>
      </c>
    </row>
    <row r="12">
      <c r="A12" s="86" t="s">
        <v>63</v>
      </c>
      <c r="B12" s="102"/>
      <c r="C12" s="91"/>
      <c r="D12" s="89"/>
      <c r="E12" s="84"/>
      <c r="F12" s="105"/>
      <c r="G12" s="57">
        <f t="shared" si="13"/>
        <v>0</v>
      </c>
      <c r="H12" s="58">
        <f t="shared" si="14"/>
        <v>8</v>
      </c>
      <c r="J12" s="30">
        <f t="shared" ref="J12:J18" si="16">J11 + 1</f>
        <v>44607</v>
      </c>
      <c r="K12" s="62">
        <f>H18</f>
        <v>5</v>
      </c>
      <c r="L12" s="62">
        <f>H19</f>
        <v>6</v>
      </c>
      <c r="M12" s="62">
        <f>H20</f>
        <v>7</v>
      </c>
      <c r="N12" s="62">
        <f>H21</f>
        <v>9</v>
      </c>
      <c r="O12" s="62">
        <f>H22</f>
        <v>8</v>
      </c>
      <c r="P12" s="62">
        <f>H23</f>
        <v>6</v>
      </c>
      <c r="Q12" s="62">
        <f>H24</f>
        <v>5</v>
      </c>
      <c r="R12" s="62">
        <f t="shared" si="15"/>
        <v>46</v>
      </c>
    </row>
    <row r="13">
      <c r="A13" s="86" t="s">
        <v>64</v>
      </c>
      <c r="B13" s="102"/>
      <c r="C13" s="91"/>
      <c r="D13" s="89"/>
      <c r="E13" s="93">
        <v>1.0</v>
      </c>
      <c r="F13" s="105"/>
      <c r="G13" s="57">
        <f t="shared" si="13"/>
        <v>1</v>
      </c>
      <c r="H13" s="58">
        <f t="shared" si="14"/>
        <v>9</v>
      </c>
      <c r="J13" s="30">
        <f t="shared" si="16"/>
        <v>44608</v>
      </c>
      <c r="K13" s="62">
        <f>H26</f>
        <v>2</v>
      </c>
      <c r="L13" s="62">
        <f>H27</f>
        <v>4.5</v>
      </c>
      <c r="M13" s="62">
        <f>H28</f>
        <v>5</v>
      </c>
      <c r="N13" s="62">
        <f>H29</f>
        <v>7</v>
      </c>
      <c r="O13" s="62">
        <f>H30</f>
        <v>5</v>
      </c>
      <c r="P13" s="62">
        <f>H31</f>
        <v>4.5</v>
      </c>
      <c r="Q13" s="62">
        <f>H32</f>
        <v>2</v>
      </c>
      <c r="R13" s="62">
        <f t="shared" si="15"/>
        <v>30</v>
      </c>
    </row>
    <row r="14">
      <c r="A14" s="86" t="s">
        <v>66</v>
      </c>
      <c r="B14" s="102"/>
      <c r="C14" s="91"/>
      <c r="D14" s="89"/>
      <c r="E14" s="94"/>
      <c r="F14" s="103"/>
      <c r="G14" s="57">
        <f t="shared" si="13"/>
        <v>0</v>
      </c>
      <c r="H14" s="58">
        <f t="shared" si="14"/>
        <v>8</v>
      </c>
      <c r="J14" s="30">
        <f t="shared" si="16"/>
        <v>44609</v>
      </c>
      <c r="K14" s="62">
        <f>H34</f>
        <v>2</v>
      </c>
      <c r="L14" s="62">
        <f>H35</f>
        <v>3.5</v>
      </c>
      <c r="M14" s="62">
        <f>H36</f>
        <v>5</v>
      </c>
      <c r="N14" s="62">
        <f>H37</f>
        <v>7</v>
      </c>
      <c r="O14" s="62">
        <f>H38</f>
        <v>3</v>
      </c>
      <c r="P14" s="62">
        <f>H39</f>
        <v>3.5</v>
      </c>
      <c r="Q14" s="62">
        <f>H40</f>
        <v>0</v>
      </c>
      <c r="R14" s="62">
        <f t="shared" si="15"/>
        <v>24</v>
      </c>
    </row>
    <row r="15">
      <c r="A15" s="86" t="s">
        <v>68</v>
      </c>
      <c r="B15" s="102"/>
      <c r="C15" s="91"/>
      <c r="D15" s="89"/>
      <c r="E15" s="149">
        <v>1.0</v>
      </c>
      <c r="F15" s="105"/>
      <c r="G15" s="57">
        <f t="shared" si="13"/>
        <v>1</v>
      </c>
      <c r="H15" s="58">
        <f t="shared" si="14"/>
        <v>7</v>
      </c>
      <c r="J15" s="30">
        <f t="shared" si="16"/>
        <v>44610</v>
      </c>
      <c r="K15" s="62">
        <f>H42</f>
        <v>2</v>
      </c>
      <c r="L15" s="62">
        <f>H43</f>
        <v>1.5</v>
      </c>
      <c r="M15" s="62">
        <f>H44</f>
        <v>4</v>
      </c>
      <c r="N15" s="62">
        <f>H45</f>
        <v>7</v>
      </c>
      <c r="O15" s="62">
        <f>H46</f>
        <v>2</v>
      </c>
      <c r="P15" s="62">
        <f>H47</f>
        <v>2.5</v>
      </c>
      <c r="Q15" s="62">
        <f>H48</f>
        <v>0</v>
      </c>
      <c r="R15" s="62">
        <f t="shared" si="15"/>
        <v>19</v>
      </c>
    </row>
    <row r="16">
      <c r="A16" s="96" t="s">
        <v>70</v>
      </c>
      <c r="B16" s="108">
        <v>1.0</v>
      </c>
      <c r="C16" s="109"/>
      <c r="D16" s="110"/>
      <c r="E16" s="111"/>
      <c r="F16" s="112"/>
      <c r="G16" s="57">
        <f t="shared" si="13"/>
        <v>1</v>
      </c>
      <c r="H16" s="58">
        <f t="shared" si="14"/>
        <v>7</v>
      </c>
      <c r="J16" s="30">
        <f t="shared" si="16"/>
        <v>44611</v>
      </c>
      <c r="K16" s="62">
        <f>H50</f>
        <v>2</v>
      </c>
      <c r="L16" s="62">
        <f>H51</f>
        <v>0.5</v>
      </c>
      <c r="M16" s="62">
        <f>H52</f>
        <v>3</v>
      </c>
      <c r="N16" s="62">
        <f>H53</f>
        <v>4</v>
      </c>
      <c r="O16" s="62">
        <f>H54</f>
        <v>2</v>
      </c>
      <c r="P16" s="62">
        <f>H55</f>
        <v>1.5</v>
      </c>
      <c r="Q16" s="62">
        <f>H56</f>
        <v>0</v>
      </c>
      <c r="R16" s="62">
        <f t="shared" si="15"/>
        <v>13</v>
      </c>
    </row>
    <row r="17">
      <c r="A17" s="46">
        <f>A9 + 1</f>
        <v>44607</v>
      </c>
      <c r="B17" s="113" t="str">
        <f t="shared" ref="B17:E17" si="17">B9</f>
        <v>Login/Landing Page</v>
      </c>
      <c r="C17" s="114" t="str">
        <f t="shared" si="17"/>
        <v>Microservice Connector</v>
      </c>
      <c r="D17" s="115" t="str">
        <f t="shared" si="17"/>
        <v>Flags+Food Items Class</v>
      </c>
      <c r="E17" s="116" t="str">
        <f t="shared" si="17"/>
        <v>Other</v>
      </c>
      <c r="F17" s="117" t="s">
        <v>71</v>
      </c>
      <c r="G17" s="50" t="s">
        <v>72</v>
      </c>
      <c r="H17" s="21" t="s">
        <v>73</v>
      </c>
      <c r="J17" s="30">
        <f t="shared" si="16"/>
        <v>44612</v>
      </c>
      <c r="K17" s="62">
        <f>H58</f>
        <v>2</v>
      </c>
      <c r="L17" s="62">
        <f>H59</f>
        <v>0.5</v>
      </c>
      <c r="M17" s="62">
        <f>H60</f>
        <v>2</v>
      </c>
      <c r="N17" s="62">
        <f>H61</f>
        <v>4</v>
      </c>
      <c r="O17" s="62">
        <f>H62</f>
        <v>0</v>
      </c>
      <c r="P17" s="62">
        <f>H63</f>
        <v>0.5</v>
      </c>
      <c r="Q17" s="62">
        <f>H64</f>
        <v>0</v>
      </c>
      <c r="R17" s="62">
        <f t="shared" si="15"/>
        <v>9</v>
      </c>
    </row>
    <row r="18">
      <c r="A18" s="80" t="s">
        <v>59</v>
      </c>
      <c r="B18" s="97"/>
      <c r="C18" s="98"/>
      <c r="D18" s="99">
        <v>2.0</v>
      </c>
      <c r="E18" s="100"/>
      <c r="F18" s="147">
        <v>1.0</v>
      </c>
      <c r="G18" s="57">
        <f t="shared" ref="G18:G24" si="19">sum(B18:E18)</f>
        <v>2</v>
      </c>
      <c r="H18" s="58">
        <f t="shared" ref="H18:H24" si="20">H10 - G18</f>
        <v>5</v>
      </c>
      <c r="J18" s="30">
        <f t="shared" si="16"/>
        <v>44613</v>
      </c>
      <c r="K18" s="62">
        <f t="shared" ref="K18:Q18" si="18">K17</f>
        <v>2</v>
      </c>
      <c r="L18" s="62">
        <f t="shared" si="18"/>
        <v>0.5</v>
      </c>
      <c r="M18" s="62">
        <f t="shared" si="18"/>
        <v>2</v>
      </c>
      <c r="N18" s="62">
        <f t="shared" si="18"/>
        <v>4</v>
      </c>
      <c r="O18" s="62">
        <f t="shared" si="18"/>
        <v>0</v>
      </c>
      <c r="P18" s="62">
        <f t="shared" si="18"/>
        <v>0.5</v>
      </c>
      <c r="Q18" s="62">
        <f t="shared" si="18"/>
        <v>0</v>
      </c>
      <c r="R18" s="62">
        <f t="shared" si="15"/>
        <v>9</v>
      </c>
    </row>
    <row r="19">
      <c r="A19" s="86" t="s">
        <v>61</v>
      </c>
      <c r="B19" s="102"/>
      <c r="C19" s="118">
        <v>1.0</v>
      </c>
      <c r="D19" s="89"/>
      <c r="E19" s="93">
        <v>1.0</v>
      </c>
      <c r="F19" s="103"/>
      <c r="G19" s="57">
        <f t="shared" si="19"/>
        <v>2</v>
      </c>
      <c r="H19" s="58">
        <f t="shared" si="20"/>
        <v>6</v>
      </c>
    </row>
    <row r="20">
      <c r="A20" s="86" t="s">
        <v>63</v>
      </c>
      <c r="B20" s="150">
        <v>1.0</v>
      </c>
      <c r="C20" s="91"/>
      <c r="D20" s="89"/>
      <c r="E20" s="94"/>
      <c r="F20" s="105"/>
      <c r="G20" s="57">
        <f t="shared" si="19"/>
        <v>1</v>
      </c>
      <c r="H20" s="58">
        <f t="shared" si="20"/>
        <v>7</v>
      </c>
    </row>
    <row r="21">
      <c r="A21" s="86" t="s">
        <v>64</v>
      </c>
      <c r="B21" s="102"/>
      <c r="C21" s="91"/>
      <c r="D21" s="89"/>
      <c r="E21" s="94"/>
      <c r="F21" s="105"/>
      <c r="G21" s="57">
        <f t="shared" si="19"/>
        <v>0</v>
      </c>
      <c r="H21" s="58">
        <f t="shared" si="20"/>
        <v>9</v>
      </c>
    </row>
    <row r="22">
      <c r="A22" s="86" t="s">
        <v>66</v>
      </c>
      <c r="B22" s="102"/>
      <c r="C22" s="82"/>
      <c r="D22" s="89"/>
      <c r="E22" s="94"/>
      <c r="F22" s="103"/>
      <c r="G22" s="57">
        <f t="shared" si="19"/>
        <v>0</v>
      </c>
      <c r="H22" s="58">
        <f t="shared" si="20"/>
        <v>8</v>
      </c>
    </row>
    <row r="23">
      <c r="A23" s="86" t="s">
        <v>68</v>
      </c>
      <c r="B23" s="102"/>
      <c r="C23" s="91"/>
      <c r="D23" s="89"/>
      <c r="E23" s="149">
        <v>1.0</v>
      </c>
      <c r="F23" s="103"/>
      <c r="G23" s="57">
        <f t="shared" si="19"/>
        <v>1</v>
      </c>
      <c r="H23" s="58">
        <f t="shared" si="20"/>
        <v>6</v>
      </c>
    </row>
    <row r="24">
      <c r="A24" s="96" t="s">
        <v>70</v>
      </c>
      <c r="B24" s="108">
        <v>2.0</v>
      </c>
      <c r="C24" s="109"/>
      <c r="D24" s="110"/>
      <c r="E24" s="111"/>
      <c r="F24" s="112"/>
      <c r="G24" s="57">
        <f t="shared" si="19"/>
        <v>2</v>
      </c>
      <c r="H24" s="58">
        <f t="shared" si="20"/>
        <v>5</v>
      </c>
    </row>
    <row r="25">
      <c r="A25" s="46">
        <f>A17 + 1</f>
        <v>44608</v>
      </c>
      <c r="B25" s="113" t="str">
        <f t="shared" ref="B25:E25" si="21">B17</f>
        <v>Login/Landing Page</v>
      </c>
      <c r="C25" s="114" t="str">
        <f t="shared" si="21"/>
        <v>Microservice Connector</v>
      </c>
      <c r="D25" s="115" t="str">
        <f t="shared" si="21"/>
        <v>Flags+Food Items Class</v>
      </c>
      <c r="E25" s="116" t="str">
        <f t="shared" si="21"/>
        <v>Other</v>
      </c>
      <c r="F25" s="117" t="s">
        <v>71</v>
      </c>
      <c r="G25" s="50" t="s">
        <v>72</v>
      </c>
      <c r="H25" s="21" t="s">
        <v>73</v>
      </c>
    </row>
    <row r="26">
      <c r="A26" s="80" t="s">
        <v>59</v>
      </c>
      <c r="B26" s="97"/>
      <c r="C26" s="98"/>
      <c r="D26" s="99">
        <v>3.0</v>
      </c>
      <c r="E26" s="100"/>
      <c r="F26" s="147">
        <v>1.0</v>
      </c>
      <c r="G26" s="57">
        <f t="shared" ref="G26:G32" si="22">sum(B26:E26)</f>
        <v>3</v>
      </c>
      <c r="H26" s="58">
        <f t="shared" ref="H26:H32" si="23">H18 - G26</f>
        <v>2</v>
      </c>
    </row>
    <row r="27">
      <c r="A27" s="86" t="s">
        <v>61</v>
      </c>
      <c r="B27" s="104"/>
      <c r="C27" s="91"/>
      <c r="D27" s="89"/>
      <c r="E27" s="93">
        <v>1.5</v>
      </c>
      <c r="F27" s="105"/>
      <c r="G27" s="57">
        <f t="shared" si="22"/>
        <v>1.5</v>
      </c>
      <c r="H27" s="58">
        <f t="shared" si="23"/>
        <v>4.5</v>
      </c>
    </row>
    <row r="28">
      <c r="A28" s="86" t="s">
        <v>63</v>
      </c>
      <c r="B28" s="150">
        <v>2.0</v>
      </c>
      <c r="C28" s="91"/>
      <c r="D28" s="89"/>
      <c r="E28" s="94"/>
      <c r="F28" s="103"/>
      <c r="G28" s="57">
        <f t="shared" si="22"/>
        <v>2</v>
      </c>
      <c r="H28" s="58">
        <f t="shared" si="23"/>
        <v>5</v>
      </c>
    </row>
    <row r="29">
      <c r="A29" s="86" t="s">
        <v>64</v>
      </c>
      <c r="B29" s="102"/>
      <c r="C29" s="91"/>
      <c r="D29" s="89"/>
      <c r="E29" s="93">
        <v>2.0</v>
      </c>
      <c r="F29" s="103"/>
      <c r="G29" s="57">
        <f t="shared" si="22"/>
        <v>2</v>
      </c>
      <c r="H29" s="58">
        <f t="shared" si="23"/>
        <v>7</v>
      </c>
    </row>
    <row r="30">
      <c r="A30" s="86" t="s">
        <v>66</v>
      </c>
      <c r="B30" s="102"/>
      <c r="C30" s="82"/>
      <c r="D30" s="83">
        <v>3.0</v>
      </c>
      <c r="E30" s="94"/>
      <c r="F30" s="103"/>
      <c r="G30" s="57">
        <f t="shared" si="22"/>
        <v>3</v>
      </c>
      <c r="H30" s="58">
        <f t="shared" si="23"/>
        <v>5</v>
      </c>
    </row>
    <row r="31">
      <c r="A31" s="86" t="s">
        <v>68</v>
      </c>
      <c r="B31" s="102"/>
      <c r="C31" s="91"/>
      <c r="D31" s="89"/>
      <c r="E31" s="149">
        <v>1.5</v>
      </c>
      <c r="F31" s="103"/>
      <c r="G31" s="57">
        <f t="shared" si="22"/>
        <v>1.5</v>
      </c>
      <c r="H31" s="58">
        <f t="shared" si="23"/>
        <v>4.5</v>
      </c>
    </row>
    <row r="32">
      <c r="A32" s="96" t="s">
        <v>70</v>
      </c>
      <c r="B32" s="108">
        <v>3.0</v>
      </c>
      <c r="C32" s="109"/>
      <c r="D32" s="110"/>
      <c r="E32" s="111"/>
      <c r="F32" s="112"/>
      <c r="G32" s="57">
        <f t="shared" si="22"/>
        <v>3</v>
      </c>
      <c r="H32" s="58">
        <f t="shared" si="23"/>
        <v>2</v>
      </c>
    </row>
    <row r="33">
      <c r="A33" s="46">
        <f>A25 + 1</f>
        <v>44609</v>
      </c>
      <c r="B33" s="113" t="str">
        <f t="shared" ref="B33:E33" si="24">B25</f>
        <v>Login/Landing Page</v>
      </c>
      <c r="C33" s="114" t="str">
        <f t="shared" si="24"/>
        <v>Microservice Connector</v>
      </c>
      <c r="D33" s="115" t="str">
        <f t="shared" si="24"/>
        <v>Flags+Food Items Class</v>
      </c>
      <c r="E33" s="116" t="str">
        <f t="shared" si="24"/>
        <v>Other</v>
      </c>
      <c r="F33" s="117" t="s">
        <v>71</v>
      </c>
      <c r="G33" s="50" t="s">
        <v>72</v>
      </c>
      <c r="H33" s="21" t="s">
        <v>73</v>
      </c>
    </row>
    <row r="34">
      <c r="A34" s="80" t="s">
        <v>59</v>
      </c>
      <c r="B34" s="97"/>
      <c r="C34" s="98"/>
      <c r="D34" s="151"/>
      <c r="E34" s="100"/>
      <c r="F34" s="101"/>
      <c r="G34" s="57">
        <f t="shared" ref="G34:G40" si="25">sum(B34:E34)</f>
        <v>0</v>
      </c>
      <c r="H34" s="58">
        <f t="shared" ref="H34:H40" si="26">H26 - G34</f>
        <v>2</v>
      </c>
    </row>
    <row r="35">
      <c r="A35" s="86" t="s">
        <v>61</v>
      </c>
      <c r="B35" s="104"/>
      <c r="C35" s="91"/>
      <c r="D35" s="89"/>
      <c r="E35" s="107">
        <v>1.0</v>
      </c>
      <c r="F35" s="105"/>
      <c r="G35" s="57">
        <f t="shared" si="25"/>
        <v>1</v>
      </c>
      <c r="H35" s="58">
        <f t="shared" si="26"/>
        <v>3.5</v>
      </c>
    </row>
    <row r="36">
      <c r="A36" s="86" t="s">
        <v>63</v>
      </c>
      <c r="B36" s="104"/>
      <c r="C36" s="91"/>
      <c r="D36" s="89"/>
      <c r="E36" s="94"/>
      <c r="F36" s="103"/>
      <c r="G36" s="57">
        <f t="shared" si="25"/>
        <v>0</v>
      </c>
      <c r="H36" s="58">
        <f t="shared" si="26"/>
        <v>5</v>
      </c>
    </row>
    <row r="37">
      <c r="A37" s="86" t="s">
        <v>64</v>
      </c>
      <c r="B37" s="102"/>
      <c r="C37" s="91"/>
      <c r="D37" s="89"/>
      <c r="E37" s="94"/>
      <c r="F37" s="103"/>
      <c r="G37" s="57">
        <f t="shared" si="25"/>
        <v>0</v>
      </c>
      <c r="H37" s="58">
        <f t="shared" si="26"/>
        <v>7</v>
      </c>
    </row>
    <row r="38">
      <c r="A38" s="86" t="s">
        <v>66</v>
      </c>
      <c r="B38" s="102"/>
      <c r="C38" s="82"/>
      <c r="D38" s="83">
        <v>2.0</v>
      </c>
      <c r="E38" s="94"/>
      <c r="F38" s="103"/>
      <c r="G38" s="57">
        <f t="shared" si="25"/>
        <v>2</v>
      </c>
      <c r="H38" s="58">
        <f t="shared" si="26"/>
        <v>3</v>
      </c>
    </row>
    <row r="39">
      <c r="A39" s="86" t="s">
        <v>68</v>
      </c>
      <c r="B39" s="102"/>
      <c r="C39" s="91"/>
      <c r="D39" s="89"/>
      <c r="E39" s="149">
        <v>1.0</v>
      </c>
      <c r="F39" s="103"/>
      <c r="G39" s="57">
        <f t="shared" si="25"/>
        <v>1</v>
      </c>
      <c r="H39" s="58">
        <f t="shared" si="26"/>
        <v>3.5</v>
      </c>
    </row>
    <row r="40">
      <c r="A40" s="96" t="s">
        <v>70</v>
      </c>
      <c r="B40" s="152">
        <v>2.0</v>
      </c>
      <c r="C40" s="125"/>
      <c r="D40" s="110"/>
      <c r="E40" s="111"/>
      <c r="F40" s="112"/>
      <c r="G40" s="57">
        <f t="shared" si="25"/>
        <v>2</v>
      </c>
      <c r="H40" s="58">
        <f t="shared" si="26"/>
        <v>0</v>
      </c>
    </row>
    <row r="41">
      <c r="A41" s="46">
        <f>A33 + 1</f>
        <v>44610</v>
      </c>
      <c r="B41" s="113" t="str">
        <f t="shared" ref="B41:E41" si="27">B33</f>
        <v>Login/Landing Page</v>
      </c>
      <c r="C41" s="114" t="str">
        <f t="shared" si="27"/>
        <v>Microservice Connector</v>
      </c>
      <c r="D41" s="115" t="str">
        <f t="shared" si="27"/>
        <v>Flags+Food Items Class</v>
      </c>
      <c r="E41" s="116" t="str">
        <f t="shared" si="27"/>
        <v>Other</v>
      </c>
      <c r="F41" s="117" t="s">
        <v>71</v>
      </c>
      <c r="G41" s="50" t="s">
        <v>72</v>
      </c>
      <c r="H41" s="21" t="s">
        <v>73</v>
      </c>
    </row>
    <row r="42">
      <c r="A42" s="80" t="s">
        <v>59</v>
      </c>
      <c r="B42" s="126"/>
      <c r="C42" s="127"/>
      <c r="D42" s="151"/>
      <c r="E42" s="100"/>
      <c r="F42" s="129"/>
      <c r="G42" s="57">
        <f t="shared" ref="G42:G48" si="28">sum(B42:E42)</f>
        <v>0</v>
      </c>
      <c r="H42" s="58">
        <f t="shared" ref="H42:H48" si="29">H34 - G42</f>
        <v>2</v>
      </c>
    </row>
    <row r="43">
      <c r="A43" s="86" t="s">
        <v>61</v>
      </c>
      <c r="B43" s="104"/>
      <c r="C43" s="91"/>
      <c r="D43" s="89"/>
      <c r="E43" s="107">
        <v>2.0</v>
      </c>
      <c r="F43" s="123">
        <v>1.0</v>
      </c>
      <c r="G43" s="57">
        <f t="shared" si="28"/>
        <v>2</v>
      </c>
      <c r="H43" s="58">
        <f t="shared" si="29"/>
        <v>1.5</v>
      </c>
    </row>
    <row r="44">
      <c r="A44" s="86" t="s">
        <v>63</v>
      </c>
      <c r="B44" s="119">
        <v>1.0</v>
      </c>
      <c r="C44" s="91"/>
      <c r="D44" s="89"/>
      <c r="E44" s="94"/>
      <c r="F44" s="103"/>
      <c r="G44" s="57">
        <f t="shared" si="28"/>
        <v>1</v>
      </c>
      <c r="H44" s="58">
        <f t="shared" si="29"/>
        <v>4</v>
      </c>
    </row>
    <row r="45">
      <c r="A45" s="86" t="s">
        <v>64</v>
      </c>
      <c r="B45" s="102"/>
      <c r="C45" s="91"/>
      <c r="D45" s="89"/>
      <c r="E45" s="84"/>
      <c r="F45" s="106">
        <v>3.0</v>
      </c>
      <c r="G45" s="57">
        <f t="shared" si="28"/>
        <v>0</v>
      </c>
      <c r="H45" s="58">
        <f t="shared" si="29"/>
        <v>7</v>
      </c>
    </row>
    <row r="46">
      <c r="A46" s="86" t="s">
        <v>66</v>
      </c>
      <c r="B46" s="102"/>
      <c r="C46" s="91"/>
      <c r="D46" s="83">
        <v>1.0</v>
      </c>
      <c r="E46" s="94"/>
      <c r="F46" s="103"/>
      <c r="G46" s="57">
        <f t="shared" si="28"/>
        <v>1</v>
      </c>
      <c r="H46" s="58">
        <f t="shared" si="29"/>
        <v>2</v>
      </c>
    </row>
    <row r="47">
      <c r="A47" s="86" t="s">
        <v>68</v>
      </c>
      <c r="B47" s="102"/>
      <c r="C47" s="91"/>
      <c r="D47" s="89"/>
      <c r="E47" s="149">
        <v>1.0</v>
      </c>
      <c r="F47" s="103"/>
      <c r="G47" s="57">
        <f t="shared" si="28"/>
        <v>1</v>
      </c>
      <c r="H47" s="58">
        <f t="shared" si="29"/>
        <v>2.5</v>
      </c>
    </row>
    <row r="48">
      <c r="A48" s="96" t="s">
        <v>70</v>
      </c>
      <c r="B48" s="120"/>
      <c r="C48" s="109"/>
      <c r="D48" s="110"/>
      <c r="E48" s="111"/>
      <c r="F48" s="112"/>
      <c r="G48" s="57">
        <f t="shared" si="28"/>
        <v>0</v>
      </c>
      <c r="H48" s="58">
        <f t="shared" si="29"/>
        <v>0</v>
      </c>
    </row>
    <row r="49">
      <c r="A49" s="46">
        <f>A41 + 1</f>
        <v>44611</v>
      </c>
      <c r="B49" s="113" t="str">
        <f t="shared" ref="B49:E49" si="30">B41</f>
        <v>Login/Landing Page</v>
      </c>
      <c r="C49" s="114" t="str">
        <f t="shared" si="30"/>
        <v>Microservice Connector</v>
      </c>
      <c r="D49" s="115" t="str">
        <f t="shared" si="30"/>
        <v>Flags+Food Items Class</v>
      </c>
      <c r="E49" s="116" t="str">
        <f t="shared" si="30"/>
        <v>Other</v>
      </c>
      <c r="F49" s="117" t="s">
        <v>71</v>
      </c>
      <c r="G49" s="50" t="s">
        <v>72</v>
      </c>
      <c r="H49" s="21" t="s">
        <v>73</v>
      </c>
    </row>
    <row r="50">
      <c r="A50" s="80" t="s">
        <v>59</v>
      </c>
      <c r="B50" s="126"/>
      <c r="C50" s="127"/>
      <c r="D50" s="151"/>
      <c r="E50" s="100"/>
      <c r="F50" s="129"/>
      <c r="G50" s="57">
        <f t="shared" ref="G50:G56" si="31">sum(B50:E50)</f>
        <v>0</v>
      </c>
      <c r="H50" s="58">
        <f t="shared" ref="H50:H56" si="32">H42 - G50</f>
        <v>2</v>
      </c>
    </row>
    <row r="51">
      <c r="A51" s="86" t="s">
        <v>61</v>
      </c>
      <c r="B51" s="102"/>
      <c r="C51" s="91"/>
      <c r="D51" s="89"/>
      <c r="E51" s="93">
        <v>1.0</v>
      </c>
      <c r="F51" s="103"/>
      <c r="G51" s="57">
        <f t="shared" si="31"/>
        <v>1</v>
      </c>
      <c r="H51" s="58">
        <f t="shared" si="32"/>
        <v>0.5</v>
      </c>
    </row>
    <row r="52">
      <c r="A52" s="86" t="s">
        <v>63</v>
      </c>
      <c r="B52" s="119">
        <v>1.0</v>
      </c>
      <c r="C52" s="91"/>
      <c r="D52" s="89"/>
      <c r="E52" s="94"/>
      <c r="F52" s="103"/>
      <c r="G52" s="57">
        <f t="shared" si="31"/>
        <v>1</v>
      </c>
      <c r="H52" s="58">
        <f t="shared" si="32"/>
        <v>3</v>
      </c>
    </row>
    <row r="53">
      <c r="A53" s="86" t="s">
        <v>64</v>
      </c>
      <c r="B53" s="102"/>
      <c r="C53" s="118">
        <v>3.0</v>
      </c>
      <c r="D53" s="89"/>
      <c r="E53" s="94"/>
      <c r="F53" s="105"/>
      <c r="G53" s="57">
        <f t="shared" si="31"/>
        <v>3</v>
      </c>
      <c r="H53" s="58">
        <f t="shared" si="32"/>
        <v>4</v>
      </c>
    </row>
    <row r="54">
      <c r="A54" s="86" t="s">
        <v>66</v>
      </c>
      <c r="B54" s="102"/>
      <c r="C54" s="82"/>
      <c r="D54" s="89"/>
      <c r="E54" s="94"/>
      <c r="F54" s="103"/>
      <c r="G54" s="57">
        <f t="shared" si="31"/>
        <v>0</v>
      </c>
      <c r="H54" s="58">
        <f t="shared" si="32"/>
        <v>2</v>
      </c>
    </row>
    <row r="55">
      <c r="A55" s="86" t="s">
        <v>68</v>
      </c>
      <c r="B55" s="102"/>
      <c r="C55" s="91"/>
      <c r="D55" s="89"/>
      <c r="E55" s="149">
        <v>1.0</v>
      </c>
      <c r="F55" s="103"/>
      <c r="G55" s="57">
        <f t="shared" si="31"/>
        <v>1</v>
      </c>
      <c r="H55" s="58">
        <f t="shared" si="32"/>
        <v>1.5</v>
      </c>
    </row>
    <row r="56">
      <c r="A56" s="96" t="s">
        <v>70</v>
      </c>
      <c r="B56" s="124"/>
      <c r="C56" s="109"/>
      <c r="D56" s="110"/>
      <c r="E56" s="111"/>
      <c r="F56" s="112"/>
      <c r="G56" s="57">
        <f t="shared" si="31"/>
        <v>0</v>
      </c>
      <c r="H56" s="58">
        <f t="shared" si="32"/>
        <v>0</v>
      </c>
    </row>
    <row r="57">
      <c r="A57" s="46">
        <f>A49 + 1</f>
        <v>44612</v>
      </c>
      <c r="B57" s="113" t="str">
        <f t="shared" ref="B57:E57" si="33">B49</f>
        <v>Login/Landing Page</v>
      </c>
      <c r="C57" s="114" t="str">
        <f t="shared" si="33"/>
        <v>Microservice Connector</v>
      </c>
      <c r="D57" s="115" t="str">
        <f t="shared" si="33"/>
        <v>Flags+Food Items Class</v>
      </c>
      <c r="E57" s="116" t="str">
        <f t="shared" si="33"/>
        <v>Other</v>
      </c>
      <c r="F57" s="117" t="s">
        <v>71</v>
      </c>
      <c r="G57" s="50" t="s">
        <v>72</v>
      </c>
      <c r="H57" s="21" t="s">
        <v>73</v>
      </c>
    </row>
    <row r="58">
      <c r="A58" s="80" t="s">
        <v>59</v>
      </c>
      <c r="B58" s="126"/>
      <c r="C58" s="127"/>
      <c r="D58" s="151"/>
      <c r="E58" s="132"/>
      <c r="F58" s="129"/>
      <c r="G58" s="57">
        <f t="shared" ref="G58:G64" si="34">sum(B58:E58)</f>
        <v>0</v>
      </c>
      <c r="H58" s="58">
        <f t="shared" ref="H58:H64" si="35">H50 - G58</f>
        <v>2</v>
      </c>
    </row>
    <row r="59">
      <c r="A59" s="86" t="s">
        <v>61</v>
      </c>
      <c r="B59" s="102"/>
      <c r="C59" s="91"/>
      <c r="D59" s="89"/>
      <c r="E59" s="94"/>
      <c r="F59" s="103"/>
      <c r="G59" s="57">
        <f t="shared" si="34"/>
        <v>0</v>
      </c>
      <c r="H59" s="58">
        <f t="shared" si="35"/>
        <v>0.5</v>
      </c>
    </row>
    <row r="60">
      <c r="A60" s="86" t="s">
        <v>63</v>
      </c>
      <c r="B60" s="119">
        <v>1.0</v>
      </c>
      <c r="C60" s="91"/>
      <c r="D60" s="89"/>
      <c r="E60" s="94"/>
      <c r="F60" s="103"/>
      <c r="G60" s="57">
        <f t="shared" si="34"/>
        <v>1</v>
      </c>
      <c r="H60" s="58">
        <f t="shared" si="35"/>
        <v>2</v>
      </c>
    </row>
    <row r="61">
      <c r="A61" s="86" t="s">
        <v>64</v>
      </c>
      <c r="B61" s="102"/>
      <c r="C61" s="91"/>
      <c r="D61" s="89"/>
      <c r="E61" s="94"/>
      <c r="F61" s="105"/>
      <c r="G61" s="57">
        <f t="shared" si="34"/>
        <v>0</v>
      </c>
      <c r="H61" s="58">
        <f t="shared" si="35"/>
        <v>4</v>
      </c>
    </row>
    <row r="62">
      <c r="A62" s="86" t="s">
        <v>66</v>
      </c>
      <c r="B62" s="102"/>
      <c r="C62" s="91"/>
      <c r="D62" s="83">
        <v>2.0</v>
      </c>
      <c r="E62" s="94"/>
      <c r="F62" s="103"/>
      <c r="G62" s="57">
        <f t="shared" si="34"/>
        <v>2</v>
      </c>
      <c r="H62" s="58">
        <f t="shared" si="35"/>
        <v>0</v>
      </c>
    </row>
    <row r="63">
      <c r="A63" s="86" t="s">
        <v>68</v>
      </c>
      <c r="B63" s="102"/>
      <c r="C63" s="91"/>
      <c r="D63" s="89"/>
      <c r="E63" s="149">
        <v>1.0</v>
      </c>
      <c r="F63" s="103"/>
      <c r="G63" s="57">
        <f t="shared" si="34"/>
        <v>1</v>
      </c>
      <c r="H63" s="58">
        <f t="shared" si="35"/>
        <v>0.5</v>
      </c>
    </row>
    <row r="64">
      <c r="A64" s="96" t="s">
        <v>70</v>
      </c>
      <c r="B64" s="120"/>
      <c r="C64" s="109"/>
      <c r="D64" s="110"/>
      <c r="E64" s="111"/>
      <c r="F64" s="112"/>
      <c r="G64" s="57">
        <f t="shared" si="34"/>
        <v>0</v>
      </c>
      <c r="H64" s="70">
        <f t="shared" si="35"/>
        <v>0</v>
      </c>
    </row>
    <row r="65">
      <c r="E65" s="133" t="s">
        <v>76</v>
      </c>
      <c r="F65" s="134">
        <f>SUM(F9:F64)</f>
        <v>8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44606</v>
      </c>
      <c r="B72" s="74">
        <f>SUM(G10+G11+G12+G13+G14+G15+G16)</f>
        <v>4</v>
      </c>
      <c r="C72" s="74">
        <f>(B72-F72)/(F72)*100</f>
        <v>-48.14814815</v>
      </c>
      <c r="D72" s="74">
        <f>SUM(H9:H16)</f>
        <v>54</v>
      </c>
      <c r="E72" s="74">
        <f>D72</f>
        <v>54</v>
      </c>
      <c r="F72" s="74">
        <f>E78</f>
        <v>7.714285714</v>
      </c>
    </row>
    <row r="73">
      <c r="A73" s="30">
        <f t="shared" ref="A73:A79" si="36">A72 + 1</f>
        <v>44607</v>
      </c>
      <c r="B73" s="74">
        <f>SUM(G18+G19+G20+G21+G22+G23+G24)</f>
        <v>8</v>
      </c>
      <c r="C73" s="74">
        <f>(B73-F72)/(F72)*100</f>
        <v>3.703703704</v>
      </c>
      <c r="D73" s="74">
        <f>Sum(H17:H24)</f>
        <v>46</v>
      </c>
      <c r="E73" s="74">
        <f>D72 * (6/7)</f>
        <v>46.28571429</v>
      </c>
    </row>
    <row r="74">
      <c r="A74" s="30">
        <f t="shared" si="36"/>
        <v>44608</v>
      </c>
      <c r="B74" s="74">
        <f>SUM(G26+G27+G28+G29+G30+G31+G32)</f>
        <v>16</v>
      </c>
      <c r="C74" s="74">
        <f>(B74-F72)/(F72)*100</f>
        <v>107.4074074</v>
      </c>
      <c r="D74" s="74">
        <f>sum(H25:H32)</f>
        <v>30</v>
      </c>
      <c r="E74" s="74">
        <f>D72 * (5/7)</f>
        <v>38.57142857</v>
      </c>
    </row>
    <row r="75">
      <c r="A75" s="30">
        <f t="shared" si="36"/>
        <v>44609</v>
      </c>
      <c r="B75" s="74">
        <f>SUM(G34+G35+G36+G37+G38+G39+G40)</f>
        <v>6</v>
      </c>
      <c r="C75" s="74">
        <f>(B75-F72)/(F72)*100</f>
        <v>-22.22222222</v>
      </c>
      <c r="D75" s="74">
        <f>sum(H33:H40)</f>
        <v>24</v>
      </c>
      <c r="E75" s="74">
        <f>D72 * (4/7)</f>
        <v>30.85714286</v>
      </c>
    </row>
    <row r="76">
      <c r="A76" s="30">
        <f t="shared" si="36"/>
        <v>44610</v>
      </c>
      <c r="B76" s="74">
        <f>SUM(G42+G43+G44+G45+G46+G47+G48)</f>
        <v>5</v>
      </c>
      <c r="C76" s="74">
        <f>((B76-F72)/(F72)*100)</f>
        <v>-35.18518519</v>
      </c>
      <c r="D76" s="74">
        <f>sum(H41:H48)</f>
        <v>19</v>
      </c>
      <c r="E76" s="74">
        <f>D72 * (3/7)</f>
        <v>23.14285714</v>
      </c>
    </row>
    <row r="77">
      <c r="A77" s="30">
        <f t="shared" si="36"/>
        <v>44611</v>
      </c>
      <c r="B77" s="74">
        <f>SUM(G50+G51+G52+G53+G54+G55+G56)</f>
        <v>6</v>
      </c>
      <c r="C77" s="74">
        <f>(B77-F72)/(F72)*100</f>
        <v>-22.22222222</v>
      </c>
      <c r="D77" s="74">
        <f>sum(H49:H56)</f>
        <v>13</v>
      </c>
      <c r="E77" s="74">
        <f>D72 * (2/7)</f>
        <v>15.42857143</v>
      </c>
    </row>
    <row r="78">
      <c r="A78" s="30">
        <f t="shared" si="36"/>
        <v>44612</v>
      </c>
      <c r="B78" s="74">
        <f>SUM(G58+G59+G60+G61+G62+G63+G64)</f>
        <v>4</v>
      </c>
      <c r="C78" s="74">
        <f>(B78-F72)/(F72)*100</f>
        <v>-48.14814815</v>
      </c>
      <c r="D78" s="74">
        <f>sum(H57:H64)</f>
        <v>9</v>
      </c>
      <c r="E78" s="74">
        <f>D72 * (1/7)</f>
        <v>7.714285714</v>
      </c>
    </row>
    <row r="79">
      <c r="A79" s="30">
        <f t="shared" si="36"/>
        <v>44613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9</v>
      </c>
      <c r="E79" s="74">
        <f>D72 * 0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35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136" t="s">
        <v>59</v>
      </c>
      <c r="B2" s="137">
        <v>8.0</v>
      </c>
      <c r="C2" s="25">
        <f>sumif(A9:A1000,A2,G9:G1000)</f>
        <v>8</v>
      </c>
      <c r="D2" s="26">
        <v>44613.0</v>
      </c>
      <c r="E2" s="27">
        <f>SUM(H9:H16)</f>
        <v>52</v>
      </c>
      <c r="F2" s="28">
        <f>sum(I2:I5)</f>
        <v>50</v>
      </c>
      <c r="G2" s="29" t="s">
        <v>87</v>
      </c>
      <c r="H2" s="138">
        <f>sum(B9:B64)</f>
        <v>9</v>
      </c>
      <c r="I2" s="29">
        <v>15.0</v>
      </c>
      <c r="J2" s="30">
        <f>D2</f>
        <v>44613</v>
      </c>
      <c r="K2" s="31">
        <f>B2</f>
        <v>8</v>
      </c>
      <c r="L2" s="31">
        <f>B3</f>
        <v>9</v>
      </c>
      <c r="M2" s="31">
        <f>B4</f>
        <v>8</v>
      </c>
      <c r="N2" s="31">
        <f>B5</f>
        <v>10</v>
      </c>
      <c r="O2" s="31">
        <f>B6</f>
        <v>10</v>
      </c>
      <c r="P2" s="31">
        <f>B7</f>
        <v>8</v>
      </c>
      <c r="Q2" s="31">
        <f>B8</f>
        <v>8</v>
      </c>
      <c r="R2" s="31">
        <f>sum(K2:Q2)</f>
        <v>61</v>
      </c>
      <c r="V2" s="23"/>
      <c r="W2" s="31">
        <f t="shared" ref="W2:AC2" si="1">(K11-K17)/7</f>
        <v>1.142857143</v>
      </c>
      <c r="X2" s="31">
        <f t="shared" si="1"/>
        <v>1.071428571</v>
      </c>
      <c r="Y2" s="31">
        <f t="shared" si="1"/>
        <v>0.8571428571</v>
      </c>
      <c r="Z2" s="31">
        <f t="shared" si="1"/>
        <v>1.142857143</v>
      </c>
      <c r="AA2" s="31">
        <f t="shared" si="1"/>
        <v>1.142857143</v>
      </c>
      <c r="AB2" s="31">
        <f t="shared" si="1"/>
        <v>1</v>
      </c>
      <c r="AC2" s="31">
        <f t="shared" si="1"/>
        <v>0.7142857143</v>
      </c>
      <c r="AD2" s="32"/>
    </row>
    <row r="3">
      <c r="A3" s="136" t="s">
        <v>61</v>
      </c>
      <c r="B3" s="153">
        <v>9.0</v>
      </c>
      <c r="C3" s="25">
        <f t="shared" ref="C3:C4" si="3">sumif(A9:A1000,A3,G9:G1000)</f>
        <v>8.5</v>
      </c>
      <c r="D3" s="26">
        <f t="shared" ref="D3:D8" si="4">D2 + 1</f>
        <v>44614</v>
      </c>
      <c r="E3" s="27">
        <f>Sum(H17:H24)</f>
        <v>43</v>
      </c>
      <c r="F3" s="27">
        <f>F2 * (6/7)</f>
        <v>42.85714286</v>
      </c>
      <c r="G3" s="5" t="s">
        <v>88</v>
      </c>
      <c r="H3" s="140">
        <f>sum(C9:C64)</f>
        <v>10</v>
      </c>
      <c r="I3" s="5">
        <v>15.0</v>
      </c>
      <c r="J3" s="30">
        <f t="shared" ref="J3:J9" si="5">J2 + 1</f>
        <v>44614</v>
      </c>
      <c r="K3" s="31">
        <f t="shared" ref="K3:R3" si="2">K2 * (6/7)</f>
        <v>6.857142857</v>
      </c>
      <c r="L3" s="31">
        <f t="shared" si="2"/>
        <v>7.714285714</v>
      </c>
      <c r="M3" s="31">
        <f t="shared" si="2"/>
        <v>6.857142857</v>
      </c>
      <c r="N3" s="31">
        <f t="shared" si="2"/>
        <v>8.571428571</v>
      </c>
      <c r="O3" s="31">
        <f t="shared" si="2"/>
        <v>8.571428571</v>
      </c>
      <c r="P3" s="31">
        <f t="shared" si="2"/>
        <v>6.857142857</v>
      </c>
      <c r="Q3" s="31">
        <f t="shared" si="2"/>
        <v>6.857142857</v>
      </c>
      <c r="R3" s="31">
        <f t="shared" si="2"/>
        <v>52.28571429</v>
      </c>
    </row>
    <row r="4">
      <c r="A4" s="136" t="s">
        <v>63</v>
      </c>
      <c r="B4" s="139">
        <v>8.0</v>
      </c>
      <c r="C4" s="25">
        <f t="shared" si="3"/>
        <v>8</v>
      </c>
      <c r="D4" s="26">
        <f t="shared" si="4"/>
        <v>44615</v>
      </c>
      <c r="E4" s="27">
        <f>sum(H25:H32)</f>
        <v>34</v>
      </c>
      <c r="F4" s="27">
        <f>F2 * (5/7)</f>
        <v>35.71428571</v>
      </c>
      <c r="G4" s="34"/>
      <c r="H4" s="141">
        <f>sum(D9:D64)</f>
        <v>0</v>
      </c>
      <c r="I4" s="34">
        <v>0.0</v>
      </c>
      <c r="J4" s="30">
        <f t="shared" si="5"/>
        <v>44615</v>
      </c>
      <c r="K4" s="31">
        <f t="shared" ref="K4:R4" si="6">K2 * (5/7)</f>
        <v>5.714285714</v>
      </c>
      <c r="L4" s="31">
        <f t="shared" si="6"/>
        <v>6.428571429</v>
      </c>
      <c r="M4" s="31">
        <f t="shared" si="6"/>
        <v>5.714285714</v>
      </c>
      <c r="N4" s="31">
        <f t="shared" si="6"/>
        <v>7.142857143</v>
      </c>
      <c r="O4" s="31">
        <f t="shared" si="6"/>
        <v>7.142857143</v>
      </c>
      <c r="P4" s="31">
        <f t="shared" si="6"/>
        <v>5.714285714</v>
      </c>
      <c r="Q4" s="31">
        <f t="shared" si="6"/>
        <v>5.714285714</v>
      </c>
      <c r="R4" s="31">
        <f t="shared" si="6"/>
        <v>43.57142857</v>
      </c>
    </row>
    <row r="5">
      <c r="A5" s="136" t="s">
        <v>64</v>
      </c>
      <c r="B5" s="139">
        <v>10.0</v>
      </c>
      <c r="C5" s="25">
        <f>sumif(A9:A1000,A5,G9:G1000)</f>
        <v>9</v>
      </c>
      <c r="D5" s="26">
        <f t="shared" si="4"/>
        <v>44616</v>
      </c>
      <c r="E5" s="27">
        <f>sum(H33:H40)</f>
        <v>28.5</v>
      </c>
      <c r="F5" s="27">
        <f>F2 * (4/7)</f>
        <v>28.57142857</v>
      </c>
      <c r="G5" s="36" t="s">
        <v>65</v>
      </c>
      <c r="H5" s="142">
        <f>sum(E9:E64)</f>
        <v>37.5</v>
      </c>
      <c r="I5" s="36">
        <v>20.0</v>
      </c>
      <c r="J5" s="30">
        <f t="shared" si="5"/>
        <v>44616</v>
      </c>
      <c r="K5" s="31">
        <f t="shared" ref="K5:R5" si="7">K2 * (4/7)</f>
        <v>4.571428571</v>
      </c>
      <c r="L5" s="31">
        <f t="shared" si="7"/>
        <v>5.142857143</v>
      </c>
      <c r="M5" s="31">
        <f t="shared" si="7"/>
        <v>4.571428571</v>
      </c>
      <c r="N5" s="31">
        <f t="shared" si="7"/>
        <v>5.714285714</v>
      </c>
      <c r="O5" s="31">
        <f t="shared" si="7"/>
        <v>5.714285714</v>
      </c>
      <c r="P5" s="31">
        <f t="shared" si="7"/>
        <v>4.571428571</v>
      </c>
      <c r="Q5" s="31">
        <f t="shared" si="7"/>
        <v>4.571428571</v>
      </c>
      <c r="R5" s="31">
        <f t="shared" si="7"/>
        <v>34.85714286</v>
      </c>
    </row>
    <row r="6">
      <c r="A6" s="136" t="s">
        <v>66</v>
      </c>
      <c r="B6" s="139">
        <v>10.0</v>
      </c>
      <c r="C6" s="25">
        <f>sumif(A9:A1000,A6,G9:G1000)</f>
        <v>10</v>
      </c>
      <c r="D6" s="26">
        <f t="shared" si="4"/>
        <v>44617</v>
      </c>
      <c r="E6" s="27">
        <f>sum(H41:H48)</f>
        <v>22.5</v>
      </c>
      <c r="F6" s="27">
        <f>F2 * (3/7)</f>
        <v>21.42857143</v>
      </c>
      <c r="G6" s="39" t="s">
        <v>67</v>
      </c>
      <c r="H6" s="40"/>
      <c r="I6" s="41">
        <f>Sum(I2:I5)</f>
        <v>50</v>
      </c>
      <c r="J6" s="30">
        <f t="shared" si="5"/>
        <v>44617</v>
      </c>
      <c r="K6" s="31">
        <f t="shared" ref="K6:R6" si="8">K2 * (3/7)</f>
        <v>3.428571429</v>
      </c>
      <c r="L6" s="31">
        <f t="shared" si="8"/>
        <v>3.857142857</v>
      </c>
      <c r="M6" s="31">
        <f t="shared" si="8"/>
        <v>3.428571429</v>
      </c>
      <c r="N6" s="31">
        <f t="shared" si="8"/>
        <v>4.285714286</v>
      </c>
      <c r="O6" s="31">
        <f t="shared" si="8"/>
        <v>4.285714286</v>
      </c>
      <c r="P6" s="31">
        <f t="shared" si="8"/>
        <v>3.428571429</v>
      </c>
      <c r="Q6" s="31">
        <f t="shared" si="8"/>
        <v>3.428571429</v>
      </c>
      <c r="R6" s="31">
        <f t="shared" si="8"/>
        <v>26.14285714</v>
      </c>
    </row>
    <row r="7">
      <c r="A7" s="136" t="s">
        <v>68</v>
      </c>
      <c r="B7" s="139">
        <v>8.0</v>
      </c>
      <c r="C7" s="25">
        <f>sumif(A9:A1000,A7,G9:G1000)</f>
        <v>8</v>
      </c>
      <c r="D7" s="26">
        <f t="shared" si="4"/>
        <v>44618</v>
      </c>
      <c r="E7" s="27">
        <f>sum(H49:H56)</f>
        <v>13.5</v>
      </c>
      <c r="F7" s="27">
        <f>F2 * (2/7)</f>
        <v>14.28571429</v>
      </c>
      <c r="G7" s="24" t="s">
        <v>69</v>
      </c>
      <c r="H7" s="24" t="s">
        <v>50</v>
      </c>
      <c r="J7" s="30">
        <f t="shared" si="5"/>
        <v>44618</v>
      </c>
      <c r="K7" s="31">
        <f t="shared" ref="K7:R7" si="9">K2 * (2/7)</f>
        <v>2.285714286</v>
      </c>
      <c r="L7" s="31">
        <f t="shared" si="9"/>
        <v>2.571428571</v>
      </c>
      <c r="M7" s="31">
        <f t="shared" si="9"/>
        <v>2.285714286</v>
      </c>
      <c r="N7" s="31">
        <f t="shared" si="9"/>
        <v>2.857142857</v>
      </c>
      <c r="O7" s="31">
        <f t="shared" si="9"/>
        <v>2.857142857</v>
      </c>
      <c r="P7" s="31">
        <f t="shared" si="9"/>
        <v>2.285714286</v>
      </c>
      <c r="Q7" s="31">
        <f t="shared" si="9"/>
        <v>2.285714286</v>
      </c>
      <c r="R7" s="31">
        <f t="shared" si="9"/>
        <v>17.42857143</v>
      </c>
    </row>
    <row r="8">
      <c r="A8" s="136" t="s">
        <v>70</v>
      </c>
      <c r="B8" s="154">
        <v>8.0</v>
      </c>
      <c r="C8" s="25">
        <f>sumif(A9:A1000,A8,G9:G1000)</f>
        <v>7</v>
      </c>
      <c r="D8" s="26">
        <f t="shared" si="4"/>
        <v>44619</v>
      </c>
      <c r="E8" s="27">
        <f>sum(H57:H64)</f>
        <v>2.5</v>
      </c>
      <c r="F8" s="27">
        <f>F2 * (1/7)</f>
        <v>7.142857143</v>
      </c>
      <c r="G8" s="44">
        <f t="shared" ref="G8:H8" si="10">Sum(B2:B8)</f>
        <v>61</v>
      </c>
      <c r="H8" s="45">
        <f t="shared" si="10"/>
        <v>58.5</v>
      </c>
      <c r="J8" s="30">
        <f t="shared" si="5"/>
        <v>44619</v>
      </c>
      <c r="K8" s="31">
        <f t="shared" ref="K8:R8" si="11">K2 * (1/7)</f>
        <v>1.142857143</v>
      </c>
      <c r="L8" s="31">
        <f t="shared" si="11"/>
        <v>1.285714286</v>
      </c>
      <c r="M8" s="31">
        <f t="shared" si="11"/>
        <v>1.142857143</v>
      </c>
      <c r="N8" s="31">
        <f t="shared" si="11"/>
        <v>1.428571429</v>
      </c>
      <c r="O8" s="31">
        <f t="shared" si="11"/>
        <v>1.428571429</v>
      </c>
      <c r="P8" s="31">
        <f t="shared" si="11"/>
        <v>1.142857143</v>
      </c>
      <c r="Q8" s="31">
        <f t="shared" si="11"/>
        <v>1.142857143</v>
      </c>
      <c r="R8" s="31">
        <f t="shared" si="11"/>
        <v>8.714285714</v>
      </c>
    </row>
    <row r="9">
      <c r="A9" s="46">
        <f>D2</f>
        <v>44613</v>
      </c>
      <c r="B9" s="87" t="str">
        <f>G2</f>
        <v>Site Navigation</v>
      </c>
      <c r="C9" s="143" t="str">
        <f>G3</f>
        <v>Food Flags Creation</v>
      </c>
      <c r="D9" s="144" t="str">
        <f>G4</f>
        <v/>
      </c>
      <c r="E9" s="145" t="str">
        <f>G5</f>
        <v>Other</v>
      </c>
      <c r="F9" s="146" t="s">
        <v>71</v>
      </c>
      <c r="G9" s="50" t="s">
        <v>72</v>
      </c>
      <c r="H9" s="21" t="s">
        <v>73</v>
      </c>
      <c r="J9" s="30">
        <f t="shared" si="5"/>
        <v>44620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80" t="s">
        <v>59</v>
      </c>
      <c r="B10" s="97"/>
      <c r="C10" s="98"/>
      <c r="D10" s="151"/>
      <c r="E10" s="128">
        <v>0.0</v>
      </c>
      <c r="F10" s="147">
        <v>2.0</v>
      </c>
      <c r="G10" s="57">
        <f t="shared" ref="G10:G16" si="13">sum(B10:E10)</f>
        <v>0</v>
      </c>
      <c r="H10" s="58">
        <f t="shared" ref="H10:H16" si="14">B2 - G10</f>
        <v>8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86" t="s">
        <v>61</v>
      </c>
      <c r="B11" s="102"/>
      <c r="C11" s="91"/>
      <c r="D11" s="89"/>
      <c r="E11" s="149">
        <v>1.0</v>
      </c>
      <c r="F11" s="148">
        <v>0.5</v>
      </c>
      <c r="G11" s="57">
        <f t="shared" si="13"/>
        <v>1</v>
      </c>
      <c r="H11" s="58">
        <f t="shared" si="14"/>
        <v>8</v>
      </c>
      <c r="J11" s="30">
        <f>D2</f>
        <v>44613</v>
      </c>
      <c r="K11" s="62">
        <f>H10</f>
        <v>8</v>
      </c>
      <c r="L11" s="62">
        <f>H11</f>
        <v>8</v>
      </c>
      <c r="M11" s="62">
        <f>H12</f>
        <v>6</v>
      </c>
      <c r="N11" s="62">
        <f>H13</f>
        <v>9</v>
      </c>
      <c r="O11" s="62">
        <f>H14</f>
        <v>8</v>
      </c>
      <c r="P11" s="62">
        <f>H15</f>
        <v>7</v>
      </c>
      <c r="Q11" s="62">
        <f>H16</f>
        <v>6</v>
      </c>
      <c r="R11" s="62">
        <f t="shared" ref="R11:R18" si="15">sum(K11:Q11)</f>
        <v>52</v>
      </c>
    </row>
    <row r="12">
      <c r="A12" s="86" t="s">
        <v>63</v>
      </c>
      <c r="B12" s="119">
        <v>2.0</v>
      </c>
      <c r="C12" s="91"/>
      <c r="D12" s="89"/>
      <c r="E12" s="84"/>
      <c r="F12" s="105"/>
      <c r="G12" s="57">
        <f t="shared" si="13"/>
        <v>2</v>
      </c>
      <c r="H12" s="58">
        <f t="shared" si="14"/>
        <v>6</v>
      </c>
      <c r="J12" s="30">
        <f t="shared" ref="J12:J18" si="16">J11 + 1</f>
        <v>44614</v>
      </c>
      <c r="K12" s="62">
        <f>H18</f>
        <v>5</v>
      </c>
      <c r="L12" s="62">
        <f>H19</f>
        <v>5</v>
      </c>
      <c r="M12" s="62">
        <f>H20</f>
        <v>6</v>
      </c>
      <c r="N12" s="62">
        <f>H21</f>
        <v>9</v>
      </c>
      <c r="O12" s="62">
        <f>H22</f>
        <v>8</v>
      </c>
      <c r="P12" s="62">
        <f>H23</f>
        <v>6</v>
      </c>
      <c r="Q12" s="62">
        <f>H24</f>
        <v>4</v>
      </c>
      <c r="R12" s="62">
        <f t="shared" si="15"/>
        <v>43</v>
      </c>
    </row>
    <row r="13">
      <c r="A13" s="86" t="s">
        <v>64</v>
      </c>
      <c r="B13" s="102"/>
      <c r="C13" s="91"/>
      <c r="D13" s="89"/>
      <c r="E13" s="93">
        <v>1.0</v>
      </c>
      <c r="F13" s="105"/>
      <c r="G13" s="57">
        <f t="shared" si="13"/>
        <v>1</v>
      </c>
      <c r="H13" s="58">
        <f t="shared" si="14"/>
        <v>9</v>
      </c>
      <c r="J13" s="30">
        <f t="shared" si="16"/>
        <v>44615</v>
      </c>
      <c r="K13" s="62">
        <f>H26</f>
        <v>1</v>
      </c>
      <c r="L13" s="62">
        <f>H27</f>
        <v>5</v>
      </c>
      <c r="M13" s="62">
        <f>H28</f>
        <v>4</v>
      </c>
      <c r="N13" s="62">
        <f>H29</f>
        <v>9</v>
      </c>
      <c r="O13" s="62">
        <f>H30</f>
        <v>6</v>
      </c>
      <c r="P13" s="62">
        <f>H31</f>
        <v>5</v>
      </c>
      <c r="Q13" s="62">
        <f>H32</f>
        <v>4</v>
      </c>
      <c r="R13" s="62">
        <f t="shared" si="15"/>
        <v>34</v>
      </c>
    </row>
    <row r="14">
      <c r="A14" s="86" t="s">
        <v>66</v>
      </c>
      <c r="B14" s="102"/>
      <c r="C14" s="118">
        <v>2.0</v>
      </c>
      <c r="D14" s="89"/>
      <c r="E14" s="94"/>
      <c r="F14" s="103"/>
      <c r="G14" s="57">
        <f t="shared" si="13"/>
        <v>2</v>
      </c>
      <c r="H14" s="58">
        <f t="shared" si="14"/>
        <v>8</v>
      </c>
      <c r="J14" s="30">
        <f t="shared" si="16"/>
        <v>44616</v>
      </c>
      <c r="K14" s="62">
        <f>H34</f>
        <v>1</v>
      </c>
      <c r="L14" s="62">
        <f>H35</f>
        <v>1.5</v>
      </c>
      <c r="M14" s="62">
        <f>H36</f>
        <v>4</v>
      </c>
      <c r="N14" s="62">
        <f>H37</f>
        <v>9</v>
      </c>
      <c r="O14" s="62">
        <f>H38</f>
        <v>6</v>
      </c>
      <c r="P14" s="62">
        <f>H39</f>
        <v>3</v>
      </c>
      <c r="Q14" s="62">
        <f>H40</f>
        <v>4</v>
      </c>
      <c r="R14" s="62">
        <f t="shared" si="15"/>
        <v>28.5</v>
      </c>
    </row>
    <row r="15">
      <c r="A15" s="86" t="s">
        <v>68</v>
      </c>
      <c r="B15" s="102"/>
      <c r="C15" s="91"/>
      <c r="D15" s="89"/>
      <c r="E15" s="149">
        <v>1.0</v>
      </c>
      <c r="F15" s="148"/>
      <c r="G15" s="57">
        <f t="shared" si="13"/>
        <v>1</v>
      </c>
      <c r="H15" s="58">
        <f t="shared" si="14"/>
        <v>7</v>
      </c>
      <c r="J15" s="30">
        <f t="shared" si="16"/>
        <v>44617</v>
      </c>
      <c r="K15" s="62">
        <f>H42</f>
        <v>0</v>
      </c>
      <c r="L15" s="62">
        <f>H43</f>
        <v>0.5</v>
      </c>
      <c r="M15" s="62">
        <f>H44</f>
        <v>4</v>
      </c>
      <c r="N15" s="62">
        <f>H45</f>
        <v>8</v>
      </c>
      <c r="O15" s="62">
        <f>H46</f>
        <v>4</v>
      </c>
      <c r="P15" s="62">
        <f>H47</f>
        <v>2</v>
      </c>
      <c r="Q15" s="62">
        <f>H48</f>
        <v>4</v>
      </c>
      <c r="R15" s="62">
        <f t="shared" si="15"/>
        <v>22.5</v>
      </c>
    </row>
    <row r="16">
      <c r="A16" s="96" t="s">
        <v>70</v>
      </c>
      <c r="B16" s="120"/>
      <c r="C16" s="109"/>
      <c r="D16" s="110"/>
      <c r="E16" s="121">
        <v>2.0</v>
      </c>
      <c r="F16" s="112"/>
      <c r="G16" s="57">
        <f t="shared" si="13"/>
        <v>2</v>
      </c>
      <c r="H16" s="58">
        <f t="shared" si="14"/>
        <v>6</v>
      </c>
      <c r="J16" s="30">
        <f t="shared" si="16"/>
        <v>44618</v>
      </c>
      <c r="K16" s="62">
        <f>H50</f>
        <v>0</v>
      </c>
      <c r="L16" s="62">
        <f>H51</f>
        <v>0.5</v>
      </c>
      <c r="M16" s="62">
        <f>H52</f>
        <v>4</v>
      </c>
      <c r="N16" s="62">
        <f>H53</f>
        <v>5</v>
      </c>
      <c r="O16" s="62">
        <f>H54</f>
        <v>2</v>
      </c>
      <c r="P16" s="62">
        <f>H55</f>
        <v>1</v>
      </c>
      <c r="Q16" s="62">
        <f>H56</f>
        <v>1</v>
      </c>
      <c r="R16" s="62">
        <f t="shared" si="15"/>
        <v>13.5</v>
      </c>
    </row>
    <row r="17">
      <c r="A17" s="46">
        <f>A9 + 1</f>
        <v>44614</v>
      </c>
      <c r="B17" s="113" t="str">
        <f t="shared" ref="B17:E17" si="17">B9</f>
        <v>Site Navigation</v>
      </c>
      <c r="C17" s="114" t="str">
        <f t="shared" si="17"/>
        <v>Food Flags Creation</v>
      </c>
      <c r="D17" s="115" t="str">
        <f t="shared" si="17"/>
        <v/>
      </c>
      <c r="E17" s="116" t="str">
        <f t="shared" si="17"/>
        <v>Other</v>
      </c>
      <c r="F17" s="117" t="s">
        <v>71</v>
      </c>
      <c r="G17" s="50" t="s">
        <v>72</v>
      </c>
      <c r="H17" s="21" t="s">
        <v>73</v>
      </c>
      <c r="J17" s="30">
        <f t="shared" si="16"/>
        <v>44619</v>
      </c>
      <c r="K17" s="62">
        <f>H58</f>
        <v>0</v>
      </c>
      <c r="L17" s="62">
        <f>H59</f>
        <v>0.5</v>
      </c>
      <c r="M17" s="62">
        <f>H60</f>
        <v>0</v>
      </c>
      <c r="N17" s="62">
        <f>H61</f>
        <v>1</v>
      </c>
      <c r="O17" s="62">
        <f>H62</f>
        <v>0</v>
      </c>
      <c r="P17" s="62">
        <f>H63</f>
        <v>0</v>
      </c>
      <c r="Q17" s="62">
        <f>H64</f>
        <v>1</v>
      </c>
      <c r="R17" s="62">
        <f t="shared" si="15"/>
        <v>2.5</v>
      </c>
    </row>
    <row r="18">
      <c r="A18" s="80" t="s">
        <v>59</v>
      </c>
      <c r="B18" s="97"/>
      <c r="C18" s="98"/>
      <c r="D18" s="151"/>
      <c r="E18" s="128">
        <v>3.0</v>
      </c>
      <c r="F18" s="101"/>
      <c r="G18" s="57">
        <f>sum(B18:E18)</f>
        <v>3</v>
      </c>
      <c r="H18" s="58">
        <f t="shared" ref="H18:H24" si="19">H10 - G18</f>
        <v>5</v>
      </c>
      <c r="J18" s="30">
        <f t="shared" si="16"/>
        <v>44620</v>
      </c>
      <c r="K18" s="62">
        <f t="shared" ref="K18:Q18" si="18">K17</f>
        <v>0</v>
      </c>
      <c r="L18" s="62">
        <f t="shared" si="18"/>
        <v>0.5</v>
      </c>
      <c r="M18" s="62">
        <f t="shared" si="18"/>
        <v>0</v>
      </c>
      <c r="N18" s="62">
        <f t="shared" si="18"/>
        <v>1</v>
      </c>
      <c r="O18" s="62">
        <f t="shared" si="18"/>
        <v>0</v>
      </c>
      <c r="P18" s="62">
        <f t="shared" si="18"/>
        <v>0</v>
      </c>
      <c r="Q18" s="62">
        <f t="shared" si="18"/>
        <v>1</v>
      </c>
      <c r="R18" s="62">
        <f t="shared" si="15"/>
        <v>2.5</v>
      </c>
    </row>
    <row r="19">
      <c r="A19" s="86" t="s">
        <v>61</v>
      </c>
      <c r="B19" s="102"/>
      <c r="C19" s="91"/>
      <c r="D19" s="89"/>
      <c r="E19" s="149">
        <v>2.0</v>
      </c>
      <c r="F19" s="148">
        <v>1.0</v>
      </c>
      <c r="G19" s="57">
        <f>sum(B19:F19)</f>
        <v>3</v>
      </c>
      <c r="H19" s="58">
        <f t="shared" si="19"/>
        <v>5</v>
      </c>
    </row>
    <row r="20">
      <c r="A20" s="86" t="s">
        <v>63</v>
      </c>
      <c r="B20" s="104"/>
      <c r="C20" s="91"/>
      <c r="D20" s="89"/>
      <c r="E20" s="94"/>
      <c r="F20" s="105"/>
      <c r="G20" s="57">
        <f t="shared" ref="G20:G24" si="20">sum(B20:E20)</f>
        <v>0</v>
      </c>
      <c r="H20" s="58">
        <f t="shared" si="19"/>
        <v>6</v>
      </c>
    </row>
    <row r="21">
      <c r="A21" s="86" t="s">
        <v>64</v>
      </c>
      <c r="B21" s="102"/>
      <c r="C21" s="91"/>
      <c r="D21" s="89"/>
      <c r="E21" s="94"/>
      <c r="F21" s="105"/>
      <c r="G21" s="57">
        <f t="shared" si="20"/>
        <v>0</v>
      </c>
      <c r="H21" s="58">
        <f t="shared" si="19"/>
        <v>9</v>
      </c>
    </row>
    <row r="22">
      <c r="A22" s="86" t="s">
        <v>66</v>
      </c>
      <c r="B22" s="102"/>
      <c r="C22" s="82"/>
      <c r="D22" s="89"/>
      <c r="E22" s="94"/>
      <c r="F22" s="103"/>
      <c r="G22" s="57">
        <f t="shared" si="20"/>
        <v>0</v>
      </c>
      <c r="H22" s="58">
        <f t="shared" si="19"/>
        <v>8</v>
      </c>
    </row>
    <row r="23">
      <c r="A23" s="86" t="s">
        <v>68</v>
      </c>
      <c r="B23" s="102"/>
      <c r="C23" s="91"/>
      <c r="D23" s="89"/>
      <c r="E23" s="149">
        <v>1.0</v>
      </c>
      <c r="F23" s="103"/>
      <c r="G23" s="57">
        <f t="shared" si="20"/>
        <v>1</v>
      </c>
      <c r="H23" s="58">
        <f t="shared" si="19"/>
        <v>6</v>
      </c>
    </row>
    <row r="24">
      <c r="A24" s="96" t="s">
        <v>70</v>
      </c>
      <c r="B24" s="155">
        <v>2.0</v>
      </c>
      <c r="C24" s="109"/>
      <c r="D24" s="110"/>
      <c r="E24" s="111"/>
      <c r="F24" s="112"/>
      <c r="G24" s="57">
        <f t="shared" si="20"/>
        <v>2</v>
      </c>
      <c r="H24" s="58">
        <f t="shared" si="19"/>
        <v>4</v>
      </c>
    </row>
    <row r="25">
      <c r="A25" s="46">
        <f>A17 + 1</f>
        <v>44615</v>
      </c>
      <c r="B25" s="113" t="str">
        <f t="shared" ref="B25:E25" si="21">B17</f>
        <v>Site Navigation</v>
      </c>
      <c r="C25" s="114" t="str">
        <f t="shared" si="21"/>
        <v>Food Flags Creation</v>
      </c>
      <c r="D25" s="115" t="str">
        <f t="shared" si="21"/>
        <v/>
      </c>
      <c r="E25" s="116" t="str">
        <f t="shared" si="21"/>
        <v>Other</v>
      </c>
      <c r="F25" s="117" t="s">
        <v>71</v>
      </c>
      <c r="G25" s="50" t="s">
        <v>72</v>
      </c>
      <c r="H25" s="21" t="s">
        <v>73</v>
      </c>
    </row>
    <row r="26">
      <c r="A26" s="80" t="s">
        <v>59</v>
      </c>
      <c r="B26" s="97"/>
      <c r="C26" s="98"/>
      <c r="D26" s="151"/>
      <c r="E26" s="128">
        <v>4.0</v>
      </c>
      <c r="F26" s="101"/>
      <c r="G26" s="57">
        <f t="shared" ref="G26:G32" si="22">sum(B26:E26)</f>
        <v>4</v>
      </c>
      <c r="H26" s="58">
        <f t="shared" ref="H26:H32" si="23">H18 - G26</f>
        <v>1</v>
      </c>
    </row>
    <row r="27">
      <c r="A27" s="86" t="s">
        <v>61</v>
      </c>
      <c r="B27" s="104"/>
      <c r="C27" s="91"/>
      <c r="D27" s="89"/>
      <c r="E27" s="94"/>
      <c r="F27" s="105"/>
      <c r="G27" s="57">
        <f t="shared" si="22"/>
        <v>0</v>
      </c>
      <c r="H27" s="58">
        <f t="shared" si="23"/>
        <v>5</v>
      </c>
    </row>
    <row r="28">
      <c r="A28" s="86" t="s">
        <v>63</v>
      </c>
      <c r="B28" s="150">
        <v>2.0</v>
      </c>
      <c r="C28" s="91"/>
      <c r="D28" s="89"/>
      <c r="E28" s="94"/>
      <c r="F28" s="103"/>
      <c r="G28" s="57">
        <f t="shared" si="22"/>
        <v>2</v>
      </c>
      <c r="H28" s="58">
        <f t="shared" si="23"/>
        <v>4</v>
      </c>
    </row>
    <row r="29">
      <c r="A29" s="86" t="s">
        <v>64</v>
      </c>
      <c r="B29" s="102"/>
      <c r="C29" s="91"/>
      <c r="D29" s="89"/>
      <c r="E29" s="94"/>
      <c r="F29" s="103"/>
      <c r="G29" s="57">
        <f t="shared" si="22"/>
        <v>0</v>
      </c>
      <c r="H29" s="58">
        <f t="shared" si="23"/>
        <v>9</v>
      </c>
    </row>
    <row r="30">
      <c r="A30" s="86" t="s">
        <v>66</v>
      </c>
      <c r="B30" s="102"/>
      <c r="C30" s="156">
        <v>2.0</v>
      </c>
      <c r="D30" s="89"/>
      <c r="E30" s="94"/>
      <c r="F30" s="103"/>
      <c r="G30" s="57">
        <f t="shared" si="22"/>
        <v>2</v>
      </c>
      <c r="H30" s="58">
        <f t="shared" si="23"/>
        <v>6</v>
      </c>
    </row>
    <row r="31">
      <c r="A31" s="86" t="s">
        <v>68</v>
      </c>
      <c r="B31" s="102"/>
      <c r="C31" s="91"/>
      <c r="D31" s="89"/>
      <c r="E31" s="149">
        <v>1.0</v>
      </c>
      <c r="F31" s="103"/>
      <c r="G31" s="57">
        <f t="shared" si="22"/>
        <v>1</v>
      </c>
      <c r="H31" s="58">
        <f t="shared" si="23"/>
        <v>5</v>
      </c>
    </row>
    <row r="32">
      <c r="A32" s="96" t="s">
        <v>70</v>
      </c>
      <c r="B32" s="120"/>
      <c r="C32" s="109"/>
      <c r="D32" s="110"/>
      <c r="E32" s="111"/>
      <c r="F32" s="112"/>
      <c r="G32" s="57">
        <f t="shared" si="22"/>
        <v>0</v>
      </c>
      <c r="H32" s="58">
        <f t="shared" si="23"/>
        <v>4</v>
      </c>
    </row>
    <row r="33">
      <c r="A33" s="46">
        <f>A25 + 1</f>
        <v>44616</v>
      </c>
      <c r="B33" s="113" t="str">
        <f t="shared" ref="B33:E33" si="24">B25</f>
        <v>Site Navigation</v>
      </c>
      <c r="C33" s="114" t="str">
        <f t="shared" si="24"/>
        <v>Food Flags Creation</v>
      </c>
      <c r="D33" s="115" t="str">
        <f t="shared" si="24"/>
        <v/>
      </c>
      <c r="E33" s="116" t="str">
        <f t="shared" si="24"/>
        <v>Other</v>
      </c>
      <c r="F33" s="117" t="s">
        <v>71</v>
      </c>
      <c r="G33" s="50" t="s">
        <v>72</v>
      </c>
      <c r="H33" s="21" t="s">
        <v>73</v>
      </c>
    </row>
    <row r="34">
      <c r="A34" s="80" t="s">
        <v>59</v>
      </c>
      <c r="B34" s="97"/>
      <c r="C34" s="98"/>
      <c r="D34" s="151"/>
      <c r="E34" s="100"/>
      <c r="F34" s="101"/>
      <c r="G34" s="57">
        <f>sum(B34:E34)</f>
        <v>0</v>
      </c>
      <c r="H34" s="58">
        <f t="shared" ref="H34:H40" si="25">H26 - G34</f>
        <v>1</v>
      </c>
    </row>
    <row r="35">
      <c r="A35" s="86" t="s">
        <v>61</v>
      </c>
      <c r="B35" s="104"/>
      <c r="C35" s="91"/>
      <c r="D35" s="89"/>
      <c r="E35" s="149">
        <v>2.5</v>
      </c>
      <c r="F35" s="148">
        <v>1.0</v>
      </c>
      <c r="G35" s="57">
        <f>sum(B35:F35)</f>
        <v>3.5</v>
      </c>
      <c r="H35" s="58">
        <f t="shared" si="25"/>
        <v>1.5</v>
      </c>
    </row>
    <row r="36">
      <c r="A36" s="86" t="s">
        <v>63</v>
      </c>
      <c r="B36" s="104"/>
      <c r="C36" s="91"/>
      <c r="D36" s="89"/>
      <c r="E36" s="94"/>
      <c r="F36" s="103"/>
      <c r="G36" s="57">
        <f t="shared" ref="G36:G40" si="26">sum(B36:E36)</f>
        <v>0</v>
      </c>
      <c r="H36" s="58">
        <f t="shared" si="25"/>
        <v>4</v>
      </c>
    </row>
    <row r="37">
      <c r="A37" s="86" t="s">
        <v>64</v>
      </c>
      <c r="B37" s="102"/>
      <c r="C37" s="91"/>
      <c r="D37" s="89"/>
      <c r="E37" s="94"/>
      <c r="F37" s="103"/>
      <c r="G37" s="57">
        <f t="shared" si="26"/>
        <v>0</v>
      </c>
      <c r="H37" s="58">
        <f t="shared" si="25"/>
        <v>9</v>
      </c>
    </row>
    <row r="38">
      <c r="A38" s="86" t="s">
        <v>66</v>
      </c>
      <c r="B38" s="102"/>
      <c r="C38" s="82"/>
      <c r="D38" s="89"/>
      <c r="E38" s="94"/>
      <c r="F38" s="103"/>
      <c r="G38" s="57">
        <f t="shared" si="26"/>
        <v>0</v>
      </c>
      <c r="H38" s="58">
        <f t="shared" si="25"/>
        <v>6</v>
      </c>
    </row>
    <row r="39">
      <c r="A39" s="86" t="s">
        <v>68</v>
      </c>
      <c r="B39" s="102"/>
      <c r="C39" s="91"/>
      <c r="D39" s="89"/>
      <c r="E39" s="157">
        <v>2.0</v>
      </c>
      <c r="F39" s="103"/>
      <c r="G39" s="57">
        <f t="shared" si="26"/>
        <v>2</v>
      </c>
      <c r="H39" s="58">
        <f t="shared" si="25"/>
        <v>3</v>
      </c>
    </row>
    <row r="40">
      <c r="A40" s="96" t="s">
        <v>70</v>
      </c>
      <c r="B40" s="124"/>
      <c r="C40" s="125"/>
      <c r="D40" s="110"/>
      <c r="E40" s="111"/>
      <c r="F40" s="112"/>
      <c r="G40" s="57">
        <f t="shared" si="26"/>
        <v>0</v>
      </c>
      <c r="H40" s="58">
        <f t="shared" si="25"/>
        <v>4</v>
      </c>
    </row>
    <row r="41">
      <c r="A41" s="46">
        <f>A33 + 1</f>
        <v>44617</v>
      </c>
      <c r="B41" s="113" t="str">
        <f t="shared" ref="B41:E41" si="27">B33</f>
        <v>Site Navigation</v>
      </c>
      <c r="C41" s="114" t="str">
        <f t="shared" si="27"/>
        <v>Food Flags Creation</v>
      </c>
      <c r="D41" s="115" t="str">
        <f t="shared" si="27"/>
        <v/>
      </c>
      <c r="E41" s="116" t="str">
        <f t="shared" si="27"/>
        <v>Other</v>
      </c>
      <c r="F41" s="117" t="s">
        <v>71</v>
      </c>
      <c r="G41" s="50" t="s">
        <v>72</v>
      </c>
      <c r="H41" s="21" t="s">
        <v>73</v>
      </c>
    </row>
    <row r="42">
      <c r="A42" s="80" t="s">
        <v>59</v>
      </c>
      <c r="B42" s="126"/>
      <c r="C42" s="127"/>
      <c r="D42" s="151"/>
      <c r="E42" s="128">
        <v>1.0</v>
      </c>
      <c r="F42" s="129"/>
      <c r="G42" s="57">
        <f t="shared" ref="G42:G48" si="28">sum(B42:E42)</f>
        <v>1</v>
      </c>
      <c r="H42" s="58">
        <f t="shared" ref="H42:H48" si="29">H34 - G42</f>
        <v>0</v>
      </c>
    </row>
    <row r="43">
      <c r="A43" s="86" t="s">
        <v>61</v>
      </c>
      <c r="B43" s="104"/>
      <c r="C43" s="91"/>
      <c r="D43" s="89"/>
      <c r="E43" s="149">
        <v>1.0</v>
      </c>
      <c r="F43" s="103"/>
      <c r="G43" s="57">
        <f t="shared" si="28"/>
        <v>1</v>
      </c>
      <c r="H43" s="58">
        <f t="shared" si="29"/>
        <v>0.5</v>
      </c>
    </row>
    <row r="44">
      <c r="A44" s="86" t="s">
        <v>63</v>
      </c>
      <c r="B44" s="102"/>
      <c r="C44" s="91"/>
      <c r="D44" s="89"/>
      <c r="E44" s="94"/>
      <c r="F44" s="103"/>
      <c r="G44" s="57">
        <f t="shared" si="28"/>
        <v>0</v>
      </c>
      <c r="H44" s="58">
        <f t="shared" si="29"/>
        <v>4</v>
      </c>
    </row>
    <row r="45">
      <c r="A45" s="86" t="s">
        <v>64</v>
      </c>
      <c r="B45" s="102"/>
      <c r="C45" s="91"/>
      <c r="D45" s="89"/>
      <c r="E45" s="107">
        <v>1.0</v>
      </c>
      <c r="F45" s="105"/>
      <c r="G45" s="57">
        <f t="shared" si="28"/>
        <v>1</v>
      </c>
      <c r="H45" s="58">
        <f t="shared" si="29"/>
        <v>8</v>
      </c>
    </row>
    <row r="46">
      <c r="A46" s="86" t="s">
        <v>66</v>
      </c>
      <c r="B46" s="102"/>
      <c r="C46" s="122">
        <v>2.0</v>
      </c>
      <c r="D46" s="89"/>
      <c r="E46" s="94"/>
      <c r="F46" s="103"/>
      <c r="G46" s="57">
        <f t="shared" si="28"/>
        <v>2</v>
      </c>
      <c r="H46" s="58">
        <f t="shared" si="29"/>
        <v>4</v>
      </c>
    </row>
    <row r="47">
      <c r="A47" s="86" t="s">
        <v>68</v>
      </c>
      <c r="B47" s="102"/>
      <c r="C47" s="91"/>
      <c r="D47" s="89"/>
      <c r="E47" s="149">
        <v>1.0</v>
      </c>
      <c r="F47" s="103"/>
      <c r="G47" s="57">
        <f t="shared" si="28"/>
        <v>1</v>
      </c>
      <c r="H47" s="58">
        <f t="shared" si="29"/>
        <v>2</v>
      </c>
    </row>
    <row r="48">
      <c r="A48" s="96" t="s">
        <v>70</v>
      </c>
      <c r="B48" s="120"/>
      <c r="C48" s="109"/>
      <c r="D48" s="110"/>
      <c r="E48" s="111"/>
      <c r="F48" s="112"/>
      <c r="G48" s="57">
        <f t="shared" si="28"/>
        <v>0</v>
      </c>
      <c r="H48" s="58">
        <f t="shared" si="29"/>
        <v>4</v>
      </c>
    </row>
    <row r="49">
      <c r="A49" s="46">
        <f>A41 + 1</f>
        <v>44618</v>
      </c>
      <c r="B49" s="113" t="str">
        <f t="shared" ref="B49:E49" si="30">B41</f>
        <v>Site Navigation</v>
      </c>
      <c r="C49" s="114" t="str">
        <f t="shared" si="30"/>
        <v>Food Flags Creation</v>
      </c>
      <c r="D49" s="115" t="str">
        <f t="shared" si="30"/>
        <v/>
      </c>
      <c r="E49" s="116" t="str">
        <f t="shared" si="30"/>
        <v>Other</v>
      </c>
      <c r="F49" s="117" t="s">
        <v>71</v>
      </c>
      <c r="G49" s="50" t="s">
        <v>72</v>
      </c>
      <c r="H49" s="21" t="s">
        <v>73</v>
      </c>
    </row>
    <row r="50">
      <c r="A50" s="80" t="s">
        <v>59</v>
      </c>
      <c r="B50" s="126"/>
      <c r="C50" s="127"/>
      <c r="D50" s="151"/>
      <c r="E50" s="100"/>
      <c r="F50" s="129"/>
      <c r="G50" s="57">
        <f t="shared" ref="G50:G56" si="31">sum(B50:E50)</f>
        <v>0</v>
      </c>
      <c r="H50" s="58">
        <f t="shared" ref="H50:H56" si="32">H42 - G50</f>
        <v>0</v>
      </c>
    </row>
    <row r="51">
      <c r="A51" s="86" t="s">
        <v>61</v>
      </c>
      <c r="B51" s="102"/>
      <c r="C51" s="91"/>
      <c r="D51" s="89"/>
      <c r="E51" s="94"/>
      <c r="F51" s="103"/>
      <c r="G51" s="57">
        <f t="shared" si="31"/>
        <v>0</v>
      </c>
      <c r="H51" s="58">
        <f t="shared" si="32"/>
        <v>0.5</v>
      </c>
    </row>
    <row r="52">
      <c r="A52" s="86" t="s">
        <v>63</v>
      </c>
      <c r="B52" s="102"/>
      <c r="C52" s="91"/>
      <c r="D52" s="89"/>
      <c r="E52" s="94"/>
      <c r="F52" s="103"/>
      <c r="G52" s="57">
        <f t="shared" si="31"/>
        <v>0</v>
      </c>
      <c r="H52" s="58">
        <f t="shared" si="32"/>
        <v>4</v>
      </c>
    </row>
    <row r="53">
      <c r="A53" s="86" t="s">
        <v>64</v>
      </c>
      <c r="B53" s="102"/>
      <c r="C53" s="91"/>
      <c r="D53" s="89"/>
      <c r="E53" s="93">
        <v>3.0</v>
      </c>
      <c r="F53" s="105"/>
      <c r="G53" s="57">
        <f t="shared" si="31"/>
        <v>3</v>
      </c>
      <c r="H53" s="58">
        <f t="shared" si="32"/>
        <v>5</v>
      </c>
    </row>
    <row r="54">
      <c r="A54" s="86" t="s">
        <v>66</v>
      </c>
      <c r="B54" s="102"/>
      <c r="C54" s="156">
        <v>2.0</v>
      </c>
      <c r="D54" s="89"/>
      <c r="E54" s="94"/>
      <c r="F54" s="103"/>
      <c r="G54" s="57">
        <f t="shared" si="31"/>
        <v>2</v>
      </c>
      <c r="H54" s="58">
        <f t="shared" si="32"/>
        <v>2</v>
      </c>
    </row>
    <row r="55">
      <c r="A55" s="86" t="s">
        <v>68</v>
      </c>
      <c r="B55" s="102"/>
      <c r="C55" s="91"/>
      <c r="D55" s="89"/>
      <c r="E55" s="149">
        <v>1.0</v>
      </c>
      <c r="F55" s="103"/>
      <c r="G55" s="57">
        <f t="shared" si="31"/>
        <v>1</v>
      </c>
      <c r="H55" s="58">
        <f t="shared" si="32"/>
        <v>1</v>
      </c>
    </row>
    <row r="56">
      <c r="A56" s="96" t="s">
        <v>70</v>
      </c>
      <c r="B56" s="155">
        <v>3.0</v>
      </c>
      <c r="C56" s="109"/>
      <c r="D56" s="110"/>
      <c r="E56" s="111"/>
      <c r="F56" s="112"/>
      <c r="G56" s="57">
        <f t="shared" si="31"/>
        <v>3</v>
      </c>
      <c r="H56" s="58">
        <f t="shared" si="32"/>
        <v>1</v>
      </c>
    </row>
    <row r="57">
      <c r="A57" s="46">
        <f>A49 + 1</f>
        <v>44619</v>
      </c>
      <c r="B57" s="113" t="str">
        <f t="shared" ref="B57:E57" si="33">B49</f>
        <v>Site Navigation</v>
      </c>
      <c r="C57" s="114" t="str">
        <f t="shared" si="33"/>
        <v>Food Flags Creation</v>
      </c>
      <c r="D57" s="115" t="str">
        <f t="shared" si="33"/>
        <v/>
      </c>
      <c r="E57" s="116" t="str">
        <f t="shared" si="33"/>
        <v>Other</v>
      </c>
      <c r="F57" s="117" t="s">
        <v>71</v>
      </c>
      <c r="G57" s="50" t="s">
        <v>72</v>
      </c>
      <c r="H57" s="21" t="s">
        <v>73</v>
      </c>
    </row>
    <row r="58">
      <c r="A58" s="80" t="s">
        <v>59</v>
      </c>
      <c r="B58" s="126"/>
      <c r="C58" s="127"/>
      <c r="D58" s="151"/>
      <c r="E58" s="132"/>
      <c r="F58" s="130">
        <v>2.0</v>
      </c>
      <c r="G58" s="57">
        <f t="shared" ref="G58:G64" si="34">sum(B58:E58)</f>
        <v>0</v>
      </c>
      <c r="H58" s="58">
        <f t="shared" ref="H58:H64" si="35">H50 - G58</f>
        <v>0</v>
      </c>
    </row>
    <row r="59">
      <c r="A59" s="86" t="s">
        <v>61</v>
      </c>
      <c r="B59" s="102"/>
      <c r="C59" s="91"/>
      <c r="D59" s="89"/>
      <c r="E59" s="94"/>
      <c r="F59" s="103"/>
      <c r="G59" s="57">
        <f t="shared" si="34"/>
        <v>0</v>
      </c>
      <c r="H59" s="58">
        <f t="shared" si="35"/>
        <v>0.5</v>
      </c>
    </row>
    <row r="60">
      <c r="A60" s="86" t="s">
        <v>63</v>
      </c>
      <c r="B60" s="102"/>
      <c r="C60" s="91"/>
      <c r="D60" s="89"/>
      <c r="E60" s="93">
        <v>4.0</v>
      </c>
      <c r="F60" s="103"/>
      <c r="G60" s="57">
        <f t="shared" si="34"/>
        <v>4</v>
      </c>
      <c r="H60" s="58">
        <f t="shared" si="35"/>
        <v>0</v>
      </c>
    </row>
    <row r="61">
      <c r="A61" s="86" t="s">
        <v>64</v>
      </c>
      <c r="B61" s="102"/>
      <c r="C61" s="91"/>
      <c r="D61" s="89"/>
      <c r="E61" s="93">
        <v>4.0</v>
      </c>
      <c r="F61" s="105"/>
      <c r="G61" s="57">
        <f t="shared" si="34"/>
        <v>4</v>
      </c>
      <c r="H61" s="58">
        <f t="shared" si="35"/>
        <v>1</v>
      </c>
    </row>
    <row r="62">
      <c r="A62" s="86" t="s">
        <v>66</v>
      </c>
      <c r="B62" s="102"/>
      <c r="C62" s="118">
        <v>2.0</v>
      </c>
      <c r="D62" s="89"/>
      <c r="E62" s="94"/>
      <c r="F62" s="103"/>
      <c r="G62" s="57">
        <f t="shared" si="34"/>
        <v>2</v>
      </c>
      <c r="H62" s="58">
        <f t="shared" si="35"/>
        <v>0</v>
      </c>
    </row>
    <row r="63">
      <c r="A63" s="86" t="s">
        <v>68</v>
      </c>
      <c r="B63" s="102"/>
      <c r="C63" s="91"/>
      <c r="D63" s="89"/>
      <c r="E63" s="149">
        <v>1.0</v>
      </c>
      <c r="F63" s="103"/>
      <c r="G63" s="57">
        <f t="shared" si="34"/>
        <v>1</v>
      </c>
      <c r="H63" s="58">
        <f t="shared" si="35"/>
        <v>0</v>
      </c>
    </row>
    <row r="64">
      <c r="A64" s="96" t="s">
        <v>70</v>
      </c>
      <c r="B64" s="120"/>
      <c r="C64" s="109"/>
      <c r="D64" s="110"/>
      <c r="E64" s="111"/>
      <c r="F64" s="112"/>
      <c r="G64" s="57">
        <f t="shared" si="34"/>
        <v>0</v>
      </c>
      <c r="H64" s="70">
        <f t="shared" si="35"/>
        <v>1</v>
      </c>
    </row>
    <row r="65">
      <c r="E65" s="133" t="s">
        <v>76</v>
      </c>
      <c r="F65" s="134">
        <f>SUM(F9:F64)</f>
        <v>6.5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44613</v>
      </c>
      <c r="B72" s="74">
        <f>SUM(G10+G11+G12+G13+G14+G15+G16)</f>
        <v>9</v>
      </c>
      <c r="C72" s="74">
        <f>(B72-F72)/(F72)*100</f>
        <v>21.15384615</v>
      </c>
      <c r="D72" s="74">
        <f>SUM(H9:H16)</f>
        <v>52</v>
      </c>
      <c r="E72" s="74">
        <f>D72</f>
        <v>52</v>
      </c>
      <c r="F72" s="74">
        <f>E78</f>
        <v>7.428571429</v>
      </c>
    </row>
    <row r="73">
      <c r="A73" s="30">
        <f t="shared" ref="A73:A79" si="36">A72 + 1</f>
        <v>44614</v>
      </c>
      <c r="B73" s="74">
        <f>SUM(G18+G19+G20+G21+G22+G23+G24)</f>
        <v>9</v>
      </c>
      <c r="C73" s="74">
        <f>(B73-F72)/(F72)*100</f>
        <v>21.15384615</v>
      </c>
      <c r="D73" s="74">
        <f>Sum(H17:H24)</f>
        <v>43</v>
      </c>
      <c r="E73" s="74">
        <f>D72 * (6/7)</f>
        <v>44.57142857</v>
      </c>
    </row>
    <row r="74">
      <c r="A74" s="30">
        <f t="shared" si="36"/>
        <v>44615</v>
      </c>
      <c r="B74" s="74">
        <f>SUM(G26+G27+G28+G29+G30+G31+G32)</f>
        <v>9</v>
      </c>
      <c r="C74" s="74">
        <f>(B74-F72)/(F72)*100</f>
        <v>21.15384615</v>
      </c>
      <c r="D74" s="74">
        <f>sum(H25:H32)</f>
        <v>34</v>
      </c>
      <c r="E74" s="74">
        <f>D72 * (5/7)</f>
        <v>37.14285714</v>
      </c>
    </row>
    <row r="75">
      <c r="A75" s="30">
        <f t="shared" si="36"/>
        <v>44616</v>
      </c>
      <c r="B75" s="74">
        <f>SUM(G34+G35+G36+G37+G38+G39+G40)</f>
        <v>5.5</v>
      </c>
      <c r="C75" s="74">
        <f>(B75-F72)/(F72)*100</f>
        <v>-25.96153846</v>
      </c>
      <c r="D75" s="74">
        <f>sum(H33:H40)</f>
        <v>28.5</v>
      </c>
      <c r="E75" s="74">
        <f>D72 * (4/7)</f>
        <v>29.71428571</v>
      </c>
    </row>
    <row r="76">
      <c r="A76" s="30">
        <f t="shared" si="36"/>
        <v>44617</v>
      </c>
      <c r="B76" s="74">
        <f>SUM(G42+G43+G44+G45+G46+G47+G48)</f>
        <v>6</v>
      </c>
      <c r="C76" s="74">
        <f>((B76-F72)/(F72)*100)</f>
        <v>-19.23076923</v>
      </c>
      <c r="D76" s="74">
        <f>sum(H41:H48)</f>
        <v>22.5</v>
      </c>
      <c r="E76" s="74">
        <f>D72 * (3/7)</f>
        <v>22.28571429</v>
      </c>
    </row>
    <row r="77">
      <c r="A77" s="30">
        <f t="shared" si="36"/>
        <v>44618</v>
      </c>
      <c r="B77" s="74">
        <f>SUM(G50+G51+G52+G53+G54+G55+G56)</f>
        <v>9</v>
      </c>
      <c r="C77" s="74">
        <f>(B77-F72)/(F72)*100</f>
        <v>21.15384615</v>
      </c>
      <c r="D77" s="74">
        <f>sum(H49:H56)</f>
        <v>13.5</v>
      </c>
      <c r="E77" s="74">
        <f>D72 * (2/7)</f>
        <v>14.85714286</v>
      </c>
    </row>
    <row r="78">
      <c r="A78" s="30">
        <f t="shared" si="36"/>
        <v>44619</v>
      </c>
      <c r="B78" s="74">
        <f>SUM(G58+G59+G60+G61+G62+G63+G64)</f>
        <v>11</v>
      </c>
      <c r="C78" s="74">
        <f>(B78-F72)/(F72)*100</f>
        <v>48.07692308</v>
      </c>
      <c r="D78" s="74">
        <f>sum(H57:H64)</f>
        <v>2.5</v>
      </c>
      <c r="E78" s="74">
        <f>D72 * (1/7)</f>
        <v>7.428571429</v>
      </c>
    </row>
    <row r="79">
      <c r="A79" s="30">
        <f t="shared" si="36"/>
        <v>44620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2.5</v>
      </c>
      <c r="E79" s="74">
        <f>D72 * 0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35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136" t="s">
        <v>59</v>
      </c>
      <c r="B2" s="137">
        <v>8.0</v>
      </c>
      <c r="C2" s="25">
        <f>sumif(A9:A1000,A2,G9:G1000)</f>
        <v>11</v>
      </c>
      <c r="D2" s="26">
        <v>44620.0</v>
      </c>
      <c r="E2" s="27">
        <f>SUM(H9:H16)</f>
        <v>57</v>
      </c>
      <c r="F2" s="28">
        <f>sum(I2:I5)</f>
        <v>60</v>
      </c>
      <c r="G2" s="29" t="s">
        <v>89</v>
      </c>
      <c r="H2" s="138">
        <f>sum(B9:B64)</f>
        <v>0</v>
      </c>
      <c r="I2" s="29">
        <v>10.0</v>
      </c>
      <c r="J2" s="30">
        <f>D2</f>
        <v>44620</v>
      </c>
      <c r="K2" s="31">
        <f>B2</f>
        <v>8</v>
      </c>
      <c r="L2" s="31">
        <f>B3</f>
        <v>9</v>
      </c>
      <c r="M2" s="31">
        <f>B4</f>
        <v>8</v>
      </c>
      <c r="N2" s="31">
        <f>B5</f>
        <v>8</v>
      </c>
      <c r="O2" s="31">
        <f>B6</f>
        <v>12</v>
      </c>
      <c r="P2" s="31">
        <f>B7</f>
        <v>8</v>
      </c>
      <c r="Q2" s="31">
        <f>B8</f>
        <v>12</v>
      </c>
      <c r="R2" s="31">
        <f>sum(K2:Q2)</f>
        <v>65</v>
      </c>
      <c r="V2" s="23"/>
      <c r="W2" s="31">
        <f t="shared" ref="W2:AC2" si="1">(K11-K17)/7</f>
        <v>1.285714286</v>
      </c>
      <c r="X2" s="31">
        <f t="shared" si="1"/>
        <v>1.071428571</v>
      </c>
      <c r="Y2" s="31">
        <f t="shared" si="1"/>
        <v>0.8571428571</v>
      </c>
      <c r="Z2" s="31">
        <f t="shared" si="1"/>
        <v>1</v>
      </c>
      <c r="AA2" s="31">
        <f t="shared" si="1"/>
        <v>1</v>
      </c>
      <c r="AB2" s="31">
        <f t="shared" si="1"/>
        <v>0.8571428571</v>
      </c>
      <c r="AC2" s="31">
        <f t="shared" si="1"/>
        <v>1.285714286</v>
      </c>
      <c r="AD2" s="32"/>
    </row>
    <row r="3">
      <c r="A3" s="136" t="s">
        <v>61</v>
      </c>
      <c r="B3" s="153">
        <v>9.0</v>
      </c>
      <c r="C3" s="25">
        <f t="shared" ref="C3:C4" si="3">sumif(A9:A1000,A3,G9:G1000)</f>
        <v>7.5</v>
      </c>
      <c r="D3" s="26">
        <f t="shared" ref="D3:D8" si="4">D2 + 1</f>
        <v>44621</v>
      </c>
      <c r="E3" s="27">
        <f>Sum(H17:H24)</f>
        <v>48</v>
      </c>
      <c r="F3" s="27">
        <f>F2 * (6/7)</f>
        <v>51.42857143</v>
      </c>
      <c r="G3" s="5" t="s">
        <v>90</v>
      </c>
      <c r="H3" s="140">
        <f>sum(C9:C64)</f>
        <v>4</v>
      </c>
      <c r="I3" s="5">
        <v>20.0</v>
      </c>
      <c r="J3" s="30">
        <f t="shared" ref="J3:J9" si="5">J2 + 1</f>
        <v>44621</v>
      </c>
      <c r="K3" s="31">
        <f t="shared" ref="K3:R3" si="2">K2 * (6/7)</f>
        <v>6.857142857</v>
      </c>
      <c r="L3" s="31">
        <f t="shared" si="2"/>
        <v>7.714285714</v>
      </c>
      <c r="M3" s="31">
        <f t="shared" si="2"/>
        <v>6.857142857</v>
      </c>
      <c r="N3" s="31">
        <f t="shared" si="2"/>
        <v>6.857142857</v>
      </c>
      <c r="O3" s="31">
        <f t="shared" si="2"/>
        <v>10.28571429</v>
      </c>
      <c r="P3" s="31">
        <f t="shared" si="2"/>
        <v>6.857142857</v>
      </c>
      <c r="Q3" s="31">
        <f t="shared" si="2"/>
        <v>10.28571429</v>
      </c>
      <c r="R3" s="31">
        <f t="shared" si="2"/>
        <v>55.71428571</v>
      </c>
    </row>
    <row r="4">
      <c r="A4" s="136" t="s">
        <v>63</v>
      </c>
      <c r="B4" s="139">
        <v>8.0</v>
      </c>
      <c r="C4" s="25">
        <f t="shared" si="3"/>
        <v>8</v>
      </c>
      <c r="D4" s="26">
        <f t="shared" si="4"/>
        <v>44622</v>
      </c>
      <c r="E4" s="27">
        <f>sum(H25:H32)</f>
        <v>39.5</v>
      </c>
      <c r="F4" s="27">
        <f>F2 * (5/7)</f>
        <v>42.85714286</v>
      </c>
      <c r="G4" s="34" t="s">
        <v>91</v>
      </c>
      <c r="H4" s="141">
        <f>sum(D9:D64)</f>
        <v>19</v>
      </c>
      <c r="I4" s="34">
        <v>20.0</v>
      </c>
      <c r="J4" s="30">
        <f t="shared" si="5"/>
        <v>44622</v>
      </c>
      <c r="K4" s="31">
        <f t="shared" ref="K4:R4" si="6">K2 * (5/7)</f>
        <v>5.714285714</v>
      </c>
      <c r="L4" s="31">
        <f t="shared" si="6"/>
        <v>6.428571429</v>
      </c>
      <c r="M4" s="31">
        <f t="shared" si="6"/>
        <v>5.714285714</v>
      </c>
      <c r="N4" s="31">
        <f t="shared" si="6"/>
        <v>5.714285714</v>
      </c>
      <c r="O4" s="31">
        <f t="shared" si="6"/>
        <v>8.571428571</v>
      </c>
      <c r="P4" s="31">
        <f t="shared" si="6"/>
        <v>5.714285714</v>
      </c>
      <c r="Q4" s="31">
        <f t="shared" si="6"/>
        <v>8.571428571</v>
      </c>
      <c r="R4" s="31">
        <f t="shared" si="6"/>
        <v>46.42857143</v>
      </c>
    </row>
    <row r="5">
      <c r="A5" s="136" t="s">
        <v>64</v>
      </c>
      <c r="B5" s="139">
        <v>8.0</v>
      </c>
      <c r="C5" s="25">
        <f>sumif(A9:A1000,A5,G9:G1000)</f>
        <v>8</v>
      </c>
      <c r="D5" s="26">
        <f t="shared" si="4"/>
        <v>44623</v>
      </c>
      <c r="E5" s="27">
        <f>sum(H33:H40)</f>
        <v>30</v>
      </c>
      <c r="F5" s="27">
        <f>F2 * (4/7)</f>
        <v>34.28571429</v>
      </c>
      <c r="G5" s="36" t="s">
        <v>65</v>
      </c>
      <c r="H5" s="142">
        <f>sum(E9:E64)</f>
        <v>30.5</v>
      </c>
      <c r="I5" s="36">
        <v>10.0</v>
      </c>
      <c r="J5" s="30">
        <f t="shared" si="5"/>
        <v>44623</v>
      </c>
      <c r="K5" s="31">
        <f t="shared" ref="K5:R5" si="7">K2 * (4/7)</f>
        <v>4.571428571</v>
      </c>
      <c r="L5" s="31">
        <f t="shared" si="7"/>
        <v>5.142857143</v>
      </c>
      <c r="M5" s="31">
        <f t="shared" si="7"/>
        <v>4.571428571</v>
      </c>
      <c r="N5" s="31">
        <f t="shared" si="7"/>
        <v>4.571428571</v>
      </c>
      <c r="O5" s="31">
        <f t="shared" si="7"/>
        <v>6.857142857</v>
      </c>
      <c r="P5" s="31">
        <f t="shared" si="7"/>
        <v>4.571428571</v>
      </c>
      <c r="Q5" s="31">
        <f t="shared" si="7"/>
        <v>6.857142857</v>
      </c>
      <c r="R5" s="31">
        <f t="shared" si="7"/>
        <v>37.14285714</v>
      </c>
    </row>
    <row r="6">
      <c r="A6" s="136" t="s">
        <v>66</v>
      </c>
      <c r="B6" s="153">
        <v>12.0</v>
      </c>
      <c r="C6" s="25">
        <f>sumif(A9:A1000,A6,G9:G1000)</f>
        <v>9</v>
      </c>
      <c r="D6" s="26">
        <f t="shared" si="4"/>
        <v>44624</v>
      </c>
      <c r="E6" s="27">
        <f>sum(H41:H48)</f>
        <v>22.5</v>
      </c>
      <c r="F6" s="27">
        <f>F2 * (3/7)</f>
        <v>25.71428571</v>
      </c>
      <c r="G6" s="39" t="s">
        <v>67</v>
      </c>
      <c r="H6" s="40"/>
      <c r="I6" s="41">
        <f>Sum(I2:I5)</f>
        <v>60</v>
      </c>
      <c r="J6" s="30">
        <f t="shared" si="5"/>
        <v>44624</v>
      </c>
      <c r="K6" s="31">
        <f t="shared" ref="K6:R6" si="8">K2 * (3/7)</f>
        <v>3.428571429</v>
      </c>
      <c r="L6" s="31">
        <f t="shared" si="8"/>
        <v>3.857142857</v>
      </c>
      <c r="M6" s="31">
        <f t="shared" si="8"/>
        <v>3.428571429</v>
      </c>
      <c r="N6" s="31">
        <f t="shared" si="8"/>
        <v>3.428571429</v>
      </c>
      <c r="O6" s="31">
        <f t="shared" si="8"/>
        <v>5.142857143</v>
      </c>
      <c r="P6" s="31">
        <f t="shared" si="8"/>
        <v>3.428571429</v>
      </c>
      <c r="Q6" s="31">
        <f t="shared" si="8"/>
        <v>5.142857143</v>
      </c>
      <c r="R6" s="31">
        <f t="shared" si="8"/>
        <v>27.85714286</v>
      </c>
    </row>
    <row r="7">
      <c r="A7" s="136" t="s">
        <v>68</v>
      </c>
      <c r="B7" s="139">
        <v>8.0</v>
      </c>
      <c r="C7" s="25">
        <f>sumif(A9:A1000,A7,G9:G1000)</f>
        <v>7</v>
      </c>
      <c r="D7" s="26">
        <f t="shared" si="4"/>
        <v>44625</v>
      </c>
      <c r="E7" s="27">
        <f>sum(H49:H56)</f>
        <v>13.5</v>
      </c>
      <c r="F7" s="27">
        <f>F2 * (2/7)</f>
        <v>17.14285714</v>
      </c>
      <c r="G7" s="24" t="s">
        <v>69</v>
      </c>
      <c r="H7" s="24" t="s">
        <v>50</v>
      </c>
      <c r="J7" s="30">
        <f t="shared" si="5"/>
        <v>44625</v>
      </c>
      <c r="K7" s="31">
        <f t="shared" ref="K7:R7" si="9">K2 * (2/7)</f>
        <v>2.285714286</v>
      </c>
      <c r="L7" s="31">
        <f t="shared" si="9"/>
        <v>2.571428571</v>
      </c>
      <c r="M7" s="31">
        <f t="shared" si="9"/>
        <v>2.285714286</v>
      </c>
      <c r="N7" s="31">
        <f t="shared" si="9"/>
        <v>2.285714286</v>
      </c>
      <c r="O7" s="31">
        <f t="shared" si="9"/>
        <v>3.428571429</v>
      </c>
      <c r="P7" s="31">
        <f t="shared" si="9"/>
        <v>2.285714286</v>
      </c>
      <c r="Q7" s="31">
        <f t="shared" si="9"/>
        <v>3.428571429</v>
      </c>
      <c r="R7" s="31">
        <f t="shared" si="9"/>
        <v>18.57142857</v>
      </c>
    </row>
    <row r="8">
      <c r="A8" s="136" t="s">
        <v>70</v>
      </c>
      <c r="B8" s="158">
        <v>12.0</v>
      </c>
      <c r="C8" s="25">
        <f>sumif(A9:A1000,A8,G9:G1000)</f>
        <v>9</v>
      </c>
      <c r="D8" s="26">
        <f t="shared" si="4"/>
        <v>44626</v>
      </c>
      <c r="E8" s="27">
        <f>sum(H57:H64)</f>
        <v>5.5</v>
      </c>
      <c r="F8" s="27">
        <f>F2 * (1/7)</f>
        <v>8.571428571</v>
      </c>
      <c r="G8" s="44">
        <f t="shared" ref="G8:H8" si="10">Sum(B2:B8)</f>
        <v>65</v>
      </c>
      <c r="H8" s="45">
        <f t="shared" si="10"/>
        <v>59.5</v>
      </c>
      <c r="J8" s="30">
        <f t="shared" si="5"/>
        <v>44626</v>
      </c>
      <c r="K8" s="31">
        <f t="shared" ref="K8:R8" si="11">K2 * (1/7)</f>
        <v>1.142857143</v>
      </c>
      <c r="L8" s="31">
        <f t="shared" si="11"/>
        <v>1.285714286</v>
      </c>
      <c r="M8" s="31">
        <f t="shared" si="11"/>
        <v>1.142857143</v>
      </c>
      <c r="N8" s="31">
        <f t="shared" si="11"/>
        <v>1.142857143</v>
      </c>
      <c r="O8" s="31">
        <f t="shared" si="11"/>
        <v>1.714285714</v>
      </c>
      <c r="P8" s="31">
        <f t="shared" si="11"/>
        <v>1.142857143</v>
      </c>
      <c r="Q8" s="31">
        <f t="shared" si="11"/>
        <v>1.714285714</v>
      </c>
      <c r="R8" s="31">
        <f t="shared" si="11"/>
        <v>9.285714286</v>
      </c>
    </row>
    <row r="9">
      <c r="A9" s="46">
        <f>D2</f>
        <v>44620</v>
      </c>
      <c r="B9" s="159" t="str">
        <f>G2</f>
        <v>Reviews Creation</v>
      </c>
      <c r="C9" s="33" t="str">
        <f>G3</f>
        <v>UM + Unit tests</v>
      </c>
      <c r="D9" s="34" t="s">
        <v>91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5"/>
        <v>44627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51" t="s">
        <v>59</v>
      </c>
      <c r="B10" s="52"/>
      <c r="C10" s="53"/>
      <c r="D10" s="54"/>
      <c r="E10" s="55">
        <v>2.0</v>
      </c>
      <c r="F10" s="56"/>
      <c r="G10" s="57">
        <f t="shared" ref="G10:G16" si="13">sum(B10:E10)</f>
        <v>2</v>
      </c>
      <c r="H10" s="58">
        <f t="shared" ref="H10:H16" si="14">B2 - G10</f>
        <v>6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/>
      <c r="F11" s="56"/>
      <c r="G11" s="57">
        <f t="shared" si="13"/>
        <v>0</v>
      </c>
      <c r="H11" s="58">
        <f t="shared" si="14"/>
        <v>9</v>
      </c>
      <c r="J11" s="30">
        <f>D2</f>
        <v>44620</v>
      </c>
      <c r="K11" s="62">
        <f>H10</f>
        <v>6</v>
      </c>
      <c r="L11" s="62">
        <f>H11</f>
        <v>9</v>
      </c>
      <c r="M11" s="62">
        <f>H12</f>
        <v>6</v>
      </c>
      <c r="N11" s="62">
        <f>H13</f>
        <v>7</v>
      </c>
      <c r="O11" s="62">
        <f>H14</f>
        <v>10</v>
      </c>
      <c r="P11" s="62">
        <f>H15</f>
        <v>7</v>
      </c>
      <c r="Q11" s="62">
        <f>H16</f>
        <v>12</v>
      </c>
      <c r="R11" s="62">
        <f t="shared" ref="R11:R18" si="15">sum(K11:Q11)</f>
        <v>57</v>
      </c>
    </row>
    <row r="12">
      <c r="A12" s="59" t="s">
        <v>63</v>
      </c>
      <c r="B12" s="60"/>
      <c r="C12" s="61"/>
      <c r="D12" s="160">
        <v>2.0</v>
      </c>
      <c r="E12" s="55"/>
      <c r="F12" s="56"/>
      <c r="G12" s="57">
        <f t="shared" si="13"/>
        <v>2</v>
      </c>
      <c r="H12" s="58">
        <f t="shared" si="14"/>
        <v>6</v>
      </c>
      <c r="J12" s="30">
        <f t="shared" ref="J12:J18" si="16">J11 + 1</f>
        <v>44621</v>
      </c>
      <c r="K12" s="62">
        <f>H18</f>
        <v>3</v>
      </c>
      <c r="L12" s="62">
        <f>H19</f>
        <v>7.5</v>
      </c>
      <c r="M12" s="62">
        <f>H20</f>
        <v>6</v>
      </c>
      <c r="N12" s="62">
        <f>H21</f>
        <v>6</v>
      </c>
      <c r="O12" s="62">
        <f>H22</f>
        <v>8</v>
      </c>
      <c r="P12" s="62">
        <f>H23</f>
        <v>5.5</v>
      </c>
      <c r="Q12" s="62">
        <f>H24</f>
        <v>12</v>
      </c>
      <c r="R12" s="62">
        <f t="shared" si="15"/>
        <v>48</v>
      </c>
    </row>
    <row r="13">
      <c r="A13" s="59" t="s">
        <v>64</v>
      </c>
      <c r="B13" s="60"/>
      <c r="C13" s="61"/>
      <c r="D13" s="54"/>
      <c r="E13" s="55">
        <v>1.0</v>
      </c>
      <c r="F13" s="56"/>
      <c r="G13" s="57">
        <f t="shared" si="13"/>
        <v>1</v>
      </c>
      <c r="H13" s="58">
        <f t="shared" si="14"/>
        <v>7</v>
      </c>
      <c r="J13" s="30">
        <f t="shared" si="16"/>
        <v>44622</v>
      </c>
      <c r="K13" s="62">
        <f>H26</f>
        <v>0</v>
      </c>
      <c r="L13" s="62">
        <f>H27</f>
        <v>7.5</v>
      </c>
      <c r="M13" s="62">
        <f>H28</f>
        <v>4</v>
      </c>
      <c r="N13" s="62">
        <f>H29</f>
        <v>5</v>
      </c>
      <c r="O13" s="62">
        <f>H30</f>
        <v>8</v>
      </c>
      <c r="P13" s="62">
        <f>H31</f>
        <v>5</v>
      </c>
      <c r="Q13" s="62">
        <f>H32</f>
        <v>10</v>
      </c>
      <c r="R13" s="62">
        <f t="shared" si="15"/>
        <v>39.5</v>
      </c>
    </row>
    <row r="14">
      <c r="A14" s="59" t="s">
        <v>66</v>
      </c>
      <c r="B14" s="60"/>
      <c r="C14" s="53">
        <v>2.0</v>
      </c>
      <c r="D14" s="54"/>
      <c r="E14" s="63"/>
      <c r="F14" s="56">
        <v>2.0</v>
      </c>
      <c r="G14" s="57">
        <f t="shared" si="13"/>
        <v>2</v>
      </c>
      <c r="H14" s="58">
        <f t="shared" si="14"/>
        <v>10</v>
      </c>
      <c r="J14" s="30">
        <f t="shared" si="16"/>
        <v>44623</v>
      </c>
      <c r="K14" s="62">
        <f>H34</f>
        <v>-2</v>
      </c>
      <c r="L14" s="62">
        <f>H35</f>
        <v>5</v>
      </c>
      <c r="M14" s="62">
        <f>H36</f>
        <v>2</v>
      </c>
      <c r="N14" s="62">
        <f>H37</f>
        <v>3</v>
      </c>
      <c r="O14" s="62">
        <f>H38</f>
        <v>8</v>
      </c>
      <c r="P14" s="62">
        <f>H39</f>
        <v>4</v>
      </c>
      <c r="Q14" s="62">
        <f>H40</f>
        <v>10</v>
      </c>
      <c r="R14" s="62">
        <f t="shared" si="15"/>
        <v>30</v>
      </c>
    </row>
    <row r="15">
      <c r="A15" s="59" t="s">
        <v>68</v>
      </c>
      <c r="B15" s="60"/>
      <c r="C15" s="61"/>
      <c r="D15" s="54"/>
      <c r="E15" s="55">
        <v>1.0</v>
      </c>
      <c r="F15" s="56"/>
      <c r="G15" s="57">
        <f t="shared" si="13"/>
        <v>1</v>
      </c>
      <c r="H15" s="58">
        <f t="shared" si="14"/>
        <v>7</v>
      </c>
      <c r="J15" s="30">
        <f t="shared" si="16"/>
        <v>44624</v>
      </c>
      <c r="K15" s="62">
        <f>H42</f>
        <v>-2</v>
      </c>
      <c r="L15" s="62">
        <f>H43</f>
        <v>1.5</v>
      </c>
      <c r="M15" s="62">
        <f>H44</f>
        <v>1</v>
      </c>
      <c r="N15" s="62">
        <f>H45</f>
        <v>2</v>
      </c>
      <c r="O15" s="62">
        <f>H46</f>
        <v>7</v>
      </c>
      <c r="P15" s="62">
        <f>H47</f>
        <v>3</v>
      </c>
      <c r="Q15" s="62">
        <f>H48</f>
        <v>10</v>
      </c>
      <c r="R15" s="62">
        <f t="shared" si="15"/>
        <v>22.5</v>
      </c>
    </row>
    <row r="16">
      <c r="A16" s="43" t="s">
        <v>70</v>
      </c>
      <c r="B16" s="52"/>
      <c r="C16" s="61"/>
      <c r="D16" s="54"/>
      <c r="E16" s="63"/>
      <c r="F16" s="64"/>
      <c r="G16" s="57">
        <f t="shared" si="13"/>
        <v>0</v>
      </c>
      <c r="H16" s="58">
        <f t="shared" si="14"/>
        <v>12</v>
      </c>
      <c r="J16" s="30">
        <f t="shared" si="16"/>
        <v>44625</v>
      </c>
      <c r="K16" s="62">
        <f>H50</f>
        <v>-3</v>
      </c>
      <c r="L16" s="62">
        <f>H51</f>
        <v>1.5</v>
      </c>
      <c r="M16" s="62">
        <f>H52</f>
        <v>1</v>
      </c>
      <c r="N16" s="62">
        <f>H53</f>
        <v>0</v>
      </c>
      <c r="O16" s="62">
        <f>H54</f>
        <v>5</v>
      </c>
      <c r="P16" s="62">
        <f>H55</f>
        <v>2</v>
      </c>
      <c r="Q16" s="62">
        <f>H56</f>
        <v>7</v>
      </c>
      <c r="R16" s="62">
        <f t="shared" si="15"/>
        <v>13.5</v>
      </c>
    </row>
    <row r="17">
      <c r="A17" s="46">
        <f>A9 + 1</f>
        <v>44621</v>
      </c>
      <c r="B17" s="47" t="str">
        <f t="shared" ref="B17:E17" si="17">B9</f>
        <v>Reviews Creation</v>
      </c>
      <c r="C17" s="33" t="str">
        <f t="shared" si="17"/>
        <v>UM + Unit tests</v>
      </c>
      <c r="D17" s="35" t="str">
        <f t="shared" si="17"/>
        <v>Login/Signup Page</v>
      </c>
      <c r="E17" s="48" t="str">
        <f t="shared" si="17"/>
        <v>Other</v>
      </c>
      <c r="F17" s="49" t="s">
        <v>71</v>
      </c>
      <c r="G17" s="50" t="s">
        <v>72</v>
      </c>
      <c r="H17" s="21" t="s">
        <v>73</v>
      </c>
      <c r="J17" s="30">
        <f t="shared" si="16"/>
        <v>44626</v>
      </c>
      <c r="K17" s="62">
        <f>H58</f>
        <v>-3</v>
      </c>
      <c r="L17" s="62">
        <f>H59</f>
        <v>1.5</v>
      </c>
      <c r="M17" s="62">
        <f>H60</f>
        <v>0</v>
      </c>
      <c r="N17" s="62">
        <f>H61</f>
        <v>0</v>
      </c>
      <c r="O17" s="62">
        <f>H62</f>
        <v>3</v>
      </c>
      <c r="P17" s="62">
        <f>H63</f>
        <v>1</v>
      </c>
      <c r="Q17" s="62">
        <f>H64</f>
        <v>3</v>
      </c>
      <c r="R17" s="62">
        <f t="shared" si="15"/>
        <v>5.5</v>
      </c>
    </row>
    <row r="18">
      <c r="A18" s="51" t="s">
        <v>59</v>
      </c>
      <c r="B18" s="52"/>
      <c r="C18" s="53"/>
      <c r="D18" s="54"/>
      <c r="E18" s="55">
        <v>3.0</v>
      </c>
      <c r="F18" s="56"/>
      <c r="G18" s="57">
        <f>sum(B18:E18)</f>
        <v>3</v>
      </c>
      <c r="H18" s="58">
        <f t="shared" ref="H18:H24" si="19">H10 - G18</f>
        <v>3</v>
      </c>
      <c r="J18" s="30">
        <f t="shared" si="16"/>
        <v>44627</v>
      </c>
      <c r="K18" s="62">
        <f t="shared" ref="K18:Q18" si="18">K17</f>
        <v>-3</v>
      </c>
      <c r="L18" s="62">
        <f t="shared" si="18"/>
        <v>1.5</v>
      </c>
      <c r="M18" s="62">
        <f t="shared" si="18"/>
        <v>0</v>
      </c>
      <c r="N18" s="62">
        <f t="shared" si="18"/>
        <v>0</v>
      </c>
      <c r="O18" s="62">
        <f t="shared" si="18"/>
        <v>3</v>
      </c>
      <c r="P18" s="62">
        <f t="shared" si="18"/>
        <v>1</v>
      </c>
      <c r="Q18" s="62">
        <f t="shared" si="18"/>
        <v>3</v>
      </c>
      <c r="R18" s="62">
        <f t="shared" si="15"/>
        <v>5.5</v>
      </c>
    </row>
    <row r="19">
      <c r="A19" s="59" t="s">
        <v>61</v>
      </c>
      <c r="B19" s="60"/>
      <c r="C19" s="61"/>
      <c r="D19" s="54"/>
      <c r="E19" s="55">
        <v>1.0</v>
      </c>
      <c r="F19" s="56">
        <v>0.5</v>
      </c>
      <c r="G19" s="57">
        <f>sum(B19:F19)</f>
        <v>1.5</v>
      </c>
      <c r="H19" s="58">
        <f t="shared" si="19"/>
        <v>7.5</v>
      </c>
    </row>
    <row r="20">
      <c r="A20" s="59" t="s">
        <v>63</v>
      </c>
      <c r="B20" s="52"/>
      <c r="C20" s="61"/>
      <c r="D20" s="54"/>
      <c r="E20" s="63"/>
      <c r="F20" s="56"/>
      <c r="G20" s="57">
        <f t="shared" ref="G20:G24" si="20">sum(B20:E20)</f>
        <v>0</v>
      </c>
      <c r="H20" s="58">
        <f t="shared" si="19"/>
        <v>6</v>
      </c>
    </row>
    <row r="21">
      <c r="A21" s="59" t="s">
        <v>64</v>
      </c>
      <c r="B21" s="60"/>
      <c r="C21" s="61"/>
      <c r="D21" s="54"/>
      <c r="E21" s="55">
        <v>1.0</v>
      </c>
      <c r="F21" s="56"/>
      <c r="G21" s="57">
        <f t="shared" si="20"/>
        <v>1</v>
      </c>
      <c r="H21" s="58">
        <f t="shared" si="19"/>
        <v>6</v>
      </c>
    </row>
    <row r="22">
      <c r="A22" s="59" t="s">
        <v>66</v>
      </c>
      <c r="B22" s="60"/>
      <c r="C22" s="53">
        <v>2.0</v>
      </c>
      <c r="D22" s="160"/>
      <c r="E22" s="63"/>
      <c r="F22" s="64"/>
      <c r="G22" s="57">
        <f t="shared" si="20"/>
        <v>2</v>
      </c>
      <c r="H22" s="58">
        <f t="shared" si="19"/>
        <v>8</v>
      </c>
    </row>
    <row r="23">
      <c r="A23" s="59" t="s">
        <v>68</v>
      </c>
      <c r="B23" s="60"/>
      <c r="C23" s="61"/>
      <c r="D23" s="54"/>
      <c r="E23" s="55">
        <v>1.5</v>
      </c>
      <c r="F23" s="64"/>
      <c r="G23" s="57">
        <f t="shared" si="20"/>
        <v>1.5</v>
      </c>
      <c r="H23" s="58">
        <f t="shared" si="19"/>
        <v>5.5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20"/>
        <v>0</v>
      </c>
      <c r="H24" s="58">
        <f t="shared" si="19"/>
        <v>12</v>
      </c>
    </row>
    <row r="25">
      <c r="A25" s="46">
        <f>A17 + 1</f>
        <v>44622</v>
      </c>
      <c r="B25" s="47" t="str">
        <f t="shared" ref="B25:E25" si="21">B17</f>
        <v>Reviews Creation</v>
      </c>
      <c r="C25" s="33" t="str">
        <f t="shared" si="21"/>
        <v>UM + Unit tests</v>
      </c>
      <c r="D25" s="35" t="str">
        <f t="shared" si="21"/>
        <v>Login/Signup Page</v>
      </c>
      <c r="E25" s="48" t="str">
        <f t="shared" si="21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54"/>
      <c r="E26" s="55">
        <v>3.0</v>
      </c>
      <c r="F26" s="56"/>
      <c r="G26" s="57">
        <f t="shared" ref="G26:G31" si="22">sum(B26:E26)</f>
        <v>3</v>
      </c>
      <c r="H26" s="58">
        <f t="shared" ref="H26:H32" si="23">H18 - G26</f>
        <v>0</v>
      </c>
    </row>
    <row r="27">
      <c r="A27" s="59" t="s">
        <v>61</v>
      </c>
      <c r="B27" s="52"/>
      <c r="C27" s="61"/>
      <c r="D27" s="54"/>
      <c r="E27" s="63"/>
      <c r="F27" s="56"/>
      <c r="G27" s="57">
        <f t="shared" si="22"/>
        <v>0</v>
      </c>
      <c r="H27" s="58">
        <f t="shared" si="23"/>
        <v>7.5</v>
      </c>
    </row>
    <row r="28">
      <c r="A28" s="59" t="s">
        <v>63</v>
      </c>
      <c r="B28" s="52"/>
      <c r="C28" s="61"/>
      <c r="D28" s="160">
        <v>2.0</v>
      </c>
      <c r="E28" s="63"/>
      <c r="F28" s="64"/>
      <c r="G28" s="57">
        <f t="shared" si="22"/>
        <v>2</v>
      </c>
      <c r="H28" s="58">
        <f t="shared" si="23"/>
        <v>4</v>
      </c>
    </row>
    <row r="29">
      <c r="A29" s="59" t="s">
        <v>64</v>
      </c>
      <c r="B29" s="60"/>
      <c r="C29" s="61"/>
      <c r="D29" s="54"/>
      <c r="E29" s="55">
        <v>1.0</v>
      </c>
      <c r="F29" s="64"/>
      <c r="G29" s="57">
        <f t="shared" si="22"/>
        <v>1</v>
      </c>
      <c r="H29" s="58">
        <f t="shared" si="23"/>
        <v>5</v>
      </c>
    </row>
    <row r="30">
      <c r="A30" s="59" t="s">
        <v>66</v>
      </c>
      <c r="B30" s="60"/>
      <c r="C30" s="53"/>
      <c r="D30" s="54"/>
      <c r="E30" s="63"/>
      <c r="F30" s="56">
        <v>3.0</v>
      </c>
      <c r="G30" s="57">
        <f t="shared" si="22"/>
        <v>0</v>
      </c>
      <c r="H30" s="58">
        <f t="shared" si="23"/>
        <v>8</v>
      </c>
    </row>
    <row r="31">
      <c r="A31" s="59" t="s">
        <v>68</v>
      </c>
      <c r="B31" s="60"/>
      <c r="C31" s="61"/>
      <c r="D31" s="54"/>
      <c r="E31" s="55">
        <v>0.5</v>
      </c>
      <c r="F31" s="64"/>
      <c r="G31" s="57">
        <f t="shared" si="22"/>
        <v>0.5</v>
      </c>
      <c r="H31" s="58">
        <f t="shared" si="23"/>
        <v>5</v>
      </c>
    </row>
    <row r="32">
      <c r="A32" s="43" t="s">
        <v>70</v>
      </c>
      <c r="B32" s="52"/>
      <c r="C32" s="61"/>
      <c r="D32" s="160">
        <v>1.0</v>
      </c>
      <c r="E32" s="63"/>
      <c r="F32" s="56">
        <v>1.0</v>
      </c>
      <c r="G32" s="57">
        <f>sum(B32:F32)</f>
        <v>2</v>
      </c>
      <c r="H32" s="58">
        <f t="shared" si="23"/>
        <v>10</v>
      </c>
    </row>
    <row r="33">
      <c r="A33" s="46">
        <f>A25 + 1</f>
        <v>44623</v>
      </c>
      <c r="B33" s="47" t="str">
        <f t="shared" ref="B33:E33" si="24">B25</f>
        <v>Reviews Creation</v>
      </c>
      <c r="C33" s="33" t="str">
        <f t="shared" si="24"/>
        <v>UM + Unit tests</v>
      </c>
      <c r="D33" s="35" t="str">
        <f t="shared" si="24"/>
        <v>Login/Signup Page</v>
      </c>
      <c r="E33" s="48" t="str">
        <f t="shared" si="24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>
        <v>2.0</v>
      </c>
      <c r="F34" s="56"/>
      <c r="G34" s="57">
        <f>sum(B34:E34)</f>
        <v>2</v>
      </c>
      <c r="H34" s="58">
        <f t="shared" ref="H34:H40" si="25">H26 - G34</f>
        <v>-2</v>
      </c>
    </row>
    <row r="35">
      <c r="A35" s="59" t="s">
        <v>61</v>
      </c>
      <c r="B35" s="52"/>
      <c r="C35" s="61"/>
      <c r="D35" s="54"/>
      <c r="E35" s="55">
        <v>1.5</v>
      </c>
      <c r="F35" s="56">
        <v>1.0</v>
      </c>
      <c r="G35" s="57">
        <f>sum(B35:F35)</f>
        <v>2.5</v>
      </c>
      <c r="H35" s="58">
        <f t="shared" si="25"/>
        <v>5</v>
      </c>
    </row>
    <row r="36">
      <c r="A36" s="59" t="s">
        <v>63</v>
      </c>
      <c r="B36" s="52"/>
      <c r="C36" s="61"/>
      <c r="D36" s="160">
        <v>2.0</v>
      </c>
      <c r="E36" s="63"/>
      <c r="F36" s="64"/>
      <c r="G36" s="57">
        <f t="shared" ref="G36:G40" si="26">sum(B36:E36)</f>
        <v>2</v>
      </c>
      <c r="H36" s="58">
        <f t="shared" si="25"/>
        <v>2</v>
      </c>
    </row>
    <row r="37">
      <c r="A37" s="59" t="s">
        <v>64</v>
      </c>
      <c r="B37" s="60"/>
      <c r="C37" s="61"/>
      <c r="D37" s="54"/>
      <c r="E37" s="55">
        <v>2.0</v>
      </c>
      <c r="F37" s="64"/>
      <c r="G37" s="57">
        <f t="shared" si="26"/>
        <v>2</v>
      </c>
      <c r="H37" s="58">
        <f t="shared" si="25"/>
        <v>3</v>
      </c>
    </row>
    <row r="38">
      <c r="A38" s="59" t="s">
        <v>66</v>
      </c>
      <c r="B38" s="60"/>
      <c r="C38" s="53"/>
      <c r="D38" s="54"/>
      <c r="E38" s="63"/>
      <c r="F38" s="64"/>
      <c r="G38" s="57">
        <f t="shared" si="26"/>
        <v>0</v>
      </c>
      <c r="H38" s="58">
        <f t="shared" si="25"/>
        <v>8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6"/>
        <v>1</v>
      </c>
      <c r="H39" s="58">
        <f t="shared" si="25"/>
        <v>4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6"/>
        <v>0</v>
      </c>
      <c r="H40" s="58">
        <f t="shared" si="25"/>
        <v>10</v>
      </c>
    </row>
    <row r="41">
      <c r="A41" s="46">
        <f>A33 + 1</f>
        <v>44624</v>
      </c>
      <c r="B41" s="47" t="str">
        <f t="shared" ref="B41:E41" si="27">B33</f>
        <v>Reviews Creation</v>
      </c>
      <c r="C41" s="33" t="str">
        <f t="shared" si="27"/>
        <v>UM + Unit tests</v>
      </c>
      <c r="D41" s="35" t="str">
        <f t="shared" si="27"/>
        <v>Login/Signup Page</v>
      </c>
      <c r="E41" s="48" t="str">
        <f t="shared" si="27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/>
      <c r="F42" s="64"/>
      <c r="G42" s="57">
        <f>sum(B42:E42)</f>
        <v>0</v>
      </c>
      <c r="H42" s="58">
        <f t="shared" ref="H42:H48" si="28">H34 - G42</f>
        <v>-2</v>
      </c>
    </row>
    <row r="43">
      <c r="A43" s="59" t="s">
        <v>61</v>
      </c>
      <c r="B43" s="52"/>
      <c r="C43" s="61"/>
      <c r="D43" s="54"/>
      <c r="E43" s="55">
        <v>2.0</v>
      </c>
      <c r="F43" s="56">
        <v>1.5</v>
      </c>
      <c r="G43" s="57">
        <f>sum(B43:F43)</f>
        <v>3.5</v>
      </c>
      <c r="H43" s="58">
        <f t="shared" si="28"/>
        <v>1.5</v>
      </c>
    </row>
    <row r="44">
      <c r="A44" s="59" t="s">
        <v>63</v>
      </c>
      <c r="B44" s="60"/>
      <c r="C44" s="61"/>
      <c r="D44" s="160">
        <v>1.0</v>
      </c>
      <c r="E44" s="63"/>
      <c r="F44" s="64"/>
      <c r="G44" s="57">
        <f t="shared" ref="G44:G48" si="29">sum(B44:E44)</f>
        <v>1</v>
      </c>
      <c r="H44" s="58">
        <f t="shared" si="28"/>
        <v>1</v>
      </c>
    </row>
    <row r="45">
      <c r="A45" s="59" t="s">
        <v>64</v>
      </c>
      <c r="B45" s="60"/>
      <c r="C45" s="61"/>
      <c r="D45" s="54"/>
      <c r="E45" s="55">
        <v>1.0</v>
      </c>
      <c r="F45" s="56"/>
      <c r="G45" s="57">
        <f t="shared" si="29"/>
        <v>1</v>
      </c>
      <c r="H45" s="58">
        <f t="shared" si="28"/>
        <v>2</v>
      </c>
    </row>
    <row r="46">
      <c r="A46" s="59" t="s">
        <v>66</v>
      </c>
      <c r="B46" s="60"/>
      <c r="C46" s="61"/>
      <c r="D46" s="160">
        <v>1.0</v>
      </c>
      <c r="E46" s="63"/>
      <c r="F46" s="64"/>
      <c r="G46" s="57">
        <f t="shared" si="29"/>
        <v>1</v>
      </c>
      <c r="H46" s="58">
        <f t="shared" si="28"/>
        <v>7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9"/>
        <v>1</v>
      </c>
      <c r="H47" s="58">
        <f t="shared" si="28"/>
        <v>3</v>
      </c>
    </row>
    <row r="48">
      <c r="A48" s="43" t="s">
        <v>70</v>
      </c>
      <c r="B48" s="52"/>
      <c r="C48" s="61"/>
      <c r="D48" s="54"/>
      <c r="E48" s="63"/>
      <c r="F48" s="64"/>
      <c r="G48" s="57">
        <f t="shared" si="29"/>
        <v>0</v>
      </c>
      <c r="H48" s="58">
        <f t="shared" si="28"/>
        <v>10</v>
      </c>
    </row>
    <row r="49">
      <c r="A49" s="46">
        <f>A41 + 1</f>
        <v>44625</v>
      </c>
      <c r="B49" s="47" t="str">
        <f t="shared" ref="B49:E49" si="30">B41</f>
        <v>Reviews Creation</v>
      </c>
      <c r="C49" s="33" t="str">
        <f t="shared" si="30"/>
        <v>UM + Unit tests</v>
      </c>
      <c r="D49" s="35" t="str">
        <f t="shared" si="30"/>
        <v>Login/Signup Page</v>
      </c>
      <c r="E49" s="48" t="str">
        <f t="shared" si="30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>
        <v>1.0</v>
      </c>
      <c r="F50" s="64"/>
      <c r="G50" s="57">
        <f t="shared" ref="G50:G55" si="31">sum(B50:E50)</f>
        <v>1</v>
      </c>
      <c r="H50" s="58">
        <f t="shared" ref="H50:H56" si="32">H42 - G50</f>
        <v>-3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1"/>
        <v>0</v>
      </c>
      <c r="H51" s="58">
        <f t="shared" si="32"/>
        <v>1.5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1"/>
        <v>0</v>
      </c>
      <c r="H52" s="58">
        <f t="shared" si="32"/>
        <v>1</v>
      </c>
    </row>
    <row r="53">
      <c r="A53" s="59" t="s">
        <v>64</v>
      </c>
      <c r="B53" s="60"/>
      <c r="C53" s="61"/>
      <c r="D53" s="54"/>
      <c r="E53" s="55">
        <v>2.0</v>
      </c>
      <c r="F53" s="56">
        <v>0.0</v>
      </c>
      <c r="G53" s="57">
        <f t="shared" si="31"/>
        <v>2</v>
      </c>
      <c r="H53" s="58">
        <f t="shared" si="32"/>
        <v>0</v>
      </c>
    </row>
    <row r="54">
      <c r="A54" s="59" t="s">
        <v>66</v>
      </c>
      <c r="B54" s="60"/>
      <c r="C54" s="53"/>
      <c r="D54" s="160">
        <v>2.0</v>
      </c>
      <c r="E54" s="63"/>
      <c r="F54" s="56">
        <v>1.0</v>
      </c>
      <c r="G54" s="57">
        <f t="shared" si="31"/>
        <v>2</v>
      </c>
      <c r="H54" s="58">
        <f t="shared" si="32"/>
        <v>5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1"/>
        <v>1</v>
      </c>
      <c r="H55" s="58">
        <f t="shared" si="32"/>
        <v>2</v>
      </c>
    </row>
    <row r="56">
      <c r="A56" s="43" t="s">
        <v>70</v>
      </c>
      <c r="B56" s="60"/>
      <c r="C56" s="61"/>
      <c r="D56" s="160">
        <v>1.0</v>
      </c>
      <c r="E56" s="63"/>
      <c r="F56" s="56">
        <v>2.0</v>
      </c>
      <c r="G56" s="57">
        <f>sum(B56:F56)</f>
        <v>3</v>
      </c>
      <c r="H56" s="58">
        <f t="shared" si="32"/>
        <v>7</v>
      </c>
    </row>
    <row r="57">
      <c r="A57" s="46">
        <f>A49 + 1</f>
        <v>44626</v>
      </c>
      <c r="B57" s="47" t="str">
        <f t="shared" ref="B57:E57" si="33">B49</f>
        <v>Reviews Creation</v>
      </c>
      <c r="C57" s="33" t="str">
        <f t="shared" si="33"/>
        <v>UM + Unit tests</v>
      </c>
      <c r="D57" s="35" t="str">
        <f t="shared" si="33"/>
        <v>Login/Signup Page</v>
      </c>
      <c r="E57" s="48" t="str">
        <f t="shared" si="33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63"/>
      <c r="F58" s="64"/>
      <c r="G58" s="57">
        <f t="shared" ref="G58:G64" si="34">sum(B58:E58)</f>
        <v>0</v>
      </c>
      <c r="H58" s="58">
        <f t="shared" ref="H58:H64" si="35">H50 - G58</f>
        <v>-3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4"/>
        <v>0</v>
      </c>
      <c r="H59" s="58">
        <f t="shared" si="35"/>
        <v>1.5</v>
      </c>
    </row>
    <row r="60">
      <c r="A60" s="59" t="s">
        <v>63</v>
      </c>
      <c r="B60" s="60"/>
      <c r="C60" s="61"/>
      <c r="D60" s="160">
        <v>1.0</v>
      </c>
      <c r="E60" s="63"/>
      <c r="F60" s="64"/>
      <c r="G60" s="57">
        <f t="shared" si="34"/>
        <v>1</v>
      </c>
      <c r="H60" s="58">
        <f t="shared" si="35"/>
        <v>0</v>
      </c>
    </row>
    <row r="61">
      <c r="A61" s="59" t="s">
        <v>64</v>
      </c>
      <c r="B61" s="60"/>
      <c r="C61" s="61"/>
      <c r="D61" s="54"/>
      <c r="E61" s="63"/>
      <c r="F61" s="56"/>
      <c r="G61" s="57">
        <f t="shared" si="34"/>
        <v>0</v>
      </c>
      <c r="H61" s="58">
        <f t="shared" si="35"/>
        <v>0</v>
      </c>
    </row>
    <row r="62">
      <c r="A62" s="59" t="s">
        <v>66</v>
      </c>
      <c r="B62" s="60"/>
      <c r="C62" s="61"/>
      <c r="D62" s="160">
        <v>2.0</v>
      </c>
      <c r="E62" s="63"/>
      <c r="F62" s="64"/>
      <c r="G62" s="57">
        <f t="shared" si="34"/>
        <v>2</v>
      </c>
      <c r="H62" s="58">
        <f t="shared" si="35"/>
        <v>3</v>
      </c>
    </row>
    <row r="63">
      <c r="A63" s="59" t="s">
        <v>68</v>
      </c>
      <c r="B63" s="60"/>
      <c r="C63" s="61"/>
      <c r="D63" s="54"/>
      <c r="E63" s="55">
        <v>1.0</v>
      </c>
      <c r="F63" s="64"/>
      <c r="G63" s="57">
        <f t="shared" si="34"/>
        <v>1</v>
      </c>
      <c r="H63" s="58">
        <f t="shared" si="35"/>
        <v>1</v>
      </c>
    </row>
    <row r="64">
      <c r="A64" s="43" t="s">
        <v>70</v>
      </c>
      <c r="B64" s="65"/>
      <c r="C64" s="66"/>
      <c r="D64" s="161">
        <v>4.0</v>
      </c>
      <c r="E64" s="162"/>
      <c r="F64" s="163">
        <v>2.0</v>
      </c>
      <c r="G64" s="57">
        <f t="shared" si="34"/>
        <v>4</v>
      </c>
      <c r="H64" s="70">
        <f t="shared" si="35"/>
        <v>3</v>
      </c>
    </row>
    <row r="65">
      <c r="E65" s="71" t="s">
        <v>76</v>
      </c>
      <c r="F65" s="72">
        <f>SUM(F9:F64)</f>
        <v>14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44620</v>
      </c>
      <c r="B72" s="74">
        <f>SUM(G10+G11+G12+G13+G14+G15+G16)</f>
        <v>8</v>
      </c>
      <c r="C72" s="74">
        <f>(B72-F72)/(F72)*100</f>
        <v>-1.754385965</v>
      </c>
      <c r="D72" s="74">
        <f>SUM(H9:H16)</f>
        <v>57</v>
      </c>
      <c r="E72" s="74">
        <f>D72</f>
        <v>57</v>
      </c>
      <c r="F72" s="74">
        <f>E78</f>
        <v>8.142857143</v>
      </c>
    </row>
    <row r="73">
      <c r="A73" s="30">
        <f t="shared" ref="A73:A79" si="36">A72 + 1</f>
        <v>44621</v>
      </c>
      <c r="B73" s="74">
        <f>SUM(G18+G19+G20+G21+G22+G23+G24)</f>
        <v>9</v>
      </c>
      <c r="C73" s="74">
        <f>(B73-F72)/(F72)*100</f>
        <v>10.52631579</v>
      </c>
      <c r="D73" s="74">
        <f>Sum(H17:H24)</f>
        <v>48</v>
      </c>
      <c r="E73" s="74">
        <f>D72 * (6/7)</f>
        <v>48.85714286</v>
      </c>
    </row>
    <row r="74">
      <c r="A74" s="30">
        <f t="shared" si="36"/>
        <v>44622</v>
      </c>
      <c r="B74" s="74">
        <f>SUM(G26+G27+G28+G29+G30+G31+G32)</f>
        <v>8.5</v>
      </c>
      <c r="C74" s="74">
        <f>(B74-F72)/(F72)*100</f>
        <v>4.385964912</v>
      </c>
      <c r="D74" s="74">
        <f>sum(H25:H32)</f>
        <v>39.5</v>
      </c>
      <c r="E74" s="74">
        <f>D72 * (5/7)</f>
        <v>40.71428571</v>
      </c>
    </row>
    <row r="75">
      <c r="A75" s="30">
        <f t="shared" si="36"/>
        <v>44623</v>
      </c>
      <c r="B75" s="74">
        <f>SUM(G34+G35+G36+G37+G38+G39+G40)</f>
        <v>9.5</v>
      </c>
      <c r="C75" s="74">
        <f>(B75-F72)/(F72)*100</f>
        <v>16.66666667</v>
      </c>
      <c r="D75" s="74">
        <f>sum(H33:H40)</f>
        <v>30</v>
      </c>
      <c r="E75" s="74">
        <f>D72 * (4/7)</f>
        <v>32.57142857</v>
      </c>
    </row>
    <row r="76">
      <c r="A76" s="30">
        <f t="shared" si="36"/>
        <v>44624</v>
      </c>
      <c r="B76" s="74">
        <f>SUM(G42+G43+G44+G45+G46+G47+G48)</f>
        <v>7.5</v>
      </c>
      <c r="C76" s="74">
        <f>((B76-F72)/(F72)*100)</f>
        <v>-7.894736842</v>
      </c>
      <c r="D76" s="74">
        <f>sum(H41:H48)</f>
        <v>22.5</v>
      </c>
      <c r="E76" s="74">
        <f>D72 * (3/7)</f>
        <v>24.42857143</v>
      </c>
    </row>
    <row r="77">
      <c r="A77" s="30">
        <f t="shared" si="36"/>
        <v>44625</v>
      </c>
      <c r="B77" s="74">
        <f>SUM(G50+G51+G52+G53+G54+G55+G56)</f>
        <v>9</v>
      </c>
      <c r="C77" s="74">
        <f>(B77-F72)/(F72)*100</f>
        <v>10.52631579</v>
      </c>
      <c r="D77" s="74">
        <f>sum(H49:H56)</f>
        <v>13.5</v>
      </c>
      <c r="E77" s="74">
        <f>D72 * (2/7)</f>
        <v>16.28571429</v>
      </c>
    </row>
    <row r="78">
      <c r="A78" s="30">
        <f t="shared" si="36"/>
        <v>44626</v>
      </c>
      <c r="B78" s="74">
        <f>SUM(G58+G59+G60+G61+G62+G63+G64)</f>
        <v>8</v>
      </c>
      <c r="C78" s="74">
        <f>(B78-F72)/(F72)*100</f>
        <v>-1.754385965</v>
      </c>
      <c r="D78" s="74">
        <f>sum(H57:H64)</f>
        <v>5.5</v>
      </c>
      <c r="E78" s="74">
        <f>D72 * (1/7)</f>
        <v>8.142857143</v>
      </c>
    </row>
    <row r="79">
      <c r="A79" s="30">
        <f t="shared" si="36"/>
        <v>44627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5.5</v>
      </c>
      <c r="E79" s="74">
        <f>D72 * 0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5</v>
      </c>
      <c r="D2" s="26">
        <v>44627.0</v>
      </c>
      <c r="E2" s="27">
        <f>SUM(H9:H16)</f>
        <v>52</v>
      </c>
      <c r="F2" s="28">
        <f>sum(I2:I5)</f>
        <v>55</v>
      </c>
      <c r="G2" s="29" t="s">
        <v>92</v>
      </c>
      <c r="H2" s="29">
        <f>sum(B9:B64)</f>
        <v>14</v>
      </c>
      <c r="I2" s="29">
        <v>10.0</v>
      </c>
      <c r="J2" s="30">
        <f>D2</f>
        <v>44627</v>
      </c>
      <c r="K2" s="31">
        <f>B2</f>
        <v>8</v>
      </c>
      <c r="L2" s="31">
        <f>B3</f>
        <v>10</v>
      </c>
      <c r="M2" s="31">
        <f>B4</f>
        <v>8</v>
      </c>
      <c r="N2" s="31">
        <f>B5</f>
        <v>8</v>
      </c>
      <c r="O2" s="31">
        <f>B6</f>
        <v>12</v>
      </c>
      <c r="P2" s="31">
        <f>B7</f>
        <v>8</v>
      </c>
      <c r="Q2" s="31">
        <f>B8</f>
        <v>8</v>
      </c>
      <c r="R2" s="31">
        <f>sum(K2:Q2)</f>
        <v>62</v>
      </c>
      <c r="V2" s="23"/>
      <c r="W2" s="31">
        <f t="shared" ref="W2:AC2" si="1">(K11-K17)/7</f>
        <v>0.7142857143</v>
      </c>
      <c r="X2" s="31">
        <f t="shared" si="1"/>
        <v>1</v>
      </c>
      <c r="Y2" s="31">
        <f t="shared" si="1"/>
        <v>0.8571428571</v>
      </c>
      <c r="Z2" s="31">
        <f t="shared" si="1"/>
        <v>1</v>
      </c>
      <c r="AA2" s="31">
        <f t="shared" si="1"/>
        <v>1.142857143</v>
      </c>
      <c r="AB2" s="31">
        <f t="shared" si="1"/>
        <v>0.9285714286</v>
      </c>
      <c r="AC2" s="31">
        <f t="shared" si="1"/>
        <v>0.7142857143</v>
      </c>
      <c r="AD2" s="32"/>
    </row>
    <row r="3">
      <c r="A3" s="24" t="s">
        <v>61</v>
      </c>
      <c r="B3" s="25">
        <v>10.0</v>
      </c>
      <c r="C3" s="25">
        <f t="shared" ref="C3:C4" si="3">sumif(A9:A1000,A3,G9:G1000)</f>
        <v>9</v>
      </c>
      <c r="D3" s="26">
        <f t="shared" ref="D3:D8" si="4">D2 + 1</f>
        <v>44628</v>
      </c>
      <c r="E3" s="27">
        <f>Sum(H17:H24)</f>
        <v>46</v>
      </c>
      <c r="F3" s="27">
        <f>F2 * (6/7)</f>
        <v>47.14285714</v>
      </c>
      <c r="G3" s="5" t="s">
        <v>93</v>
      </c>
      <c r="H3" s="33">
        <f>sum(C9:C64)</f>
        <v>6</v>
      </c>
      <c r="I3" s="5">
        <v>10.0</v>
      </c>
      <c r="J3" s="30">
        <f t="shared" ref="J3:J9" si="5">J2 + 1</f>
        <v>44628</v>
      </c>
      <c r="K3" s="31">
        <f t="shared" ref="K3:R3" si="2">K2 * (6/7)</f>
        <v>6.857142857</v>
      </c>
      <c r="L3" s="31">
        <f t="shared" si="2"/>
        <v>8.571428571</v>
      </c>
      <c r="M3" s="31">
        <f t="shared" si="2"/>
        <v>6.857142857</v>
      </c>
      <c r="N3" s="31">
        <f t="shared" si="2"/>
        <v>6.857142857</v>
      </c>
      <c r="O3" s="31">
        <f t="shared" si="2"/>
        <v>10.28571429</v>
      </c>
      <c r="P3" s="31">
        <f t="shared" si="2"/>
        <v>6.857142857</v>
      </c>
      <c r="Q3" s="31">
        <f t="shared" si="2"/>
        <v>6.857142857</v>
      </c>
      <c r="R3" s="31">
        <f t="shared" si="2"/>
        <v>53.14285714</v>
      </c>
    </row>
    <row r="4">
      <c r="A4" s="24" t="s">
        <v>63</v>
      </c>
      <c r="B4" s="25">
        <v>8.0</v>
      </c>
      <c r="C4" s="25">
        <f t="shared" si="3"/>
        <v>8</v>
      </c>
      <c r="D4" s="26">
        <f t="shared" si="4"/>
        <v>44629</v>
      </c>
      <c r="E4" s="27">
        <f>sum(H25:H32)</f>
        <v>36</v>
      </c>
      <c r="F4" s="27">
        <f>F2 * (5/7)</f>
        <v>39.28571429</v>
      </c>
      <c r="G4" s="34" t="s">
        <v>94</v>
      </c>
      <c r="H4" s="35">
        <f>sum(D9:D64)</f>
        <v>8</v>
      </c>
      <c r="I4" s="34">
        <v>20.0</v>
      </c>
      <c r="J4" s="30">
        <f t="shared" si="5"/>
        <v>44629</v>
      </c>
      <c r="K4" s="31">
        <f t="shared" ref="K4:R4" si="6">K2 * (5/7)</f>
        <v>5.714285714</v>
      </c>
      <c r="L4" s="31">
        <f t="shared" si="6"/>
        <v>7.142857143</v>
      </c>
      <c r="M4" s="31">
        <f t="shared" si="6"/>
        <v>5.714285714</v>
      </c>
      <c r="N4" s="31">
        <f t="shared" si="6"/>
        <v>5.714285714</v>
      </c>
      <c r="O4" s="31">
        <f t="shared" si="6"/>
        <v>8.571428571</v>
      </c>
      <c r="P4" s="31">
        <f t="shared" si="6"/>
        <v>5.714285714</v>
      </c>
      <c r="Q4" s="31">
        <f t="shared" si="6"/>
        <v>5.714285714</v>
      </c>
      <c r="R4" s="31">
        <f t="shared" si="6"/>
        <v>44.28571429</v>
      </c>
    </row>
    <row r="5">
      <c r="A5" s="24" t="s">
        <v>64</v>
      </c>
      <c r="B5" s="25">
        <v>8.0</v>
      </c>
      <c r="C5" s="25">
        <f>sumif(A9:A1000,A5,G9:G1000)</f>
        <v>8</v>
      </c>
      <c r="D5" s="26">
        <f t="shared" si="4"/>
        <v>44630</v>
      </c>
      <c r="E5" s="27">
        <f>sum(H33:H40)</f>
        <v>25</v>
      </c>
      <c r="F5" s="27">
        <f>F2 * (4/7)</f>
        <v>31.42857143</v>
      </c>
      <c r="G5" s="36" t="s">
        <v>65</v>
      </c>
      <c r="H5" s="48">
        <f>sum(E9:E64)</f>
        <v>26</v>
      </c>
      <c r="I5" s="36">
        <v>15.0</v>
      </c>
      <c r="J5" s="30">
        <f t="shared" si="5"/>
        <v>44630</v>
      </c>
      <c r="K5" s="31">
        <f t="shared" ref="K5:R5" si="7">K2 * (4/7)</f>
        <v>4.571428571</v>
      </c>
      <c r="L5" s="31">
        <f t="shared" si="7"/>
        <v>5.714285714</v>
      </c>
      <c r="M5" s="31">
        <f t="shared" si="7"/>
        <v>4.571428571</v>
      </c>
      <c r="N5" s="31">
        <f t="shared" si="7"/>
        <v>4.571428571</v>
      </c>
      <c r="O5" s="31">
        <f t="shared" si="7"/>
        <v>6.857142857</v>
      </c>
      <c r="P5" s="31">
        <f t="shared" si="7"/>
        <v>4.571428571</v>
      </c>
      <c r="Q5" s="31">
        <f t="shared" si="7"/>
        <v>4.571428571</v>
      </c>
      <c r="R5" s="31">
        <f t="shared" si="7"/>
        <v>35.42857143</v>
      </c>
    </row>
    <row r="6">
      <c r="A6" s="24" t="s">
        <v>66</v>
      </c>
      <c r="B6" s="25">
        <v>12.0</v>
      </c>
      <c r="C6" s="25">
        <f>sumif(A9:A1000,A6,G9:G1000)</f>
        <v>11</v>
      </c>
      <c r="D6" s="26">
        <f t="shared" si="4"/>
        <v>44631</v>
      </c>
      <c r="E6" s="27">
        <f>sum(H41:H48)</f>
        <v>16</v>
      </c>
      <c r="F6" s="27">
        <f>F2 * (3/7)</f>
        <v>23.57142857</v>
      </c>
      <c r="G6" s="39" t="s">
        <v>67</v>
      </c>
      <c r="H6" s="40"/>
      <c r="I6" s="41">
        <f>Sum(I2:I5)</f>
        <v>55</v>
      </c>
      <c r="J6" s="30">
        <f t="shared" si="5"/>
        <v>44631</v>
      </c>
      <c r="K6" s="31">
        <f t="shared" ref="K6:R6" si="8">K2 * (3/7)</f>
        <v>3.428571429</v>
      </c>
      <c r="L6" s="31">
        <f t="shared" si="8"/>
        <v>4.285714286</v>
      </c>
      <c r="M6" s="31">
        <f t="shared" si="8"/>
        <v>3.428571429</v>
      </c>
      <c r="N6" s="31">
        <f t="shared" si="8"/>
        <v>3.428571429</v>
      </c>
      <c r="O6" s="31">
        <f t="shared" si="8"/>
        <v>5.142857143</v>
      </c>
      <c r="P6" s="31">
        <f t="shared" si="8"/>
        <v>3.428571429</v>
      </c>
      <c r="Q6" s="31">
        <f t="shared" si="8"/>
        <v>3.428571429</v>
      </c>
      <c r="R6" s="31">
        <f t="shared" si="8"/>
        <v>26.57142857</v>
      </c>
    </row>
    <row r="7">
      <c r="A7" s="24" t="s">
        <v>68</v>
      </c>
      <c r="B7" s="25">
        <v>8.0</v>
      </c>
      <c r="C7" s="25">
        <f>sumif(A9:A1000,A7,G9:G1000)</f>
        <v>6.5</v>
      </c>
      <c r="D7" s="26">
        <f t="shared" si="4"/>
        <v>44632</v>
      </c>
      <c r="E7" s="27">
        <f>sum(H49:H56)</f>
        <v>11</v>
      </c>
      <c r="F7" s="27">
        <f>F2 * (2/7)</f>
        <v>15.71428571</v>
      </c>
      <c r="G7" s="24" t="s">
        <v>69</v>
      </c>
      <c r="H7" s="24" t="s">
        <v>50</v>
      </c>
      <c r="J7" s="30">
        <f t="shared" si="5"/>
        <v>44632</v>
      </c>
      <c r="K7" s="31">
        <f t="shared" ref="K7:R7" si="9">K2 * (2/7)</f>
        <v>2.285714286</v>
      </c>
      <c r="L7" s="31">
        <f t="shared" si="9"/>
        <v>2.857142857</v>
      </c>
      <c r="M7" s="31">
        <f t="shared" si="9"/>
        <v>2.285714286</v>
      </c>
      <c r="N7" s="31">
        <f t="shared" si="9"/>
        <v>2.285714286</v>
      </c>
      <c r="O7" s="31">
        <f t="shared" si="9"/>
        <v>3.428571429</v>
      </c>
      <c r="P7" s="31">
        <f t="shared" si="9"/>
        <v>2.285714286</v>
      </c>
      <c r="Q7" s="31">
        <f t="shared" si="9"/>
        <v>2.285714286</v>
      </c>
      <c r="R7" s="31">
        <f t="shared" si="9"/>
        <v>17.71428571</v>
      </c>
    </row>
    <row r="8">
      <c r="A8" s="24" t="s">
        <v>70</v>
      </c>
      <c r="B8" s="25">
        <v>8.0</v>
      </c>
      <c r="C8" s="25">
        <f>sumif(A9:A1000,A8,G9:G1000)</f>
        <v>7</v>
      </c>
      <c r="D8" s="26">
        <f t="shared" si="4"/>
        <v>44633</v>
      </c>
      <c r="E8" s="27">
        <f>sum(H57:H64)</f>
        <v>7.5</v>
      </c>
      <c r="F8" s="27">
        <f>F2 * (1/7)</f>
        <v>7.857142857</v>
      </c>
      <c r="G8" s="44">
        <f t="shared" ref="G8:H8" si="10">Sum(B2:B8)</f>
        <v>62</v>
      </c>
      <c r="H8" s="45">
        <f t="shared" si="10"/>
        <v>54.5</v>
      </c>
      <c r="J8" s="30">
        <f t="shared" si="5"/>
        <v>44633</v>
      </c>
      <c r="K8" s="31">
        <f t="shared" ref="K8:R8" si="11">K2 * (1/7)</f>
        <v>1.142857143</v>
      </c>
      <c r="L8" s="31">
        <f t="shared" si="11"/>
        <v>1.428571429</v>
      </c>
      <c r="M8" s="31">
        <f t="shared" si="11"/>
        <v>1.142857143</v>
      </c>
      <c r="N8" s="31">
        <f t="shared" si="11"/>
        <v>1.142857143</v>
      </c>
      <c r="O8" s="31">
        <f t="shared" si="11"/>
        <v>1.714285714</v>
      </c>
      <c r="P8" s="31">
        <f t="shared" si="11"/>
        <v>1.142857143</v>
      </c>
      <c r="Q8" s="31">
        <f t="shared" si="11"/>
        <v>1.142857143</v>
      </c>
      <c r="R8" s="31">
        <f t="shared" si="11"/>
        <v>8.857142857</v>
      </c>
    </row>
    <row r="9">
      <c r="A9" s="46">
        <f>D2</f>
        <v>44627</v>
      </c>
      <c r="B9" s="47" t="str">
        <f>G2</f>
        <v>Connect front end</v>
      </c>
      <c r="C9" s="33" t="str">
        <f>G3</f>
        <v>Create Reviews</v>
      </c>
      <c r="D9" s="35" t="str">
        <f>G4</f>
        <v>Signup page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5"/>
        <v>44634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51" t="s">
        <v>59</v>
      </c>
      <c r="B10" s="52">
        <v>0.0</v>
      </c>
      <c r="C10" s="53">
        <v>0.0</v>
      </c>
      <c r="D10" s="54"/>
      <c r="E10" s="55">
        <v>0.0</v>
      </c>
      <c r="F10" s="56"/>
      <c r="G10" s="57">
        <f t="shared" ref="G10:G16" si="13">sum(B10:E10)</f>
        <v>0</v>
      </c>
      <c r="H10" s="58">
        <f t="shared" ref="H10:H16" si="14">B2 - G10</f>
        <v>8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>
        <v>2.0</v>
      </c>
      <c r="F11" s="56">
        <v>0.5</v>
      </c>
      <c r="G11" s="57">
        <f t="shared" si="13"/>
        <v>2</v>
      </c>
      <c r="H11" s="58">
        <f t="shared" si="14"/>
        <v>8</v>
      </c>
      <c r="J11" s="30">
        <f>D2</f>
        <v>44627</v>
      </c>
      <c r="K11" s="62">
        <f>H10</f>
        <v>8</v>
      </c>
      <c r="L11" s="62">
        <f>H11</f>
        <v>8</v>
      </c>
      <c r="M11" s="62">
        <f>H12</f>
        <v>6</v>
      </c>
      <c r="N11" s="62">
        <f>H13</f>
        <v>7</v>
      </c>
      <c r="O11" s="62">
        <f>H14</f>
        <v>9</v>
      </c>
      <c r="P11" s="62">
        <f>H15</f>
        <v>8</v>
      </c>
      <c r="Q11" s="62">
        <f>H16</f>
        <v>6</v>
      </c>
      <c r="R11" s="62">
        <f t="shared" ref="R11:R18" si="15">sum(K11:Q11)</f>
        <v>52</v>
      </c>
    </row>
    <row r="12">
      <c r="A12" s="59" t="s">
        <v>63</v>
      </c>
      <c r="B12" s="60"/>
      <c r="C12" s="61"/>
      <c r="D12" s="54"/>
      <c r="E12" s="55">
        <v>2.0</v>
      </c>
      <c r="F12" s="56">
        <v>0.0</v>
      </c>
      <c r="G12" s="57">
        <f t="shared" si="13"/>
        <v>2</v>
      </c>
      <c r="H12" s="58">
        <f t="shared" si="14"/>
        <v>6</v>
      </c>
      <c r="J12" s="30">
        <f t="shared" ref="J12:J18" si="16">J11 + 1</f>
        <v>44628</v>
      </c>
      <c r="K12" s="62">
        <f>H18</f>
        <v>8</v>
      </c>
      <c r="L12" s="62">
        <f>H19</f>
        <v>8</v>
      </c>
      <c r="M12" s="62">
        <f>H20</f>
        <v>3</v>
      </c>
      <c r="N12" s="62">
        <f>H21</f>
        <v>6</v>
      </c>
      <c r="O12" s="62">
        <f>H22</f>
        <v>8</v>
      </c>
      <c r="P12" s="62">
        <f>H23</f>
        <v>7</v>
      </c>
      <c r="Q12" s="62">
        <f>H24</f>
        <v>6</v>
      </c>
      <c r="R12" s="62">
        <f t="shared" si="15"/>
        <v>46</v>
      </c>
    </row>
    <row r="13">
      <c r="A13" s="59" t="s">
        <v>64</v>
      </c>
      <c r="B13" s="60"/>
      <c r="C13" s="61"/>
      <c r="D13" s="54"/>
      <c r="E13" s="55">
        <v>1.0</v>
      </c>
      <c r="F13" s="56">
        <v>0.0</v>
      </c>
      <c r="G13" s="57">
        <f t="shared" si="13"/>
        <v>1</v>
      </c>
      <c r="H13" s="58">
        <f t="shared" si="14"/>
        <v>7</v>
      </c>
      <c r="J13" s="30">
        <f t="shared" si="16"/>
        <v>44629</v>
      </c>
      <c r="K13" s="62">
        <f>H26</f>
        <v>6</v>
      </c>
      <c r="L13" s="62">
        <f>H27</f>
        <v>6</v>
      </c>
      <c r="M13" s="62">
        <f>H28</f>
        <v>1</v>
      </c>
      <c r="N13" s="62">
        <f>H29</f>
        <v>5</v>
      </c>
      <c r="O13" s="62">
        <f>H30</f>
        <v>6</v>
      </c>
      <c r="P13" s="62">
        <f>H31</f>
        <v>6</v>
      </c>
      <c r="Q13" s="62">
        <f>H32</f>
        <v>6</v>
      </c>
      <c r="R13" s="62">
        <f t="shared" si="15"/>
        <v>36</v>
      </c>
    </row>
    <row r="14">
      <c r="A14" s="59" t="s">
        <v>66</v>
      </c>
      <c r="B14" s="60"/>
      <c r="C14" s="61"/>
      <c r="D14" s="160">
        <v>3.0</v>
      </c>
      <c r="E14" s="63"/>
      <c r="F14" s="64"/>
      <c r="G14" s="57">
        <f t="shared" si="13"/>
        <v>3</v>
      </c>
      <c r="H14" s="58">
        <f t="shared" si="14"/>
        <v>9</v>
      </c>
      <c r="J14" s="30">
        <f t="shared" si="16"/>
        <v>44630</v>
      </c>
      <c r="K14" s="62">
        <f>H34</f>
        <v>5</v>
      </c>
      <c r="L14" s="62">
        <f>H35</f>
        <v>4</v>
      </c>
      <c r="M14" s="62">
        <f>H36</f>
        <v>0</v>
      </c>
      <c r="N14" s="62">
        <f>H37</f>
        <v>4</v>
      </c>
      <c r="O14" s="62">
        <f>H38</f>
        <v>3</v>
      </c>
      <c r="P14" s="62">
        <f>H39</f>
        <v>5</v>
      </c>
      <c r="Q14" s="62">
        <f>H40</f>
        <v>4</v>
      </c>
      <c r="R14" s="62">
        <f t="shared" si="15"/>
        <v>25</v>
      </c>
    </row>
    <row r="15">
      <c r="A15" s="59" t="s">
        <v>68</v>
      </c>
      <c r="B15" s="60"/>
      <c r="C15" s="61"/>
      <c r="D15" s="54"/>
      <c r="E15" s="63"/>
      <c r="F15" s="56">
        <v>0.0</v>
      </c>
      <c r="G15" s="57">
        <f t="shared" si="13"/>
        <v>0</v>
      </c>
      <c r="H15" s="58">
        <f t="shared" si="14"/>
        <v>8</v>
      </c>
      <c r="J15" s="30">
        <f t="shared" si="16"/>
        <v>44631</v>
      </c>
      <c r="K15" s="62">
        <f>H42</f>
        <v>4</v>
      </c>
      <c r="L15" s="62">
        <f>H43</f>
        <v>1</v>
      </c>
      <c r="M15" s="62">
        <f>H44</f>
        <v>0</v>
      </c>
      <c r="N15" s="62">
        <f>H45</f>
        <v>3</v>
      </c>
      <c r="O15" s="62">
        <f>H46</f>
        <v>1</v>
      </c>
      <c r="P15" s="62">
        <f>H47</f>
        <v>4</v>
      </c>
      <c r="Q15" s="62">
        <f>H48</f>
        <v>3</v>
      </c>
      <c r="R15" s="62">
        <f t="shared" si="15"/>
        <v>16</v>
      </c>
    </row>
    <row r="16">
      <c r="A16" s="43" t="s">
        <v>70</v>
      </c>
      <c r="B16" s="52">
        <v>2.0</v>
      </c>
      <c r="C16" s="61"/>
      <c r="D16" s="54"/>
      <c r="E16" s="63"/>
      <c r="F16" s="64"/>
      <c r="G16" s="57">
        <f t="shared" si="13"/>
        <v>2</v>
      </c>
      <c r="H16" s="58">
        <f t="shared" si="14"/>
        <v>6</v>
      </c>
      <c r="J16" s="30">
        <f t="shared" si="16"/>
        <v>44632</v>
      </c>
      <c r="K16" s="62">
        <f>H50</f>
        <v>3</v>
      </c>
      <c r="L16" s="62">
        <f>H51</f>
        <v>1</v>
      </c>
      <c r="M16" s="62">
        <f>H52</f>
        <v>0</v>
      </c>
      <c r="N16" s="62">
        <f>H53</f>
        <v>0</v>
      </c>
      <c r="O16" s="62">
        <f>H54</f>
        <v>1</v>
      </c>
      <c r="P16" s="62">
        <f>H55</f>
        <v>3</v>
      </c>
      <c r="Q16" s="62">
        <f>H56</f>
        <v>3</v>
      </c>
      <c r="R16" s="62">
        <f t="shared" si="15"/>
        <v>11</v>
      </c>
    </row>
    <row r="17">
      <c r="A17" s="46">
        <f>A9 + 1</f>
        <v>44628</v>
      </c>
      <c r="B17" s="47" t="str">
        <f t="shared" ref="B17:E17" si="17">B9</f>
        <v>Connect front end</v>
      </c>
      <c r="C17" s="33" t="str">
        <f t="shared" si="17"/>
        <v>Create Reviews</v>
      </c>
      <c r="D17" s="35" t="str">
        <f t="shared" si="17"/>
        <v>Signup page</v>
      </c>
      <c r="E17" s="48" t="str">
        <f t="shared" si="17"/>
        <v>Other</v>
      </c>
      <c r="F17" s="49" t="s">
        <v>71</v>
      </c>
      <c r="G17" s="50" t="s">
        <v>72</v>
      </c>
      <c r="H17" s="21" t="s">
        <v>73</v>
      </c>
      <c r="J17" s="30">
        <f t="shared" si="16"/>
        <v>44633</v>
      </c>
      <c r="K17" s="62">
        <f>H58</f>
        <v>3</v>
      </c>
      <c r="L17" s="62">
        <f>H59</f>
        <v>1</v>
      </c>
      <c r="M17" s="62">
        <f>H60</f>
        <v>0</v>
      </c>
      <c r="N17" s="62">
        <f>H61</f>
        <v>0</v>
      </c>
      <c r="O17" s="62">
        <f>H62</f>
        <v>1</v>
      </c>
      <c r="P17" s="62">
        <f>H63</f>
        <v>1.5</v>
      </c>
      <c r="Q17" s="62">
        <f>H64</f>
        <v>1</v>
      </c>
      <c r="R17" s="62">
        <f t="shared" si="15"/>
        <v>7.5</v>
      </c>
    </row>
    <row r="18">
      <c r="A18" s="51" t="s">
        <v>59</v>
      </c>
      <c r="B18" s="52">
        <v>0.0</v>
      </c>
      <c r="C18" s="53">
        <v>0.0</v>
      </c>
      <c r="D18" s="54"/>
      <c r="E18" s="55">
        <v>0.0</v>
      </c>
      <c r="F18" s="56">
        <v>0.0</v>
      </c>
      <c r="G18" s="57">
        <f t="shared" ref="G18:G24" si="19">sum(B18:E18)</f>
        <v>0</v>
      </c>
      <c r="H18" s="58">
        <f t="shared" ref="H18:H24" si="20">H10 - G18</f>
        <v>8</v>
      </c>
      <c r="J18" s="30">
        <f t="shared" si="16"/>
        <v>44634</v>
      </c>
      <c r="K18" s="62">
        <f t="shared" ref="K18:Q18" si="18">K17</f>
        <v>3</v>
      </c>
      <c r="L18" s="62">
        <f t="shared" si="18"/>
        <v>1</v>
      </c>
      <c r="M18" s="62">
        <f t="shared" si="18"/>
        <v>0</v>
      </c>
      <c r="N18" s="62">
        <f t="shared" si="18"/>
        <v>0</v>
      </c>
      <c r="O18" s="62">
        <f t="shared" si="18"/>
        <v>1</v>
      </c>
      <c r="P18" s="62">
        <f t="shared" si="18"/>
        <v>1.5</v>
      </c>
      <c r="Q18" s="62">
        <f t="shared" si="18"/>
        <v>1</v>
      </c>
      <c r="R18" s="62">
        <f t="shared" si="15"/>
        <v>7.5</v>
      </c>
    </row>
    <row r="19">
      <c r="A19" s="59" t="s">
        <v>61</v>
      </c>
      <c r="B19" s="60"/>
      <c r="C19" s="61"/>
      <c r="D19" s="54"/>
      <c r="E19" s="63"/>
      <c r="F19" s="64"/>
      <c r="G19" s="57">
        <f t="shared" si="19"/>
        <v>0</v>
      </c>
      <c r="H19" s="58">
        <f t="shared" si="20"/>
        <v>8</v>
      </c>
    </row>
    <row r="20">
      <c r="A20" s="59" t="s">
        <v>63</v>
      </c>
      <c r="B20" s="52">
        <v>3.0</v>
      </c>
      <c r="C20" s="61"/>
      <c r="D20" s="54"/>
      <c r="E20" s="63"/>
      <c r="F20" s="56">
        <v>1.0</v>
      </c>
      <c r="G20" s="57">
        <f t="shared" si="19"/>
        <v>3</v>
      </c>
      <c r="H20" s="58">
        <f t="shared" si="20"/>
        <v>3</v>
      </c>
    </row>
    <row r="21">
      <c r="A21" s="59" t="s">
        <v>64</v>
      </c>
      <c r="B21" s="60"/>
      <c r="C21" s="61"/>
      <c r="D21" s="54"/>
      <c r="E21" s="55">
        <v>1.0</v>
      </c>
      <c r="F21" s="56">
        <v>0.0</v>
      </c>
      <c r="G21" s="57">
        <f t="shared" si="19"/>
        <v>1</v>
      </c>
      <c r="H21" s="58">
        <f t="shared" si="20"/>
        <v>6</v>
      </c>
    </row>
    <row r="22">
      <c r="A22" s="59" t="s">
        <v>66</v>
      </c>
      <c r="B22" s="60"/>
      <c r="C22" s="53">
        <v>1.0</v>
      </c>
      <c r="D22" s="54"/>
      <c r="E22" s="63"/>
      <c r="F22" s="56">
        <v>2.0</v>
      </c>
      <c r="G22" s="57">
        <f t="shared" si="19"/>
        <v>1</v>
      </c>
      <c r="H22" s="58">
        <f t="shared" si="20"/>
        <v>8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9"/>
        <v>1</v>
      </c>
      <c r="H23" s="58">
        <f t="shared" si="20"/>
        <v>7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9"/>
        <v>0</v>
      </c>
      <c r="H24" s="58">
        <f t="shared" si="20"/>
        <v>6</v>
      </c>
    </row>
    <row r="25">
      <c r="A25" s="46">
        <f>A17 + 1</f>
        <v>44629</v>
      </c>
      <c r="B25" s="47" t="str">
        <f t="shared" ref="B25:E25" si="21">B17</f>
        <v>Connect front end</v>
      </c>
      <c r="C25" s="33" t="str">
        <f t="shared" si="21"/>
        <v>Create Reviews</v>
      </c>
      <c r="D25" s="35" t="str">
        <f t="shared" si="21"/>
        <v>Signup page</v>
      </c>
      <c r="E25" s="48" t="str">
        <f t="shared" si="21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>
        <v>0.0</v>
      </c>
      <c r="C26" s="53">
        <v>0.0</v>
      </c>
      <c r="D26" s="54"/>
      <c r="E26" s="55">
        <v>2.0</v>
      </c>
      <c r="F26" s="56">
        <v>0.0</v>
      </c>
      <c r="G26" s="57">
        <f t="shared" ref="G26:G32" si="22">sum(B26:E26)</f>
        <v>2</v>
      </c>
      <c r="H26" s="58">
        <f t="shared" ref="H26:H32" si="23">H18 - G26</f>
        <v>6</v>
      </c>
    </row>
    <row r="27">
      <c r="A27" s="59" t="s">
        <v>61</v>
      </c>
      <c r="B27" s="52">
        <v>2.0</v>
      </c>
      <c r="C27" s="61"/>
      <c r="D27" s="54"/>
      <c r="E27" s="63"/>
      <c r="F27" s="56">
        <v>0.5</v>
      </c>
      <c r="G27" s="57">
        <f t="shared" si="22"/>
        <v>2</v>
      </c>
      <c r="H27" s="58">
        <f t="shared" si="23"/>
        <v>6</v>
      </c>
    </row>
    <row r="28">
      <c r="A28" s="59" t="s">
        <v>63</v>
      </c>
      <c r="B28" s="52">
        <v>2.0</v>
      </c>
      <c r="C28" s="61"/>
      <c r="D28" s="54"/>
      <c r="E28" s="63"/>
      <c r="F28" s="64"/>
      <c r="G28" s="57">
        <f t="shared" si="22"/>
        <v>2</v>
      </c>
      <c r="H28" s="58">
        <f t="shared" si="23"/>
        <v>1</v>
      </c>
    </row>
    <row r="29">
      <c r="A29" s="59" t="s">
        <v>64</v>
      </c>
      <c r="B29" s="60"/>
      <c r="C29" s="61"/>
      <c r="D29" s="54"/>
      <c r="E29" s="55">
        <v>1.0</v>
      </c>
      <c r="F29" s="64"/>
      <c r="G29" s="57">
        <f t="shared" si="22"/>
        <v>1</v>
      </c>
      <c r="H29" s="58">
        <f t="shared" si="23"/>
        <v>5</v>
      </c>
    </row>
    <row r="30">
      <c r="A30" s="59" t="s">
        <v>66</v>
      </c>
      <c r="B30" s="52">
        <v>2.0</v>
      </c>
      <c r="C30" s="53"/>
      <c r="D30" s="54"/>
      <c r="E30" s="63"/>
      <c r="F30" s="64"/>
      <c r="G30" s="57">
        <f t="shared" si="22"/>
        <v>2</v>
      </c>
      <c r="H30" s="58">
        <f t="shared" si="23"/>
        <v>6</v>
      </c>
    </row>
    <row r="31">
      <c r="A31" s="59" t="s">
        <v>68</v>
      </c>
      <c r="B31" s="60"/>
      <c r="C31" s="61"/>
      <c r="D31" s="54"/>
      <c r="E31" s="55">
        <v>1.0</v>
      </c>
      <c r="F31" s="64"/>
      <c r="G31" s="57">
        <f t="shared" si="22"/>
        <v>1</v>
      </c>
      <c r="H31" s="58">
        <f t="shared" si="23"/>
        <v>6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2"/>
        <v>0</v>
      </c>
      <c r="H32" s="58">
        <f t="shared" si="23"/>
        <v>6</v>
      </c>
    </row>
    <row r="33">
      <c r="A33" s="46">
        <f>A25 + 1</f>
        <v>44630</v>
      </c>
      <c r="B33" s="47" t="str">
        <f t="shared" ref="B33:E33" si="24">B25</f>
        <v>Connect front end</v>
      </c>
      <c r="C33" s="33" t="str">
        <f t="shared" si="24"/>
        <v>Create Reviews</v>
      </c>
      <c r="D33" s="35" t="str">
        <f t="shared" si="24"/>
        <v>Signup page</v>
      </c>
      <c r="E33" s="48" t="str">
        <f t="shared" si="24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>
        <v>0.0</v>
      </c>
      <c r="C34" s="53">
        <v>0.0</v>
      </c>
      <c r="D34" s="54"/>
      <c r="E34" s="55">
        <v>1.0</v>
      </c>
      <c r="F34" s="56">
        <v>1.0</v>
      </c>
      <c r="G34" s="57">
        <f t="shared" ref="G34:G40" si="25">sum(B34:E34)</f>
        <v>1</v>
      </c>
      <c r="H34" s="58">
        <f t="shared" ref="H34:H40" si="26">H26 - G34</f>
        <v>5</v>
      </c>
    </row>
    <row r="35">
      <c r="A35" s="59" t="s">
        <v>61</v>
      </c>
      <c r="B35" s="52">
        <v>1.0</v>
      </c>
      <c r="C35" s="61"/>
      <c r="D35" s="54"/>
      <c r="E35" s="55">
        <v>1.0</v>
      </c>
      <c r="F35" s="56">
        <v>0.5</v>
      </c>
      <c r="G35" s="57">
        <f t="shared" si="25"/>
        <v>2</v>
      </c>
      <c r="H35" s="58">
        <f t="shared" si="26"/>
        <v>4</v>
      </c>
    </row>
    <row r="36">
      <c r="A36" s="59" t="s">
        <v>63</v>
      </c>
      <c r="B36" s="52">
        <v>1.0</v>
      </c>
      <c r="C36" s="61"/>
      <c r="D36" s="54"/>
      <c r="E36" s="63"/>
      <c r="F36" s="64"/>
      <c r="G36" s="57">
        <f t="shared" si="25"/>
        <v>1</v>
      </c>
      <c r="H36" s="58">
        <f t="shared" si="26"/>
        <v>0</v>
      </c>
    </row>
    <row r="37">
      <c r="A37" s="59" t="s">
        <v>64</v>
      </c>
      <c r="B37" s="60"/>
      <c r="C37" s="61"/>
      <c r="D37" s="54"/>
      <c r="E37" s="55">
        <v>1.0</v>
      </c>
      <c r="F37" s="64"/>
      <c r="G37" s="57">
        <f t="shared" si="25"/>
        <v>1</v>
      </c>
      <c r="H37" s="58">
        <f t="shared" si="26"/>
        <v>4</v>
      </c>
    </row>
    <row r="38">
      <c r="A38" s="59" t="s">
        <v>66</v>
      </c>
      <c r="B38" s="60"/>
      <c r="C38" s="53"/>
      <c r="D38" s="160">
        <v>3.0</v>
      </c>
      <c r="E38" s="63"/>
      <c r="F38" s="64"/>
      <c r="G38" s="57">
        <f t="shared" si="25"/>
        <v>3</v>
      </c>
      <c r="H38" s="58">
        <f t="shared" si="26"/>
        <v>3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5"/>
        <v>1</v>
      </c>
      <c r="H39" s="58">
        <f t="shared" si="26"/>
        <v>5</v>
      </c>
    </row>
    <row r="40">
      <c r="A40" s="43" t="s">
        <v>70</v>
      </c>
      <c r="B40" s="60"/>
      <c r="C40" s="53">
        <v>2.0</v>
      </c>
      <c r="D40" s="54"/>
      <c r="E40" s="63"/>
      <c r="F40" s="64"/>
      <c r="G40" s="57">
        <f t="shared" si="25"/>
        <v>2</v>
      </c>
      <c r="H40" s="58">
        <f t="shared" si="26"/>
        <v>4</v>
      </c>
    </row>
    <row r="41">
      <c r="A41" s="46">
        <f>A33 + 1</f>
        <v>44631</v>
      </c>
      <c r="B41" s="47" t="str">
        <f t="shared" ref="B41:E41" si="27">B33</f>
        <v>Connect front end</v>
      </c>
      <c r="C41" s="33" t="str">
        <f t="shared" si="27"/>
        <v>Create Reviews</v>
      </c>
      <c r="D41" s="35" t="str">
        <f t="shared" si="27"/>
        <v>Signup page</v>
      </c>
      <c r="E41" s="48" t="str">
        <f t="shared" si="27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>
        <v>1.0</v>
      </c>
      <c r="F42" s="64"/>
      <c r="G42" s="57">
        <f>sum(B42:E42)</f>
        <v>1</v>
      </c>
      <c r="H42" s="58">
        <f t="shared" ref="H42:H48" si="28">H34 - G42</f>
        <v>4</v>
      </c>
    </row>
    <row r="43">
      <c r="A43" s="59" t="s">
        <v>61</v>
      </c>
      <c r="B43" s="52">
        <v>1.0</v>
      </c>
      <c r="C43" s="61"/>
      <c r="D43" s="54"/>
      <c r="E43" s="55">
        <v>1.5</v>
      </c>
      <c r="F43" s="56">
        <v>0.5</v>
      </c>
      <c r="G43" s="57">
        <f>sum(B43:F43)</f>
        <v>3</v>
      </c>
      <c r="H43" s="58">
        <f t="shared" si="28"/>
        <v>1</v>
      </c>
    </row>
    <row r="44">
      <c r="A44" s="59" t="s">
        <v>63</v>
      </c>
      <c r="B44" s="60"/>
      <c r="C44" s="61"/>
      <c r="D44" s="54"/>
      <c r="E44" s="63"/>
      <c r="F44" s="64"/>
      <c r="G44" s="57">
        <f t="shared" ref="G44:G48" si="29">sum(B44:E44)</f>
        <v>0</v>
      </c>
      <c r="H44" s="58">
        <f t="shared" si="28"/>
        <v>0</v>
      </c>
    </row>
    <row r="45">
      <c r="A45" s="59" t="s">
        <v>64</v>
      </c>
      <c r="B45" s="60"/>
      <c r="C45" s="61"/>
      <c r="D45" s="54"/>
      <c r="E45" s="55">
        <v>1.0</v>
      </c>
      <c r="F45" s="56">
        <v>0.0</v>
      </c>
      <c r="G45" s="57">
        <f t="shared" si="29"/>
        <v>1</v>
      </c>
      <c r="H45" s="58">
        <f t="shared" si="28"/>
        <v>3</v>
      </c>
    </row>
    <row r="46">
      <c r="A46" s="59" t="s">
        <v>66</v>
      </c>
      <c r="B46" s="60"/>
      <c r="C46" s="53"/>
      <c r="D46" s="160">
        <v>2.0</v>
      </c>
      <c r="E46" s="63"/>
      <c r="F46" s="64"/>
      <c r="G46" s="57">
        <f t="shared" si="29"/>
        <v>2</v>
      </c>
      <c r="H46" s="58">
        <f t="shared" si="28"/>
        <v>1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9"/>
        <v>1</v>
      </c>
      <c r="H47" s="58">
        <f t="shared" si="28"/>
        <v>4</v>
      </c>
    </row>
    <row r="48">
      <c r="A48" s="43" t="s">
        <v>70</v>
      </c>
      <c r="B48" s="52"/>
      <c r="C48" s="53">
        <v>1.0</v>
      </c>
      <c r="D48" s="54"/>
      <c r="E48" s="63"/>
      <c r="F48" s="64"/>
      <c r="G48" s="57">
        <f t="shared" si="29"/>
        <v>1</v>
      </c>
      <c r="H48" s="58">
        <f t="shared" si="28"/>
        <v>3</v>
      </c>
    </row>
    <row r="49">
      <c r="A49" s="46">
        <f>A41 + 1</f>
        <v>44632</v>
      </c>
      <c r="B49" s="47" t="str">
        <f t="shared" ref="B49:E49" si="30">B41</f>
        <v>Connect front end</v>
      </c>
      <c r="C49" s="33" t="str">
        <f t="shared" si="30"/>
        <v>Create Reviews</v>
      </c>
      <c r="D49" s="35" t="str">
        <f t="shared" si="30"/>
        <v>Signup page</v>
      </c>
      <c r="E49" s="48" t="str">
        <f t="shared" si="30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>
        <v>1.0</v>
      </c>
      <c r="F50" s="64"/>
      <c r="G50" s="57">
        <f t="shared" ref="G50:G56" si="31">sum(B50:E50)</f>
        <v>1</v>
      </c>
      <c r="H50" s="58">
        <f t="shared" ref="H50:H56" si="32">H42 - G50</f>
        <v>3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1"/>
        <v>0</v>
      </c>
      <c r="H51" s="58">
        <f t="shared" si="32"/>
        <v>1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1"/>
        <v>0</v>
      </c>
      <c r="H52" s="58">
        <f t="shared" si="32"/>
        <v>0</v>
      </c>
    </row>
    <row r="53">
      <c r="A53" s="59" t="s">
        <v>64</v>
      </c>
      <c r="B53" s="60"/>
      <c r="C53" s="61"/>
      <c r="D53" s="54"/>
      <c r="E53" s="55">
        <v>3.0</v>
      </c>
      <c r="F53" s="56">
        <v>0.0</v>
      </c>
      <c r="G53" s="57">
        <f t="shared" si="31"/>
        <v>3</v>
      </c>
      <c r="H53" s="58">
        <f t="shared" si="32"/>
        <v>0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1"/>
        <v>0</v>
      </c>
      <c r="H54" s="58">
        <f t="shared" si="32"/>
        <v>1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1"/>
        <v>1</v>
      </c>
      <c r="H55" s="58">
        <f t="shared" si="32"/>
        <v>3</v>
      </c>
    </row>
    <row r="56">
      <c r="A56" s="43" t="s">
        <v>70</v>
      </c>
      <c r="B56" s="60"/>
      <c r="C56" s="61"/>
      <c r="D56" s="54"/>
      <c r="E56" s="63"/>
      <c r="F56" s="64"/>
      <c r="G56" s="57">
        <f t="shared" si="31"/>
        <v>0</v>
      </c>
      <c r="H56" s="58">
        <f t="shared" si="32"/>
        <v>3</v>
      </c>
    </row>
    <row r="57">
      <c r="A57" s="46">
        <f>A49 + 1</f>
        <v>44633</v>
      </c>
      <c r="B57" s="47" t="str">
        <f t="shared" ref="B57:E57" si="33">B49</f>
        <v>Connect front end</v>
      </c>
      <c r="C57" s="33" t="str">
        <f t="shared" si="33"/>
        <v>Create Reviews</v>
      </c>
      <c r="D57" s="35" t="str">
        <f t="shared" si="33"/>
        <v>Signup page</v>
      </c>
      <c r="E57" s="48" t="str">
        <f t="shared" si="33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63"/>
      <c r="F58" s="64"/>
      <c r="G58" s="57">
        <f t="shared" ref="G58:G64" si="34">sum(B58:E58)</f>
        <v>0</v>
      </c>
      <c r="H58" s="58">
        <f t="shared" ref="H58:H64" si="35">H50 - G58</f>
        <v>3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4"/>
        <v>0</v>
      </c>
      <c r="H59" s="58">
        <f t="shared" si="35"/>
        <v>1</v>
      </c>
    </row>
    <row r="60">
      <c r="A60" s="59" t="s">
        <v>63</v>
      </c>
      <c r="B60" s="60"/>
      <c r="C60" s="61"/>
      <c r="D60" s="54"/>
      <c r="E60" s="63"/>
      <c r="F60" s="64"/>
      <c r="G60" s="57">
        <f t="shared" si="34"/>
        <v>0</v>
      </c>
      <c r="H60" s="58">
        <f t="shared" si="35"/>
        <v>0</v>
      </c>
    </row>
    <row r="61">
      <c r="A61" s="59" t="s">
        <v>64</v>
      </c>
      <c r="B61" s="60"/>
      <c r="C61" s="61"/>
      <c r="D61" s="54"/>
      <c r="E61" s="63"/>
      <c r="F61" s="56">
        <v>0.0</v>
      </c>
      <c r="G61" s="57">
        <f t="shared" si="34"/>
        <v>0</v>
      </c>
      <c r="H61" s="58">
        <f t="shared" si="35"/>
        <v>0</v>
      </c>
    </row>
    <row r="62">
      <c r="A62" s="59" t="s">
        <v>66</v>
      </c>
      <c r="B62" s="60"/>
      <c r="C62" s="61"/>
      <c r="D62" s="54"/>
      <c r="E62" s="63"/>
      <c r="F62" s="64"/>
      <c r="G62" s="57">
        <f t="shared" si="34"/>
        <v>0</v>
      </c>
      <c r="H62" s="58">
        <f t="shared" si="35"/>
        <v>1</v>
      </c>
    </row>
    <row r="63">
      <c r="A63" s="59" t="s">
        <v>68</v>
      </c>
      <c r="B63" s="60"/>
      <c r="C63" s="61"/>
      <c r="D63" s="54"/>
      <c r="E63" s="55">
        <v>1.5</v>
      </c>
      <c r="F63" s="64"/>
      <c r="G63" s="57">
        <f t="shared" si="34"/>
        <v>1.5</v>
      </c>
      <c r="H63" s="58">
        <f t="shared" si="35"/>
        <v>1.5</v>
      </c>
    </row>
    <row r="64">
      <c r="A64" s="43" t="s">
        <v>70</v>
      </c>
      <c r="B64" s="65"/>
      <c r="C64" s="164">
        <v>2.0</v>
      </c>
      <c r="D64" s="67"/>
      <c r="E64" s="68"/>
      <c r="F64" s="69"/>
      <c r="G64" s="57">
        <f t="shared" si="34"/>
        <v>2</v>
      </c>
      <c r="H64" s="70">
        <f t="shared" si="35"/>
        <v>1</v>
      </c>
    </row>
    <row r="65">
      <c r="E65" s="71" t="s">
        <v>76</v>
      </c>
      <c r="F65" s="72">
        <f>SUM(F9:F64)</f>
        <v>6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44627</v>
      </c>
      <c r="B72" s="74">
        <f>SUM(G10+G11+G12+G13+G14+G15+G16)</f>
        <v>10</v>
      </c>
      <c r="C72" s="74">
        <f>(B72-F72)/(F72)*100</f>
        <v>34.61538462</v>
      </c>
      <c r="D72" s="74">
        <f>SUM(H9:H16)</f>
        <v>52</v>
      </c>
      <c r="E72" s="74">
        <f>D72</f>
        <v>52</v>
      </c>
      <c r="F72" s="74">
        <f>E78</f>
        <v>7.428571429</v>
      </c>
    </row>
    <row r="73">
      <c r="A73" s="30">
        <f t="shared" ref="A73:A79" si="36">A72 + 1</f>
        <v>44628</v>
      </c>
      <c r="B73" s="74">
        <f>SUM(G18+G19+G20+G21+G22+G23+G24)</f>
        <v>6</v>
      </c>
      <c r="C73" s="74">
        <f>(B73-F72)/(F72)*100</f>
        <v>-19.23076923</v>
      </c>
      <c r="D73" s="74">
        <f>Sum(H17:H24)</f>
        <v>46</v>
      </c>
      <c r="E73" s="74">
        <f>D72 * (6/7)</f>
        <v>44.57142857</v>
      </c>
    </row>
    <row r="74">
      <c r="A74" s="30">
        <f t="shared" si="36"/>
        <v>44629</v>
      </c>
      <c r="B74" s="74">
        <f>SUM(G26+G27+G28+G29+G30+G31+G32)</f>
        <v>10</v>
      </c>
      <c r="C74" s="74">
        <f>(B74-F72)/(F72)*100</f>
        <v>34.61538462</v>
      </c>
      <c r="D74" s="74">
        <f>sum(H25:H32)</f>
        <v>36</v>
      </c>
      <c r="E74" s="74">
        <f>D72 * (5/7)</f>
        <v>37.14285714</v>
      </c>
    </row>
    <row r="75">
      <c r="A75" s="30">
        <f t="shared" si="36"/>
        <v>44630</v>
      </c>
      <c r="B75" s="74">
        <f>SUM(G34+G35+G36+G37+G38+G39+G40)</f>
        <v>11</v>
      </c>
      <c r="C75" s="74">
        <f>(B75-F72)/(F72)*100</f>
        <v>48.07692308</v>
      </c>
      <c r="D75" s="74">
        <f>sum(H33:H40)</f>
        <v>25</v>
      </c>
      <c r="E75" s="74">
        <f>D72 * (4/7)</f>
        <v>29.71428571</v>
      </c>
    </row>
    <row r="76">
      <c r="A76" s="30">
        <f t="shared" si="36"/>
        <v>44631</v>
      </c>
      <c r="B76" s="74">
        <f>SUM(G42+G43+G44+G45+G46+G47+G48)</f>
        <v>9</v>
      </c>
      <c r="C76" s="74">
        <f>((B76-F72)/(F72)*100)</f>
        <v>21.15384615</v>
      </c>
      <c r="D76" s="74">
        <f>sum(H41:H48)</f>
        <v>16</v>
      </c>
      <c r="E76" s="74">
        <f>D72 * (3/7)</f>
        <v>22.28571429</v>
      </c>
    </row>
    <row r="77">
      <c r="A77" s="30">
        <f t="shared" si="36"/>
        <v>44632</v>
      </c>
      <c r="B77" s="74">
        <f>SUM(G50+G51+G52+G53+G54+G55+G56)</f>
        <v>5</v>
      </c>
      <c r="C77" s="74">
        <f>(B77-F72)/(F72)*100</f>
        <v>-32.69230769</v>
      </c>
      <c r="D77" s="74">
        <f>sum(H49:H56)</f>
        <v>11</v>
      </c>
      <c r="E77" s="74">
        <f>D72 * (2/7)</f>
        <v>14.85714286</v>
      </c>
    </row>
    <row r="78">
      <c r="A78" s="30">
        <f t="shared" si="36"/>
        <v>44633</v>
      </c>
      <c r="B78" s="74">
        <f>SUM(G58+G59+G60+G61+G62+G63+G64)</f>
        <v>3.5</v>
      </c>
      <c r="C78" s="74">
        <f>(B78-F72)/(F72)*100</f>
        <v>-52.88461538</v>
      </c>
      <c r="D78" s="74">
        <f>sum(H57:H64)</f>
        <v>7.5</v>
      </c>
      <c r="E78" s="74">
        <f>D72 * (1/7)</f>
        <v>7.428571429</v>
      </c>
    </row>
    <row r="79">
      <c r="A79" s="30">
        <f t="shared" si="36"/>
        <v>44634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7.5</v>
      </c>
      <c r="E79" s="74">
        <f>D72 * 0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8</v>
      </c>
      <c r="D2" s="26">
        <v>44634.0</v>
      </c>
      <c r="E2" s="27">
        <f>SUM(H9:H16)</f>
        <v>53</v>
      </c>
      <c r="F2" s="28">
        <f>sum(I2:I5)</f>
        <v>55</v>
      </c>
      <c r="G2" s="29" t="s">
        <v>95</v>
      </c>
      <c r="H2" s="138">
        <f>sum(B9:B64)</f>
        <v>12.5</v>
      </c>
      <c r="I2" s="29">
        <v>15.0</v>
      </c>
      <c r="J2" s="30">
        <f>D2</f>
        <v>44634</v>
      </c>
      <c r="K2" s="31">
        <f>B2</f>
        <v>8</v>
      </c>
      <c r="L2" s="31">
        <f>B3</f>
        <v>9</v>
      </c>
      <c r="M2" s="31">
        <f>B4</f>
        <v>8</v>
      </c>
      <c r="N2" s="31">
        <f>B5</f>
        <v>8</v>
      </c>
      <c r="O2" s="31">
        <f>B6</f>
        <v>12</v>
      </c>
      <c r="P2" s="31">
        <f>B7</f>
        <v>8</v>
      </c>
      <c r="Q2" s="31">
        <f>B8</f>
        <v>8</v>
      </c>
      <c r="R2" s="31">
        <f>sum(K2:Q2)</f>
        <v>61</v>
      </c>
      <c r="V2" s="23"/>
      <c r="W2" s="31">
        <f t="shared" ref="W2:AC2" si="1">(K11-K17)/7</f>
        <v>1.142857143</v>
      </c>
      <c r="X2" s="31">
        <f t="shared" si="1"/>
        <v>1</v>
      </c>
      <c r="Y2" s="31">
        <f t="shared" si="1"/>
        <v>0.8571428571</v>
      </c>
      <c r="Z2" s="31">
        <f t="shared" si="1"/>
        <v>0.8571428571</v>
      </c>
      <c r="AA2" s="31">
        <f t="shared" si="1"/>
        <v>1.285714286</v>
      </c>
      <c r="AB2" s="31">
        <f t="shared" si="1"/>
        <v>0.9285714286</v>
      </c>
      <c r="AC2" s="31">
        <f t="shared" si="1"/>
        <v>1</v>
      </c>
      <c r="AD2" s="32"/>
    </row>
    <row r="3">
      <c r="A3" s="24" t="s">
        <v>61</v>
      </c>
      <c r="B3" s="25">
        <v>9.0</v>
      </c>
      <c r="C3" s="25">
        <f t="shared" ref="C3:C4" si="3">sumif(A9:A1000,A3,G9:G1000)</f>
        <v>9</v>
      </c>
      <c r="D3" s="26">
        <f t="shared" ref="D3:D8" si="4">D2 + 1</f>
        <v>44635</v>
      </c>
      <c r="E3" s="27">
        <f>Sum(H17:H24)</f>
        <v>42.5</v>
      </c>
      <c r="F3" s="27">
        <f>F2 * (6/7)</f>
        <v>47.14285714</v>
      </c>
      <c r="G3" s="5" t="s">
        <v>96</v>
      </c>
      <c r="H3" s="140">
        <f>sum(C9:C64)</f>
        <v>18</v>
      </c>
      <c r="I3" s="5">
        <v>20.0</v>
      </c>
      <c r="J3" s="30">
        <f t="shared" ref="J3:J9" si="5">J2 + 1</f>
        <v>44635</v>
      </c>
      <c r="K3" s="31">
        <f t="shared" ref="K3:R3" si="2">K2 * (6/7)</f>
        <v>6.857142857</v>
      </c>
      <c r="L3" s="31">
        <f t="shared" si="2"/>
        <v>7.714285714</v>
      </c>
      <c r="M3" s="31">
        <f t="shared" si="2"/>
        <v>6.857142857</v>
      </c>
      <c r="N3" s="31">
        <f t="shared" si="2"/>
        <v>6.857142857</v>
      </c>
      <c r="O3" s="31">
        <f t="shared" si="2"/>
        <v>10.28571429</v>
      </c>
      <c r="P3" s="31">
        <f t="shared" si="2"/>
        <v>6.857142857</v>
      </c>
      <c r="Q3" s="31">
        <f t="shared" si="2"/>
        <v>6.857142857</v>
      </c>
      <c r="R3" s="31">
        <f t="shared" si="2"/>
        <v>52.28571429</v>
      </c>
    </row>
    <row r="4">
      <c r="A4" s="24" t="s">
        <v>63</v>
      </c>
      <c r="B4" s="25">
        <v>8.0</v>
      </c>
      <c r="C4" s="25">
        <f t="shared" si="3"/>
        <v>8</v>
      </c>
      <c r="D4" s="26">
        <f t="shared" si="4"/>
        <v>44636</v>
      </c>
      <c r="E4" s="27">
        <f>sum(H25:H32)</f>
        <v>32.5</v>
      </c>
      <c r="F4" s="27">
        <f>F2 * (5/7)</f>
        <v>39.28571429</v>
      </c>
      <c r="G4" s="34" t="s">
        <v>97</v>
      </c>
      <c r="H4" s="141">
        <f>sum(D9:D64)</f>
        <v>6</v>
      </c>
      <c r="I4" s="34">
        <v>10.0</v>
      </c>
      <c r="J4" s="30">
        <f t="shared" si="5"/>
        <v>44636</v>
      </c>
      <c r="K4" s="31">
        <f t="shared" ref="K4:R4" si="6">K2 * (5/7)</f>
        <v>5.714285714</v>
      </c>
      <c r="L4" s="31">
        <f t="shared" si="6"/>
        <v>6.428571429</v>
      </c>
      <c r="M4" s="31">
        <f t="shared" si="6"/>
        <v>5.714285714</v>
      </c>
      <c r="N4" s="31">
        <f t="shared" si="6"/>
        <v>5.714285714</v>
      </c>
      <c r="O4" s="31">
        <f t="shared" si="6"/>
        <v>8.571428571</v>
      </c>
      <c r="P4" s="31">
        <f t="shared" si="6"/>
        <v>5.714285714</v>
      </c>
      <c r="Q4" s="31">
        <f t="shared" si="6"/>
        <v>5.714285714</v>
      </c>
      <c r="R4" s="31">
        <f t="shared" si="6"/>
        <v>43.57142857</v>
      </c>
    </row>
    <row r="5">
      <c r="A5" s="24" t="s">
        <v>64</v>
      </c>
      <c r="B5" s="25">
        <v>8.0</v>
      </c>
      <c r="C5" s="25">
        <f>sumif(A9:A1000,A5,G9:G1000)</f>
        <v>6</v>
      </c>
      <c r="D5" s="26">
        <f t="shared" si="4"/>
        <v>44637</v>
      </c>
      <c r="E5" s="27">
        <f>sum(H33:H40)</f>
        <v>24.5</v>
      </c>
      <c r="F5" s="27">
        <f>F2 * (4/7)</f>
        <v>31.42857143</v>
      </c>
      <c r="G5" s="36" t="s">
        <v>65</v>
      </c>
      <c r="H5" s="142">
        <f>sum(E9:E64)</f>
        <v>21</v>
      </c>
      <c r="I5" s="36">
        <v>10.0</v>
      </c>
      <c r="J5" s="30">
        <f t="shared" si="5"/>
        <v>44637</v>
      </c>
      <c r="K5" s="31">
        <f t="shared" ref="K5:R5" si="7">K2 * (4/7)</f>
        <v>4.571428571</v>
      </c>
      <c r="L5" s="31">
        <f t="shared" si="7"/>
        <v>5.142857143</v>
      </c>
      <c r="M5" s="31">
        <f t="shared" si="7"/>
        <v>4.571428571</v>
      </c>
      <c r="N5" s="31">
        <f t="shared" si="7"/>
        <v>4.571428571</v>
      </c>
      <c r="O5" s="31">
        <f t="shared" si="7"/>
        <v>6.857142857</v>
      </c>
      <c r="P5" s="31">
        <f t="shared" si="7"/>
        <v>4.571428571</v>
      </c>
      <c r="Q5" s="31">
        <f t="shared" si="7"/>
        <v>4.571428571</v>
      </c>
      <c r="R5" s="31">
        <f t="shared" si="7"/>
        <v>34.85714286</v>
      </c>
    </row>
    <row r="6">
      <c r="A6" s="24" t="s">
        <v>66</v>
      </c>
      <c r="B6" s="25">
        <v>12.0</v>
      </c>
      <c r="C6" s="25">
        <f>sumif(A9:A1000,A6,G9:G1000)</f>
        <v>12</v>
      </c>
      <c r="D6" s="26">
        <f t="shared" si="4"/>
        <v>44638</v>
      </c>
      <c r="E6" s="27">
        <f>sum(H41:H48)</f>
        <v>14</v>
      </c>
      <c r="F6" s="27">
        <f>F2 * (3/7)</f>
        <v>23.57142857</v>
      </c>
      <c r="G6" s="39" t="s">
        <v>67</v>
      </c>
      <c r="H6" s="40"/>
      <c r="I6" s="41">
        <f>Sum(I2:I5)</f>
        <v>55</v>
      </c>
      <c r="J6" s="30">
        <f t="shared" si="5"/>
        <v>44638</v>
      </c>
      <c r="K6" s="31">
        <f t="shared" ref="K6:R6" si="8">K2 * (3/7)</f>
        <v>3.428571429</v>
      </c>
      <c r="L6" s="31">
        <f t="shared" si="8"/>
        <v>3.857142857</v>
      </c>
      <c r="M6" s="31">
        <f t="shared" si="8"/>
        <v>3.428571429</v>
      </c>
      <c r="N6" s="31">
        <f t="shared" si="8"/>
        <v>3.428571429</v>
      </c>
      <c r="O6" s="31">
        <f t="shared" si="8"/>
        <v>5.142857143</v>
      </c>
      <c r="P6" s="31">
        <f t="shared" si="8"/>
        <v>3.428571429</v>
      </c>
      <c r="Q6" s="31">
        <f t="shared" si="8"/>
        <v>3.428571429</v>
      </c>
      <c r="R6" s="31">
        <f t="shared" si="8"/>
        <v>26.14285714</v>
      </c>
    </row>
    <row r="7">
      <c r="A7" s="24" t="s">
        <v>68</v>
      </c>
      <c r="B7" s="25">
        <v>8.0</v>
      </c>
      <c r="C7" s="25">
        <f>sumif(A9:A1000,A7,G9:G1000)</f>
        <v>6.5</v>
      </c>
      <c r="D7" s="26">
        <f t="shared" si="4"/>
        <v>44639</v>
      </c>
      <c r="E7" s="27">
        <f>sum(H49:H56)</f>
        <v>9</v>
      </c>
      <c r="F7" s="27">
        <f>F2 * (2/7)</f>
        <v>15.71428571</v>
      </c>
      <c r="G7" s="24" t="s">
        <v>69</v>
      </c>
      <c r="H7" s="24" t="s">
        <v>50</v>
      </c>
      <c r="J7" s="30">
        <f t="shared" si="5"/>
        <v>44639</v>
      </c>
      <c r="K7" s="31">
        <f t="shared" ref="K7:R7" si="9">K2 * (2/7)</f>
        <v>2.285714286</v>
      </c>
      <c r="L7" s="31">
        <f t="shared" si="9"/>
        <v>2.571428571</v>
      </c>
      <c r="M7" s="31">
        <f t="shared" si="9"/>
        <v>2.285714286</v>
      </c>
      <c r="N7" s="31">
        <f t="shared" si="9"/>
        <v>2.285714286</v>
      </c>
      <c r="O7" s="31">
        <f t="shared" si="9"/>
        <v>3.428571429</v>
      </c>
      <c r="P7" s="31">
        <f t="shared" si="9"/>
        <v>2.285714286</v>
      </c>
      <c r="Q7" s="31">
        <f t="shared" si="9"/>
        <v>2.285714286</v>
      </c>
      <c r="R7" s="31">
        <f t="shared" si="9"/>
        <v>17.42857143</v>
      </c>
    </row>
    <row r="8">
      <c r="A8" s="24" t="s">
        <v>70</v>
      </c>
      <c r="B8" s="25">
        <v>8.0</v>
      </c>
      <c r="C8" s="25">
        <f>sumif(A9:A1000,A8,G9:G1000)</f>
        <v>8</v>
      </c>
      <c r="D8" s="26">
        <f t="shared" si="4"/>
        <v>44640</v>
      </c>
      <c r="E8" s="27">
        <f>sum(H57:H64)</f>
        <v>3.5</v>
      </c>
      <c r="F8" s="27">
        <f>F2 * (1/7)</f>
        <v>7.857142857</v>
      </c>
      <c r="G8" s="44">
        <f t="shared" ref="G8:H8" si="10">Sum(B2:B8)</f>
        <v>61</v>
      </c>
      <c r="H8" s="45">
        <f t="shared" si="10"/>
        <v>57.5</v>
      </c>
      <c r="J8" s="30">
        <f t="shared" si="5"/>
        <v>44640</v>
      </c>
      <c r="K8" s="31">
        <f t="shared" ref="K8:R8" si="11">K2 * (1/7)</f>
        <v>1.142857143</v>
      </c>
      <c r="L8" s="31">
        <f t="shared" si="11"/>
        <v>1.285714286</v>
      </c>
      <c r="M8" s="31">
        <f t="shared" si="11"/>
        <v>1.142857143</v>
      </c>
      <c r="N8" s="31">
        <f t="shared" si="11"/>
        <v>1.142857143</v>
      </c>
      <c r="O8" s="31">
        <f t="shared" si="11"/>
        <v>1.714285714</v>
      </c>
      <c r="P8" s="31">
        <f t="shared" si="11"/>
        <v>1.142857143</v>
      </c>
      <c r="Q8" s="31">
        <f t="shared" si="11"/>
        <v>1.142857143</v>
      </c>
      <c r="R8" s="31">
        <f t="shared" si="11"/>
        <v>8.714285714</v>
      </c>
    </row>
    <row r="9">
      <c r="A9" s="46">
        <f>D2</f>
        <v>44634</v>
      </c>
      <c r="B9" s="47" t="str">
        <f>G2</f>
        <v>Document Update</v>
      </c>
      <c r="C9" s="33" t="str">
        <f>G3</f>
        <v>Code Updates</v>
      </c>
      <c r="D9" s="35" t="str">
        <f>G4</f>
        <v>Food Flag Back end 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5"/>
        <v>44641</v>
      </c>
      <c r="K9" s="31">
        <f t="shared" ref="K9:R9" si="12">K2 * (0/7)</f>
        <v>0</v>
      </c>
      <c r="L9" s="31">
        <f t="shared" si="12"/>
        <v>0</v>
      </c>
      <c r="M9" s="31">
        <f t="shared" si="12"/>
        <v>0</v>
      </c>
      <c r="N9" s="31">
        <f t="shared" si="12"/>
        <v>0</v>
      </c>
      <c r="O9" s="31">
        <f t="shared" si="12"/>
        <v>0</v>
      </c>
      <c r="P9" s="31">
        <f t="shared" si="12"/>
        <v>0</v>
      </c>
      <c r="Q9" s="31">
        <f t="shared" si="12"/>
        <v>0</v>
      </c>
      <c r="R9" s="31">
        <f t="shared" si="12"/>
        <v>0</v>
      </c>
    </row>
    <row r="10">
      <c r="A10" s="51" t="s">
        <v>59</v>
      </c>
      <c r="B10" s="52">
        <v>0.0</v>
      </c>
      <c r="C10" s="53">
        <v>0.0</v>
      </c>
      <c r="D10" s="54"/>
      <c r="E10" s="55">
        <v>0.0</v>
      </c>
      <c r="F10" s="56"/>
      <c r="G10" s="57">
        <f t="shared" ref="G10:G16" si="13">sum(B10:E10)</f>
        <v>0</v>
      </c>
      <c r="H10" s="58">
        <f t="shared" ref="H10:H16" si="14">B2 - G10</f>
        <v>8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>
        <v>2.0</v>
      </c>
      <c r="F11" s="56">
        <v>0.0</v>
      </c>
      <c r="G11" s="57">
        <f t="shared" si="13"/>
        <v>2</v>
      </c>
      <c r="H11" s="58">
        <f t="shared" si="14"/>
        <v>7</v>
      </c>
      <c r="J11" s="30">
        <f>D2</f>
        <v>44634</v>
      </c>
      <c r="K11" s="62">
        <f>H10</f>
        <v>8</v>
      </c>
      <c r="L11" s="62">
        <f>H11</f>
        <v>7</v>
      </c>
      <c r="M11" s="62">
        <f>H12</f>
        <v>6</v>
      </c>
      <c r="N11" s="62">
        <f>H13</f>
        <v>8</v>
      </c>
      <c r="O11" s="62">
        <f>H14</f>
        <v>9</v>
      </c>
      <c r="P11" s="62">
        <f>H15</f>
        <v>8</v>
      </c>
      <c r="Q11" s="62">
        <f>H16</f>
        <v>7</v>
      </c>
      <c r="R11" s="62">
        <f t="shared" ref="R11:R18" si="15">sum(K11:Q11)</f>
        <v>53</v>
      </c>
    </row>
    <row r="12">
      <c r="A12" s="59" t="s">
        <v>63</v>
      </c>
      <c r="B12" s="60"/>
      <c r="C12" s="61"/>
      <c r="D12" s="54"/>
      <c r="E12" s="55">
        <v>2.0</v>
      </c>
      <c r="F12" s="56">
        <v>0.0</v>
      </c>
      <c r="G12" s="57">
        <f t="shared" si="13"/>
        <v>2</v>
      </c>
      <c r="H12" s="58">
        <f t="shared" si="14"/>
        <v>6</v>
      </c>
      <c r="J12" s="30">
        <f t="shared" ref="J12:J18" si="16">J11 + 1</f>
        <v>44635</v>
      </c>
      <c r="K12" s="62">
        <f>H18</f>
        <v>8</v>
      </c>
      <c r="L12" s="62">
        <f>H19</f>
        <v>5.5</v>
      </c>
      <c r="M12" s="62">
        <f>H20</f>
        <v>3</v>
      </c>
      <c r="N12" s="62">
        <f>H21</f>
        <v>5</v>
      </c>
      <c r="O12" s="62">
        <f>H22</f>
        <v>7</v>
      </c>
      <c r="P12" s="62">
        <f>H23</f>
        <v>7</v>
      </c>
      <c r="Q12" s="62">
        <f>H24</f>
        <v>7</v>
      </c>
      <c r="R12" s="62">
        <f t="shared" si="15"/>
        <v>42.5</v>
      </c>
    </row>
    <row r="13">
      <c r="A13" s="59" t="s">
        <v>64</v>
      </c>
      <c r="B13" s="60"/>
      <c r="C13" s="61"/>
      <c r="D13" s="54"/>
      <c r="E13" s="63"/>
      <c r="F13" s="56">
        <v>0.0</v>
      </c>
      <c r="G13" s="57">
        <f t="shared" si="13"/>
        <v>0</v>
      </c>
      <c r="H13" s="58">
        <f t="shared" si="14"/>
        <v>8</v>
      </c>
      <c r="J13" s="30">
        <f t="shared" si="16"/>
        <v>44636</v>
      </c>
      <c r="K13" s="62">
        <f>H26</f>
        <v>6</v>
      </c>
      <c r="L13" s="62">
        <f>H27</f>
        <v>3.5</v>
      </c>
      <c r="M13" s="62">
        <f>H28</f>
        <v>3</v>
      </c>
      <c r="N13" s="62">
        <f>H29</f>
        <v>5</v>
      </c>
      <c r="O13" s="62">
        <f>H30</f>
        <v>4</v>
      </c>
      <c r="P13" s="62">
        <f>H31</f>
        <v>6</v>
      </c>
      <c r="Q13" s="62">
        <f>H32</f>
        <v>5</v>
      </c>
      <c r="R13" s="62">
        <f t="shared" si="15"/>
        <v>32.5</v>
      </c>
    </row>
    <row r="14">
      <c r="A14" s="59" t="s">
        <v>66</v>
      </c>
      <c r="B14" s="60"/>
      <c r="C14" s="61"/>
      <c r="D14" s="160">
        <v>3.0</v>
      </c>
      <c r="E14" s="63"/>
      <c r="F14" s="64"/>
      <c r="G14" s="57">
        <f t="shared" si="13"/>
        <v>3</v>
      </c>
      <c r="H14" s="58">
        <f t="shared" si="14"/>
        <v>9</v>
      </c>
      <c r="J14" s="30">
        <f t="shared" si="16"/>
        <v>44637</v>
      </c>
      <c r="K14" s="62">
        <f>H34</f>
        <v>5</v>
      </c>
      <c r="L14" s="62">
        <f>H35</f>
        <v>2.5</v>
      </c>
      <c r="M14" s="62">
        <f>H36</f>
        <v>2</v>
      </c>
      <c r="N14" s="62">
        <f>H37</f>
        <v>5</v>
      </c>
      <c r="O14" s="62">
        <f>H38</f>
        <v>2</v>
      </c>
      <c r="P14" s="62">
        <f>H39</f>
        <v>5</v>
      </c>
      <c r="Q14" s="62">
        <f>H40</f>
        <v>3</v>
      </c>
      <c r="R14" s="62">
        <f t="shared" si="15"/>
        <v>24.5</v>
      </c>
    </row>
    <row r="15">
      <c r="A15" s="59" t="s">
        <v>68</v>
      </c>
      <c r="B15" s="60"/>
      <c r="C15" s="61"/>
      <c r="D15" s="54"/>
      <c r="E15" s="63"/>
      <c r="F15" s="56">
        <v>0.0</v>
      </c>
      <c r="G15" s="57">
        <f t="shared" si="13"/>
        <v>0</v>
      </c>
      <c r="H15" s="58">
        <f t="shared" si="14"/>
        <v>8</v>
      </c>
      <c r="J15" s="30">
        <f t="shared" si="16"/>
        <v>44638</v>
      </c>
      <c r="K15" s="62">
        <f>H42</f>
        <v>2</v>
      </c>
      <c r="L15" s="62">
        <f>H43</f>
        <v>0</v>
      </c>
      <c r="M15" s="62">
        <f>H44</f>
        <v>2</v>
      </c>
      <c r="N15" s="62">
        <f>H45</f>
        <v>4</v>
      </c>
      <c r="O15" s="62">
        <f>H46</f>
        <v>0</v>
      </c>
      <c r="P15" s="62">
        <f>H47</f>
        <v>4</v>
      </c>
      <c r="Q15" s="62">
        <f>H48</f>
        <v>2</v>
      </c>
      <c r="R15" s="62">
        <f t="shared" si="15"/>
        <v>14</v>
      </c>
    </row>
    <row r="16">
      <c r="A16" s="43" t="s">
        <v>70</v>
      </c>
      <c r="B16" s="52"/>
      <c r="C16" s="53">
        <v>1.0</v>
      </c>
      <c r="D16" s="54"/>
      <c r="E16" s="63"/>
      <c r="F16" s="64"/>
      <c r="G16" s="57">
        <f t="shared" si="13"/>
        <v>1</v>
      </c>
      <c r="H16" s="58">
        <f t="shared" si="14"/>
        <v>7</v>
      </c>
      <c r="J16" s="30">
        <f t="shared" si="16"/>
        <v>44639</v>
      </c>
      <c r="K16" s="62">
        <f>H50</f>
        <v>1</v>
      </c>
      <c r="L16" s="62">
        <f>H51</f>
        <v>0</v>
      </c>
      <c r="M16" s="62">
        <f>H52</f>
        <v>0</v>
      </c>
      <c r="N16" s="62">
        <f>H53</f>
        <v>3</v>
      </c>
      <c r="O16" s="62">
        <f>H54</f>
        <v>0</v>
      </c>
      <c r="P16" s="62">
        <f>H55</f>
        <v>3</v>
      </c>
      <c r="Q16" s="62">
        <f>H56</f>
        <v>2</v>
      </c>
      <c r="R16" s="62">
        <f t="shared" si="15"/>
        <v>9</v>
      </c>
    </row>
    <row r="17">
      <c r="A17" s="46">
        <f>A9 + 1</f>
        <v>44635</v>
      </c>
      <c r="B17" s="47" t="str">
        <f t="shared" ref="B17:E17" si="17">B9</f>
        <v>Document Update</v>
      </c>
      <c r="C17" s="33" t="str">
        <f t="shared" si="17"/>
        <v>Code Updates</v>
      </c>
      <c r="D17" s="35" t="str">
        <f t="shared" si="17"/>
        <v>Food Flag Back end </v>
      </c>
      <c r="E17" s="48" t="str">
        <f t="shared" si="17"/>
        <v>Other</v>
      </c>
      <c r="F17" s="49" t="s">
        <v>71</v>
      </c>
      <c r="G17" s="50" t="s">
        <v>72</v>
      </c>
      <c r="H17" s="21" t="s">
        <v>73</v>
      </c>
      <c r="J17" s="30">
        <f t="shared" si="16"/>
        <v>44640</v>
      </c>
      <c r="K17" s="62">
        <f>H58</f>
        <v>0</v>
      </c>
      <c r="L17" s="62">
        <f>H59</f>
        <v>0</v>
      </c>
      <c r="M17" s="62">
        <f>H60</f>
        <v>0</v>
      </c>
      <c r="N17" s="62">
        <f>H61</f>
        <v>2</v>
      </c>
      <c r="O17" s="62">
        <f>H62</f>
        <v>0</v>
      </c>
      <c r="P17" s="62">
        <f>H63</f>
        <v>1.5</v>
      </c>
      <c r="Q17" s="62">
        <f>H64</f>
        <v>0</v>
      </c>
      <c r="R17" s="62">
        <f t="shared" si="15"/>
        <v>3.5</v>
      </c>
    </row>
    <row r="18">
      <c r="A18" s="51" t="s">
        <v>59</v>
      </c>
      <c r="B18" s="52">
        <v>0.0</v>
      </c>
      <c r="C18" s="53">
        <v>0.0</v>
      </c>
      <c r="D18" s="54"/>
      <c r="E18" s="55">
        <v>0.0</v>
      </c>
      <c r="F18" s="56">
        <v>0.0</v>
      </c>
      <c r="G18" s="57">
        <f t="shared" ref="G18:G24" si="19">sum(B18:E18)</f>
        <v>0</v>
      </c>
      <c r="H18" s="58">
        <f t="shared" ref="H18:H24" si="20">H10 - G18</f>
        <v>8</v>
      </c>
      <c r="J18" s="30">
        <f t="shared" si="16"/>
        <v>44641</v>
      </c>
      <c r="K18" s="62">
        <f t="shared" ref="K18:Q18" si="18">K17</f>
        <v>0</v>
      </c>
      <c r="L18" s="62">
        <f t="shared" si="18"/>
        <v>0</v>
      </c>
      <c r="M18" s="62">
        <f t="shared" si="18"/>
        <v>0</v>
      </c>
      <c r="N18" s="62">
        <f t="shared" si="18"/>
        <v>2</v>
      </c>
      <c r="O18" s="62">
        <f t="shared" si="18"/>
        <v>0</v>
      </c>
      <c r="P18" s="62">
        <f t="shared" si="18"/>
        <v>1.5</v>
      </c>
      <c r="Q18" s="62">
        <f t="shared" si="18"/>
        <v>0</v>
      </c>
      <c r="R18" s="62">
        <f t="shared" si="15"/>
        <v>3.5</v>
      </c>
    </row>
    <row r="19">
      <c r="A19" s="59" t="s">
        <v>61</v>
      </c>
      <c r="B19" s="52">
        <v>1.5</v>
      </c>
      <c r="C19" s="61"/>
      <c r="D19" s="54"/>
      <c r="E19" s="55"/>
      <c r="F19" s="56">
        <v>1.0</v>
      </c>
      <c r="G19" s="57">
        <f t="shared" si="19"/>
        <v>1.5</v>
      </c>
      <c r="H19" s="58">
        <f t="shared" si="20"/>
        <v>5.5</v>
      </c>
    </row>
    <row r="20">
      <c r="A20" s="59" t="s">
        <v>63</v>
      </c>
      <c r="B20" s="52"/>
      <c r="C20" s="53">
        <v>3.0</v>
      </c>
      <c r="D20" s="54"/>
      <c r="E20" s="63"/>
      <c r="F20" s="56">
        <v>1.0</v>
      </c>
      <c r="G20" s="57">
        <f t="shared" si="19"/>
        <v>3</v>
      </c>
      <c r="H20" s="58">
        <f t="shared" si="20"/>
        <v>3</v>
      </c>
    </row>
    <row r="21">
      <c r="A21" s="59" t="s">
        <v>64</v>
      </c>
      <c r="B21" s="60"/>
      <c r="C21" s="61"/>
      <c r="D21" s="54"/>
      <c r="E21" s="55">
        <v>3.0</v>
      </c>
      <c r="F21" s="56">
        <v>0.0</v>
      </c>
      <c r="G21" s="57">
        <f t="shared" si="19"/>
        <v>3</v>
      </c>
      <c r="H21" s="58">
        <f t="shared" si="20"/>
        <v>5</v>
      </c>
    </row>
    <row r="22">
      <c r="A22" s="59" t="s">
        <v>66</v>
      </c>
      <c r="B22" s="60"/>
      <c r="C22" s="53"/>
      <c r="D22" s="160">
        <v>2.0</v>
      </c>
      <c r="E22" s="63"/>
      <c r="F22" s="64"/>
      <c r="G22" s="57">
        <f t="shared" si="19"/>
        <v>2</v>
      </c>
      <c r="H22" s="58">
        <f t="shared" si="20"/>
        <v>7</v>
      </c>
    </row>
    <row r="23">
      <c r="A23" s="59" t="s">
        <v>68</v>
      </c>
      <c r="B23" s="60"/>
      <c r="C23" s="61"/>
      <c r="D23" s="54"/>
      <c r="E23" s="55">
        <v>1.0</v>
      </c>
      <c r="F23" s="64"/>
      <c r="G23" s="57">
        <f t="shared" si="19"/>
        <v>1</v>
      </c>
      <c r="H23" s="58">
        <f t="shared" si="20"/>
        <v>7</v>
      </c>
    </row>
    <row r="24">
      <c r="A24" s="43" t="s">
        <v>70</v>
      </c>
      <c r="B24" s="52"/>
      <c r="C24" s="61"/>
      <c r="D24" s="54"/>
      <c r="E24" s="63"/>
      <c r="F24" s="64"/>
      <c r="G24" s="57">
        <f t="shared" si="19"/>
        <v>0</v>
      </c>
      <c r="H24" s="58">
        <f t="shared" si="20"/>
        <v>7</v>
      </c>
    </row>
    <row r="25">
      <c r="A25" s="46">
        <f>A17 + 1</f>
        <v>44636</v>
      </c>
      <c r="B25" s="47" t="str">
        <f t="shared" ref="B25:E25" si="21">B17</f>
        <v>Document Update</v>
      </c>
      <c r="C25" s="33" t="str">
        <f t="shared" si="21"/>
        <v>Code Updates</v>
      </c>
      <c r="D25" s="35" t="str">
        <f t="shared" si="21"/>
        <v>Food Flag Back end </v>
      </c>
      <c r="E25" s="48" t="str">
        <f t="shared" si="21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>
        <v>2.0</v>
      </c>
      <c r="C26" s="53">
        <v>0.0</v>
      </c>
      <c r="D26" s="54"/>
      <c r="E26" s="55"/>
      <c r="F26" s="56">
        <v>0.0</v>
      </c>
      <c r="G26" s="57">
        <f t="shared" ref="G26:G32" si="22">sum(B26:E26)</f>
        <v>2</v>
      </c>
      <c r="H26" s="58">
        <f t="shared" ref="H26:H32" si="23">H18 - G26</f>
        <v>6</v>
      </c>
    </row>
    <row r="27">
      <c r="A27" s="59" t="s">
        <v>61</v>
      </c>
      <c r="B27" s="52">
        <v>2.0</v>
      </c>
      <c r="C27" s="61"/>
      <c r="D27" s="54"/>
      <c r="E27" s="63"/>
      <c r="F27" s="56">
        <v>0.5</v>
      </c>
      <c r="G27" s="57">
        <f t="shared" si="22"/>
        <v>2</v>
      </c>
      <c r="H27" s="58">
        <f t="shared" si="23"/>
        <v>3.5</v>
      </c>
    </row>
    <row r="28">
      <c r="A28" s="59" t="s">
        <v>63</v>
      </c>
      <c r="B28" s="52"/>
      <c r="C28" s="61"/>
      <c r="D28" s="54"/>
      <c r="E28" s="63"/>
      <c r="F28" s="64"/>
      <c r="G28" s="57">
        <f t="shared" si="22"/>
        <v>0</v>
      </c>
      <c r="H28" s="58">
        <f t="shared" si="23"/>
        <v>3</v>
      </c>
    </row>
    <row r="29">
      <c r="A29" s="59" t="s">
        <v>64</v>
      </c>
      <c r="B29" s="60"/>
      <c r="C29" s="61"/>
      <c r="D29" s="54"/>
      <c r="E29" s="63"/>
      <c r="F29" s="64"/>
      <c r="G29" s="57">
        <f t="shared" si="22"/>
        <v>0</v>
      </c>
      <c r="H29" s="58">
        <f t="shared" si="23"/>
        <v>5</v>
      </c>
    </row>
    <row r="30">
      <c r="A30" s="59" t="s">
        <v>66</v>
      </c>
      <c r="B30" s="60"/>
      <c r="C30" s="53"/>
      <c r="D30" s="160">
        <v>1.0</v>
      </c>
      <c r="E30" s="55">
        <v>2.0</v>
      </c>
      <c r="F30" s="64"/>
      <c r="G30" s="57">
        <f t="shared" si="22"/>
        <v>3</v>
      </c>
      <c r="H30" s="58">
        <f t="shared" si="23"/>
        <v>4</v>
      </c>
    </row>
    <row r="31">
      <c r="A31" s="59" t="s">
        <v>68</v>
      </c>
      <c r="B31" s="60"/>
      <c r="C31" s="61"/>
      <c r="D31" s="54"/>
      <c r="E31" s="55">
        <v>1.0</v>
      </c>
      <c r="F31" s="64"/>
      <c r="G31" s="57">
        <f t="shared" si="22"/>
        <v>1</v>
      </c>
      <c r="H31" s="58">
        <f t="shared" si="23"/>
        <v>6</v>
      </c>
    </row>
    <row r="32">
      <c r="A32" s="43" t="s">
        <v>70</v>
      </c>
      <c r="B32" s="52"/>
      <c r="C32" s="53">
        <v>2.0</v>
      </c>
      <c r="D32" s="54"/>
      <c r="E32" s="63"/>
      <c r="F32" s="64"/>
      <c r="G32" s="57">
        <f t="shared" si="22"/>
        <v>2</v>
      </c>
      <c r="H32" s="58">
        <f t="shared" si="23"/>
        <v>5</v>
      </c>
    </row>
    <row r="33">
      <c r="A33" s="46">
        <f>A25 + 1</f>
        <v>44637</v>
      </c>
      <c r="B33" s="47" t="str">
        <f t="shared" ref="B33:E33" si="24">B25</f>
        <v>Document Update</v>
      </c>
      <c r="C33" s="33" t="str">
        <f t="shared" si="24"/>
        <v>Code Updates</v>
      </c>
      <c r="D33" s="35" t="str">
        <f t="shared" si="24"/>
        <v>Food Flag Back end </v>
      </c>
      <c r="E33" s="48" t="str">
        <f t="shared" si="24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>
        <v>1.0</v>
      </c>
      <c r="C34" s="53">
        <v>0.0</v>
      </c>
      <c r="D34" s="54"/>
      <c r="E34" s="55"/>
      <c r="F34" s="56">
        <v>1.0</v>
      </c>
      <c r="G34" s="57">
        <f t="shared" ref="G34:G40" si="25">sum(B34:E34)</f>
        <v>1</v>
      </c>
      <c r="H34" s="58">
        <f t="shared" ref="H34:H40" si="26">H26 - G34</f>
        <v>5</v>
      </c>
    </row>
    <row r="35">
      <c r="A35" s="59" t="s">
        <v>61</v>
      </c>
      <c r="B35" s="52">
        <v>1.0</v>
      </c>
      <c r="C35" s="61"/>
      <c r="D35" s="54"/>
      <c r="E35" s="55"/>
      <c r="F35" s="56">
        <v>0.5</v>
      </c>
      <c r="G35" s="57">
        <f t="shared" si="25"/>
        <v>1</v>
      </c>
      <c r="H35" s="58">
        <f t="shared" si="26"/>
        <v>2.5</v>
      </c>
    </row>
    <row r="36">
      <c r="A36" s="59" t="s">
        <v>63</v>
      </c>
      <c r="B36" s="52"/>
      <c r="C36" s="53">
        <v>1.0</v>
      </c>
      <c r="D36" s="54"/>
      <c r="E36" s="63"/>
      <c r="F36" s="64"/>
      <c r="G36" s="57">
        <f t="shared" si="25"/>
        <v>1</v>
      </c>
      <c r="H36" s="58">
        <f t="shared" si="26"/>
        <v>2</v>
      </c>
    </row>
    <row r="37">
      <c r="A37" s="59" t="s">
        <v>64</v>
      </c>
      <c r="B37" s="60"/>
      <c r="C37" s="61"/>
      <c r="D37" s="54"/>
      <c r="E37" s="63"/>
      <c r="F37" s="64"/>
      <c r="G37" s="57">
        <f t="shared" si="25"/>
        <v>0</v>
      </c>
      <c r="H37" s="58">
        <f t="shared" si="26"/>
        <v>5</v>
      </c>
    </row>
    <row r="38">
      <c r="A38" s="59" t="s">
        <v>66</v>
      </c>
      <c r="B38" s="60"/>
      <c r="C38" s="53">
        <v>2.0</v>
      </c>
      <c r="D38" s="160"/>
      <c r="E38" s="63"/>
      <c r="F38" s="64"/>
      <c r="G38" s="57">
        <f t="shared" si="25"/>
        <v>2</v>
      </c>
      <c r="H38" s="58">
        <f t="shared" si="26"/>
        <v>2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5"/>
        <v>1</v>
      </c>
      <c r="H39" s="58">
        <f t="shared" si="26"/>
        <v>5</v>
      </c>
    </row>
    <row r="40">
      <c r="A40" s="43" t="s">
        <v>70</v>
      </c>
      <c r="B40" s="60"/>
      <c r="C40" s="53">
        <v>2.0</v>
      </c>
      <c r="D40" s="54"/>
      <c r="E40" s="63"/>
      <c r="F40" s="64"/>
      <c r="G40" s="57">
        <f t="shared" si="25"/>
        <v>2</v>
      </c>
      <c r="H40" s="58">
        <f t="shared" si="26"/>
        <v>3</v>
      </c>
    </row>
    <row r="41">
      <c r="A41" s="46">
        <f>A33 + 1</f>
        <v>44638</v>
      </c>
      <c r="B41" s="47" t="str">
        <f t="shared" ref="B41:E41" si="27">B33</f>
        <v>Document Update</v>
      </c>
      <c r="C41" s="33" t="str">
        <f t="shared" si="27"/>
        <v>Code Updates</v>
      </c>
      <c r="D41" s="35" t="str">
        <f t="shared" si="27"/>
        <v>Food Flag Back end </v>
      </c>
      <c r="E41" s="48" t="str">
        <f t="shared" si="27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52">
        <v>2.0</v>
      </c>
      <c r="C42" s="61"/>
      <c r="D42" s="54"/>
      <c r="E42" s="55">
        <v>1.0</v>
      </c>
      <c r="F42" s="64"/>
      <c r="G42" s="57">
        <f t="shared" ref="G42:G48" si="28">sum(B42:E42)</f>
        <v>3</v>
      </c>
      <c r="H42" s="58">
        <f t="shared" ref="H42:H48" si="29">H34 - G42</f>
        <v>2</v>
      </c>
    </row>
    <row r="43">
      <c r="A43" s="59" t="s">
        <v>61</v>
      </c>
      <c r="B43" s="52">
        <v>1.0</v>
      </c>
      <c r="C43" s="53"/>
      <c r="D43" s="54"/>
      <c r="E43" s="55">
        <v>1.5</v>
      </c>
      <c r="F43" s="64"/>
      <c r="G43" s="57">
        <f t="shared" si="28"/>
        <v>2.5</v>
      </c>
      <c r="H43" s="58">
        <f t="shared" si="29"/>
        <v>0</v>
      </c>
    </row>
    <row r="44">
      <c r="A44" s="59" t="s">
        <v>63</v>
      </c>
      <c r="B44" s="60"/>
      <c r="C44" s="61"/>
      <c r="D44" s="54"/>
      <c r="E44" s="63"/>
      <c r="F44" s="64"/>
      <c r="G44" s="57">
        <f t="shared" si="28"/>
        <v>0</v>
      </c>
      <c r="H44" s="58">
        <f t="shared" si="29"/>
        <v>2</v>
      </c>
    </row>
    <row r="45">
      <c r="A45" s="59" t="s">
        <v>64</v>
      </c>
      <c r="B45" s="60"/>
      <c r="C45" s="61"/>
      <c r="D45" s="54"/>
      <c r="E45" s="55">
        <v>1.0</v>
      </c>
      <c r="F45" s="56">
        <v>0.0</v>
      </c>
      <c r="G45" s="57">
        <f t="shared" si="28"/>
        <v>1</v>
      </c>
      <c r="H45" s="58">
        <f t="shared" si="29"/>
        <v>4</v>
      </c>
    </row>
    <row r="46">
      <c r="A46" s="59" t="s">
        <v>66</v>
      </c>
      <c r="B46" s="60"/>
      <c r="C46" s="53">
        <v>2.0</v>
      </c>
      <c r="D46" s="160"/>
      <c r="E46" s="63"/>
      <c r="F46" s="64"/>
      <c r="G46" s="57">
        <f t="shared" si="28"/>
        <v>2</v>
      </c>
      <c r="H46" s="58">
        <f t="shared" si="29"/>
        <v>0</v>
      </c>
    </row>
    <row r="47">
      <c r="A47" s="59" t="s">
        <v>68</v>
      </c>
      <c r="B47" s="60"/>
      <c r="C47" s="61"/>
      <c r="D47" s="54"/>
      <c r="E47" s="55">
        <v>1.0</v>
      </c>
      <c r="F47" s="64"/>
      <c r="G47" s="57">
        <f t="shared" si="28"/>
        <v>1</v>
      </c>
      <c r="H47" s="58">
        <f t="shared" si="29"/>
        <v>4</v>
      </c>
    </row>
    <row r="48">
      <c r="A48" s="43" t="s">
        <v>70</v>
      </c>
      <c r="B48" s="52"/>
      <c r="C48" s="53">
        <v>1.0</v>
      </c>
      <c r="D48" s="54"/>
      <c r="E48" s="63"/>
      <c r="F48" s="64"/>
      <c r="G48" s="57">
        <f t="shared" si="28"/>
        <v>1</v>
      </c>
      <c r="H48" s="58">
        <f t="shared" si="29"/>
        <v>2</v>
      </c>
    </row>
    <row r="49">
      <c r="A49" s="46">
        <f>A41 + 1</f>
        <v>44639</v>
      </c>
      <c r="B49" s="47" t="str">
        <f t="shared" ref="B49:E49" si="30">B41</f>
        <v>Document Update</v>
      </c>
      <c r="C49" s="33" t="str">
        <f t="shared" si="30"/>
        <v>Code Updates</v>
      </c>
      <c r="D49" s="35" t="str">
        <f t="shared" si="30"/>
        <v>Food Flag Back end </v>
      </c>
      <c r="E49" s="48" t="str">
        <f t="shared" si="30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52">
        <v>1.0</v>
      </c>
      <c r="C50" s="61"/>
      <c r="D50" s="54"/>
      <c r="E50" s="55"/>
      <c r="F50" s="64"/>
      <c r="G50" s="57">
        <f t="shared" ref="G50:G56" si="31">sum(B50:E50)</f>
        <v>1</v>
      </c>
      <c r="H50" s="58">
        <f t="shared" ref="H50:H56" si="32">H42 - G50</f>
        <v>1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1"/>
        <v>0</v>
      </c>
      <c r="H51" s="58">
        <f t="shared" si="32"/>
        <v>0</v>
      </c>
    </row>
    <row r="52">
      <c r="A52" s="59" t="s">
        <v>63</v>
      </c>
      <c r="B52" s="60"/>
      <c r="C52" s="53">
        <v>2.0</v>
      </c>
      <c r="D52" s="54"/>
      <c r="E52" s="63"/>
      <c r="F52" s="64"/>
      <c r="G52" s="57">
        <f t="shared" si="31"/>
        <v>2</v>
      </c>
      <c r="H52" s="58">
        <f t="shared" si="32"/>
        <v>0</v>
      </c>
    </row>
    <row r="53">
      <c r="A53" s="59" t="s">
        <v>64</v>
      </c>
      <c r="B53" s="60"/>
      <c r="C53" s="61"/>
      <c r="D53" s="54"/>
      <c r="E53" s="55">
        <v>1.0</v>
      </c>
      <c r="F53" s="56">
        <v>0.0</v>
      </c>
      <c r="G53" s="57">
        <f t="shared" si="31"/>
        <v>1</v>
      </c>
      <c r="H53" s="58">
        <f t="shared" si="32"/>
        <v>3</v>
      </c>
    </row>
    <row r="54">
      <c r="A54" s="59" t="s">
        <v>66</v>
      </c>
      <c r="B54" s="60"/>
      <c r="C54" s="53"/>
      <c r="D54" s="54"/>
      <c r="E54" s="63"/>
      <c r="F54" s="64"/>
      <c r="G54" s="57">
        <f t="shared" si="31"/>
        <v>0</v>
      </c>
      <c r="H54" s="58">
        <f t="shared" si="32"/>
        <v>0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1"/>
        <v>1</v>
      </c>
      <c r="H55" s="58">
        <f t="shared" si="32"/>
        <v>3</v>
      </c>
    </row>
    <row r="56">
      <c r="A56" s="43" t="s">
        <v>70</v>
      </c>
      <c r="B56" s="60"/>
      <c r="C56" s="61"/>
      <c r="D56" s="54"/>
      <c r="E56" s="63"/>
      <c r="F56" s="64"/>
      <c r="G56" s="57">
        <f t="shared" si="31"/>
        <v>0</v>
      </c>
      <c r="H56" s="58">
        <f t="shared" si="32"/>
        <v>2</v>
      </c>
    </row>
    <row r="57">
      <c r="A57" s="46">
        <f>A49 + 1</f>
        <v>44640</v>
      </c>
      <c r="B57" s="47" t="str">
        <f t="shared" ref="B57:E57" si="33">B49</f>
        <v>Document Update</v>
      </c>
      <c r="C57" s="33" t="str">
        <f t="shared" si="33"/>
        <v>Code Updates</v>
      </c>
      <c r="D57" s="35" t="str">
        <f t="shared" si="33"/>
        <v>Food Flag Back end </v>
      </c>
      <c r="E57" s="48" t="str">
        <f t="shared" si="33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52">
        <v>1.0</v>
      </c>
      <c r="C58" s="61"/>
      <c r="D58" s="54"/>
      <c r="E58" s="63"/>
      <c r="F58" s="64"/>
      <c r="G58" s="57">
        <f t="shared" ref="G58:G64" si="34">sum(B58:E58)</f>
        <v>1</v>
      </c>
      <c r="H58" s="58">
        <f t="shared" ref="H58:H64" si="35">H50 - G58</f>
        <v>0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4"/>
        <v>0</v>
      </c>
      <c r="H59" s="58">
        <f t="shared" si="35"/>
        <v>0</v>
      </c>
    </row>
    <row r="60">
      <c r="A60" s="59" t="s">
        <v>63</v>
      </c>
      <c r="B60" s="60"/>
      <c r="C60" s="61"/>
      <c r="D60" s="54"/>
      <c r="E60" s="63"/>
      <c r="F60" s="64"/>
      <c r="G60" s="57">
        <f t="shared" si="34"/>
        <v>0</v>
      </c>
      <c r="H60" s="58">
        <f t="shared" si="35"/>
        <v>0</v>
      </c>
    </row>
    <row r="61">
      <c r="A61" s="59" t="s">
        <v>64</v>
      </c>
      <c r="B61" s="60"/>
      <c r="C61" s="61"/>
      <c r="D61" s="54"/>
      <c r="E61" s="55">
        <v>1.0</v>
      </c>
      <c r="F61" s="56">
        <v>0.0</v>
      </c>
      <c r="G61" s="57">
        <f t="shared" si="34"/>
        <v>1</v>
      </c>
      <c r="H61" s="58">
        <f t="shared" si="35"/>
        <v>2</v>
      </c>
    </row>
    <row r="62">
      <c r="A62" s="59" t="s">
        <v>66</v>
      </c>
      <c r="B62" s="60"/>
      <c r="C62" s="61"/>
      <c r="D62" s="54"/>
      <c r="E62" s="63"/>
      <c r="F62" s="64"/>
      <c r="G62" s="57">
        <f t="shared" si="34"/>
        <v>0</v>
      </c>
      <c r="H62" s="58">
        <f t="shared" si="35"/>
        <v>0</v>
      </c>
    </row>
    <row r="63">
      <c r="A63" s="59" t="s">
        <v>68</v>
      </c>
      <c r="B63" s="60"/>
      <c r="C63" s="61"/>
      <c r="D63" s="54"/>
      <c r="E63" s="55">
        <v>1.5</v>
      </c>
      <c r="F63" s="64"/>
      <c r="G63" s="57">
        <f t="shared" si="34"/>
        <v>1.5</v>
      </c>
      <c r="H63" s="58">
        <f t="shared" si="35"/>
        <v>1.5</v>
      </c>
    </row>
    <row r="64">
      <c r="A64" s="43" t="s">
        <v>70</v>
      </c>
      <c r="B64" s="65"/>
      <c r="C64" s="164">
        <v>2.0</v>
      </c>
      <c r="D64" s="67"/>
      <c r="E64" s="68"/>
      <c r="F64" s="69"/>
      <c r="G64" s="57">
        <f t="shared" si="34"/>
        <v>2</v>
      </c>
      <c r="H64" s="70">
        <f t="shared" si="35"/>
        <v>0</v>
      </c>
    </row>
    <row r="65">
      <c r="E65" s="71" t="s">
        <v>76</v>
      </c>
      <c r="F65" s="72">
        <f>SUM(F9:F64)</f>
        <v>4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44634</v>
      </c>
      <c r="B72" s="74">
        <f>SUM(G10+G11+G12+G13+G14+G15+G16)</f>
        <v>8</v>
      </c>
      <c r="C72" s="74">
        <f>(B72-F72)/(F72)*100</f>
        <v>5.660377358</v>
      </c>
      <c r="D72" s="74">
        <f>SUM(H9:H16)</f>
        <v>53</v>
      </c>
      <c r="E72" s="74">
        <f>D72</f>
        <v>53</v>
      </c>
      <c r="F72" s="74">
        <f>E78</f>
        <v>7.571428571</v>
      </c>
    </row>
    <row r="73">
      <c r="A73" s="30">
        <f t="shared" ref="A73:A79" si="36">A72 + 1</f>
        <v>44635</v>
      </c>
      <c r="B73" s="74">
        <f>SUM(G18+G19+G20+G21+G22+G23+G24)</f>
        <v>10.5</v>
      </c>
      <c r="C73" s="74">
        <f>(B73-F72)/(F72)*100</f>
        <v>38.67924528</v>
      </c>
      <c r="D73" s="74">
        <f>Sum(H17:H24)</f>
        <v>42.5</v>
      </c>
      <c r="E73" s="74">
        <f>D72 * (6/7)</f>
        <v>45.42857143</v>
      </c>
    </row>
    <row r="74">
      <c r="A74" s="30">
        <f t="shared" si="36"/>
        <v>44636</v>
      </c>
      <c r="B74" s="74">
        <f>SUM(G26+G27+G28+G29+G30+G31+G32)</f>
        <v>10</v>
      </c>
      <c r="C74" s="74">
        <f>(B74-F72)/(F72)*100</f>
        <v>32.0754717</v>
      </c>
      <c r="D74" s="74">
        <f>sum(H25:H32)</f>
        <v>32.5</v>
      </c>
      <c r="E74" s="74">
        <f>D72 * (5/7)</f>
        <v>37.85714286</v>
      </c>
    </row>
    <row r="75">
      <c r="A75" s="30">
        <f t="shared" si="36"/>
        <v>44637</v>
      </c>
      <c r="B75" s="74">
        <f>SUM(G34+G35+G36+G37+G38+G39+G40)</f>
        <v>8</v>
      </c>
      <c r="C75" s="74">
        <f>(B75-F72)/(F72)*100</f>
        <v>5.660377358</v>
      </c>
      <c r="D75" s="74">
        <f>sum(H33:H40)</f>
        <v>24.5</v>
      </c>
      <c r="E75" s="74">
        <f>D72 * (4/7)</f>
        <v>30.28571429</v>
      </c>
    </row>
    <row r="76">
      <c r="A76" s="30">
        <f t="shared" si="36"/>
        <v>44638</v>
      </c>
      <c r="B76" s="74">
        <f>SUM(G42+G43+G44+G45+G46+G47+G48)</f>
        <v>10.5</v>
      </c>
      <c r="C76" s="74">
        <f>((B76-F72)/(F72)*100)</f>
        <v>38.67924528</v>
      </c>
      <c r="D76" s="74">
        <f>sum(H41:H48)</f>
        <v>14</v>
      </c>
      <c r="E76" s="74">
        <f>D72 * (3/7)</f>
        <v>22.71428571</v>
      </c>
    </row>
    <row r="77">
      <c r="A77" s="30">
        <f t="shared" si="36"/>
        <v>44639</v>
      </c>
      <c r="B77" s="74">
        <f>SUM(G50+G51+G52+G53+G54+G55+G56)</f>
        <v>5</v>
      </c>
      <c r="C77" s="74">
        <f>(B77-F72)/(F72)*100</f>
        <v>-33.96226415</v>
      </c>
      <c r="D77" s="74">
        <f>sum(H49:H56)</f>
        <v>9</v>
      </c>
      <c r="E77" s="74">
        <f>D72 * (2/7)</f>
        <v>15.14285714</v>
      </c>
    </row>
    <row r="78">
      <c r="A78" s="30">
        <f t="shared" si="36"/>
        <v>44640</v>
      </c>
      <c r="B78" s="74">
        <f>SUM(G58+G59+G60+G61+G62+G63+G64)</f>
        <v>5.5</v>
      </c>
      <c r="C78" s="74">
        <f>(B78-F72)/(F72)*100</f>
        <v>-27.35849057</v>
      </c>
      <c r="D78" s="74">
        <f>sum(H57:H64)</f>
        <v>3.5</v>
      </c>
      <c r="E78" s="74">
        <f>D72 * (1/7)</f>
        <v>7.571428571</v>
      </c>
    </row>
    <row r="79">
      <c r="A79" s="30">
        <f t="shared" si="36"/>
        <v>44641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3.5</v>
      </c>
      <c r="E79" s="74">
        <f>D72 * 0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19" t="s">
        <v>48</v>
      </c>
      <c r="B1" s="19" t="s">
        <v>49</v>
      </c>
      <c r="C1" s="19" t="s">
        <v>50</v>
      </c>
      <c r="D1" s="20"/>
      <c r="E1" s="21" t="s">
        <v>51</v>
      </c>
      <c r="F1" s="21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3" t="str">
        <f>A2</f>
        <v>Alex</v>
      </c>
      <c r="L1" s="23" t="str">
        <f>A3</f>
        <v>Daniel</v>
      </c>
      <c r="M1" s="23" t="str">
        <f>A4</f>
        <v>Hunter</v>
      </c>
      <c r="N1" s="23" t="str">
        <f>A5</f>
        <v>Luke</v>
      </c>
      <c r="O1" s="23" t="str">
        <f>A6</f>
        <v>Matt</v>
      </c>
      <c r="P1" s="23" t="str">
        <f>A7</f>
        <v>Michelle</v>
      </c>
      <c r="Q1" s="23" t="str">
        <f>A8</f>
        <v>Tyler</v>
      </c>
      <c r="R1" s="22" t="s">
        <v>57</v>
      </c>
      <c r="V1" s="22" t="s">
        <v>58</v>
      </c>
      <c r="W1" s="23" t="str">
        <f>A2</f>
        <v>Alex</v>
      </c>
      <c r="X1" s="23" t="str">
        <f>A3</f>
        <v>Daniel</v>
      </c>
      <c r="Y1" s="23" t="str">
        <f>A4</f>
        <v>Hunter</v>
      </c>
      <c r="Z1" s="23" t="str">
        <f>A5</f>
        <v>Luke</v>
      </c>
      <c r="AA1" s="23" t="str">
        <f>A6</f>
        <v>Matt</v>
      </c>
      <c r="AB1" s="23" t="str">
        <f>A7</f>
        <v>Michelle</v>
      </c>
      <c r="AC1" s="23" t="str">
        <f>A8</f>
        <v>Tyler</v>
      </c>
      <c r="AD1" s="18"/>
    </row>
    <row r="2">
      <c r="A2" s="24" t="s">
        <v>59</v>
      </c>
      <c r="B2" s="25">
        <v>8.0</v>
      </c>
      <c r="C2" s="25">
        <f>sumif(A9:A1000,A2,G9:G1000)</f>
        <v>2</v>
      </c>
      <c r="D2" s="26">
        <v>44641.0</v>
      </c>
      <c r="E2" s="27">
        <f>SUM(H9:H16)</f>
        <v>55</v>
      </c>
      <c r="F2" s="28">
        <f>sum(I2:I5)</f>
        <v>54</v>
      </c>
      <c r="G2" s="29" t="s">
        <v>98</v>
      </c>
      <c r="H2" s="29">
        <f>sum(B9:B64)</f>
        <v>6</v>
      </c>
      <c r="I2" s="29">
        <v>15.0</v>
      </c>
      <c r="J2" s="30">
        <f>D2</f>
        <v>44641</v>
      </c>
      <c r="K2" s="31">
        <f>B2</f>
        <v>8</v>
      </c>
      <c r="L2" s="31">
        <f>B3</f>
        <v>8</v>
      </c>
      <c r="M2" s="31">
        <f>B4</f>
        <v>8</v>
      </c>
      <c r="N2" s="31">
        <f>B5</f>
        <v>12</v>
      </c>
      <c r="O2" s="31">
        <f>B6</f>
        <v>12</v>
      </c>
      <c r="P2" s="31">
        <f>B7</f>
        <v>8</v>
      </c>
      <c r="Q2" s="31">
        <f>B8</f>
        <v>8</v>
      </c>
      <c r="R2" s="31">
        <f>sum(K2:Q2)</f>
        <v>64</v>
      </c>
      <c r="V2" s="23"/>
      <c r="W2" s="31">
        <f t="shared" ref="W2:AC2" si="1">(K11-K17)/7</f>
        <v>0.2857142857</v>
      </c>
      <c r="X2" s="31">
        <f t="shared" si="1"/>
        <v>0.7857142857</v>
      </c>
      <c r="Y2" s="31">
        <f t="shared" si="1"/>
        <v>0.7142857143</v>
      </c>
      <c r="Z2" s="31">
        <f t="shared" si="1"/>
        <v>1</v>
      </c>
      <c r="AA2" s="31">
        <f t="shared" si="1"/>
        <v>1.571428571</v>
      </c>
      <c r="AB2" s="31">
        <f t="shared" si="1"/>
        <v>0.7857142857</v>
      </c>
      <c r="AC2" s="31">
        <f t="shared" si="1"/>
        <v>0.5714285714</v>
      </c>
      <c r="AD2" s="32"/>
    </row>
    <row r="3">
      <c r="A3" s="24" t="s">
        <v>61</v>
      </c>
      <c r="B3" s="25">
        <v>8.0</v>
      </c>
      <c r="C3" s="25">
        <f t="shared" ref="C3:C4" si="3">sumif(A9:A1000,A3,G9:G1000)</f>
        <v>6.5</v>
      </c>
      <c r="D3" s="26">
        <v>44642.0</v>
      </c>
      <c r="E3" s="27">
        <f>Sum(H17:H24)</f>
        <v>47.5</v>
      </c>
      <c r="F3" s="27">
        <f>F2 * (6/7)</f>
        <v>46.28571429</v>
      </c>
      <c r="G3" s="5" t="s">
        <v>99</v>
      </c>
      <c r="H3" s="33">
        <f>sum(C9:C64)</f>
        <v>18</v>
      </c>
      <c r="I3" s="5">
        <v>20.0</v>
      </c>
      <c r="J3" s="30">
        <f t="shared" ref="J3:J9" si="4">J2 + 1</f>
        <v>44642</v>
      </c>
      <c r="K3" s="31">
        <f t="shared" ref="K3:R3" si="2">K2 * (6/7)</f>
        <v>6.857142857</v>
      </c>
      <c r="L3" s="31">
        <f t="shared" si="2"/>
        <v>6.857142857</v>
      </c>
      <c r="M3" s="31">
        <f t="shared" si="2"/>
        <v>6.857142857</v>
      </c>
      <c r="N3" s="31">
        <f t="shared" si="2"/>
        <v>10.28571429</v>
      </c>
      <c r="O3" s="31">
        <f t="shared" si="2"/>
        <v>10.28571429</v>
      </c>
      <c r="P3" s="31">
        <f t="shared" si="2"/>
        <v>6.857142857</v>
      </c>
      <c r="Q3" s="31">
        <f t="shared" si="2"/>
        <v>6.857142857</v>
      </c>
      <c r="R3" s="31">
        <f t="shared" si="2"/>
        <v>54.85714286</v>
      </c>
    </row>
    <row r="4">
      <c r="A4" s="24" t="s">
        <v>63</v>
      </c>
      <c r="B4" s="25">
        <v>8.0</v>
      </c>
      <c r="C4" s="25">
        <f t="shared" si="3"/>
        <v>6</v>
      </c>
      <c r="D4" s="26">
        <v>44643.0</v>
      </c>
      <c r="E4" s="27">
        <f>sum(H25:H32)</f>
        <v>42.5</v>
      </c>
      <c r="F4" s="27">
        <f>F2 * (5/7)</f>
        <v>38.57142857</v>
      </c>
      <c r="G4" s="34" t="s">
        <v>100</v>
      </c>
      <c r="H4" s="35">
        <f>sum(D9:D64)</f>
        <v>1</v>
      </c>
      <c r="I4" s="34">
        <v>4.0</v>
      </c>
      <c r="J4" s="30">
        <f t="shared" si="4"/>
        <v>44643</v>
      </c>
      <c r="K4" s="31">
        <f t="shared" ref="K4:R4" si="5">K2 * (5/7)</f>
        <v>5.714285714</v>
      </c>
      <c r="L4" s="31">
        <f t="shared" si="5"/>
        <v>5.714285714</v>
      </c>
      <c r="M4" s="31">
        <f t="shared" si="5"/>
        <v>5.714285714</v>
      </c>
      <c r="N4" s="31">
        <f t="shared" si="5"/>
        <v>8.571428571</v>
      </c>
      <c r="O4" s="31">
        <f t="shared" si="5"/>
        <v>8.571428571</v>
      </c>
      <c r="P4" s="31">
        <f t="shared" si="5"/>
        <v>5.714285714</v>
      </c>
      <c r="Q4" s="31">
        <f t="shared" si="5"/>
        <v>5.714285714</v>
      </c>
      <c r="R4" s="31">
        <f t="shared" si="5"/>
        <v>45.71428571</v>
      </c>
    </row>
    <row r="5">
      <c r="A5" s="24" t="s">
        <v>64</v>
      </c>
      <c r="B5" s="25">
        <v>12.0</v>
      </c>
      <c r="C5" s="25">
        <f>sumif(A9:A1000,A5,G9:G1000)</f>
        <v>8</v>
      </c>
      <c r="D5" s="26">
        <v>44644.0</v>
      </c>
      <c r="E5" s="27">
        <f>sum(H33:H40)</f>
        <v>38.5</v>
      </c>
      <c r="F5" s="27">
        <f>F2 * (4/7)</f>
        <v>30.85714286</v>
      </c>
      <c r="G5" s="36" t="s">
        <v>65</v>
      </c>
      <c r="H5" s="48">
        <f>sum(E9:E64)</f>
        <v>22.5</v>
      </c>
      <c r="I5" s="36">
        <v>15.0</v>
      </c>
      <c r="J5" s="30">
        <f t="shared" si="4"/>
        <v>44644</v>
      </c>
      <c r="K5" s="31">
        <f t="shared" ref="K5:R5" si="6">K2 * (4/7)</f>
        <v>4.571428571</v>
      </c>
      <c r="L5" s="31">
        <f t="shared" si="6"/>
        <v>4.571428571</v>
      </c>
      <c r="M5" s="31">
        <f t="shared" si="6"/>
        <v>4.571428571</v>
      </c>
      <c r="N5" s="31">
        <f t="shared" si="6"/>
        <v>6.857142857</v>
      </c>
      <c r="O5" s="31">
        <f t="shared" si="6"/>
        <v>6.857142857</v>
      </c>
      <c r="P5" s="31">
        <f t="shared" si="6"/>
        <v>4.571428571</v>
      </c>
      <c r="Q5" s="31">
        <f t="shared" si="6"/>
        <v>4.571428571</v>
      </c>
      <c r="R5" s="31">
        <f t="shared" si="6"/>
        <v>36.57142857</v>
      </c>
    </row>
    <row r="6">
      <c r="A6" s="24" t="s">
        <v>66</v>
      </c>
      <c r="B6" s="25">
        <v>12.0</v>
      </c>
      <c r="C6" s="25">
        <f>sumif(A9:A1000,A6,G9:G1000)</f>
        <v>14</v>
      </c>
      <c r="D6" s="26">
        <v>44645.0</v>
      </c>
      <c r="E6" s="27">
        <f>sum(H41:H48)</f>
        <v>31.5</v>
      </c>
      <c r="F6" s="27">
        <f>F2 * (3/7)</f>
        <v>23.14285714</v>
      </c>
      <c r="G6" s="39" t="s">
        <v>67</v>
      </c>
      <c r="H6" s="40"/>
      <c r="I6" s="41">
        <f>Sum(I2:I5)</f>
        <v>54</v>
      </c>
      <c r="J6" s="30">
        <f t="shared" si="4"/>
        <v>44645</v>
      </c>
      <c r="K6" s="31">
        <f t="shared" ref="K6:R6" si="7">K2 * (3/7)</f>
        <v>3.428571429</v>
      </c>
      <c r="L6" s="31">
        <f t="shared" si="7"/>
        <v>3.428571429</v>
      </c>
      <c r="M6" s="31">
        <f t="shared" si="7"/>
        <v>3.428571429</v>
      </c>
      <c r="N6" s="31">
        <f t="shared" si="7"/>
        <v>5.142857143</v>
      </c>
      <c r="O6" s="31">
        <f t="shared" si="7"/>
        <v>5.142857143</v>
      </c>
      <c r="P6" s="31">
        <f t="shared" si="7"/>
        <v>3.428571429</v>
      </c>
      <c r="Q6" s="31">
        <f t="shared" si="7"/>
        <v>3.428571429</v>
      </c>
      <c r="R6" s="31">
        <f t="shared" si="7"/>
        <v>27.42857143</v>
      </c>
    </row>
    <row r="7">
      <c r="A7" s="24" t="s">
        <v>68</v>
      </c>
      <c r="B7" s="25">
        <v>8.0</v>
      </c>
      <c r="C7" s="25">
        <f>sumif(A9:A1000,A7,G9:G1000)</f>
        <v>6.5</v>
      </c>
      <c r="D7" s="26">
        <v>44646.0</v>
      </c>
      <c r="E7" s="27">
        <f>sum(H49:H56)</f>
        <v>24.5</v>
      </c>
      <c r="F7" s="27">
        <f>F2 * (2/7)</f>
        <v>15.42857143</v>
      </c>
      <c r="G7" s="24" t="s">
        <v>69</v>
      </c>
      <c r="H7" s="24" t="s">
        <v>50</v>
      </c>
      <c r="J7" s="30">
        <f t="shared" si="4"/>
        <v>44646</v>
      </c>
      <c r="K7" s="31">
        <f t="shared" ref="K7:R7" si="8">K2 * (2/7)</f>
        <v>2.285714286</v>
      </c>
      <c r="L7" s="31">
        <f t="shared" si="8"/>
        <v>2.285714286</v>
      </c>
      <c r="M7" s="31">
        <f t="shared" si="8"/>
        <v>2.285714286</v>
      </c>
      <c r="N7" s="31">
        <f t="shared" si="8"/>
        <v>3.428571429</v>
      </c>
      <c r="O7" s="31">
        <f t="shared" si="8"/>
        <v>3.428571429</v>
      </c>
      <c r="P7" s="31">
        <f t="shared" si="8"/>
        <v>2.285714286</v>
      </c>
      <c r="Q7" s="31">
        <f t="shared" si="8"/>
        <v>2.285714286</v>
      </c>
      <c r="R7" s="31">
        <f t="shared" si="8"/>
        <v>18.28571429</v>
      </c>
    </row>
    <row r="8">
      <c r="A8" s="24" t="s">
        <v>70</v>
      </c>
      <c r="B8" s="25">
        <v>8.0</v>
      </c>
      <c r="C8" s="25">
        <f>sumif(A9:A1000,A8,G9:G1000)</f>
        <v>6</v>
      </c>
      <c r="D8" s="26">
        <v>44647.0</v>
      </c>
      <c r="E8" s="27">
        <f>sum(H57:H64)</f>
        <v>15</v>
      </c>
      <c r="F8" s="27">
        <f>F2 * (1/7)</f>
        <v>7.714285714</v>
      </c>
      <c r="G8" s="44">
        <f t="shared" ref="G8:H8" si="9">Sum(B2:B8)</f>
        <v>64</v>
      </c>
      <c r="H8" s="45">
        <f t="shared" si="9"/>
        <v>49</v>
      </c>
      <c r="J8" s="30">
        <f t="shared" si="4"/>
        <v>44647</v>
      </c>
      <c r="K8" s="31">
        <f t="shared" ref="K8:R8" si="10">K2 * (1/7)</f>
        <v>1.142857143</v>
      </c>
      <c r="L8" s="31">
        <f t="shared" si="10"/>
        <v>1.142857143</v>
      </c>
      <c r="M8" s="31">
        <f t="shared" si="10"/>
        <v>1.142857143</v>
      </c>
      <c r="N8" s="31">
        <f t="shared" si="10"/>
        <v>1.714285714</v>
      </c>
      <c r="O8" s="31">
        <f t="shared" si="10"/>
        <v>1.714285714</v>
      </c>
      <c r="P8" s="31">
        <f t="shared" si="10"/>
        <v>1.142857143</v>
      </c>
      <c r="Q8" s="31">
        <f t="shared" si="10"/>
        <v>1.142857143</v>
      </c>
      <c r="R8" s="31">
        <f t="shared" si="10"/>
        <v>9.142857143</v>
      </c>
    </row>
    <row r="9">
      <c r="A9" s="46">
        <f>D2</f>
        <v>44641</v>
      </c>
      <c r="B9" s="47" t="str">
        <f>G2</f>
        <v>Front End Structure</v>
      </c>
      <c r="C9" s="33" t="str">
        <f>G3</f>
        <v>Code/Unit Test Refactor</v>
      </c>
      <c r="D9" s="35" t="str">
        <f>G4</f>
        <v>Updated DB keys</v>
      </c>
      <c r="E9" s="48" t="str">
        <f>G5</f>
        <v>Other</v>
      </c>
      <c r="F9" s="49" t="s">
        <v>71</v>
      </c>
      <c r="G9" s="50" t="s">
        <v>72</v>
      </c>
      <c r="H9" s="21" t="s">
        <v>73</v>
      </c>
      <c r="J9" s="30">
        <f t="shared" si="4"/>
        <v>44648</v>
      </c>
      <c r="K9" s="31">
        <f t="shared" ref="K9:R9" si="11">K2 * (0/7)</f>
        <v>0</v>
      </c>
      <c r="L9" s="31">
        <f t="shared" si="11"/>
        <v>0</v>
      </c>
      <c r="M9" s="31">
        <f t="shared" si="11"/>
        <v>0</v>
      </c>
      <c r="N9" s="31">
        <f t="shared" si="11"/>
        <v>0</v>
      </c>
      <c r="O9" s="31">
        <f t="shared" si="11"/>
        <v>0</v>
      </c>
      <c r="P9" s="31">
        <f t="shared" si="11"/>
        <v>0</v>
      </c>
      <c r="Q9" s="31">
        <f t="shared" si="11"/>
        <v>0</v>
      </c>
      <c r="R9" s="31">
        <f t="shared" si="11"/>
        <v>0</v>
      </c>
    </row>
    <row r="10">
      <c r="A10" s="51" t="s">
        <v>59</v>
      </c>
      <c r="B10" s="52"/>
      <c r="C10" s="53"/>
      <c r="D10" s="54"/>
      <c r="E10" s="55"/>
      <c r="F10" s="56"/>
      <c r="G10" s="57">
        <f t="shared" ref="G10:G16" si="12">sum(B10:E10)</f>
        <v>0</v>
      </c>
      <c r="H10" s="58">
        <f t="shared" ref="H10:H16" si="13">B2 - G10</f>
        <v>8</v>
      </c>
      <c r="J10" s="22" t="s">
        <v>74</v>
      </c>
      <c r="K10" s="23" t="str">
        <f>A2</f>
        <v>Alex</v>
      </c>
      <c r="L10" s="23" t="str">
        <f>A3</f>
        <v>Daniel</v>
      </c>
      <c r="M10" s="23" t="str">
        <f>A4</f>
        <v>Hunter</v>
      </c>
      <c r="N10" s="23" t="str">
        <f>A5</f>
        <v>Luke</v>
      </c>
      <c r="O10" s="23" t="str">
        <f>A6</f>
        <v>Matt</v>
      </c>
      <c r="P10" s="23" t="str">
        <f>A7</f>
        <v>Michelle</v>
      </c>
      <c r="Q10" s="23" t="str">
        <f>A8</f>
        <v>Tyler</v>
      </c>
      <c r="R10" s="22" t="s">
        <v>75</v>
      </c>
    </row>
    <row r="11">
      <c r="A11" s="59" t="s">
        <v>61</v>
      </c>
      <c r="B11" s="60"/>
      <c r="C11" s="61"/>
      <c r="D11" s="54"/>
      <c r="E11" s="55">
        <v>1.0</v>
      </c>
      <c r="F11" s="56">
        <v>0.5</v>
      </c>
      <c r="G11" s="57">
        <f t="shared" si="12"/>
        <v>1</v>
      </c>
      <c r="H11" s="58">
        <f t="shared" si="13"/>
        <v>7</v>
      </c>
      <c r="J11" s="30">
        <f>D2</f>
        <v>44641</v>
      </c>
      <c r="K11" s="62">
        <f>H10</f>
        <v>8</v>
      </c>
      <c r="L11" s="62">
        <f>H11</f>
        <v>7</v>
      </c>
      <c r="M11" s="62">
        <f>H12</f>
        <v>7</v>
      </c>
      <c r="N11" s="62">
        <f>H13</f>
        <v>11</v>
      </c>
      <c r="O11" s="62">
        <f>H14</f>
        <v>9</v>
      </c>
      <c r="P11" s="62">
        <f>H15</f>
        <v>7</v>
      </c>
      <c r="Q11" s="62">
        <f>H16</f>
        <v>6</v>
      </c>
      <c r="R11" s="62">
        <f t="shared" ref="R11:R18" si="14">sum(K11:Q11)</f>
        <v>55</v>
      </c>
    </row>
    <row r="12">
      <c r="A12" s="59" t="s">
        <v>63</v>
      </c>
      <c r="B12" s="60"/>
      <c r="C12" s="53">
        <v>1.0</v>
      </c>
      <c r="D12" s="160"/>
      <c r="E12" s="55"/>
      <c r="F12" s="56"/>
      <c r="G12" s="57">
        <f t="shared" si="12"/>
        <v>1</v>
      </c>
      <c r="H12" s="58">
        <f t="shared" si="13"/>
        <v>7</v>
      </c>
      <c r="J12" s="30">
        <f t="shared" ref="J12:J18" si="15">J11 + 1</f>
        <v>44642</v>
      </c>
      <c r="K12" s="62">
        <f>H18</f>
        <v>8</v>
      </c>
      <c r="L12" s="62">
        <f>H19</f>
        <v>7</v>
      </c>
      <c r="M12" s="62">
        <f>H20</f>
        <v>5</v>
      </c>
      <c r="N12" s="62">
        <f>H21</f>
        <v>10</v>
      </c>
      <c r="O12" s="62">
        <f>H22</f>
        <v>7</v>
      </c>
      <c r="P12" s="62">
        <f>H23</f>
        <v>5.5</v>
      </c>
      <c r="Q12" s="62">
        <f>H24</f>
        <v>5</v>
      </c>
      <c r="R12" s="62">
        <f t="shared" si="14"/>
        <v>47.5</v>
      </c>
    </row>
    <row r="13">
      <c r="A13" s="59" t="s">
        <v>64</v>
      </c>
      <c r="B13" s="60"/>
      <c r="C13" s="61"/>
      <c r="D13" s="54"/>
      <c r="E13" s="55">
        <v>1.0</v>
      </c>
      <c r="F13" s="56"/>
      <c r="G13" s="57">
        <f t="shared" si="12"/>
        <v>1</v>
      </c>
      <c r="H13" s="58">
        <f t="shared" si="13"/>
        <v>11</v>
      </c>
      <c r="J13" s="30">
        <f t="shared" si="15"/>
        <v>44643</v>
      </c>
      <c r="K13" s="62">
        <f>H26</f>
        <v>6</v>
      </c>
      <c r="L13" s="62">
        <f>H27</f>
        <v>5</v>
      </c>
      <c r="M13" s="62">
        <f>H28</f>
        <v>5</v>
      </c>
      <c r="N13" s="62">
        <f>H29</f>
        <v>10</v>
      </c>
      <c r="O13" s="62">
        <f>H30</f>
        <v>7</v>
      </c>
      <c r="P13" s="62">
        <f>H31</f>
        <v>4.5</v>
      </c>
      <c r="Q13" s="62">
        <f>H32</f>
        <v>5</v>
      </c>
      <c r="R13" s="62">
        <f t="shared" si="14"/>
        <v>42.5</v>
      </c>
    </row>
    <row r="14">
      <c r="A14" s="59" t="s">
        <v>66</v>
      </c>
      <c r="B14" s="60"/>
      <c r="C14" s="53">
        <v>2.0</v>
      </c>
      <c r="D14" s="160"/>
      <c r="E14" s="55">
        <v>1.0</v>
      </c>
      <c r="F14" s="64"/>
      <c r="G14" s="57">
        <f t="shared" si="12"/>
        <v>3</v>
      </c>
      <c r="H14" s="58">
        <f t="shared" si="13"/>
        <v>9</v>
      </c>
      <c r="J14" s="30">
        <f t="shared" si="15"/>
        <v>44644</v>
      </c>
      <c r="K14" s="62">
        <f>H34</f>
        <v>6</v>
      </c>
      <c r="L14" s="62">
        <f>H35</f>
        <v>5</v>
      </c>
      <c r="M14" s="62">
        <f>H36</f>
        <v>5</v>
      </c>
      <c r="N14" s="62">
        <f>H37</f>
        <v>10</v>
      </c>
      <c r="O14" s="62">
        <f>H38</f>
        <v>4</v>
      </c>
      <c r="P14" s="62">
        <f>H39</f>
        <v>3.5</v>
      </c>
      <c r="Q14" s="62">
        <f>H40</f>
        <v>5</v>
      </c>
      <c r="R14" s="62">
        <f t="shared" si="14"/>
        <v>38.5</v>
      </c>
    </row>
    <row r="15">
      <c r="A15" s="59" t="s">
        <v>68</v>
      </c>
      <c r="B15" s="60"/>
      <c r="C15" s="61"/>
      <c r="D15" s="54"/>
      <c r="E15" s="55">
        <v>1.0</v>
      </c>
      <c r="F15" s="56"/>
      <c r="G15" s="57">
        <f t="shared" si="12"/>
        <v>1</v>
      </c>
      <c r="H15" s="58">
        <f t="shared" si="13"/>
        <v>7</v>
      </c>
      <c r="J15" s="30">
        <f t="shared" si="15"/>
        <v>44645</v>
      </c>
      <c r="K15" s="62">
        <f>H42</f>
        <v>6</v>
      </c>
      <c r="L15" s="62">
        <f>H43</f>
        <v>1.5</v>
      </c>
      <c r="M15" s="62">
        <f>H44</f>
        <v>3</v>
      </c>
      <c r="N15" s="62">
        <f>H45</f>
        <v>10</v>
      </c>
      <c r="O15" s="62">
        <f>H46</f>
        <v>4</v>
      </c>
      <c r="P15" s="62">
        <f>H47</f>
        <v>3</v>
      </c>
      <c r="Q15" s="62">
        <f>H48</f>
        <v>4</v>
      </c>
      <c r="R15" s="62">
        <f t="shared" si="14"/>
        <v>31.5</v>
      </c>
    </row>
    <row r="16">
      <c r="A16" s="43" t="s">
        <v>70</v>
      </c>
      <c r="B16" s="52">
        <v>2.0</v>
      </c>
      <c r="C16" s="61"/>
      <c r="D16" s="54"/>
      <c r="E16" s="63"/>
      <c r="F16" s="64"/>
      <c r="G16" s="57">
        <f t="shared" si="12"/>
        <v>2</v>
      </c>
      <c r="H16" s="58">
        <f t="shared" si="13"/>
        <v>6</v>
      </c>
      <c r="J16" s="30">
        <f t="shared" si="15"/>
        <v>44646</v>
      </c>
      <c r="K16" s="62">
        <f>H50</f>
        <v>6</v>
      </c>
      <c r="L16" s="62">
        <f>H51</f>
        <v>1.5</v>
      </c>
      <c r="M16" s="62">
        <f>H52</f>
        <v>3</v>
      </c>
      <c r="N16" s="62">
        <f>H53</f>
        <v>7</v>
      </c>
      <c r="O16" s="62">
        <f>H54</f>
        <v>1</v>
      </c>
      <c r="P16" s="62">
        <f>H55</f>
        <v>2</v>
      </c>
      <c r="Q16" s="62">
        <f>H56</f>
        <v>4</v>
      </c>
      <c r="R16" s="62">
        <f t="shared" si="14"/>
        <v>24.5</v>
      </c>
    </row>
    <row r="17">
      <c r="A17" s="46">
        <f>A9 + 1</f>
        <v>44642</v>
      </c>
      <c r="B17" s="47" t="str">
        <f t="shared" ref="B17:E17" si="16">B9</f>
        <v>Front End Structure</v>
      </c>
      <c r="C17" s="33" t="str">
        <f t="shared" si="16"/>
        <v>Code/Unit Test Refactor</v>
      </c>
      <c r="D17" s="35" t="str">
        <f t="shared" si="16"/>
        <v>Updated DB keys</v>
      </c>
      <c r="E17" s="48" t="str">
        <f t="shared" si="16"/>
        <v>Other</v>
      </c>
      <c r="F17" s="49" t="s">
        <v>71</v>
      </c>
      <c r="G17" s="50" t="s">
        <v>72</v>
      </c>
      <c r="H17" s="21" t="s">
        <v>73</v>
      </c>
      <c r="J17" s="30">
        <f t="shared" si="15"/>
        <v>44647</v>
      </c>
      <c r="K17" s="62">
        <f>H58</f>
        <v>6</v>
      </c>
      <c r="L17" s="62">
        <f>H59</f>
        <v>1.5</v>
      </c>
      <c r="M17" s="62">
        <f>H60</f>
        <v>2</v>
      </c>
      <c r="N17" s="62">
        <f>H61</f>
        <v>4</v>
      </c>
      <c r="O17" s="62">
        <f>H62</f>
        <v>-2</v>
      </c>
      <c r="P17" s="62">
        <f>H63</f>
        <v>1.5</v>
      </c>
      <c r="Q17" s="62">
        <f>H64</f>
        <v>2</v>
      </c>
      <c r="R17" s="62">
        <f t="shared" si="14"/>
        <v>15</v>
      </c>
    </row>
    <row r="18">
      <c r="A18" s="51" t="s">
        <v>59</v>
      </c>
      <c r="B18" s="52"/>
      <c r="C18" s="53"/>
      <c r="D18" s="54"/>
      <c r="E18" s="55"/>
      <c r="F18" s="56">
        <v>0.0</v>
      </c>
      <c r="G18" s="57">
        <f t="shared" ref="G18:G24" si="18">sum(B18:E18)</f>
        <v>0</v>
      </c>
      <c r="H18" s="58">
        <f t="shared" ref="H18:H24" si="19">H10 - G18</f>
        <v>8</v>
      </c>
      <c r="J18" s="30">
        <f t="shared" si="15"/>
        <v>44648</v>
      </c>
      <c r="K18" s="62">
        <f t="shared" ref="K18:Q18" si="17">K17</f>
        <v>6</v>
      </c>
      <c r="L18" s="62">
        <f t="shared" si="17"/>
        <v>1.5</v>
      </c>
      <c r="M18" s="62">
        <f t="shared" si="17"/>
        <v>2</v>
      </c>
      <c r="N18" s="62">
        <f t="shared" si="17"/>
        <v>4</v>
      </c>
      <c r="O18" s="62">
        <f t="shared" si="17"/>
        <v>-2</v>
      </c>
      <c r="P18" s="62">
        <f t="shared" si="17"/>
        <v>1.5</v>
      </c>
      <c r="Q18" s="62">
        <f t="shared" si="17"/>
        <v>2</v>
      </c>
      <c r="R18" s="62">
        <f t="shared" si="14"/>
        <v>15</v>
      </c>
    </row>
    <row r="19">
      <c r="A19" s="59" t="s">
        <v>61</v>
      </c>
      <c r="B19" s="60"/>
      <c r="C19" s="61"/>
      <c r="D19" s="54"/>
      <c r="E19" s="63"/>
      <c r="F19" s="64"/>
      <c r="G19" s="57">
        <f t="shared" si="18"/>
        <v>0</v>
      </c>
      <c r="H19" s="58">
        <f t="shared" si="19"/>
        <v>7</v>
      </c>
    </row>
    <row r="20">
      <c r="A20" s="59" t="s">
        <v>63</v>
      </c>
      <c r="B20" s="52"/>
      <c r="C20" s="53">
        <v>2.0</v>
      </c>
      <c r="D20" s="54"/>
      <c r="E20" s="63"/>
      <c r="F20" s="56">
        <v>1.0</v>
      </c>
      <c r="G20" s="57">
        <f t="shared" si="18"/>
        <v>2</v>
      </c>
      <c r="H20" s="58">
        <f t="shared" si="19"/>
        <v>5</v>
      </c>
    </row>
    <row r="21">
      <c r="A21" s="59" t="s">
        <v>64</v>
      </c>
      <c r="B21" s="60"/>
      <c r="C21" s="61"/>
      <c r="D21" s="54"/>
      <c r="E21" s="55">
        <v>1.0</v>
      </c>
      <c r="F21" s="56">
        <v>0.0</v>
      </c>
      <c r="G21" s="57">
        <f t="shared" si="18"/>
        <v>1</v>
      </c>
      <c r="H21" s="58">
        <f t="shared" si="19"/>
        <v>10</v>
      </c>
    </row>
    <row r="22">
      <c r="A22" s="59" t="s">
        <v>66</v>
      </c>
      <c r="B22" s="60"/>
      <c r="C22" s="53">
        <v>2.0</v>
      </c>
      <c r="D22" s="54"/>
      <c r="E22" s="63"/>
      <c r="F22" s="64"/>
      <c r="G22" s="57">
        <f t="shared" si="18"/>
        <v>2</v>
      </c>
      <c r="H22" s="58">
        <f t="shared" si="19"/>
        <v>7</v>
      </c>
    </row>
    <row r="23">
      <c r="A23" s="59" t="s">
        <v>68</v>
      </c>
      <c r="B23" s="60"/>
      <c r="C23" s="61"/>
      <c r="D23" s="54"/>
      <c r="E23" s="55">
        <v>1.5</v>
      </c>
      <c r="F23" s="64"/>
      <c r="G23" s="57">
        <f t="shared" si="18"/>
        <v>1.5</v>
      </c>
      <c r="H23" s="58">
        <f t="shared" si="19"/>
        <v>5.5</v>
      </c>
    </row>
    <row r="24">
      <c r="A24" s="43" t="s">
        <v>70</v>
      </c>
      <c r="B24" s="52">
        <v>1.0</v>
      </c>
      <c r="C24" s="61"/>
      <c r="D24" s="54"/>
      <c r="E24" s="63"/>
      <c r="F24" s="64"/>
      <c r="G24" s="57">
        <f t="shared" si="18"/>
        <v>1</v>
      </c>
      <c r="H24" s="58">
        <f t="shared" si="19"/>
        <v>5</v>
      </c>
    </row>
    <row r="25">
      <c r="A25" s="46">
        <f>A17 + 1</f>
        <v>44643</v>
      </c>
      <c r="B25" s="47" t="str">
        <f t="shared" ref="B25:E25" si="20">B17</f>
        <v>Front End Structure</v>
      </c>
      <c r="C25" s="33" t="str">
        <f t="shared" si="20"/>
        <v>Code/Unit Test Refactor</v>
      </c>
      <c r="D25" s="35" t="str">
        <f t="shared" si="20"/>
        <v>Updated DB keys</v>
      </c>
      <c r="E25" s="48" t="str">
        <f t="shared" si="20"/>
        <v>Other</v>
      </c>
      <c r="F25" s="49" t="s">
        <v>71</v>
      </c>
      <c r="G25" s="50" t="s">
        <v>72</v>
      </c>
      <c r="H25" s="21" t="s">
        <v>73</v>
      </c>
    </row>
    <row r="26">
      <c r="A26" s="51" t="s">
        <v>59</v>
      </c>
      <c r="B26" s="52"/>
      <c r="C26" s="53"/>
      <c r="D26" s="54"/>
      <c r="E26" s="55">
        <v>2.0</v>
      </c>
      <c r="F26" s="56">
        <v>0.0</v>
      </c>
      <c r="G26" s="57">
        <f t="shared" ref="G26:G32" si="21">sum(B26:E26)</f>
        <v>2</v>
      </c>
      <c r="H26" s="58">
        <f t="shared" ref="H26:H32" si="22">H18 - G26</f>
        <v>6</v>
      </c>
    </row>
    <row r="27">
      <c r="A27" s="59" t="s">
        <v>61</v>
      </c>
      <c r="B27" s="52"/>
      <c r="C27" s="61"/>
      <c r="D27" s="160">
        <v>1.0</v>
      </c>
      <c r="E27" s="55">
        <v>1.0</v>
      </c>
      <c r="F27" s="56">
        <v>0.5</v>
      </c>
      <c r="G27" s="57">
        <f t="shared" si="21"/>
        <v>2</v>
      </c>
      <c r="H27" s="58">
        <f t="shared" si="22"/>
        <v>5</v>
      </c>
    </row>
    <row r="28">
      <c r="A28" s="59" t="s">
        <v>63</v>
      </c>
      <c r="B28" s="52"/>
      <c r="C28" s="61"/>
      <c r="D28" s="160"/>
      <c r="E28" s="63"/>
      <c r="F28" s="64"/>
      <c r="G28" s="57">
        <f t="shared" si="21"/>
        <v>0</v>
      </c>
      <c r="H28" s="58">
        <f t="shared" si="22"/>
        <v>5</v>
      </c>
    </row>
    <row r="29">
      <c r="A29" s="59" t="s">
        <v>64</v>
      </c>
      <c r="B29" s="60"/>
      <c r="C29" s="61"/>
      <c r="D29" s="54"/>
      <c r="E29" s="55"/>
      <c r="F29" s="64"/>
      <c r="G29" s="57">
        <f t="shared" si="21"/>
        <v>0</v>
      </c>
      <c r="H29" s="58">
        <f t="shared" si="22"/>
        <v>10</v>
      </c>
    </row>
    <row r="30">
      <c r="A30" s="59" t="s">
        <v>66</v>
      </c>
      <c r="B30" s="60"/>
      <c r="C30" s="53"/>
      <c r="D30" s="54"/>
      <c r="E30" s="63"/>
      <c r="F30" s="64"/>
      <c r="G30" s="57">
        <f t="shared" si="21"/>
        <v>0</v>
      </c>
      <c r="H30" s="58">
        <f t="shared" si="22"/>
        <v>7</v>
      </c>
    </row>
    <row r="31">
      <c r="A31" s="59" t="s">
        <v>68</v>
      </c>
      <c r="B31" s="60"/>
      <c r="C31" s="61"/>
      <c r="D31" s="54"/>
      <c r="E31" s="55">
        <v>1.0</v>
      </c>
      <c r="F31" s="64"/>
      <c r="G31" s="57">
        <f t="shared" si="21"/>
        <v>1</v>
      </c>
      <c r="H31" s="58">
        <f t="shared" si="22"/>
        <v>4.5</v>
      </c>
    </row>
    <row r="32">
      <c r="A32" s="43" t="s">
        <v>70</v>
      </c>
      <c r="B32" s="52"/>
      <c r="C32" s="61"/>
      <c r="D32" s="54"/>
      <c r="E32" s="63"/>
      <c r="F32" s="64"/>
      <c r="G32" s="57">
        <f t="shared" si="21"/>
        <v>0</v>
      </c>
      <c r="H32" s="58">
        <f t="shared" si="22"/>
        <v>5</v>
      </c>
    </row>
    <row r="33">
      <c r="A33" s="46">
        <f>A25 + 1</f>
        <v>44644</v>
      </c>
      <c r="B33" s="47" t="str">
        <f t="shared" ref="B33:E33" si="23">B25</f>
        <v>Front End Structure</v>
      </c>
      <c r="C33" s="33" t="str">
        <f t="shared" si="23"/>
        <v>Code/Unit Test Refactor</v>
      </c>
      <c r="D33" s="35" t="str">
        <f t="shared" si="23"/>
        <v>Updated DB keys</v>
      </c>
      <c r="E33" s="48" t="str">
        <f t="shared" si="23"/>
        <v>Other</v>
      </c>
      <c r="F33" s="49" t="s">
        <v>71</v>
      </c>
      <c r="G33" s="50" t="s">
        <v>72</v>
      </c>
      <c r="H33" s="21" t="s">
        <v>73</v>
      </c>
    </row>
    <row r="34">
      <c r="A34" s="51" t="s">
        <v>59</v>
      </c>
      <c r="B34" s="52"/>
      <c r="C34" s="53"/>
      <c r="D34" s="54"/>
      <c r="E34" s="55"/>
      <c r="F34" s="56">
        <v>1.0</v>
      </c>
      <c r="G34" s="57">
        <f t="shared" ref="G34:G40" si="24">sum(B34:E34)</f>
        <v>0</v>
      </c>
      <c r="H34" s="58">
        <f t="shared" ref="H34:H40" si="25">H26 - G34</f>
        <v>6</v>
      </c>
    </row>
    <row r="35">
      <c r="A35" s="59" t="s">
        <v>61</v>
      </c>
      <c r="B35" s="52"/>
      <c r="C35" s="61"/>
      <c r="D35" s="54"/>
      <c r="E35" s="55"/>
      <c r="F35" s="56">
        <v>0.5</v>
      </c>
      <c r="G35" s="57">
        <f t="shared" si="24"/>
        <v>0</v>
      </c>
      <c r="H35" s="58">
        <f t="shared" si="25"/>
        <v>5</v>
      </c>
    </row>
    <row r="36">
      <c r="A36" s="59" t="s">
        <v>63</v>
      </c>
      <c r="B36" s="52"/>
      <c r="C36" s="61"/>
      <c r="D36" s="54"/>
      <c r="E36" s="63"/>
      <c r="F36" s="64"/>
      <c r="G36" s="57">
        <f t="shared" si="24"/>
        <v>0</v>
      </c>
      <c r="H36" s="58">
        <f t="shared" si="25"/>
        <v>5</v>
      </c>
    </row>
    <row r="37">
      <c r="A37" s="59" t="s">
        <v>64</v>
      </c>
      <c r="B37" s="60"/>
      <c r="C37" s="61"/>
      <c r="D37" s="54"/>
      <c r="E37" s="55"/>
      <c r="F37" s="64"/>
      <c r="G37" s="57">
        <f t="shared" si="24"/>
        <v>0</v>
      </c>
      <c r="H37" s="58">
        <f t="shared" si="25"/>
        <v>10</v>
      </c>
    </row>
    <row r="38">
      <c r="A38" s="59" t="s">
        <v>66</v>
      </c>
      <c r="B38" s="60"/>
      <c r="C38" s="53">
        <v>3.0</v>
      </c>
      <c r="D38" s="160"/>
      <c r="E38" s="63"/>
      <c r="F38" s="64"/>
      <c r="G38" s="57">
        <f t="shared" si="24"/>
        <v>3</v>
      </c>
      <c r="H38" s="58">
        <f t="shared" si="25"/>
        <v>4</v>
      </c>
    </row>
    <row r="39">
      <c r="A39" s="59" t="s">
        <v>68</v>
      </c>
      <c r="B39" s="60"/>
      <c r="C39" s="61"/>
      <c r="D39" s="54"/>
      <c r="E39" s="55">
        <v>1.0</v>
      </c>
      <c r="F39" s="64"/>
      <c r="G39" s="57">
        <f t="shared" si="24"/>
        <v>1</v>
      </c>
      <c r="H39" s="58">
        <f t="shared" si="25"/>
        <v>3.5</v>
      </c>
    </row>
    <row r="40">
      <c r="A40" s="43" t="s">
        <v>70</v>
      </c>
      <c r="B40" s="60"/>
      <c r="C40" s="53"/>
      <c r="D40" s="54"/>
      <c r="E40" s="63"/>
      <c r="F40" s="64"/>
      <c r="G40" s="57">
        <f t="shared" si="24"/>
        <v>0</v>
      </c>
      <c r="H40" s="58">
        <f t="shared" si="25"/>
        <v>5</v>
      </c>
    </row>
    <row r="41">
      <c r="A41" s="46">
        <f>A33 + 1</f>
        <v>44645</v>
      </c>
      <c r="B41" s="47" t="str">
        <f t="shared" ref="B41:E41" si="26">B33</f>
        <v>Front End Structure</v>
      </c>
      <c r="C41" s="33" t="str">
        <f t="shared" si="26"/>
        <v>Code/Unit Test Refactor</v>
      </c>
      <c r="D41" s="35" t="str">
        <f t="shared" si="26"/>
        <v>Updated DB keys</v>
      </c>
      <c r="E41" s="48" t="str">
        <f t="shared" si="26"/>
        <v>Other</v>
      </c>
      <c r="F41" s="49" t="s">
        <v>71</v>
      </c>
      <c r="G41" s="50" t="s">
        <v>72</v>
      </c>
      <c r="H41" s="21" t="s">
        <v>73</v>
      </c>
    </row>
    <row r="42">
      <c r="A42" s="51" t="s">
        <v>59</v>
      </c>
      <c r="B42" s="60"/>
      <c r="C42" s="61"/>
      <c r="D42" s="54"/>
      <c r="E42" s="55"/>
      <c r="F42" s="64"/>
      <c r="G42" s="57">
        <f>sum(B42:E42)</f>
        <v>0</v>
      </c>
      <c r="H42" s="58">
        <f t="shared" ref="H42:H48" si="27">H34 - G42</f>
        <v>6</v>
      </c>
    </row>
    <row r="43">
      <c r="A43" s="59" t="s">
        <v>61</v>
      </c>
      <c r="B43" s="52"/>
      <c r="C43" s="61"/>
      <c r="D43" s="54"/>
      <c r="E43" s="55">
        <v>2.0</v>
      </c>
      <c r="F43" s="56">
        <v>1.5</v>
      </c>
      <c r="G43" s="57">
        <f>sum(B43:F43)</f>
        <v>3.5</v>
      </c>
      <c r="H43" s="58">
        <f t="shared" si="27"/>
        <v>1.5</v>
      </c>
    </row>
    <row r="44">
      <c r="A44" s="59" t="s">
        <v>63</v>
      </c>
      <c r="B44" s="60"/>
      <c r="C44" s="53">
        <v>2.0</v>
      </c>
      <c r="D44" s="54"/>
      <c r="E44" s="63"/>
      <c r="F44" s="64"/>
      <c r="G44" s="57">
        <f t="shared" ref="G44:G48" si="28">sum(B44:E44)</f>
        <v>2</v>
      </c>
      <c r="H44" s="58">
        <f t="shared" si="27"/>
        <v>3</v>
      </c>
    </row>
    <row r="45">
      <c r="A45" s="59" t="s">
        <v>64</v>
      </c>
      <c r="B45" s="60"/>
      <c r="C45" s="61"/>
      <c r="D45" s="54"/>
      <c r="E45" s="55"/>
      <c r="F45" s="56"/>
      <c r="G45" s="57">
        <f t="shared" si="28"/>
        <v>0</v>
      </c>
      <c r="H45" s="58">
        <f t="shared" si="27"/>
        <v>10</v>
      </c>
    </row>
    <row r="46">
      <c r="A46" s="59" t="s">
        <v>66</v>
      </c>
      <c r="B46" s="60"/>
      <c r="C46" s="61"/>
      <c r="D46" s="160"/>
      <c r="E46" s="63"/>
      <c r="F46" s="64"/>
      <c r="G46" s="57">
        <f t="shared" si="28"/>
        <v>0</v>
      </c>
      <c r="H46" s="58">
        <f t="shared" si="27"/>
        <v>4</v>
      </c>
    </row>
    <row r="47">
      <c r="A47" s="59" t="s">
        <v>68</v>
      </c>
      <c r="B47" s="60"/>
      <c r="C47" s="61"/>
      <c r="D47" s="54"/>
      <c r="E47" s="55">
        <v>0.5</v>
      </c>
      <c r="F47" s="64"/>
      <c r="G47" s="57">
        <f t="shared" si="28"/>
        <v>0.5</v>
      </c>
      <c r="H47" s="58">
        <f t="shared" si="27"/>
        <v>3</v>
      </c>
    </row>
    <row r="48">
      <c r="A48" s="43" t="s">
        <v>70</v>
      </c>
      <c r="B48" s="52">
        <v>1.0</v>
      </c>
      <c r="C48" s="61"/>
      <c r="D48" s="54"/>
      <c r="E48" s="63"/>
      <c r="F48" s="64"/>
      <c r="G48" s="57">
        <f t="shared" si="28"/>
        <v>1</v>
      </c>
      <c r="H48" s="58">
        <f t="shared" si="27"/>
        <v>4</v>
      </c>
    </row>
    <row r="49">
      <c r="A49" s="46">
        <f>A41 + 1</f>
        <v>44646</v>
      </c>
      <c r="B49" s="47" t="str">
        <f t="shared" ref="B49:E49" si="29">B41</f>
        <v>Front End Structure</v>
      </c>
      <c r="C49" s="33" t="str">
        <f t="shared" si="29"/>
        <v>Code/Unit Test Refactor</v>
      </c>
      <c r="D49" s="35" t="str">
        <f t="shared" si="29"/>
        <v>Updated DB keys</v>
      </c>
      <c r="E49" s="48" t="str">
        <f t="shared" si="29"/>
        <v>Other</v>
      </c>
      <c r="F49" s="49" t="s">
        <v>71</v>
      </c>
      <c r="G49" s="50" t="s">
        <v>72</v>
      </c>
      <c r="H49" s="21" t="s">
        <v>73</v>
      </c>
    </row>
    <row r="50">
      <c r="A50" s="51" t="s">
        <v>59</v>
      </c>
      <c r="B50" s="60"/>
      <c r="C50" s="61"/>
      <c r="D50" s="54"/>
      <c r="E50" s="55"/>
      <c r="F50" s="64"/>
      <c r="G50" s="57">
        <f t="shared" ref="G50:G56" si="30">sum(B50:E50)</f>
        <v>0</v>
      </c>
      <c r="H50" s="58">
        <f t="shared" ref="H50:H56" si="31">H42 - G50</f>
        <v>6</v>
      </c>
    </row>
    <row r="51">
      <c r="A51" s="59" t="s">
        <v>61</v>
      </c>
      <c r="B51" s="60"/>
      <c r="C51" s="61"/>
      <c r="D51" s="54"/>
      <c r="E51" s="63"/>
      <c r="F51" s="64"/>
      <c r="G51" s="57">
        <f t="shared" si="30"/>
        <v>0</v>
      </c>
      <c r="H51" s="58">
        <f t="shared" si="31"/>
        <v>1.5</v>
      </c>
    </row>
    <row r="52">
      <c r="A52" s="59" t="s">
        <v>63</v>
      </c>
      <c r="B52" s="60"/>
      <c r="C52" s="61"/>
      <c r="D52" s="54"/>
      <c r="E52" s="63"/>
      <c r="F52" s="64"/>
      <c r="G52" s="57">
        <f t="shared" si="30"/>
        <v>0</v>
      </c>
      <c r="H52" s="58">
        <f t="shared" si="31"/>
        <v>3</v>
      </c>
    </row>
    <row r="53">
      <c r="A53" s="59" t="s">
        <v>64</v>
      </c>
      <c r="B53" s="60"/>
      <c r="C53" s="61"/>
      <c r="D53" s="54"/>
      <c r="E53" s="55">
        <v>3.0</v>
      </c>
      <c r="F53" s="56">
        <v>0.0</v>
      </c>
      <c r="G53" s="57">
        <f t="shared" si="30"/>
        <v>3</v>
      </c>
      <c r="H53" s="58">
        <f t="shared" si="31"/>
        <v>7</v>
      </c>
    </row>
    <row r="54">
      <c r="A54" s="59" t="s">
        <v>66</v>
      </c>
      <c r="B54" s="60"/>
      <c r="C54" s="53">
        <v>2.0</v>
      </c>
      <c r="D54" s="54"/>
      <c r="E54" s="55">
        <v>1.0</v>
      </c>
      <c r="F54" s="64"/>
      <c r="G54" s="57">
        <f t="shared" si="30"/>
        <v>3</v>
      </c>
      <c r="H54" s="58">
        <f t="shared" si="31"/>
        <v>1</v>
      </c>
    </row>
    <row r="55">
      <c r="A55" s="59" t="s">
        <v>68</v>
      </c>
      <c r="B55" s="60"/>
      <c r="C55" s="61"/>
      <c r="D55" s="54"/>
      <c r="E55" s="55">
        <v>1.0</v>
      </c>
      <c r="F55" s="64"/>
      <c r="G55" s="57">
        <f t="shared" si="30"/>
        <v>1</v>
      </c>
      <c r="H55" s="58">
        <f t="shared" si="31"/>
        <v>2</v>
      </c>
    </row>
    <row r="56">
      <c r="A56" s="43" t="s">
        <v>70</v>
      </c>
      <c r="B56" s="52"/>
      <c r="C56" s="61"/>
      <c r="D56" s="54"/>
      <c r="E56" s="63"/>
      <c r="F56" s="64"/>
      <c r="G56" s="57">
        <f t="shared" si="30"/>
        <v>0</v>
      </c>
      <c r="H56" s="58">
        <f t="shared" si="31"/>
        <v>4</v>
      </c>
    </row>
    <row r="57">
      <c r="A57" s="46">
        <f>A49 + 1</f>
        <v>44647</v>
      </c>
      <c r="B57" s="47" t="str">
        <f t="shared" ref="B57:E57" si="32">B49</f>
        <v>Front End Structure</v>
      </c>
      <c r="C57" s="33" t="str">
        <f t="shared" si="32"/>
        <v>Code/Unit Test Refactor</v>
      </c>
      <c r="D57" s="35" t="str">
        <f t="shared" si="32"/>
        <v>Updated DB keys</v>
      </c>
      <c r="E57" s="48" t="str">
        <f t="shared" si="32"/>
        <v>Other</v>
      </c>
      <c r="F57" s="49" t="s">
        <v>71</v>
      </c>
      <c r="G57" s="50" t="s">
        <v>72</v>
      </c>
      <c r="H57" s="21" t="s">
        <v>73</v>
      </c>
    </row>
    <row r="58">
      <c r="A58" s="51" t="s">
        <v>59</v>
      </c>
      <c r="B58" s="60"/>
      <c r="C58" s="61"/>
      <c r="D58" s="54"/>
      <c r="E58" s="63"/>
      <c r="F58" s="64"/>
      <c r="G58" s="57">
        <f t="shared" ref="G58:G64" si="33">sum(B58:E58)</f>
        <v>0</v>
      </c>
      <c r="H58" s="58">
        <f t="shared" ref="H58:H64" si="34">H50 - G58</f>
        <v>6</v>
      </c>
    </row>
    <row r="59">
      <c r="A59" s="59" t="s">
        <v>61</v>
      </c>
      <c r="B59" s="60"/>
      <c r="C59" s="61"/>
      <c r="D59" s="54"/>
      <c r="E59" s="63"/>
      <c r="F59" s="64"/>
      <c r="G59" s="57">
        <f t="shared" si="33"/>
        <v>0</v>
      </c>
      <c r="H59" s="58">
        <f t="shared" si="34"/>
        <v>1.5</v>
      </c>
    </row>
    <row r="60">
      <c r="A60" s="59" t="s">
        <v>63</v>
      </c>
      <c r="B60" s="60"/>
      <c r="C60" s="53">
        <v>1.0</v>
      </c>
      <c r="D60" s="54"/>
      <c r="E60" s="63"/>
      <c r="F60" s="64"/>
      <c r="G60" s="57">
        <f t="shared" si="33"/>
        <v>1</v>
      </c>
      <c r="H60" s="58">
        <f t="shared" si="34"/>
        <v>2</v>
      </c>
    </row>
    <row r="61">
      <c r="A61" s="59" t="s">
        <v>64</v>
      </c>
      <c r="B61" s="60"/>
      <c r="C61" s="61"/>
      <c r="D61" s="54"/>
      <c r="E61" s="55">
        <v>3.0</v>
      </c>
      <c r="F61" s="56">
        <v>0.0</v>
      </c>
      <c r="G61" s="57">
        <f t="shared" si="33"/>
        <v>3</v>
      </c>
      <c r="H61" s="58">
        <f t="shared" si="34"/>
        <v>4</v>
      </c>
    </row>
    <row r="62">
      <c r="A62" s="59" t="s">
        <v>66</v>
      </c>
      <c r="B62" s="60"/>
      <c r="C62" s="53">
        <v>3.0</v>
      </c>
      <c r="D62" s="54"/>
      <c r="E62" s="63"/>
      <c r="F62" s="64"/>
      <c r="G62" s="57">
        <f t="shared" si="33"/>
        <v>3</v>
      </c>
      <c r="H62" s="58">
        <f t="shared" si="34"/>
        <v>-2</v>
      </c>
    </row>
    <row r="63">
      <c r="A63" s="59" t="s">
        <v>68</v>
      </c>
      <c r="B63" s="60"/>
      <c r="C63" s="61"/>
      <c r="D63" s="54"/>
      <c r="E63" s="55">
        <v>0.5</v>
      </c>
      <c r="F63" s="64"/>
      <c r="G63" s="57">
        <f t="shared" si="33"/>
        <v>0.5</v>
      </c>
      <c r="H63" s="58">
        <f t="shared" si="34"/>
        <v>1.5</v>
      </c>
    </row>
    <row r="64">
      <c r="A64" s="43" t="s">
        <v>70</v>
      </c>
      <c r="B64" s="65">
        <v>2.0</v>
      </c>
      <c r="C64" s="66"/>
      <c r="D64" s="67"/>
      <c r="E64" s="68"/>
      <c r="F64" s="69"/>
      <c r="G64" s="57">
        <f t="shared" si="33"/>
        <v>2</v>
      </c>
      <c r="H64" s="70">
        <f t="shared" si="34"/>
        <v>2</v>
      </c>
    </row>
    <row r="65">
      <c r="E65" s="71" t="s">
        <v>76</v>
      </c>
      <c r="F65" s="72">
        <f>SUM(F9:F64)</f>
        <v>5</v>
      </c>
    </row>
    <row r="71">
      <c r="A71" s="73"/>
      <c r="B71" s="22" t="s">
        <v>77</v>
      </c>
      <c r="C71" s="22" t="s">
        <v>78</v>
      </c>
      <c r="D71" s="22" t="s">
        <v>79</v>
      </c>
      <c r="E71" s="22" t="s">
        <v>80</v>
      </c>
      <c r="F71" s="22" t="s">
        <v>81</v>
      </c>
    </row>
    <row r="72">
      <c r="A72" s="30">
        <f>J2</f>
        <v>44641</v>
      </c>
      <c r="B72" s="74">
        <f>SUM(G10+G11+G12+G13+G14+G15+G16)</f>
        <v>9</v>
      </c>
      <c r="C72" s="74">
        <f>(B72-F72)/(F72)*100</f>
        <v>14.54545455</v>
      </c>
      <c r="D72" s="74">
        <f>SUM(H9:H16)</f>
        <v>55</v>
      </c>
      <c r="E72" s="74">
        <f>D72</f>
        <v>55</v>
      </c>
      <c r="F72" s="74">
        <f>E78</f>
        <v>7.857142857</v>
      </c>
    </row>
    <row r="73">
      <c r="A73" s="30">
        <f t="shared" ref="A73:A79" si="35">A72 + 1</f>
        <v>44642</v>
      </c>
      <c r="B73" s="74">
        <f>SUM(G18+G19+G20+G21+G22+G23+G24)</f>
        <v>7.5</v>
      </c>
      <c r="C73" s="74">
        <f>(B73-F72)/(F72)*100</f>
        <v>-4.545454545</v>
      </c>
      <c r="D73" s="74">
        <f>Sum(H17:H24)</f>
        <v>47.5</v>
      </c>
      <c r="E73" s="74">
        <f>D72 * (6/7)</f>
        <v>47.14285714</v>
      </c>
    </row>
    <row r="74">
      <c r="A74" s="30">
        <f t="shared" si="35"/>
        <v>44643</v>
      </c>
      <c r="B74" s="74">
        <f>SUM(G26+G27+G28+G29+G30+G31+G32)</f>
        <v>5</v>
      </c>
      <c r="C74" s="74">
        <f>(B74-F72)/(F72)*100</f>
        <v>-36.36363636</v>
      </c>
      <c r="D74" s="74">
        <f>sum(H25:H32)</f>
        <v>42.5</v>
      </c>
      <c r="E74" s="74">
        <f>D72 * (5/7)</f>
        <v>39.28571429</v>
      </c>
    </row>
    <row r="75">
      <c r="A75" s="30">
        <f t="shared" si="35"/>
        <v>44644</v>
      </c>
      <c r="B75" s="74">
        <f>SUM(G34+G35+G36+G37+G38+G39+G40)</f>
        <v>4</v>
      </c>
      <c r="C75" s="74">
        <f>(B75-F72)/(F72)*100</f>
        <v>-49.09090909</v>
      </c>
      <c r="D75" s="74">
        <f>sum(H33:H40)</f>
        <v>38.5</v>
      </c>
      <c r="E75" s="74">
        <f>D72 * (4/7)</f>
        <v>31.42857143</v>
      </c>
    </row>
    <row r="76">
      <c r="A76" s="30">
        <f t="shared" si="35"/>
        <v>44645</v>
      </c>
      <c r="B76" s="74">
        <f>SUM(G42+G43+G44+G45+G46+G47+G48)</f>
        <v>7</v>
      </c>
      <c r="C76" s="74">
        <f>((B76-F72)/(F72)*100)</f>
        <v>-10.90909091</v>
      </c>
      <c r="D76" s="74">
        <f>sum(H41:H48)</f>
        <v>31.5</v>
      </c>
      <c r="E76" s="74">
        <f>D72 * (3/7)</f>
        <v>23.57142857</v>
      </c>
    </row>
    <row r="77">
      <c r="A77" s="30">
        <f t="shared" si="35"/>
        <v>44646</v>
      </c>
      <c r="B77" s="74">
        <f>SUM(G50+G51+G52+G53+G54+G55+G56)</f>
        <v>7</v>
      </c>
      <c r="C77" s="74">
        <f>(B77-F72)/(F72)*100</f>
        <v>-10.90909091</v>
      </c>
      <c r="D77" s="74">
        <f>sum(H49:H56)</f>
        <v>24.5</v>
      </c>
      <c r="E77" s="74">
        <f>D72 * (2/7)</f>
        <v>15.71428571</v>
      </c>
    </row>
    <row r="78">
      <c r="A78" s="30">
        <f t="shared" si="35"/>
        <v>44647</v>
      </c>
      <c r="B78" s="74">
        <f>SUM(G58+G59+G60+G61+G62+G63+G64)</f>
        <v>9.5</v>
      </c>
      <c r="C78" s="74">
        <f>(B78-F72)/(F72)*100</f>
        <v>20.90909091</v>
      </c>
      <c r="D78" s="74">
        <f>sum(H57:H64)</f>
        <v>15</v>
      </c>
      <c r="E78" s="74">
        <f>D72 * (1/7)</f>
        <v>7.857142857</v>
      </c>
    </row>
    <row r="79">
      <c r="A79" s="30">
        <f t="shared" si="35"/>
        <v>44648</v>
      </c>
      <c r="B79" s="74">
        <f>SUM(G66+G67+G68+G69+G70+G71+G72)</f>
        <v>0</v>
      </c>
      <c r="C79" s="74">
        <f>((ABS(B79-SUM(B2+B3+B4+B5+B6+B7+B8))/(SUM(B2+B3+B4+B5+B6+B7+B8)))*100)</f>
        <v>100</v>
      </c>
      <c r="D79" s="74">
        <f>sum(H57:H64)</f>
        <v>15</v>
      </c>
      <c r="E79" s="74">
        <f>D72 * 0</f>
        <v>0</v>
      </c>
    </row>
  </sheetData>
  <drawing r:id="rId1"/>
</worksheet>
</file>