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43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94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87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82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Error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Sprint 5" sheetId="6" r:id="rId9"/>
    <sheet state="visible" name="Sprint 6" sheetId="7" r:id="rId10"/>
    <sheet state="visible" name="Sprint 7" sheetId="8" r:id="rId11"/>
    <sheet state="visible" name="Sprint 8" sheetId="9" r:id="rId12"/>
    <sheet state="visible" name="Sprint 9" sheetId="10" r:id="rId13"/>
    <sheet state="visible" name="Sprint 10" sheetId="11" r:id="rId14"/>
    <sheet state="visible" name="Sprint 11" sheetId="12" r:id="rId15"/>
  </sheets>
  <definedNames/>
  <calcPr/>
</workbook>
</file>

<file path=xl/sharedStrings.xml><?xml version="1.0" encoding="utf-8"?>
<sst xmlns="http://schemas.openxmlformats.org/spreadsheetml/2006/main" count="1169" uniqueCount="109">
  <si>
    <t>Total Sprint Number</t>
  </si>
  <si>
    <t>Expected Hours Worked</t>
  </si>
  <si>
    <t>Actual Hours Worked</t>
  </si>
  <si>
    <t>Percent Error</t>
  </si>
  <si>
    <t>Fist Semester Sprint 0</t>
  </si>
  <si>
    <t>Sem 1 Sprint 0</t>
  </si>
  <si>
    <t>Fist Semester Sprint 1</t>
  </si>
  <si>
    <t>Sem 1 Sprint 1</t>
  </si>
  <si>
    <t>Fist Semester Sprint 2</t>
  </si>
  <si>
    <t>Sem 1 Sprint 2</t>
  </si>
  <si>
    <t>Fist Semester Sprint 3</t>
  </si>
  <si>
    <t>Sem 1 Sprint 3</t>
  </si>
  <si>
    <t>Fist Semester Sprint 4</t>
  </si>
  <si>
    <t>Sem 1 Sprint 4</t>
  </si>
  <si>
    <t>Fist Semester Sprint 5</t>
  </si>
  <si>
    <t>Sem 1 Sprint 5</t>
  </si>
  <si>
    <t>Fist Semester Sprint 6</t>
  </si>
  <si>
    <t>Sem 1 Sprint 6</t>
  </si>
  <si>
    <t>Second Semester Sprint 1</t>
  </si>
  <si>
    <t>Sem 2 Sprint 1</t>
  </si>
  <si>
    <t>Second Semester Sprint 2</t>
  </si>
  <si>
    <t>Sem 2 Sprint 2</t>
  </si>
  <si>
    <t>Second Semester Sprint 3</t>
  </si>
  <si>
    <t>Sem 2 Sprint 3</t>
  </si>
  <si>
    <t>Second Semester Sprint 4</t>
  </si>
  <si>
    <t>Sem 2 Sprint 4</t>
  </si>
  <si>
    <t>Second Semester Sprint 5</t>
  </si>
  <si>
    <t>Sem 2 Sprint 5</t>
  </si>
  <si>
    <t>Second Semester Sprint 6</t>
  </si>
  <si>
    <t>Sem 2 Sprint 6</t>
  </si>
  <si>
    <t>Second Semester Sprint 7</t>
  </si>
  <si>
    <t>Sem 2 Sprint 7</t>
  </si>
  <si>
    <t>Second Semester Sprint 8</t>
  </si>
  <si>
    <t>Sem 2 Sprint 8</t>
  </si>
  <si>
    <t>Second Semester Sprint 9</t>
  </si>
  <si>
    <t>Sem 2 Sprint 9</t>
  </si>
  <si>
    <t>Second Semester Sprint 10</t>
  </si>
  <si>
    <t>Sem 2 Sprint 10</t>
  </si>
  <si>
    <t>Second Semester Sprint 11</t>
  </si>
  <si>
    <t>Sem 2 Sprint 11</t>
  </si>
  <si>
    <t>Second Semester Sprint 12</t>
  </si>
  <si>
    <t>Sem 2 Sprint 12</t>
  </si>
  <si>
    <t>Second Semester Sprint 13</t>
  </si>
  <si>
    <t>Sem 2 Sprint 13</t>
  </si>
  <si>
    <t>Second Semester Sprint 14</t>
  </si>
  <si>
    <t>Sem 2 Sprint 14</t>
  </si>
  <si>
    <t>Second Semester Sprint 15</t>
  </si>
  <si>
    <t>Sem 2 Sprint 15</t>
  </si>
  <si>
    <t>Team Member</t>
  </si>
  <si>
    <t>Expected Capacity</t>
  </si>
  <si>
    <t>Actual Work</t>
  </si>
  <si>
    <t>Actual Hours Remaining</t>
  </si>
  <si>
    <t>Ideal Hours Remaining</t>
  </si>
  <si>
    <t>Item</t>
  </si>
  <si>
    <t>Hours Spent</t>
  </si>
  <si>
    <t>Predicted</t>
  </si>
  <si>
    <t>Team Ideal Hours</t>
  </si>
  <si>
    <t>Team Ideal</t>
  </si>
  <si>
    <t>Estimated Daily Avg.</t>
  </si>
  <si>
    <t>Alex</t>
  </si>
  <si>
    <t>Extra Features</t>
  </si>
  <si>
    <t>Daniel</t>
  </si>
  <si>
    <t>Data Access Layer</t>
  </si>
  <si>
    <t>Hunter</t>
  </si>
  <si>
    <t>Luke</t>
  </si>
  <si>
    <t>Other</t>
  </si>
  <si>
    <t>Matt</t>
  </si>
  <si>
    <t>Michelle</t>
  </si>
  <si>
    <t>Expected Work</t>
  </si>
  <si>
    <t>Tyler</t>
  </si>
  <si>
    <t>Non-Productive Hours</t>
  </si>
  <si>
    <t>Total Working Hours</t>
  </si>
  <si>
    <t>Remaining Hours</t>
  </si>
  <si>
    <t>Team Actual Hours</t>
  </si>
  <si>
    <t>Team Actual</t>
  </si>
  <si>
    <t>TOTAL NON PRODUCTIVE HOURS</t>
  </si>
  <si>
    <t>Team Hours Worked</t>
  </si>
  <si>
    <t>Percenetage Error</t>
  </si>
  <si>
    <t>Hours remaining per day</t>
  </si>
  <si>
    <t>Ideal avg per day</t>
  </si>
  <si>
    <t>Hours Per Day To Meet Goal</t>
  </si>
  <si>
    <t>Fix Account Class</t>
  </si>
  <si>
    <t>Microservice Connector</t>
  </si>
  <si>
    <t>AMR Functionality</t>
  </si>
  <si>
    <t>Login/Landing Page</t>
  </si>
  <si>
    <t>Flags+Food Items Class</t>
  </si>
  <si>
    <t>Site Navigation</t>
  </si>
  <si>
    <t>Food Flags Creation</t>
  </si>
  <si>
    <t>Reviews Creation</t>
  </si>
  <si>
    <t>UM + Unit tests</t>
  </si>
  <si>
    <t>Login/Signup Page</t>
  </si>
  <si>
    <t>Connect front end</t>
  </si>
  <si>
    <t>Create Reviews</t>
  </si>
  <si>
    <t>Signup page</t>
  </si>
  <si>
    <t>Document Update</t>
  </si>
  <si>
    <t>Code Updates</t>
  </si>
  <si>
    <t xml:space="preserve">Food Flag Back end </t>
  </si>
  <si>
    <t>Front End Structure</t>
  </si>
  <si>
    <t>Code/Unit Test Refactor</t>
  </si>
  <si>
    <t>Updated DB keys</t>
  </si>
  <si>
    <t>Sign up and SIgn in</t>
  </si>
  <si>
    <t>Scan</t>
  </si>
  <si>
    <t>Logging Refactor</t>
  </si>
  <si>
    <t>Food Info Page</t>
  </si>
  <si>
    <t>Flags Page</t>
  </si>
  <si>
    <t>Add Product Page</t>
  </si>
  <si>
    <t>Food Info Page/Review Page</t>
  </si>
  <si>
    <t>Food Scan</t>
  </si>
  <si>
    <t>History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</si>
</sst>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 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right" readingOrder="0"/>
    </xf>
    <xf borderId="3" fillId="3" fontId="2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2" fillId="5" fontId="2" numFmtId="0" xfId="0" applyBorder="1" applyFont="1"/>
    <xf borderId="3" fillId="5" fontId="2" numFmtId="0" xfId="0" applyBorder="1" applyFont="1"/>
    <xf borderId="3" fillId="3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3" fillId="3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1" fillId="7" fontId="2" numFmtId="0" xfId="0" applyAlignment="1" applyBorder="1" applyFill="1" applyFont="1">
      <alignment readingOrder="0"/>
    </xf>
    <xf borderId="3" fillId="3" fontId="2" numFmtId="0" xfId="0" applyBorder="1" applyFont="1"/>
    <xf borderId="3" fillId="4" fontId="2" numFmtId="0" xfId="0" applyBorder="1" applyFont="1"/>
    <xf borderId="5" fillId="3" fontId="2" numFmtId="0" xfId="0" applyBorder="1" applyFont="1"/>
    <xf borderId="5" fillId="4" fontId="2" numFmtId="0" xfId="0" applyBorder="1" applyFont="1"/>
    <xf borderId="0" fillId="8" fontId="2" numFmtId="0" xfId="0" applyFill="1" applyFont="1"/>
    <xf borderId="1" fillId="9" fontId="1" numFmtId="0" xfId="0" applyAlignment="1" applyBorder="1" applyFill="1" applyFont="1">
      <alignment readingOrder="0"/>
    </xf>
    <xf borderId="1" fillId="10" fontId="2" numFmtId="0" xfId="0" applyBorder="1" applyFill="1" applyFont="1"/>
    <xf borderId="1" fillId="10" fontId="2" numFmtId="0" xfId="0" applyAlignment="1" applyBorder="1" applyFont="1">
      <alignment readingOrder="0"/>
    </xf>
    <xf borderId="1" fillId="11" fontId="2" numFmtId="0" xfId="0" applyAlignment="1" applyBorder="1" applyFill="1" applyFont="1">
      <alignment readingOrder="0"/>
    </xf>
    <xf borderId="1" fillId="11" fontId="2" numFmtId="0" xfId="0" applyBorder="1" applyFont="1"/>
    <xf borderId="1" fillId="9" fontId="2" numFmtId="0" xfId="0" applyAlignment="1" applyBorder="1" applyFont="1">
      <alignment readingOrder="0"/>
    </xf>
    <xf borderId="0" fillId="9" fontId="2" numFmtId="0" xfId="0" applyAlignment="1" applyFont="1">
      <alignment readingOrder="0"/>
    </xf>
    <xf borderId="1" fillId="10" fontId="2" numFmtId="164" xfId="0" applyAlignment="1" applyBorder="1" applyFont="1" applyNumberFormat="1">
      <alignment readingOrder="0"/>
    </xf>
    <xf borderId="0" fillId="10" fontId="2" numFmtId="0" xfId="0" applyFont="1"/>
    <xf borderId="0" fillId="10" fontId="2" numFmtId="0" xfId="0" applyAlignment="1" applyFont="1">
      <alignment readingOrder="0"/>
    </xf>
    <xf borderId="1" fillId="12" fontId="2" numFmtId="0" xfId="0" applyAlignment="1" applyBorder="1" applyFill="1" applyFont="1">
      <alignment readingOrder="0"/>
    </xf>
    <xf borderId="1" fillId="11" fontId="2" numFmtId="164" xfId="0" applyBorder="1" applyFont="1" applyNumberFormat="1"/>
    <xf borderId="0" fillId="9" fontId="2" numFmtId="2" xfId="0" applyFont="1" applyNumberFormat="1"/>
    <xf borderId="0" fillId="8" fontId="2" numFmtId="2" xfId="0" applyFont="1" applyNumberFormat="1"/>
    <xf borderId="1" fillId="6" fontId="2" numFmtId="0" xfId="0" applyBorder="1" applyFont="1"/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13" fontId="2" numFmtId="0" xfId="0" applyAlignment="1" applyBorder="1" applyFill="1" applyFont="1">
      <alignment readingOrder="0"/>
    </xf>
    <xf borderId="1" fillId="13" fontId="2" numFmtId="0" xfId="0" applyBorder="1" applyFont="1"/>
    <xf borderId="1" fillId="9" fontId="2" numFmtId="0" xfId="0" applyBorder="1" applyFont="1"/>
    <xf borderId="6" fillId="9" fontId="2" numFmtId="0" xfId="0" applyBorder="1" applyFont="1"/>
    <xf borderId="1" fillId="11" fontId="1" numFmtId="165" xfId="0" applyAlignment="1" applyBorder="1" applyFont="1" applyNumberFormat="1">
      <alignment horizontal="left" readingOrder="0"/>
    </xf>
    <xf borderId="1" fillId="12" fontId="2" numFmtId="0" xfId="0" applyBorder="1" applyFont="1"/>
    <xf borderId="1" fillId="2" fontId="2" numFmtId="0" xfId="0" applyAlignment="1" applyBorder="1" applyFont="1">
      <alignment readingOrder="0"/>
    </xf>
    <xf borderId="1" fillId="14" fontId="2" numFmtId="0" xfId="0" applyAlignment="1" applyBorder="1" applyFill="1" applyFont="1">
      <alignment readingOrder="0"/>
    </xf>
    <xf borderId="2" fillId="9" fontId="2" numFmtId="0" xfId="0" applyAlignment="1" applyBorder="1" applyFont="1">
      <alignment readingOrder="0"/>
    </xf>
    <xf borderId="0" fillId="12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4" fontId="2" numFmtId="0" xfId="0" applyFont="1"/>
    <xf borderId="0" fillId="13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14" fontId="2" numFmtId="0" xfId="0" applyFont="1"/>
    <xf borderId="3" fillId="10" fontId="2" numFmtId="0" xfId="0" applyBorder="1" applyFont="1"/>
    <xf borderId="3" fillId="9" fontId="2" numFmtId="0" xfId="0" applyAlignment="1" applyBorder="1" applyFont="1">
      <alignment readingOrder="0"/>
    </xf>
    <xf borderId="0" fillId="12" fontId="2" numFmtId="0" xfId="0" applyFont="1"/>
    <xf borderId="0" fillId="6" fontId="2" numFmtId="0" xfId="0" applyFont="1"/>
    <xf borderId="0" fillId="9" fontId="2" numFmtId="0" xfId="0" applyFont="1"/>
    <xf borderId="0" fillId="13" fontId="2" numFmtId="0" xfId="0" applyFont="1"/>
    <xf borderId="0" fillId="2" fontId="2" numFmtId="0" xfId="0" applyFont="1"/>
    <xf borderId="5" fillId="9" fontId="2" numFmtId="0" xfId="0" applyAlignment="1" applyBorder="1" applyFont="1">
      <alignment readingOrder="0"/>
    </xf>
    <xf borderId="7" fillId="12" fontId="2" numFmtId="0" xfId="0" applyAlignment="1" applyBorder="1" applyFont="1">
      <alignment readingOrder="0"/>
    </xf>
    <xf borderId="7" fillId="6" fontId="2" numFmtId="0" xfId="0" applyBorder="1" applyFont="1"/>
    <xf borderId="7" fillId="4" fontId="2" numFmtId="0" xfId="0" applyBorder="1" applyFont="1"/>
    <xf borderId="7" fillId="13" fontId="2" numFmtId="0" xfId="0" applyBorder="1" applyFont="1"/>
    <xf borderId="7" fillId="2" fontId="2" numFmtId="0" xfId="0" applyBorder="1" applyFont="1"/>
    <xf borderId="5" fillId="10" fontId="2" numFmtId="0" xfId="0" applyBorder="1" applyFont="1"/>
    <xf borderId="1" fillId="15" fontId="2" numFmtId="0" xfId="0" applyAlignment="1" applyBorder="1" applyFill="1" applyFont="1">
      <alignment readingOrder="0"/>
    </xf>
    <xf borderId="1" fillId="15" fontId="2" numFmtId="0" xfId="0" applyBorder="1" applyFont="1"/>
    <xf borderId="0" fillId="0" fontId="4" numFmtId="0" xfId="0" applyAlignment="1" applyFont="1">
      <alignment horizontal="left" readingOrder="0"/>
    </xf>
    <xf borderId="0" fillId="11" fontId="2" numFmtId="0" xfId="0" applyFont="1"/>
    <xf borderId="1" fillId="12" fontId="3" numFmtId="0" xfId="0" applyAlignment="1" applyBorder="1" applyFont="1">
      <alignment vertical="bottom"/>
    </xf>
    <xf borderId="1" fillId="6" fontId="3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13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8" fillId="9" fontId="2" numFmtId="0" xfId="0" applyAlignment="1" applyBorder="1" applyFont="1">
      <alignment readingOrder="0"/>
    </xf>
    <xf borderId="0" fillId="12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13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9" fillId="9" fontId="2" numFmtId="0" xfId="0" applyAlignment="1" applyBorder="1" applyFont="1">
      <alignment readingOrder="0"/>
    </xf>
    <xf borderId="0" fillId="12" fontId="3" numFmtId="0" xfId="0" applyAlignment="1" applyFont="1">
      <alignment vertical="bottom"/>
    </xf>
    <xf borderId="0" fillId="6" fontId="3" numFmtId="0" xfId="0" applyAlignment="1" applyFont="1">
      <alignment horizontal="right" readingOrder="0" vertical="bottom"/>
    </xf>
    <xf borderId="0" fillId="4" fontId="3" numFmtId="0" xfId="0" applyAlignment="1" applyFont="1">
      <alignment vertical="bottom"/>
    </xf>
    <xf borderId="0" fillId="2" fontId="3" numFmtId="0" xfId="0" applyAlignment="1" applyFont="1">
      <alignment horizontal="right" readingOrder="0" vertical="bottom"/>
    </xf>
    <xf borderId="0" fillId="6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13" fontId="3" numFmtId="0" xfId="0" applyAlignment="1" applyFont="1">
      <alignment horizontal="right" vertical="bottom"/>
    </xf>
    <xf borderId="0" fillId="13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10" fillId="9" fontId="2" numFmtId="0" xfId="0" applyAlignment="1" applyBorder="1" applyFont="1">
      <alignment readingOrder="0"/>
    </xf>
    <xf borderId="8" fillId="12" fontId="3" numFmtId="0" xfId="0" applyAlignment="1" applyBorder="1" applyFont="1">
      <alignment vertical="bottom"/>
    </xf>
    <xf borderId="11" fillId="6" fontId="3" numFmtId="0" xfId="0" applyAlignment="1" applyBorder="1" applyFont="1">
      <alignment vertical="bottom"/>
    </xf>
    <xf borderId="11" fillId="4" fontId="3" numFmtId="0" xfId="0" applyAlignment="1" applyBorder="1" applyFont="1">
      <alignment horizontal="right" vertical="bottom"/>
    </xf>
    <xf borderId="11" fillId="13" fontId="3" numFmtId="0" xfId="0" applyAlignment="1" applyBorder="1" applyFont="1">
      <alignment vertical="bottom"/>
    </xf>
    <xf borderId="12" fillId="2" fontId="3" numFmtId="0" xfId="0" applyAlignment="1" applyBorder="1" applyFont="1">
      <alignment vertical="bottom"/>
    </xf>
    <xf borderId="9" fillId="1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9" fillId="1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right" vertical="bottom"/>
    </xf>
    <xf borderId="0" fillId="13" fontId="3" numFmtId="0" xfId="0" applyAlignment="1" applyFont="1">
      <alignment horizontal="right" vertical="bottom"/>
    </xf>
    <xf borderId="10" fillId="12" fontId="3" numFmtId="0" xfId="0" applyAlignment="1" applyBorder="1" applyFont="1">
      <alignment horizontal="right" vertical="bottom"/>
    </xf>
    <xf borderId="7" fillId="6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7" fillId="13" fontId="3" numFmtId="0" xfId="0" applyAlignment="1" applyBorder="1" applyFont="1">
      <alignment vertical="bottom"/>
    </xf>
    <xf borderId="13" fillId="2" fontId="3" numFmtId="0" xfId="0" applyAlignment="1" applyBorder="1" applyFont="1">
      <alignment vertical="bottom"/>
    </xf>
    <xf borderId="3" fillId="12" fontId="3" numFmtId="0" xfId="0" applyAlignment="1" applyBorder="1" applyFont="1">
      <alignment vertical="bottom"/>
    </xf>
    <xf borderId="3" fillId="6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3" fillId="13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0" fillId="6" fontId="3" numFmtId="0" xfId="0" applyAlignment="1" applyFont="1">
      <alignment horizontal="right" vertical="bottom"/>
    </xf>
    <xf borderId="9" fillId="12" fontId="3" numFmtId="0" xfId="0" applyAlignment="1" applyBorder="1" applyFont="1">
      <alignment horizontal="right" vertical="bottom"/>
    </xf>
    <xf borderId="10" fillId="12" fontId="3" numFmtId="0" xfId="0" applyAlignment="1" applyBorder="1" applyFont="1">
      <alignment vertical="bottom"/>
    </xf>
    <xf borderId="7" fillId="13" fontId="3" numFmtId="0" xfId="0" applyAlignment="1" applyBorder="1" applyFont="1">
      <alignment horizontal="right" vertical="bottom"/>
    </xf>
    <xf borderId="0" fillId="6" fontId="3" numFmtId="0" xfId="0" applyAlignment="1" applyFont="1">
      <alignment readingOrder="0" vertical="bottom"/>
    </xf>
    <xf borderId="4" fillId="2" fontId="3" numFmtId="0" xfId="0" applyAlignment="1" applyBorder="1" applyFont="1">
      <alignment horizontal="right" vertical="bottom"/>
    </xf>
    <xf borderId="10" fillId="12" fontId="3" numFmtId="0" xfId="0" applyAlignment="1" applyBorder="1" applyFont="1">
      <alignment vertical="bottom"/>
    </xf>
    <xf borderId="7" fillId="6" fontId="3" numFmtId="0" xfId="0" applyAlignment="1" applyBorder="1" applyFont="1">
      <alignment vertical="bottom"/>
    </xf>
    <xf borderId="8" fillId="12" fontId="3" numFmtId="0" xfId="0" applyAlignment="1" applyBorder="1" applyFont="1">
      <alignment vertical="bottom"/>
    </xf>
    <xf borderId="11" fillId="6" fontId="3" numFmtId="0" xfId="0" applyAlignment="1" applyBorder="1" applyFont="1">
      <alignment vertical="bottom"/>
    </xf>
    <xf borderId="11" fillId="13" fontId="3" numFmtId="0" xfId="0" applyAlignment="1" applyBorder="1" applyFont="1">
      <alignment horizontal="right" vertical="bottom"/>
    </xf>
    <xf borderId="12" fillId="2" fontId="3" numFmtId="0" xfId="0" applyAlignment="1" applyBorder="1" applyFont="1">
      <alignment vertical="bottom"/>
    </xf>
    <xf borderId="12" fillId="2" fontId="3" numFmtId="0" xfId="0" applyAlignment="1" applyBorder="1" applyFont="1">
      <alignment horizontal="right" vertical="bottom"/>
    </xf>
    <xf borderId="7" fillId="12" fontId="3" numFmtId="0" xfId="0" applyAlignment="1" applyBorder="1" applyFont="1">
      <alignment vertical="bottom"/>
    </xf>
    <xf borderId="11" fillId="13" fontId="3" numFmtId="0" xfId="0" applyAlignment="1" applyBorder="1" applyFont="1">
      <alignment vertical="bottom"/>
    </xf>
    <xf borderId="5" fillId="15" fontId="2" numFmtId="0" xfId="0" applyAlignment="1" applyBorder="1" applyFont="1">
      <alignment readingOrder="0"/>
    </xf>
    <xf borderId="5" fillId="15" fontId="2" numFmtId="0" xfId="0" applyBorder="1" applyFont="1"/>
    <xf borderId="2" fillId="9" fontId="1" numFmtId="0" xfId="0" applyAlignment="1" applyBorder="1" applyFont="1">
      <alignment readingOrder="0"/>
    </xf>
    <xf borderId="14" fillId="9" fontId="2" numFmtId="0" xfId="0" applyAlignment="1" applyBorder="1" applyFont="1">
      <alignment readingOrder="0"/>
    </xf>
    <xf borderId="8" fillId="9" fontId="3" numFmtId="0" xfId="0" applyAlignment="1" applyBorder="1" applyFont="1">
      <alignment horizontal="right" vertical="bottom"/>
    </xf>
    <xf borderId="1" fillId="12" fontId="3" numFmtId="0" xfId="0" applyAlignment="1" applyBorder="1" applyFont="1">
      <alignment horizontal="right" vertical="bottom"/>
    </xf>
    <xf borderId="9" fillId="9" fontId="3" numFmtId="0" xfId="0" applyAlignment="1" applyBorder="1" applyFont="1">
      <alignment horizontal="right" vertical="bottom"/>
    </xf>
    <xf borderId="5" fillId="6" fontId="3" numFmtId="0" xfId="0" applyAlignment="1" applyBorder="1" applyFont="1">
      <alignment horizontal="right" vertical="bottom"/>
    </xf>
    <xf borderId="5" fillId="4" fontId="3" numFmtId="0" xfId="0" applyAlignment="1" applyBorder="1" applyFont="1">
      <alignment horizontal="right" vertical="bottom"/>
    </xf>
    <xf borderId="5" fillId="13" fontId="3" numFmtId="0" xfId="0" applyAlignment="1" applyBorder="1" applyFont="1">
      <alignment horizontal="right" vertical="bottom"/>
    </xf>
    <xf borderId="2" fillId="6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2" fillId="13" fontId="3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12" fillId="2" fontId="3" numFmtId="0" xfId="0" applyAlignment="1" applyBorder="1" applyFont="1">
      <alignment horizontal="right" vertical="bottom"/>
    </xf>
    <xf borderId="4" fillId="2" fontId="3" numFmtId="0" xfId="0" applyAlignment="1" applyBorder="1" applyFont="1">
      <alignment readingOrder="0" vertical="bottom"/>
    </xf>
    <xf borderId="0" fillId="13" fontId="3" numFmtId="0" xfId="0" applyAlignment="1" applyFont="1">
      <alignment readingOrder="0" vertical="bottom"/>
    </xf>
    <xf borderId="9" fillId="12" fontId="3" numFmtId="0" xfId="0" applyAlignment="1" applyBorder="1" applyFont="1">
      <alignment horizontal="right" vertical="bottom"/>
    </xf>
    <xf borderId="11" fillId="4" fontId="3" numFmtId="0" xfId="0" applyAlignment="1" applyBorder="1" applyFont="1">
      <alignment vertical="bottom"/>
    </xf>
    <xf borderId="10" fillId="12" fontId="3" numFmtId="0" xfId="0" applyAlignment="1" applyBorder="1" applyFont="1">
      <alignment horizontal="right" vertical="bottom"/>
    </xf>
    <xf borderId="9" fillId="9" fontId="3" numFmtId="0" xfId="0" applyAlignment="1" applyBorder="1" applyFont="1">
      <alignment horizontal="right" readingOrder="0" vertical="bottom"/>
    </xf>
    <xf borderId="10" fillId="9" fontId="3" numFmtId="0" xfId="0" applyAlignment="1" applyBorder="1" applyFont="1">
      <alignment horizontal="right" vertical="bottom"/>
    </xf>
    <xf borderId="10" fillId="12" fontId="3" numFmtId="0" xfId="0" applyAlignment="1" applyBorder="1" applyFont="1">
      <alignment readingOrder="0" vertical="bottom"/>
    </xf>
    <xf borderId="0" fillId="6" fontId="3" numFmtId="0" xfId="0" applyAlignment="1" applyFont="1">
      <alignment horizontal="right" vertical="bottom"/>
    </xf>
    <xf borderId="0" fillId="13" fontId="3" numFmtId="0" xfId="0" applyAlignment="1" applyFont="1">
      <alignment horizontal="right" readingOrder="0" vertical="bottom"/>
    </xf>
    <xf borderId="10" fillId="9" fontId="3" numFmtId="0" xfId="0" applyAlignment="1" applyBorder="1" applyFont="1">
      <alignment horizontal="right" readingOrder="0" vertical="bottom"/>
    </xf>
    <xf borderId="5" fillId="12" fontId="2" numFmtId="0" xfId="0" applyBorder="1" applyFont="1"/>
    <xf borderId="0" fillId="4" fontId="2" numFmtId="0" xfId="0" applyAlignment="1" applyFont="1">
      <alignment readingOrder="0"/>
    </xf>
    <xf borderId="7" fillId="4" fontId="2" numFmtId="0" xfId="0" applyAlignment="1" applyBorder="1" applyFont="1">
      <alignment readingOrder="0"/>
    </xf>
    <xf borderId="7" fillId="13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7" fillId="6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Work Percent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'Percent Error'!$B$2:$B$23</c:f>
            </c:strRef>
          </c:cat>
          <c:val>
            <c:numRef>
              <c:f>'Percent Error'!$E$2:$E$23</c:f>
              <c:numCache/>
            </c:numRef>
          </c:val>
          <c:smooth val="0"/>
        </c:ser>
        <c:axId val="1481867926"/>
        <c:axId val="1926303871"/>
      </c:lineChart>
      <c:catAx>
        <c:axId val="148186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Absolute Sprint Number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26303871"/>
      </c:catAx>
      <c:valAx>
        <c:axId val="1926303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Percent Error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8186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1'!$A$72:$A$79</c:f>
            </c:strRef>
          </c:cat>
          <c:val>
            <c:numRef>
              <c:f>'Sprint 1'!$C$72:$C$78</c:f>
              <c:numCache/>
            </c:numRef>
          </c:val>
          <c:smooth val="0"/>
        </c:ser>
        <c:axId val="1973915694"/>
        <c:axId val="2035702720"/>
      </c:lineChart>
      <c:catAx>
        <c:axId val="1973915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702720"/>
      </c:catAx>
      <c:valAx>
        <c:axId val="203570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915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11'!$A$72:$A$79</c:f>
            </c:strRef>
          </c:cat>
          <c:val>
            <c:numRef>
              <c:f>'Sprint 11'!$C$72:$C$78</c:f>
              <c:numCache/>
            </c:numRef>
          </c:val>
          <c:smooth val="0"/>
        </c:ser>
        <c:axId val="2136040855"/>
        <c:axId val="43610987"/>
      </c:lineChart>
      <c:catAx>
        <c:axId val="2136040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0987"/>
      </c:catAx>
      <c:valAx>
        <c:axId val="4361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40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2'!$K$2:$K$9</c:f>
              <c:numCache/>
            </c:numRef>
          </c:val>
          <c:smooth val="0"/>
        </c:ser>
        <c:axId val="2076082229"/>
        <c:axId val="1058462798"/>
      </c:lineChart>
      <c:catAx>
        <c:axId val="2076082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62798"/>
      </c:catAx>
      <c:valAx>
        <c:axId val="1058462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082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2'!$L$2:$L$9</c:f>
              <c:numCache/>
            </c:numRef>
          </c:val>
          <c:smooth val="0"/>
        </c:ser>
        <c:axId val="1014701216"/>
        <c:axId val="354980758"/>
      </c:lineChart>
      <c:catAx>
        <c:axId val="101470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980758"/>
      </c:catAx>
      <c:valAx>
        <c:axId val="354980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701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2'!$M$2:$M$9</c:f>
              <c:numCache/>
            </c:numRef>
          </c:val>
          <c:smooth val="0"/>
        </c:ser>
        <c:axId val="894644466"/>
        <c:axId val="1919415217"/>
      </c:lineChart>
      <c:catAx>
        <c:axId val="89464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415217"/>
      </c:catAx>
      <c:valAx>
        <c:axId val="1919415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644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2'!$N$2:$N$9</c:f>
              <c:numCache/>
            </c:numRef>
          </c:val>
          <c:smooth val="0"/>
        </c:ser>
        <c:axId val="1902830488"/>
        <c:axId val="1081514659"/>
      </c:lineChart>
      <c:catAx>
        <c:axId val="190283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514659"/>
      </c:catAx>
      <c:valAx>
        <c:axId val="1081514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830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2'!$O$2:$O$9</c:f>
              <c:numCache/>
            </c:numRef>
          </c:val>
          <c:smooth val="0"/>
        </c:ser>
        <c:axId val="433679020"/>
        <c:axId val="598752698"/>
      </c:lineChart>
      <c:catAx>
        <c:axId val="433679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752698"/>
      </c:catAx>
      <c:valAx>
        <c:axId val="598752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679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2'!$P$2:$P$9</c:f>
              <c:numCache/>
            </c:numRef>
          </c:val>
          <c:smooth val="0"/>
        </c:ser>
        <c:axId val="1975047462"/>
        <c:axId val="803180155"/>
      </c:lineChart>
      <c:catAx>
        <c:axId val="1975047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180155"/>
      </c:catAx>
      <c:valAx>
        <c:axId val="803180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047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2'!$Q$2:$Q$9</c:f>
              <c:numCache/>
            </c:numRef>
          </c:val>
          <c:smooth val="0"/>
        </c:ser>
        <c:axId val="514324760"/>
        <c:axId val="870371759"/>
      </c:lineChart>
      <c:catAx>
        <c:axId val="51432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71759"/>
      </c:catAx>
      <c:valAx>
        <c:axId val="870371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324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2'!$J$11:$J$18</c:f>
            </c:strRef>
          </c:cat>
          <c:val>
            <c:numRef>
              <c:f>'Sprint 2'!$R$11:$R$18</c:f>
              <c:numCache/>
            </c:numRef>
          </c:val>
          <c:smooth val="0"/>
        </c:ser>
        <c:axId val="1882446864"/>
        <c:axId val="1893344293"/>
      </c:lineChart>
      <c:catAx>
        <c:axId val="188244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344293"/>
      </c:catAx>
      <c:valAx>
        <c:axId val="1893344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44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2'!$A$72:$A$79</c:f>
            </c:strRef>
          </c:cat>
          <c:val>
            <c:numRef>
              <c:f>'Sprint 2'!$C$72:$C$78</c:f>
              <c:numCache/>
            </c:numRef>
          </c:val>
          <c:smooth val="0"/>
        </c:ser>
        <c:axId val="1004514345"/>
        <c:axId val="1938176661"/>
      </c:lineChart>
      <c:catAx>
        <c:axId val="1004514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176661"/>
      </c:catAx>
      <c:valAx>
        <c:axId val="1938176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514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1'!$K$2:$K$9</c:f>
              <c:numCache/>
            </c:numRef>
          </c:val>
          <c:smooth val="0"/>
        </c:ser>
        <c:axId val="2023535658"/>
        <c:axId val="1654978988"/>
      </c:lineChart>
      <c:catAx>
        <c:axId val="2023535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978988"/>
      </c:catAx>
      <c:valAx>
        <c:axId val="1654978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535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3'!$K$2:$K$9</c:f>
              <c:numCache/>
            </c:numRef>
          </c:val>
          <c:smooth val="0"/>
        </c:ser>
        <c:axId val="360291587"/>
        <c:axId val="310968949"/>
      </c:lineChart>
      <c:catAx>
        <c:axId val="360291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968949"/>
      </c:catAx>
      <c:valAx>
        <c:axId val="31096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291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3'!$L$2:$L$9</c:f>
              <c:numCache/>
            </c:numRef>
          </c:val>
          <c:smooth val="0"/>
        </c:ser>
        <c:axId val="684277682"/>
        <c:axId val="621905890"/>
      </c:lineChart>
      <c:catAx>
        <c:axId val="684277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905890"/>
      </c:catAx>
      <c:valAx>
        <c:axId val="621905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77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3'!$M$2:$M$9</c:f>
              <c:numCache/>
            </c:numRef>
          </c:val>
          <c:smooth val="0"/>
        </c:ser>
        <c:axId val="1593409779"/>
        <c:axId val="6849874"/>
      </c:lineChart>
      <c:catAx>
        <c:axId val="159340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9874"/>
      </c:catAx>
      <c:valAx>
        <c:axId val="6849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409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3'!$N$2:$N$9</c:f>
              <c:numCache/>
            </c:numRef>
          </c:val>
          <c:smooth val="0"/>
        </c:ser>
        <c:axId val="560527008"/>
        <c:axId val="626366413"/>
      </c:lineChart>
      <c:catAx>
        <c:axId val="5605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366413"/>
      </c:catAx>
      <c:valAx>
        <c:axId val="626366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527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3'!$O$2:$O$9</c:f>
              <c:numCache/>
            </c:numRef>
          </c:val>
          <c:smooth val="0"/>
        </c:ser>
        <c:axId val="16368418"/>
        <c:axId val="187417872"/>
      </c:lineChart>
      <c:catAx>
        <c:axId val="16368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17872"/>
      </c:catAx>
      <c:valAx>
        <c:axId val="18741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8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3'!$P$2:$P$9</c:f>
              <c:numCache/>
            </c:numRef>
          </c:val>
          <c:smooth val="0"/>
        </c:ser>
        <c:axId val="1313415950"/>
        <c:axId val="599596964"/>
      </c:lineChart>
      <c:catAx>
        <c:axId val="131341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596964"/>
      </c:catAx>
      <c:valAx>
        <c:axId val="59959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41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3'!$Q$2:$Q$9</c:f>
              <c:numCache/>
            </c:numRef>
          </c:val>
          <c:smooth val="0"/>
        </c:ser>
        <c:axId val="1847635663"/>
        <c:axId val="1462770585"/>
      </c:lineChart>
      <c:catAx>
        <c:axId val="184763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70585"/>
      </c:catAx>
      <c:valAx>
        <c:axId val="1462770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635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3'!$J$11:$J$18</c:f>
            </c:strRef>
          </c:cat>
          <c:val>
            <c:numRef>
              <c:f>'Sprint 3'!$R$11:$R$18</c:f>
              <c:numCache/>
            </c:numRef>
          </c:val>
          <c:smooth val="0"/>
        </c:ser>
        <c:axId val="1624368267"/>
        <c:axId val="65501012"/>
      </c:lineChart>
      <c:catAx>
        <c:axId val="162436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01012"/>
      </c:catAx>
      <c:valAx>
        <c:axId val="6550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36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3'!$A$72:$A$79</c:f>
            </c:strRef>
          </c:cat>
          <c:val>
            <c:numRef>
              <c:f>'Sprint 3'!$C$72:$C$78</c:f>
              <c:numCache/>
            </c:numRef>
          </c:val>
          <c:smooth val="0"/>
        </c:ser>
        <c:axId val="899556820"/>
        <c:axId val="389845108"/>
      </c:lineChart>
      <c:catAx>
        <c:axId val="899556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45108"/>
      </c:catAx>
      <c:valAx>
        <c:axId val="389845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556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4'!$K$2:$K$9</c:f>
              <c:numCache/>
            </c:numRef>
          </c:val>
          <c:smooth val="0"/>
        </c:ser>
        <c:axId val="560074211"/>
        <c:axId val="694354317"/>
      </c:lineChart>
      <c:catAx>
        <c:axId val="560074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354317"/>
      </c:catAx>
      <c:valAx>
        <c:axId val="69435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074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1'!$L$2:$L$9</c:f>
              <c:numCache/>
            </c:numRef>
          </c:val>
          <c:smooth val="0"/>
        </c:ser>
        <c:axId val="967752386"/>
        <c:axId val="1812082201"/>
      </c:lineChart>
      <c:catAx>
        <c:axId val="967752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082201"/>
      </c:catAx>
      <c:valAx>
        <c:axId val="1812082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752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4'!$L$2:$L$9</c:f>
              <c:numCache/>
            </c:numRef>
          </c:val>
          <c:smooth val="0"/>
        </c:ser>
        <c:axId val="334131981"/>
        <c:axId val="429228977"/>
      </c:lineChart>
      <c:catAx>
        <c:axId val="334131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228977"/>
      </c:catAx>
      <c:valAx>
        <c:axId val="429228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131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4'!$M$2:$M$9</c:f>
              <c:numCache/>
            </c:numRef>
          </c:val>
          <c:smooth val="0"/>
        </c:ser>
        <c:axId val="1552803372"/>
        <c:axId val="322022237"/>
      </c:lineChart>
      <c:catAx>
        <c:axId val="1552803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022237"/>
      </c:catAx>
      <c:valAx>
        <c:axId val="322022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03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4'!$N$2:$N$9</c:f>
              <c:numCache/>
            </c:numRef>
          </c:val>
          <c:smooth val="0"/>
        </c:ser>
        <c:axId val="1032545045"/>
        <c:axId val="565656832"/>
      </c:lineChart>
      <c:catAx>
        <c:axId val="1032545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656832"/>
      </c:catAx>
      <c:valAx>
        <c:axId val="56565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545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4'!$O$2:$O$9</c:f>
              <c:numCache/>
            </c:numRef>
          </c:val>
          <c:smooth val="0"/>
        </c:ser>
        <c:axId val="1622368342"/>
        <c:axId val="1325199677"/>
      </c:lineChart>
      <c:catAx>
        <c:axId val="1622368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199677"/>
      </c:catAx>
      <c:valAx>
        <c:axId val="1325199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68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4'!$P$2:$P$9</c:f>
              <c:numCache/>
            </c:numRef>
          </c:val>
          <c:smooth val="0"/>
        </c:ser>
        <c:axId val="1807352812"/>
        <c:axId val="342866985"/>
      </c:lineChart>
      <c:catAx>
        <c:axId val="180735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866985"/>
      </c:catAx>
      <c:valAx>
        <c:axId val="34286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352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4'!$Q$2:$Q$9</c:f>
              <c:numCache/>
            </c:numRef>
          </c:val>
          <c:smooth val="0"/>
        </c:ser>
        <c:axId val="370346251"/>
        <c:axId val="1036973439"/>
      </c:lineChart>
      <c:catAx>
        <c:axId val="370346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973439"/>
      </c:catAx>
      <c:valAx>
        <c:axId val="1036973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346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4'!$J$11:$J$18</c:f>
            </c:strRef>
          </c:cat>
          <c:val>
            <c:numRef>
              <c:f>'Sprint 4'!$R$11:$R$18</c:f>
              <c:numCache/>
            </c:numRef>
          </c:val>
          <c:smooth val="0"/>
        </c:ser>
        <c:axId val="1110744961"/>
        <c:axId val="912421969"/>
      </c:lineChart>
      <c:catAx>
        <c:axId val="111074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21969"/>
      </c:catAx>
      <c:valAx>
        <c:axId val="91242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744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4'!$A$72:$A$79</c:f>
            </c:strRef>
          </c:cat>
          <c:val>
            <c:numRef>
              <c:f>'Sprint 4'!$C$72:$C$78</c:f>
              <c:numCache/>
            </c:numRef>
          </c:val>
          <c:smooth val="0"/>
        </c:ser>
        <c:axId val="574148046"/>
        <c:axId val="574894664"/>
      </c:lineChart>
      <c:catAx>
        <c:axId val="574148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94664"/>
      </c:catAx>
      <c:valAx>
        <c:axId val="574894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148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5'!$K$2:$K$9</c:f>
              <c:numCache/>
            </c:numRef>
          </c:val>
          <c:smooth val="0"/>
        </c:ser>
        <c:axId val="1056139402"/>
        <c:axId val="716778901"/>
      </c:lineChart>
      <c:catAx>
        <c:axId val="105613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778901"/>
      </c:catAx>
      <c:valAx>
        <c:axId val="716778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139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5'!$L$2:$L$9</c:f>
              <c:numCache/>
            </c:numRef>
          </c:val>
          <c:smooth val="0"/>
        </c:ser>
        <c:axId val="187403565"/>
        <c:axId val="206074431"/>
      </c:lineChart>
      <c:catAx>
        <c:axId val="187403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74431"/>
      </c:catAx>
      <c:valAx>
        <c:axId val="20607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03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1'!$M$2:$M$9</c:f>
              <c:numCache/>
            </c:numRef>
          </c:val>
          <c:smooth val="0"/>
        </c:ser>
        <c:axId val="357708981"/>
        <c:axId val="957709199"/>
      </c:lineChart>
      <c:catAx>
        <c:axId val="357708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709199"/>
      </c:catAx>
      <c:valAx>
        <c:axId val="957709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708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5'!$M$2:$M$9</c:f>
              <c:numCache/>
            </c:numRef>
          </c:val>
          <c:smooth val="0"/>
        </c:ser>
        <c:axId val="1105564646"/>
        <c:axId val="455508293"/>
      </c:lineChart>
      <c:catAx>
        <c:axId val="1105564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508293"/>
      </c:catAx>
      <c:valAx>
        <c:axId val="45550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564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5'!$N$2:$N$9</c:f>
              <c:numCache/>
            </c:numRef>
          </c:val>
          <c:smooth val="0"/>
        </c:ser>
        <c:axId val="470133993"/>
        <c:axId val="1598146022"/>
      </c:lineChart>
      <c:catAx>
        <c:axId val="470133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146022"/>
      </c:catAx>
      <c:valAx>
        <c:axId val="1598146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133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5'!$O$2:$O$9</c:f>
              <c:numCache/>
            </c:numRef>
          </c:val>
          <c:smooth val="0"/>
        </c:ser>
        <c:axId val="1768070364"/>
        <c:axId val="2114973306"/>
      </c:lineChart>
      <c:catAx>
        <c:axId val="1768070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973306"/>
      </c:catAx>
      <c:valAx>
        <c:axId val="2114973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070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5'!$P$2:$P$9</c:f>
              <c:numCache/>
            </c:numRef>
          </c:val>
          <c:smooth val="0"/>
        </c:ser>
        <c:axId val="2128825470"/>
        <c:axId val="1361268934"/>
      </c:lineChart>
      <c:catAx>
        <c:axId val="2128825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268934"/>
      </c:catAx>
      <c:valAx>
        <c:axId val="1361268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825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5'!$Q$2:$Q$9</c:f>
              <c:numCache/>
            </c:numRef>
          </c:val>
          <c:smooth val="0"/>
        </c:ser>
        <c:axId val="1572413360"/>
        <c:axId val="1397219340"/>
      </c:lineChart>
      <c:catAx>
        <c:axId val="15724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219340"/>
      </c:catAx>
      <c:valAx>
        <c:axId val="1397219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13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5'!$J$11:$J$18</c:f>
            </c:strRef>
          </c:cat>
          <c:val>
            <c:numRef>
              <c:f>'Sprint 5'!$R$11:$R$18</c:f>
              <c:numCache/>
            </c:numRef>
          </c:val>
          <c:smooth val="0"/>
        </c:ser>
        <c:axId val="764131436"/>
        <c:axId val="64328918"/>
      </c:lineChart>
      <c:catAx>
        <c:axId val="76413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8918"/>
      </c:catAx>
      <c:valAx>
        <c:axId val="64328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131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5'!$A$72:$A$79</c:f>
            </c:strRef>
          </c:cat>
          <c:val>
            <c:numRef>
              <c:f>'Sprint 5'!$C$72:$C$78</c:f>
              <c:numCache/>
            </c:numRef>
          </c:val>
          <c:smooth val="0"/>
        </c:ser>
        <c:axId val="590445550"/>
        <c:axId val="656456731"/>
      </c:lineChart>
      <c:catAx>
        <c:axId val="590445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456731"/>
      </c:catAx>
      <c:valAx>
        <c:axId val="656456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445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6'!$K$2:$K$9</c:f>
              <c:numCache/>
            </c:numRef>
          </c:val>
          <c:smooth val="0"/>
        </c:ser>
        <c:axId val="2111572108"/>
        <c:axId val="1152172550"/>
      </c:lineChart>
      <c:catAx>
        <c:axId val="2111572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172550"/>
      </c:catAx>
      <c:valAx>
        <c:axId val="115217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572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6'!$L$2:$L$9</c:f>
              <c:numCache/>
            </c:numRef>
          </c:val>
          <c:smooth val="0"/>
        </c:ser>
        <c:axId val="152663991"/>
        <c:axId val="2073513412"/>
      </c:lineChart>
      <c:catAx>
        <c:axId val="15266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513412"/>
      </c:catAx>
      <c:valAx>
        <c:axId val="2073513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63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6'!$M$2:$M$9</c:f>
              <c:numCache/>
            </c:numRef>
          </c:val>
          <c:smooth val="0"/>
        </c:ser>
        <c:axId val="255251730"/>
        <c:axId val="444386285"/>
      </c:lineChart>
      <c:catAx>
        <c:axId val="25525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386285"/>
      </c:catAx>
      <c:valAx>
        <c:axId val="444386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25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1'!$N$2:$N$9</c:f>
              <c:numCache/>
            </c:numRef>
          </c:val>
          <c:smooth val="0"/>
        </c:ser>
        <c:axId val="822500314"/>
        <c:axId val="1416130957"/>
      </c:lineChart>
      <c:catAx>
        <c:axId val="822500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130957"/>
      </c:catAx>
      <c:valAx>
        <c:axId val="1416130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500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6'!$N$2:$N$9</c:f>
              <c:numCache/>
            </c:numRef>
          </c:val>
          <c:smooth val="0"/>
        </c:ser>
        <c:axId val="561956693"/>
        <c:axId val="1516361099"/>
      </c:lineChart>
      <c:catAx>
        <c:axId val="561956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361099"/>
      </c:catAx>
      <c:valAx>
        <c:axId val="151636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956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6'!$O$2:$O$9</c:f>
              <c:numCache/>
            </c:numRef>
          </c:val>
          <c:smooth val="0"/>
        </c:ser>
        <c:axId val="284093971"/>
        <c:axId val="1671484077"/>
      </c:lineChart>
      <c:catAx>
        <c:axId val="28409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484077"/>
      </c:catAx>
      <c:valAx>
        <c:axId val="167148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093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6'!$P$2:$P$9</c:f>
              <c:numCache/>
            </c:numRef>
          </c:val>
          <c:smooth val="0"/>
        </c:ser>
        <c:axId val="1226067960"/>
        <c:axId val="1717705036"/>
      </c:lineChart>
      <c:catAx>
        <c:axId val="122606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705036"/>
      </c:catAx>
      <c:valAx>
        <c:axId val="171770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067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6'!$Q$2:$Q$9</c:f>
              <c:numCache/>
            </c:numRef>
          </c:val>
          <c:smooth val="0"/>
        </c:ser>
        <c:axId val="1363834727"/>
        <c:axId val="1280421052"/>
      </c:lineChart>
      <c:catAx>
        <c:axId val="136383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421052"/>
      </c:catAx>
      <c:valAx>
        <c:axId val="1280421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834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6'!$J$11:$J$18</c:f>
            </c:strRef>
          </c:cat>
          <c:val>
            <c:numRef>
              <c:f>'Sprint 6'!$R$11:$R$18</c:f>
              <c:numCache/>
            </c:numRef>
          </c:val>
          <c:smooth val="0"/>
        </c:ser>
        <c:axId val="142320559"/>
        <c:axId val="60566446"/>
      </c:lineChart>
      <c:catAx>
        <c:axId val="14232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66446"/>
      </c:catAx>
      <c:valAx>
        <c:axId val="6056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20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6'!$A$72:$A$79</c:f>
            </c:strRef>
          </c:cat>
          <c:val>
            <c:numRef>
              <c:f>'Sprint 6'!$C$72:$C$78</c:f>
              <c:numCache/>
            </c:numRef>
          </c:val>
          <c:smooth val="0"/>
        </c:ser>
        <c:axId val="757209833"/>
        <c:axId val="461842103"/>
      </c:lineChart>
      <c:catAx>
        <c:axId val="757209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842103"/>
      </c:catAx>
      <c:valAx>
        <c:axId val="461842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209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7'!$K$2:$K$9</c:f>
              <c:numCache/>
            </c:numRef>
          </c:val>
          <c:smooth val="0"/>
        </c:ser>
        <c:axId val="687469567"/>
        <c:axId val="779842152"/>
      </c:lineChart>
      <c:catAx>
        <c:axId val="68746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842152"/>
      </c:catAx>
      <c:valAx>
        <c:axId val="779842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469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7'!$L$2:$L$9</c:f>
              <c:numCache/>
            </c:numRef>
          </c:val>
          <c:smooth val="0"/>
        </c:ser>
        <c:axId val="2043359382"/>
        <c:axId val="1911022360"/>
      </c:lineChart>
      <c:catAx>
        <c:axId val="2043359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022360"/>
      </c:catAx>
      <c:valAx>
        <c:axId val="1911022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359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7'!$M$2:$M$9</c:f>
              <c:numCache/>
            </c:numRef>
          </c:val>
          <c:smooth val="0"/>
        </c:ser>
        <c:axId val="747726855"/>
        <c:axId val="1556450101"/>
      </c:lineChart>
      <c:catAx>
        <c:axId val="747726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450101"/>
      </c:catAx>
      <c:valAx>
        <c:axId val="1556450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726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7'!$N$2:$N$9</c:f>
              <c:numCache/>
            </c:numRef>
          </c:val>
          <c:smooth val="0"/>
        </c:ser>
        <c:axId val="351854828"/>
        <c:axId val="892617939"/>
      </c:lineChart>
      <c:catAx>
        <c:axId val="351854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617939"/>
      </c:catAx>
      <c:valAx>
        <c:axId val="892617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854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1'!$O$2:$O$9</c:f>
              <c:numCache/>
            </c:numRef>
          </c:val>
          <c:smooth val="0"/>
        </c:ser>
        <c:axId val="1740414898"/>
        <c:axId val="793625289"/>
      </c:lineChart>
      <c:catAx>
        <c:axId val="1740414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625289"/>
      </c:catAx>
      <c:valAx>
        <c:axId val="793625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414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7'!$O$2:$O$9</c:f>
              <c:numCache/>
            </c:numRef>
          </c:val>
          <c:smooth val="0"/>
        </c:ser>
        <c:axId val="572895692"/>
        <c:axId val="1006241227"/>
      </c:lineChart>
      <c:catAx>
        <c:axId val="57289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241227"/>
      </c:catAx>
      <c:valAx>
        <c:axId val="1006241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895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7'!$P$2:$P$9</c:f>
              <c:numCache/>
            </c:numRef>
          </c:val>
          <c:smooth val="0"/>
        </c:ser>
        <c:axId val="1851093660"/>
        <c:axId val="407001460"/>
      </c:lineChart>
      <c:catAx>
        <c:axId val="1851093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01460"/>
      </c:catAx>
      <c:valAx>
        <c:axId val="40700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093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7'!$Q$2:$Q$9</c:f>
              <c:numCache/>
            </c:numRef>
          </c:val>
          <c:smooth val="0"/>
        </c:ser>
        <c:axId val="1387658224"/>
        <c:axId val="2079684771"/>
      </c:lineChart>
      <c:catAx>
        <c:axId val="138765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684771"/>
      </c:catAx>
      <c:valAx>
        <c:axId val="2079684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658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7'!$J$11:$J$18</c:f>
            </c:strRef>
          </c:cat>
          <c:val>
            <c:numRef>
              <c:f>'Sprint 7'!$R$11:$R$18</c:f>
              <c:numCache/>
            </c:numRef>
          </c:val>
          <c:smooth val="0"/>
        </c:ser>
        <c:axId val="934752262"/>
        <c:axId val="2134391181"/>
      </c:lineChart>
      <c:catAx>
        <c:axId val="934752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391181"/>
      </c:catAx>
      <c:valAx>
        <c:axId val="2134391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752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7'!$A$72:$A$79</c:f>
            </c:strRef>
          </c:cat>
          <c:val>
            <c:numRef>
              <c:f>'Sprint 7'!$C$72:$C$78</c:f>
              <c:numCache/>
            </c:numRef>
          </c:val>
          <c:smooth val="0"/>
        </c:ser>
        <c:axId val="883685257"/>
        <c:axId val="1177735958"/>
      </c:lineChart>
      <c:catAx>
        <c:axId val="883685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735958"/>
      </c:catAx>
      <c:valAx>
        <c:axId val="117773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685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8'!$K$2:$K$9</c:f>
              <c:numCache/>
            </c:numRef>
          </c:val>
          <c:smooth val="0"/>
        </c:ser>
        <c:axId val="1773713412"/>
        <c:axId val="1749188219"/>
      </c:lineChart>
      <c:catAx>
        <c:axId val="1773713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188219"/>
      </c:catAx>
      <c:valAx>
        <c:axId val="1749188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713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8'!$L$2:$L$9</c:f>
              <c:numCache/>
            </c:numRef>
          </c:val>
          <c:smooth val="0"/>
        </c:ser>
        <c:axId val="1783877747"/>
        <c:axId val="1374382129"/>
      </c:lineChart>
      <c:catAx>
        <c:axId val="1783877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382129"/>
      </c:catAx>
      <c:valAx>
        <c:axId val="137438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877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8'!$M$2:$M$9</c:f>
              <c:numCache/>
            </c:numRef>
          </c:val>
          <c:smooth val="0"/>
        </c:ser>
        <c:axId val="1673212880"/>
        <c:axId val="1033275342"/>
      </c:lineChart>
      <c:catAx>
        <c:axId val="167321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275342"/>
      </c:catAx>
      <c:valAx>
        <c:axId val="1033275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212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8'!$N$2:$N$9</c:f>
              <c:numCache/>
            </c:numRef>
          </c:val>
          <c:smooth val="0"/>
        </c:ser>
        <c:axId val="1709894623"/>
        <c:axId val="186355551"/>
      </c:lineChart>
      <c:catAx>
        <c:axId val="170989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55551"/>
      </c:catAx>
      <c:valAx>
        <c:axId val="18635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894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8'!$O$2:$O$9</c:f>
              <c:numCache/>
            </c:numRef>
          </c:val>
          <c:smooth val="0"/>
        </c:ser>
        <c:axId val="756617796"/>
        <c:axId val="1857664063"/>
      </c:lineChart>
      <c:catAx>
        <c:axId val="756617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664063"/>
      </c:catAx>
      <c:valAx>
        <c:axId val="1857664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617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1'!$P$2:$P$9</c:f>
              <c:numCache/>
            </c:numRef>
          </c:val>
          <c:smooth val="0"/>
        </c:ser>
        <c:axId val="182845570"/>
        <c:axId val="1177890481"/>
      </c:lineChart>
      <c:catAx>
        <c:axId val="182845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890481"/>
      </c:catAx>
      <c:valAx>
        <c:axId val="117789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45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8'!$P$2:$P$9</c:f>
              <c:numCache/>
            </c:numRef>
          </c:val>
          <c:smooth val="0"/>
        </c:ser>
        <c:axId val="2065243759"/>
        <c:axId val="1070378420"/>
      </c:lineChart>
      <c:catAx>
        <c:axId val="206524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378420"/>
      </c:catAx>
      <c:valAx>
        <c:axId val="1070378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243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8'!$Q$2:$Q$9</c:f>
              <c:numCache/>
            </c:numRef>
          </c:val>
          <c:smooth val="0"/>
        </c:ser>
        <c:axId val="1409526386"/>
        <c:axId val="1862215729"/>
      </c:lineChart>
      <c:catAx>
        <c:axId val="1409526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215729"/>
      </c:catAx>
      <c:valAx>
        <c:axId val="1862215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526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8'!$J$11:$J$18</c:f>
            </c:strRef>
          </c:cat>
          <c:val>
            <c:numRef>
              <c:f>'Sprint 8'!$R$11:$R$18</c:f>
              <c:numCache/>
            </c:numRef>
          </c:val>
          <c:smooth val="0"/>
        </c:ser>
        <c:axId val="518592703"/>
        <c:axId val="279275450"/>
      </c:lineChart>
      <c:catAx>
        <c:axId val="51859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275450"/>
      </c:catAx>
      <c:valAx>
        <c:axId val="279275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592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8'!$A$72:$A$79</c:f>
            </c:strRef>
          </c:cat>
          <c:val>
            <c:numRef>
              <c:f>'Sprint 8'!$C$72:$C$78</c:f>
              <c:numCache/>
            </c:numRef>
          </c:val>
          <c:smooth val="0"/>
        </c:ser>
        <c:axId val="518967476"/>
        <c:axId val="1941266994"/>
      </c:lineChart>
      <c:catAx>
        <c:axId val="518967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266994"/>
      </c:catAx>
      <c:valAx>
        <c:axId val="1941266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967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9'!$K$2:$K$9</c:f>
              <c:numCache/>
            </c:numRef>
          </c:val>
          <c:smooth val="0"/>
        </c:ser>
        <c:axId val="1135474707"/>
        <c:axId val="253969247"/>
      </c:lineChart>
      <c:catAx>
        <c:axId val="113547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969247"/>
      </c:catAx>
      <c:valAx>
        <c:axId val="25396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474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9'!$L$2:$L$9</c:f>
              <c:numCache/>
            </c:numRef>
          </c:val>
          <c:smooth val="0"/>
        </c:ser>
        <c:axId val="1929448207"/>
        <c:axId val="1623939022"/>
      </c:lineChart>
      <c:catAx>
        <c:axId val="192944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939022"/>
      </c:catAx>
      <c:valAx>
        <c:axId val="1623939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448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9'!$M$2:$M$9</c:f>
              <c:numCache/>
            </c:numRef>
          </c:val>
          <c:smooth val="0"/>
        </c:ser>
        <c:axId val="723161434"/>
        <c:axId val="437043598"/>
      </c:lineChart>
      <c:catAx>
        <c:axId val="723161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043598"/>
      </c:catAx>
      <c:valAx>
        <c:axId val="437043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161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9'!$N$2:$N$9</c:f>
              <c:numCache/>
            </c:numRef>
          </c:val>
          <c:smooth val="0"/>
        </c:ser>
        <c:axId val="1235275628"/>
        <c:axId val="971055778"/>
      </c:lineChart>
      <c:catAx>
        <c:axId val="123527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055778"/>
      </c:catAx>
      <c:valAx>
        <c:axId val="97105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275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9'!$O$2:$O$9</c:f>
              <c:numCache/>
            </c:numRef>
          </c:val>
          <c:smooth val="0"/>
        </c:ser>
        <c:axId val="2110193630"/>
        <c:axId val="1664687682"/>
      </c:lineChart>
      <c:catAx>
        <c:axId val="211019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687682"/>
      </c:catAx>
      <c:valAx>
        <c:axId val="166468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193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9'!$P$2:$P$9</c:f>
              <c:numCache/>
            </c:numRef>
          </c:val>
          <c:smooth val="0"/>
        </c:ser>
        <c:axId val="710855050"/>
        <c:axId val="1730429594"/>
      </c:lineChart>
      <c:catAx>
        <c:axId val="710855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429594"/>
      </c:catAx>
      <c:valAx>
        <c:axId val="1730429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855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1'!$Q$2:$Q$9</c:f>
              <c:numCache/>
            </c:numRef>
          </c:val>
          <c:smooth val="0"/>
        </c:ser>
        <c:axId val="263984009"/>
        <c:axId val="1347530373"/>
      </c:lineChart>
      <c:catAx>
        <c:axId val="26398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530373"/>
      </c:catAx>
      <c:valAx>
        <c:axId val="1347530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984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9'!$Q$2:$Q$9</c:f>
              <c:numCache/>
            </c:numRef>
          </c:val>
          <c:smooth val="0"/>
        </c:ser>
        <c:axId val="378413961"/>
        <c:axId val="14498871"/>
      </c:lineChart>
      <c:catAx>
        <c:axId val="378413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871"/>
      </c:catAx>
      <c:valAx>
        <c:axId val="14498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413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9'!$J$11:$J$18</c:f>
            </c:strRef>
          </c:cat>
          <c:val>
            <c:numRef>
              <c:f>'Sprint 9'!$R$11:$R$18</c:f>
              <c:numCache/>
            </c:numRef>
          </c:val>
          <c:smooth val="0"/>
        </c:ser>
        <c:axId val="79616184"/>
        <c:axId val="293935709"/>
      </c:lineChart>
      <c:catAx>
        <c:axId val="7961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935709"/>
      </c:catAx>
      <c:valAx>
        <c:axId val="29393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1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9'!$A$72:$A$79</c:f>
            </c:strRef>
          </c:cat>
          <c:val>
            <c:numRef>
              <c:f>'Sprint 9'!$C$72:$C$78</c:f>
              <c:numCache/>
            </c:numRef>
          </c:val>
          <c:smooth val="0"/>
        </c:ser>
        <c:axId val="1345641941"/>
        <c:axId val="498658551"/>
      </c:lineChart>
      <c:catAx>
        <c:axId val="134564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658551"/>
      </c:catAx>
      <c:valAx>
        <c:axId val="498658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641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10'!$K$2:$K$9</c:f>
              <c:numCache/>
            </c:numRef>
          </c:val>
          <c:smooth val="0"/>
        </c:ser>
        <c:axId val="263236774"/>
        <c:axId val="793387361"/>
      </c:lineChart>
      <c:catAx>
        <c:axId val="26323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387361"/>
      </c:catAx>
      <c:valAx>
        <c:axId val="793387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236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10'!$L$2:$L$9</c:f>
              <c:numCache/>
            </c:numRef>
          </c:val>
          <c:smooth val="0"/>
        </c:ser>
        <c:axId val="553799619"/>
        <c:axId val="973653610"/>
      </c:lineChart>
      <c:catAx>
        <c:axId val="553799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653610"/>
      </c:catAx>
      <c:valAx>
        <c:axId val="973653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799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10'!$M$2:$M$9</c:f>
              <c:numCache/>
            </c:numRef>
          </c:val>
          <c:smooth val="0"/>
        </c:ser>
        <c:axId val="1915363861"/>
        <c:axId val="731501968"/>
      </c:lineChart>
      <c:catAx>
        <c:axId val="191536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501968"/>
      </c:catAx>
      <c:valAx>
        <c:axId val="731501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363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10'!$N$2:$N$9</c:f>
              <c:numCache/>
            </c:numRef>
          </c:val>
          <c:smooth val="0"/>
        </c:ser>
        <c:axId val="2038218115"/>
        <c:axId val="576274501"/>
      </c:lineChart>
      <c:catAx>
        <c:axId val="2038218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274501"/>
      </c:catAx>
      <c:valAx>
        <c:axId val="576274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18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10'!$O$2:$O$9</c:f>
              <c:numCache/>
            </c:numRef>
          </c:val>
          <c:smooth val="0"/>
        </c:ser>
        <c:axId val="1236421012"/>
        <c:axId val="740230610"/>
      </c:lineChart>
      <c:catAx>
        <c:axId val="1236421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230610"/>
      </c:catAx>
      <c:valAx>
        <c:axId val="740230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421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10'!$P$2:$P$9</c:f>
              <c:numCache/>
            </c:numRef>
          </c:val>
          <c:smooth val="0"/>
        </c:ser>
        <c:axId val="202643631"/>
        <c:axId val="308252556"/>
      </c:lineChart>
      <c:catAx>
        <c:axId val="20264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252556"/>
      </c:catAx>
      <c:valAx>
        <c:axId val="308252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4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10'!$Q$2:$Q$9</c:f>
              <c:numCache/>
            </c:numRef>
          </c:val>
          <c:smooth val="0"/>
        </c:ser>
        <c:axId val="1825729112"/>
        <c:axId val="1001640565"/>
      </c:lineChart>
      <c:catAx>
        <c:axId val="182572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640565"/>
      </c:catAx>
      <c:valAx>
        <c:axId val="1001640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729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1'!$J$11:$J$18</c:f>
            </c:strRef>
          </c:cat>
          <c:val>
            <c:numRef>
              <c:f>'Sprint 1'!$R$11:$R$18</c:f>
              <c:numCache/>
            </c:numRef>
          </c:val>
          <c:smooth val="0"/>
        </c:ser>
        <c:axId val="593580483"/>
        <c:axId val="770265196"/>
      </c:lineChart>
      <c:catAx>
        <c:axId val="593580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265196"/>
      </c:catAx>
      <c:valAx>
        <c:axId val="77026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580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10'!$J$11:$J$18</c:f>
            </c:strRef>
          </c:cat>
          <c:val>
            <c:numRef>
              <c:f>'Sprint 10'!$R$11:$R$18</c:f>
              <c:numCache/>
            </c:numRef>
          </c:val>
          <c:smooth val="0"/>
        </c:ser>
        <c:axId val="402517539"/>
        <c:axId val="1743937455"/>
      </c:lineChart>
      <c:catAx>
        <c:axId val="402517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937455"/>
      </c:catAx>
      <c:valAx>
        <c:axId val="1743937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517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Error Word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10'!$A$72:$A$79</c:f>
            </c:strRef>
          </c:cat>
          <c:val>
            <c:numRef>
              <c:f>'Sprint 10'!$C$72:$C$78</c:f>
              <c:numCache/>
            </c:numRef>
          </c:val>
          <c:smooth val="0"/>
        </c:ser>
        <c:axId val="2140501032"/>
        <c:axId val="2122215509"/>
      </c:lineChart>
      <c:catAx>
        <c:axId val="214050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215509"/>
      </c:catAx>
      <c:valAx>
        <c:axId val="2122215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501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Alex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11'!$K$11:$K$18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11'!$K$2:$K$9</c:f>
              <c:numCache/>
            </c:numRef>
          </c:val>
          <c:smooth val="0"/>
        </c:ser>
        <c:axId val="270696892"/>
        <c:axId val="513690609"/>
      </c:lineChart>
      <c:catAx>
        <c:axId val="27069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690609"/>
      </c:catAx>
      <c:valAx>
        <c:axId val="513690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696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Daniel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11'!$L$11:$L$18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11'!$L$2:$L$9</c:f>
              <c:numCache/>
            </c:numRef>
          </c:val>
          <c:smooth val="0"/>
        </c:ser>
        <c:axId val="1598045597"/>
        <c:axId val="453968800"/>
      </c:lineChart>
      <c:catAx>
        <c:axId val="1598045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968800"/>
      </c:catAx>
      <c:valAx>
        <c:axId val="45396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45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Hunter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11'!$M$11:$M$18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11'!$M$2:$M$9</c:f>
              <c:numCache/>
            </c:numRef>
          </c:val>
          <c:smooth val="0"/>
        </c:ser>
        <c:axId val="1626273058"/>
        <c:axId val="749110922"/>
      </c:lineChart>
      <c:catAx>
        <c:axId val="1626273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110922"/>
      </c:catAx>
      <c:valAx>
        <c:axId val="749110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273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Luke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11'!$N$11:$N$18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11'!$N$2:$N$9</c:f>
              <c:numCache/>
            </c:numRef>
          </c:val>
          <c:smooth val="0"/>
        </c:ser>
        <c:axId val="953594288"/>
        <c:axId val="934570918"/>
      </c:lineChart>
      <c:catAx>
        <c:axId val="95359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570918"/>
      </c:catAx>
      <c:valAx>
        <c:axId val="934570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94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Matt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11'!$O$11:$O$18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11'!$O$2:$O$9</c:f>
              <c:numCache/>
            </c:numRef>
          </c:val>
          <c:smooth val="0"/>
        </c:ser>
        <c:axId val="1741700878"/>
        <c:axId val="1525991327"/>
      </c:lineChart>
      <c:catAx>
        <c:axId val="1741700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991327"/>
      </c:catAx>
      <c:valAx>
        <c:axId val="152599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700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Michelle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11'!$P$11:$P$18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11'!$P$2:$P$9</c:f>
              <c:numCache/>
            </c:numRef>
          </c:val>
          <c:smooth val="0"/>
        </c:ser>
        <c:axId val="1407467105"/>
        <c:axId val="262300113"/>
      </c:lineChart>
      <c:catAx>
        <c:axId val="1407467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300113"/>
      </c:catAx>
      <c:valAx>
        <c:axId val="26230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467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Tyler Burn 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11'!$Q$11:$Q$18</c:f>
              <c:numCache/>
            </c:numRef>
          </c:val>
          <c:smooth val="0"/>
        </c:ser>
        <c:ser>
          <c:idx val="1"/>
          <c:order val="1"/>
          <c:tx>
            <c:v>Ideal Remaining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11'!$Q$2:$Q$9</c:f>
              <c:numCache/>
            </c:numRef>
          </c:val>
          <c:smooth val="0"/>
        </c:ser>
        <c:axId val="2010351429"/>
        <c:axId val="1083714909"/>
      </c:lineChart>
      <c:catAx>
        <c:axId val="2010351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714909"/>
      </c:catAx>
      <c:valAx>
        <c:axId val="1083714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351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Remaining Hours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11'!$R$2:$R$9</c:f>
              <c:numCache/>
            </c:numRef>
          </c:val>
          <c:smooth val="0"/>
        </c:ser>
        <c:ser>
          <c:idx val="1"/>
          <c:order val="1"/>
          <c:tx>
            <c:v>Actual Remaining Hours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11'!$J$11:$J$18</c:f>
            </c:strRef>
          </c:cat>
          <c:val>
            <c:numRef>
              <c:f>'Sprint 11'!$R$11:$R$18</c:f>
              <c:numCache/>
            </c:numRef>
          </c:val>
          <c:smooth val="0"/>
        </c:ser>
        <c:axId val="803612495"/>
        <c:axId val="960842733"/>
      </c:lineChart>
      <c:catAx>
        <c:axId val="80361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842733"/>
      </c:catAx>
      <c:valAx>
        <c:axId val="960842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12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Relationship Id="rId3" Type="http://schemas.openxmlformats.org/officeDocument/2006/relationships/chart" Target="../charts/chart76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Relationship Id="rId5" Type="http://schemas.openxmlformats.org/officeDocument/2006/relationships/chart" Target="../charts/chart78.xml"/><Relationship Id="rId6" Type="http://schemas.openxmlformats.org/officeDocument/2006/relationships/chart" Target="../charts/chart79.xml"/><Relationship Id="rId7" Type="http://schemas.openxmlformats.org/officeDocument/2006/relationships/chart" Target="../charts/chart80.xml"/><Relationship Id="rId8" Type="http://schemas.openxmlformats.org/officeDocument/2006/relationships/chart" Target="../charts/chart8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5" Type="http://schemas.openxmlformats.org/officeDocument/2006/relationships/chart" Target="../charts/chart96.xml"/><Relationship Id="rId6" Type="http://schemas.openxmlformats.org/officeDocument/2006/relationships/chart" Target="../charts/chart97.xml"/><Relationship Id="rId7" Type="http://schemas.openxmlformats.org/officeDocument/2006/relationships/chart" Target="../charts/chart98.xml"/><Relationship Id="rId8" Type="http://schemas.openxmlformats.org/officeDocument/2006/relationships/chart" Target="../charts/chart9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171450</xdr:rowOff>
    </xdr:from>
    <xdr:ext cx="9353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18</xdr:row>
      <xdr:rowOff>190500</xdr:rowOff>
    </xdr:from>
    <xdr:ext cx="5715000" cy="3533775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37</xdr:row>
      <xdr:rowOff>190500</xdr:rowOff>
    </xdr:from>
    <xdr:ext cx="5715000" cy="3533775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952500</xdr:colOff>
      <xdr:row>56</xdr:row>
      <xdr:rowOff>190500</xdr:rowOff>
    </xdr:from>
    <xdr:ext cx="5715000" cy="3533775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75</xdr:row>
      <xdr:rowOff>190500</xdr:rowOff>
    </xdr:from>
    <xdr:ext cx="5715000" cy="3533775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94</xdr:row>
      <xdr:rowOff>190500</xdr:rowOff>
    </xdr:from>
    <xdr:ext cx="5715000" cy="3533775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113</xdr:row>
      <xdr:rowOff>190500</xdr:rowOff>
    </xdr:from>
    <xdr:ext cx="5715000" cy="3533775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132</xdr:row>
      <xdr:rowOff>190500</xdr:rowOff>
    </xdr:from>
    <xdr:ext cx="5715000" cy="3533775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952500</xdr:colOff>
      <xdr:row>18</xdr:row>
      <xdr:rowOff>190500</xdr:rowOff>
    </xdr:from>
    <xdr:ext cx="8677275" cy="5372100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76200</xdr:colOff>
      <xdr:row>81</xdr:row>
      <xdr:rowOff>9525</xdr:rowOff>
    </xdr:from>
    <xdr:ext cx="5715000" cy="3533775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9.38"/>
    <col customWidth="1" min="3" max="3" width="20.0"/>
    <col customWidth="1" min="4" max="4" width="17.75"/>
  </cols>
  <sheetData>
    <row r="1">
      <c r="B1" s="1" t="s">
        <v>0</v>
      </c>
      <c r="C1" s="2" t="s">
        <v>1</v>
      </c>
      <c r="D1" s="3" t="s">
        <v>2</v>
      </c>
      <c r="E1" s="4" t="s">
        <v>3</v>
      </c>
    </row>
    <row r="2">
      <c r="A2" s="5" t="s">
        <v>4</v>
      </c>
      <c r="B2" s="6" t="s">
        <v>5</v>
      </c>
      <c r="C2" s="7">
        <v>79.5</v>
      </c>
      <c r="D2" s="8">
        <v>74.0</v>
      </c>
      <c r="E2" s="9">
        <f t="shared" ref="E2:E23" si="1">(C2-D2)/(C2) * 100</f>
        <v>6.918238994</v>
      </c>
    </row>
    <row r="3">
      <c r="A3" s="5" t="s">
        <v>6</v>
      </c>
      <c r="B3" s="6" t="s">
        <v>7</v>
      </c>
      <c r="C3" s="7">
        <v>47.5</v>
      </c>
      <c r="D3" s="8">
        <v>58.0</v>
      </c>
      <c r="E3" s="10">
        <f t="shared" si="1"/>
        <v>-22.10526316</v>
      </c>
    </row>
    <row r="4">
      <c r="A4" s="5" t="s">
        <v>8</v>
      </c>
      <c r="B4" s="6" t="s">
        <v>9</v>
      </c>
      <c r="C4" s="11">
        <v>47.5</v>
      </c>
      <c r="D4" s="12">
        <v>52.0</v>
      </c>
      <c r="E4" s="9">
        <f t="shared" si="1"/>
        <v>-9.473684211</v>
      </c>
    </row>
    <row r="5">
      <c r="A5" s="5" t="s">
        <v>10</v>
      </c>
      <c r="B5" s="6" t="s">
        <v>11</v>
      </c>
      <c r="C5" s="11">
        <v>58.5</v>
      </c>
      <c r="D5" s="12">
        <v>60.0</v>
      </c>
      <c r="E5" s="9">
        <f t="shared" si="1"/>
        <v>-2.564102564</v>
      </c>
    </row>
    <row r="6">
      <c r="A6" s="5" t="s">
        <v>12</v>
      </c>
      <c r="B6" s="6" t="s">
        <v>13</v>
      </c>
      <c r="C6" s="11">
        <v>64.5</v>
      </c>
      <c r="D6" s="12">
        <v>72.0</v>
      </c>
      <c r="E6" s="9">
        <f t="shared" si="1"/>
        <v>-11.62790698</v>
      </c>
    </row>
    <row r="7">
      <c r="A7" s="5" t="s">
        <v>14</v>
      </c>
      <c r="B7" s="6" t="s">
        <v>15</v>
      </c>
      <c r="C7" s="11">
        <v>58.0</v>
      </c>
      <c r="D7" s="12">
        <v>58.0</v>
      </c>
      <c r="E7" s="9">
        <f t="shared" si="1"/>
        <v>0</v>
      </c>
    </row>
    <row r="8">
      <c r="A8" s="5" t="s">
        <v>16</v>
      </c>
      <c r="B8" s="6" t="s">
        <v>17</v>
      </c>
      <c r="C8" s="13">
        <v>86.5</v>
      </c>
      <c r="D8" s="14">
        <v>80.0</v>
      </c>
      <c r="E8" s="9">
        <f t="shared" si="1"/>
        <v>7.514450867</v>
      </c>
    </row>
    <row r="9">
      <c r="A9" s="15" t="s">
        <v>18</v>
      </c>
      <c r="B9" s="6" t="s">
        <v>19</v>
      </c>
      <c r="C9" s="7">
        <v>59.0</v>
      </c>
      <c r="D9" s="8">
        <v>42.0</v>
      </c>
      <c r="E9" s="9">
        <f t="shared" si="1"/>
        <v>28.81355932</v>
      </c>
    </row>
    <row r="10">
      <c r="A10" s="15" t="s">
        <v>20</v>
      </c>
      <c r="B10" s="6" t="s">
        <v>21</v>
      </c>
      <c r="C10" s="7">
        <v>54.0</v>
      </c>
      <c r="D10" s="8">
        <v>46.5</v>
      </c>
      <c r="E10" s="9">
        <f t="shared" si="1"/>
        <v>13.88888889</v>
      </c>
    </row>
    <row r="11">
      <c r="A11" s="15" t="s">
        <v>22</v>
      </c>
      <c r="B11" s="6" t="s">
        <v>23</v>
      </c>
      <c r="C11" s="7">
        <v>58.0</v>
      </c>
      <c r="D11" s="8">
        <v>49.0</v>
      </c>
      <c r="E11" s="9">
        <f t="shared" si="1"/>
        <v>15.51724138</v>
      </c>
    </row>
    <row r="12">
      <c r="A12" s="15" t="s">
        <v>24</v>
      </c>
      <c r="B12" s="6" t="s">
        <v>25</v>
      </c>
      <c r="C12" s="7">
        <v>61.0</v>
      </c>
      <c r="D12" s="8">
        <v>58.5</v>
      </c>
      <c r="E12" s="9">
        <f t="shared" si="1"/>
        <v>4.098360656</v>
      </c>
    </row>
    <row r="13">
      <c r="A13" s="15" t="s">
        <v>26</v>
      </c>
      <c r="B13" s="6" t="s">
        <v>27</v>
      </c>
      <c r="C13" s="7">
        <v>65.0</v>
      </c>
      <c r="D13" s="8">
        <v>59.5</v>
      </c>
      <c r="E13" s="9">
        <f t="shared" si="1"/>
        <v>8.461538462</v>
      </c>
    </row>
    <row r="14">
      <c r="A14" s="15" t="s">
        <v>28</v>
      </c>
      <c r="B14" s="6" t="s">
        <v>29</v>
      </c>
      <c r="C14" s="7">
        <v>62.0</v>
      </c>
      <c r="D14" s="8">
        <v>54.5</v>
      </c>
      <c r="E14" s="9">
        <f t="shared" si="1"/>
        <v>12.09677419</v>
      </c>
    </row>
    <row r="15">
      <c r="A15" s="15" t="s">
        <v>30</v>
      </c>
      <c r="B15" s="6" t="s">
        <v>31</v>
      </c>
      <c r="C15" s="7">
        <v>61.0</v>
      </c>
      <c r="D15" s="8">
        <v>57.5</v>
      </c>
      <c r="E15" s="9">
        <f t="shared" si="1"/>
        <v>5.737704918</v>
      </c>
    </row>
    <row r="16">
      <c r="A16" s="15" t="s">
        <v>32</v>
      </c>
      <c r="B16" s="6" t="s">
        <v>33</v>
      </c>
      <c r="C16" s="7">
        <v>64.0</v>
      </c>
      <c r="D16" s="8">
        <v>49.0</v>
      </c>
      <c r="E16" s="9">
        <f t="shared" si="1"/>
        <v>23.4375</v>
      </c>
    </row>
    <row r="17">
      <c r="A17" s="15" t="s">
        <v>34</v>
      </c>
      <c r="B17" s="6" t="s">
        <v>35</v>
      </c>
      <c r="C17" s="7">
        <v>78.0</v>
      </c>
      <c r="D17" s="8">
        <v>53.0</v>
      </c>
      <c r="E17" s="9">
        <f t="shared" si="1"/>
        <v>32.05128205</v>
      </c>
    </row>
    <row r="18">
      <c r="A18" s="15" t="s">
        <v>36</v>
      </c>
      <c r="B18" s="6" t="s">
        <v>37</v>
      </c>
      <c r="C18" s="7">
        <v>76.0</v>
      </c>
      <c r="D18" s="8">
        <v>59.5</v>
      </c>
      <c r="E18" s="9">
        <f t="shared" si="1"/>
        <v>21.71052632</v>
      </c>
    </row>
    <row r="19">
      <c r="A19" s="15" t="s">
        <v>38</v>
      </c>
      <c r="B19" s="6" t="s">
        <v>39</v>
      </c>
      <c r="C19" s="16"/>
      <c r="D19" s="17"/>
      <c r="E19" s="9" t="str">
        <f t="shared" si="1"/>
        <v>#DIV/0!</v>
      </c>
    </row>
    <row r="20">
      <c r="A20" s="15" t="s">
        <v>40</v>
      </c>
      <c r="B20" s="6" t="s">
        <v>41</v>
      </c>
      <c r="C20" s="16"/>
      <c r="D20" s="17"/>
      <c r="E20" s="9" t="str">
        <f t="shared" si="1"/>
        <v>#DIV/0!</v>
      </c>
    </row>
    <row r="21">
      <c r="A21" s="15" t="s">
        <v>42</v>
      </c>
      <c r="B21" s="6" t="s">
        <v>43</v>
      </c>
      <c r="C21" s="16"/>
      <c r="D21" s="17"/>
      <c r="E21" s="9" t="str">
        <f t="shared" si="1"/>
        <v>#DIV/0!</v>
      </c>
    </row>
    <row r="22">
      <c r="A22" s="15" t="s">
        <v>44</v>
      </c>
      <c r="B22" s="6" t="s">
        <v>45</v>
      </c>
      <c r="C22" s="16"/>
      <c r="D22" s="17"/>
      <c r="E22" s="9" t="str">
        <f t="shared" si="1"/>
        <v>#DIV/0!</v>
      </c>
    </row>
    <row r="23">
      <c r="A23" s="15" t="s">
        <v>46</v>
      </c>
      <c r="B23" s="6" t="s">
        <v>47</v>
      </c>
      <c r="C23" s="18"/>
      <c r="D23" s="19"/>
      <c r="E23" s="9" t="str">
        <f t="shared" si="1"/>
        <v>#DIV/0!</v>
      </c>
    </row>
    <row r="24">
      <c r="B24" s="20"/>
      <c r="C24" s="20"/>
      <c r="D24" s="20"/>
    </row>
    <row r="25">
      <c r="B25" s="20"/>
      <c r="C25" s="20"/>
      <c r="D25" s="20"/>
    </row>
    <row r="26">
      <c r="B26" s="20"/>
      <c r="C26" s="20"/>
      <c r="D26" s="20"/>
    </row>
    <row r="27">
      <c r="B27" s="20"/>
      <c r="C27" s="20"/>
      <c r="D27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16.0</v>
      </c>
      <c r="C2" s="27">
        <f>sumif(A9:A1000,A2,G9:G1000)</f>
        <v>9</v>
      </c>
      <c r="D2" s="28">
        <v>44648.0</v>
      </c>
      <c r="E2" s="29">
        <f>SUM(H9:H16)</f>
        <v>63.5</v>
      </c>
      <c r="F2" s="30">
        <f>sum(I2:I5)</f>
        <v>66</v>
      </c>
      <c r="G2" s="31" t="s">
        <v>100</v>
      </c>
      <c r="H2" s="31">
        <f>sum(B9:B64)</f>
        <v>15</v>
      </c>
      <c r="I2" s="31">
        <v>18.0</v>
      </c>
      <c r="J2" s="32">
        <f>D2</f>
        <v>44648</v>
      </c>
      <c r="K2" s="33">
        <f>B2</f>
        <v>16</v>
      </c>
      <c r="L2" s="33">
        <f>B3</f>
        <v>14</v>
      </c>
      <c r="M2" s="33">
        <f>B4</f>
        <v>8</v>
      </c>
      <c r="N2" s="33">
        <f>B5</f>
        <v>8</v>
      </c>
      <c r="O2" s="33">
        <f>B6</f>
        <v>16</v>
      </c>
      <c r="P2" s="33">
        <f>B7</f>
        <v>8</v>
      </c>
      <c r="Q2" s="33">
        <f>B8</f>
        <v>8</v>
      </c>
      <c r="R2" s="33">
        <f>sum(K2:Q2)</f>
        <v>78</v>
      </c>
      <c r="V2" s="25"/>
      <c r="W2" s="33">
        <f t="shared" ref="W2:AC2" si="1">(K11-K17)/7</f>
        <v>1</v>
      </c>
      <c r="X2" s="33">
        <f t="shared" si="1"/>
        <v>0.8571428571</v>
      </c>
      <c r="Y2" s="33">
        <f t="shared" si="1"/>
        <v>0.5714285714</v>
      </c>
      <c r="Z2" s="33">
        <f t="shared" si="1"/>
        <v>0.2857142857</v>
      </c>
      <c r="AA2" s="33">
        <f t="shared" si="1"/>
        <v>1.714285714</v>
      </c>
      <c r="AB2" s="33">
        <f t="shared" si="1"/>
        <v>0.5</v>
      </c>
      <c r="AC2" s="33">
        <f t="shared" si="1"/>
        <v>0.5714285714</v>
      </c>
      <c r="AD2" s="34"/>
    </row>
    <row r="3">
      <c r="A3" s="26" t="s">
        <v>61</v>
      </c>
      <c r="B3" s="27">
        <v>14.0</v>
      </c>
      <c r="C3" s="27">
        <f t="shared" ref="C3:C4" si="3">sumif(A9:A1000,A3,G9:G1000)</f>
        <v>9</v>
      </c>
      <c r="D3" s="28">
        <v>44649.0</v>
      </c>
      <c r="E3" s="29">
        <f>Sum(H17:H24)</f>
        <v>53</v>
      </c>
      <c r="F3" s="29">
        <f>F2 * (6/7)</f>
        <v>56.57142857</v>
      </c>
      <c r="G3" s="5" t="s">
        <v>101</v>
      </c>
      <c r="H3" s="35">
        <f>sum(C9:C64)</f>
        <v>12</v>
      </c>
      <c r="I3" s="5">
        <v>20.0</v>
      </c>
      <c r="J3" s="32">
        <f t="shared" ref="J3:J9" si="4">J2 + 1</f>
        <v>44649</v>
      </c>
      <c r="K3" s="33">
        <f t="shared" ref="K3:R3" si="2">K2 * (6/7)</f>
        <v>13.71428571</v>
      </c>
      <c r="L3" s="33">
        <f t="shared" si="2"/>
        <v>12</v>
      </c>
      <c r="M3" s="33">
        <f t="shared" si="2"/>
        <v>6.857142857</v>
      </c>
      <c r="N3" s="33">
        <f t="shared" si="2"/>
        <v>6.857142857</v>
      </c>
      <c r="O3" s="33">
        <f t="shared" si="2"/>
        <v>13.71428571</v>
      </c>
      <c r="P3" s="33">
        <f t="shared" si="2"/>
        <v>6.857142857</v>
      </c>
      <c r="Q3" s="33">
        <f t="shared" si="2"/>
        <v>6.857142857</v>
      </c>
      <c r="R3" s="33">
        <f t="shared" si="2"/>
        <v>66.85714286</v>
      </c>
    </row>
    <row r="4">
      <c r="A4" s="26" t="s">
        <v>63</v>
      </c>
      <c r="B4" s="27">
        <v>8.0</v>
      </c>
      <c r="C4" s="27">
        <f t="shared" si="3"/>
        <v>6</v>
      </c>
      <c r="D4" s="28">
        <v>44650.0</v>
      </c>
      <c r="E4" s="29">
        <f>sum(H25:H32)</f>
        <v>47</v>
      </c>
      <c r="F4" s="29">
        <f>F2 * (5/7)</f>
        <v>47.14285714</v>
      </c>
      <c r="G4" s="36" t="s">
        <v>102</v>
      </c>
      <c r="H4" s="37">
        <f>sum(D9:D64)</f>
        <v>8</v>
      </c>
      <c r="I4" s="36">
        <v>16.0</v>
      </c>
      <c r="J4" s="32">
        <f t="shared" si="4"/>
        <v>44650</v>
      </c>
      <c r="K4" s="33">
        <f t="shared" ref="K4:R4" si="5">K2 * (5/7)</f>
        <v>11.42857143</v>
      </c>
      <c r="L4" s="33">
        <f t="shared" si="5"/>
        <v>10</v>
      </c>
      <c r="M4" s="33">
        <f t="shared" si="5"/>
        <v>5.714285714</v>
      </c>
      <c r="N4" s="33">
        <f t="shared" si="5"/>
        <v>5.714285714</v>
      </c>
      <c r="O4" s="33">
        <f t="shared" si="5"/>
        <v>11.42857143</v>
      </c>
      <c r="P4" s="33">
        <f t="shared" si="5"/>
        <v>5.714285714</v>
      </c>
      <c r="Q4" s="33">
        <f t="shared" si="5"/>
        <v>5.714285714</v>
      </c>
      <c r="R4" s="33">
        <f t="shared" si="5"/>
        <v>55.71428571</v>
      </c>
    </row>
    <row r="5">
      <c r="A5" s="26" t="s">
        <v>64</v>
      </c>
      <c r="B5" s="27">
        <v>8.0</v>
      </c>
      <c r="C5" s="27">
        <f>sumif(A9:A1000,A5,G9:G1000)</f>
        <v>4</v>
      </c>
      <c r="D5" s="28">
        <v>44651.0</v>
      </c>
      <c r="E5" s="29">
        <f>sum(H33:H40)</f>
        <v>40</v>
      </c>
      <c r="F5" s="29">
        <f>F2 * (4/7)</f>
        <v>37.71428571</v>
      </c>
      <c r="G5" s="38" t="s">
        <v>65</v>
      </c>
      <c r="H5" s="39">
        <f>sum(E9:E64)</f>
        <v>18</v>
      </c>
      <c r="I5" s="38">
        <v>12.0</v>
      </c>
      <c r="J5" s="32">
        <f t="shared" si="4"/>
        <v>44651</v>
      </c>
      <c r="K5" s="33">
        <f t="shared" ref="K5:R5" si="6">K2 * (4/7)</f>
        <v>9.142857143</v>
      </c>
      <c r="L5" s="33">
        <f t="shared" si="6"/>
        <v>8</v>
      </c>
      <c r="M5" s="33">
        <f t="shared" si="6"/>
        <v>4.571428571</v>
      </c>
      <c r="N5" s="33">
        <f t="shared" si="6"/>
        <v>4.571428571</v>
      </c>
      <c r="O5" s="33">
        <f t="shared" si="6"/>
        <v>9.142857143</v>
      </c>
      <c r="P5" s="33">
        <f t="shared" si="6"/>
        <v>4.571428571</v>
      </c>
      <c r="Q5" s="33">
        <f t="shared" si="6"/>
        <v>4.571428571</v>
      </c>
      <c r="R5" s="33">
        <f t="shared" si="6"/>
        <v>44.57142857</v>
      </c>
    </row>
    <row r="6">
      <c r="A6" s="26" t="s">
        <v>66</v>
      </c>
      <c r="B6" s="27">
        <v>16.0</v>
      </c>
      <c r="C6" s="27">
        <f>sumif(A9:A1000,A6,G9:G1000)</f>
        <v>15</v>
      </c>
      <c r="D6" s="28">
        <v>44652.0</v>
      </c>
      <c r="E6" s="29">
        <f>sum(H41:H48)</f>
        <v>35</v>
      </c>
      <c r="F6" s="29">
        <f>F2 * (3/7)</f>
        <v>28.28571429</v>
      </c>
      <c r="J6" s="32">
        <f t="shared" si="4"/>
        <v>44652</v>
      </c>
      <c r="K6" s="33">
        <f t="shared" ref="K6:R6" si="7">K2 * (3/7)</f>
        <v>6.857142857</v>
      </c>
      <c r="L6" s="33">
        <f t="shared" si="7"/>
        <v>6</v>
      </c>
      <c r="M6" s="33">
        <f t="shared" si="7"/>
        <v>3.428571429</v>
      </c>
      <c r="N6" s="33">
        <f t="shared" si="7"/>
        <v>3.428571429</v>
      </c>
      <c r="O6" s="33">
        <f t="shared" si="7"/>
        <v>6.857142857</v>
      </c>
      <c r="P6" s="33">
        <f t="shared" si="7"/>
        <v>3.428571429</v>
      </c>
      <c r="Q6" s="33">
        <f t="shared" si="7"/>
        <v>3.428571429</v>
      </c>
      <c r="R6" s="33">
        <f t="shared" si="7"/>
        <v>33.42857143</v>
      </c>
    </row>
    <row r="7">
      <c r="A7" s="26" t="s">
        <v>67</v>
      </c>
      <c r="B7" s="27">
        <v>8.0</v>
      </c>
      <c r="C7" s="27">
        <f>sumif(A9:A1000,A7,G9:G1000)</f>
        <v>4</v>
      </c>
      <c r="D7" s="28">
        <v>44653.0</v>
      </c>
      <c r="E7" s="29">
        <f>sum(H49:H56)</f>
        <v>31</v>
      </c>
      <c r="F7" s="29">
        <f>F2 * (2/7)</f>
        <v>18.85714286</v>
      </c>
      <c r="G7" s="26" t="s">
        <v>68</v>
      </c>
      <c r="H7" s="26" t="s">
        <v>50</v>
      </c>
      <c r="J7" s="32">
        <f t="shared" si="4"/>
        <v>44653</v>
      </c>
      <c r="K7" s="33">
        <f t="shared" ref="K7:R7" si="8">K2 * (2/7)</f>
        <v>4.571428571</v>
      </c>
      <c r="L7" s="33">
        <f t="shared" si="8"/>
        <v>4</v>
      </c>
      <c r="M7" s="33">
        <f t="shared" si="8"/>
        <v>2.285714286</v>
      </c>
      <c r="N7" s="33">
        <f t="shared" si="8"/>
        <v>2.285714286</v>
      </c>
      <c r="O7" s="33">
        <f t="shared" si="8"/>
        <v>4.571428571</v>
      </c>
      <c r="P7" s="33">
        <f t="shared" si="8"/>
        <v>2.285714286</v>
      </c>
      <c r="Q7" s="33">
        <f t="shared" si="8"/>
        <v>2.285714286</v>
      </c>
      <c r="R7" s="33">
        <f t="shared" si="8"/>
        <v>22.28571429</v>
      </c>
    </row>
    <row r="8">
      <c r="A8" s="26" t="s">
        <v>69</v>
      </c>
      <c r="B8" s="27">
        <v>8.0</v>
      </c>
      <c r="C8" s="27">
        <f>sumif(A9:A1000,A8,G9:G1000)</f>
        <v>6</v>
      </c>
      <c r="D8" s="28">
        <v>44654.0</v>
      </c>
      <c r="E8" s="29">
        <f>sum(H57:H64)</f>
        <v>25</v>
      </c>
      <c r="F8" s="29">
        <f>F2 * (1/7)</f>
        <v>9.428571429</v>
      </c>
      <c r="G8" s="40">
        <f t="shared" ref="G8:H8" si="9">Sum(B2:B8)</f>
        <v>78</v>
      </c>
      <c r="H8" s="41">
        <f t="shared" si="9"/>
        <v>53</v>
      </c>
      <c r="J8" s="32">
        <f t="shared" si="4"/>
        <v>44654</v>
      </c>
      <c r="K8" s="33">
        <f t="shared" ref="K8:R8" si="10">K2 * (1/7)</f>
        <v>2.285714286</v>
      </c>
      <c r="L8" s="33">
        <f t="shared" si="10"/>
        <v>2</v>
      </c>
      <c r="M8" s="33">
        <f t="shared" si="10"/>
        <v>1.142857143</v>
      </c>
      <c r="N8" s="33">
        <f t="shared" si="10"/>
        <v>1.142857143</v>
      </c>
      <c r="O8" s="33">
        <f t="shared" si="10"/>
        <v>2.285714286</v>
      </c>
      <c r="P8" s="33">
        <f t="shared" si="10"/>
        <v>1.142857143</v>
      </c>
      <c r="Q8" s="33">
        <f t="shared" si="10"/>
        <v>1.142857143</v>
      </c>
      <c r="R8" s="33">
        <f t="shared" si="10"/>
        <v>11.14285714</v>
      </c>
    </row>
    <row r="9">
      <c r="A9" s="42">
        <f>D2</f>
        <v>44648</v>
      </c>
      <c r="B9" s="43" t="str">
        <f>G2</f>
        <v>Sign up and SIgn in</v>
      </c>
      <c r="C9" s="35" t="str">
        <f>G3</f>
        <v>Scan</v>
      </c>
      <c r="D9" s="37" t="str">
        <f>G4</f>
        <v>Logging Refactor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4"/>
        <v>44655</v>
      </c>
      <c r="K9" s="33">
        <f t="shared" ref="K9:R9" si="11">K2 * (0/7)</f>
        <v>0</v>
      </c>
      <c r="L9" s="33">
        <f t="shared" si="11"/>
        <v>0</v>
      </c>
      <c r="M9" s="33">
        <f t="shared" si="11"/>
        <v>0</v>
      </c>
      <c r="N9" s="33">
        <f t="shared" si="11"/>
        <v>0</v>
      </c>
      <c r="O9" s="33">
        <f t="shared" si="11"/>
        <v>0</v>
      </c>
      <c r="P9" s="33">
        <f t="shared" si="11"/>
        <v>0</v>
      </c>
      <c r="Q9" s="33">
        <f t="shared" si="11"/>
        <v>0</v>
      </c>
      <c r="R9" s="33">
        <f t="shared" si="11"/>
        <v>0</v>
      </c>
    </row>
    <row r="10">
      <c r="A10" s="46" t="s">
        <v>59</v>
      </c>
      <c r="B10" s="47"/>
      <c r="C10" s="48"/>
      <c r="D10" s="156">
        <v>2.0</v>
      </c>
      <c r="E10" s="50"/>
      <c r="F10" s="51">
        <v>2.0</v>
      </c>
      <c r="G10" s="52">
        <f t="shared" ref="G10:G16" si="12">sum(B10:E10)</f>
        <v>2</v>
      </c>
      <c r="H10" s="53">
        <f t="shared" ref="H10:H16" si="13">B2 - G10</f>
        <v>14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48">
        <v>3.0</v>
      </c>
      <c r="D11" s="49"/>
      <c r="E11" s="50"/>
      <c r="F11" s="51">
        <v>1.0</v>
      </c>
      <c r="G11" s="52">
        <f t="shared" si="12"/>
        <v>3</v>
      </c>
      <c r="H11" s="53">
        <f t="shared" si="13"/>
        <v>11</v>
      </c>
      <c r="J11" s="32">
        <f>D2</f>
        <v>44648</v>
      </c>
      <c r="K11" s="57">
        <f>H10</f>
        <v>14</v>
      </c>
      <c r="L11" s="57">
        <f>H11</f>
        <v>11</v>
      </c>
      <c r="M11" s="57">
        <f>H12</f>
        <v>6</v>
      </c>
      <c r="N11" s="57">
        <f>H13</f>
        <v>6</v>
      </c>
      <c r="O11" s="57">
        <f>H14</f>
        <v>13</v>
      </c>
      <c r="P11" s="57">
        <f>H15</f>
        <v>7.5</v>
      </c>
      <c r="Q11" s="57">
        <f>H16</f>
        <v>6</v>
      </c>
      <c r="R11" s="57">
        <f t="shared" ref="R11:R18" si="14">sum(K11:Q11)</f>
        <v>63.5</v>
      </c>
    </row>
    <row r="12">
      <c r="A12" s="54" t="s">
        <v>63</v>
      </c>
      <c r="B12" s="55"/>
      <c r="C12" s="56"/>
      <c r="D12" s="49"/>
      <c r="E12" s="50">
        <v>2.0</v>
      </c>
      <c r="F12" s="51"/>
      <c r="G12" s="52">
        <f t="shared" si="12"/>
        <v>2</v>
      </c>
      <c r="H12" s="53">
        <f t="shared" si="13"/>
        <v>6</v>
      </c>
      <c r="J12" s="32">
        <f t="shared" ref="J12:J18" si="15">J11 + 1</f>
        <v>44649</v>
      </c>
      <c r="K12" s="57">
        <f>H18</f>
        <v>11</v>
      </c>
      <c r="L12" s="57">
        <f>H19</f>
        <v>9</v>
      </c>
      <c r="M12" s="57">
        <f>H20</f>
        <v>6</v>
      </c>
      <c r="N12" s="57">
        <f>H21</f>
        <v>4</v>
      </c>
      <c r="O12" s="57">
        <f>H22</f>
        <v>10</v>
      </c>
      <c r="P12" s="57">
        <f>H23</f>
        <v>7</v>
      </c>
      <c r="Q12" s="57">
        <f>H24</f>
        <v>6</v>
      </c>
      <c r="R12" s="57">
        <f t="shared" si="14"/>
        <v>53</v>
      </c>
    </row>
    <row r="13">
      <c r="A13" s="54" t="s">
        <v>64</v>
      </c>
      <c r="B13" s="55"/>
      <c r="C13" s="56"/>
      <c r="D13" s="49"/>
      <c r="E13" s="50">
        <v>2.0</v>
      </c>
      <c r="F13" s="51"/>
      <c r="G13" s="52">
        <f t="shared" si="12"/>
        <v>2</v>
      </c>
      <c r="H13" s="53">
        <f t="shared" si="13"/>
        <v>6</v>
      </c>
      <c r="J13" s="32">
        <f t="shared" si="15"/>
        <v>44650</v>
      </c>
      <c r="K13" s="57">
        <f>H26</f>
        <v>11</v>
      </c>
      <c r="L13" s="57">
        <f>H27</f>
        <v>9</v>
      </c>
      <c r="M13" s="57">
        <f>H28</f>
        <v>4</v>
      </c>
      <c r="N13" s="57">
        <f>H29</f>
        <v>4</v>
      </c>
      <c r="O13" s="57">
        <f>H30</f>
        <v>8</v>
      </c>
      <c r="P13" s="57">
        <f>H31</f>
        <v>7</v>
      </c>
      <c r="Q13" s="57">
        <f>H32</f>
        <v>4</v>
      </c>
      <c r="R13" s="57">
        <f t="shared" si="14"/>
        <v>47</v>
      </c>
    </row>
    <row r="14">
      <c r="A14" s="54" t="s">
        <v>66</v>
      </c>
      <c r="B14" s="47">
        <v>3.0</v>
      </c>
      <c r="C14" s="48"/>
      <c r="D14" s="156"/>
      <c r="E14" s="58"/>
      <c r="F14" s="59"/>
      <c r="G14" s="52">
        <f t="shared" si="12"/>
        <v>3</v>
      </c>
      <c r="H14" s="53">
        <f t="shared" si="13"/>
        <v>13</v>
      </c>
      <c r="J14" s="32">
        <f t="shared" si="15"/>
        <v>44651</v>
      </c>
      <c r="K14" s="57">
        <f>H34</f>
        <v>9</v>
      </c>
      <c r="L14" s="57">
        <f>H35</f>
        <v>6.5</v>
      </c>
      <c r="M14" s="57">
        <f>H36</f>
        <v>4</v>
      </c>
      <c r="N14" s="57">
        <f>H37</f>
        <v>4</v>
      </c>
      <c r="O14" s="57">
        <f>H38</f>
        <v>6</v>
      </c>
      <c r="P14" s="57">
        <f>H39</f>
        <v>6.5</v>
      </c>
      <c r="Q14" s="57">
        <f>H40</f>
        <v>4</v>
      </c>
      <c r="R14" s="57">
        <f t="shared" si="14"/>
        <v>40</v>
      </c>
    </row>
    <row r="15">
      <c r="A15" s="54" t="s">
        <v>67</v>
      </c>
      <c r="B15" s="55"/>
      <c r="C15" s="56"/>
      <c r="D15" s="49"/>
      <c r="E15" s="50">
        <v>0.5</v>
      </c>
      <c r="F15" s="51"/>
      <c r="G15" s="52">
        <f t="shared" si="12"/>
        <v>0.5</v>
      </c>
      <c r="H15" s="53">
        <f t="shared" si="13"/>
        <v>7.5</v>
      </c>
      <c r="J15" s="32">
        <f t="shared" si="15"/>
        <v>44652</v>
      </c>
      <c r="K15" s="57">
        <f>H42</f>
        <v>7</v>
      </c>
      <c r="L15" s="57">
        <f>H43</f>
        <v>5</v>
      </c>
      <c r="M15" s="57">
        <f>H44</f>
        <v>4</v>
      </c>
      <c r="N15" s="57">
        <f>H45</f>
        <v>4</v>
      </c>
      <c r="O15" s="57">
        <f>H46</f>
        <v>6</v>
      </c>
      <c r="P15" s="57">
        <f>H47</f>
        <v>6</v>
      </c>
      <c r="Q15" s="57">
        <f>H48</f>
        <v>3</v>
      </c>
      <c r="R15" s="57">
        <f t="shared" si="14"/>
        <v>35</v>
      </c>
    </row>
    <row r="16">
      <c r="A16" s="60" t="s">
        <v>69</v>
      </c>
      <c r="B16" s="47">
        <v>2.0</v>
      </c>
      <c r="C16" s="56"/>
      <c r="D16" s="156"/>
      <c r="E16" s="58"/>
      <c r="F16" s="59"/>
      <c r="G16" s="52">
        <f t="shared" si="12"/>
        <v>2</v>
      </c>
      <c r="H16" s="53">
        <f t="shared" si="13"/>
        <v>6</v>
      </c>
      <c r="J16" s="32">
        <f t="shared" si="15"/>
        <v>44653</v>
      </c>
      <c r="K16" s="57">
        <f>H50</f>
        <v>7</v>
      </c>
      <c r="L16" s="57">
        <f>H51</f>
        <v>5</v>
      </c>
      <c r="M16" s="57">
        <f>H52</f>
        <v>3</v>
      </c>
      <c r="N16" s="57">
        <f>H53</f>
        <v>4</v>
      </c>
      <c r="O16" s="57">
        <f>H54</f>
        <v>4</v>
      </c>
      <c r="P16" s="57">
        <f>H55</f>
        <v>5</v>
      </c>
      <c r="Q16" s="57">
        <f>H56</f>
        <v>3</v>
      </c>
      <c r="R16" s="57">
        <f t="shared" si="14"/>
        <v>31</v>
      </c>
    </row>
    <row r="17">
      <c r="A17" s="42">
        <f>A9 + 1</f>
        <v>44649</v>
      </c>
      <c r="B17" s="43" t="str">
        <f t="shared" ref="B17:E17" si="16">B9</f>
        <v>Sign up and SIgn in</v>
      </c>
      <c r="C17" s="35" t="str">
        <f t="shared" si="16"/>
        <v>Scan</v>
      </c>
      <c r="D17" s="37" t="str">
        <f t="shared" si="16"/>
        <v>Logging Refactor</v>
      </c>
      <c r="E17" s="39" t="str">
        <f t="shared" si="16"/>
        <v>Other</v>
      </c>
      <c r="F17" s="44" t="s">
        <v>70</v>
      </c>
      <c r="G17" s="45" t="s">
        <v>71</v>
      </c>
      <c r="H17" s="23" t="s">
        <v>72</v>
      </c>
      <c r="J17" s="32">
        <f t="shared" si="15"/>
        <v>44654</v>
      </c>
      <c r="K17" s="57">
        <f>H58</f>
        <v>7</v>
      </c>
      <c r="L17" s="57">
        <f>H59</f>
        <v>5</v>
      </c>
      <c r="M17" s="57">
        <f>H60</f>
        <v>2</v>
      </c>
      <c r="N17" s="57">
        <f>H61</f>
        <v>4</v>
      </c>
      <c r="O17" s="57">
        <f>H62</f>
        <v>1</v>
      </c>
      <c r="P17" s="57">
        <f>H63</f>
        <v>4</v>
      </c>
      <c r="Q17" s="57">
        <f>H64</f>
        <v>2</v>
      </c>
      <c r="R17" s="57">
        <f t="shared" si="14"/>
        <v>25</v>
      </c>
    </row>
    <row r="18">
      <c r="A18" s="46" t="s">
        <v>59</v>
      </c>
      <c r="B18" s="47"/>
      <c r="C18" s="48"/>
      <c r="D18" s="156">
        <v>3.0</v>
      </c>
      <c r="E18" s="50"/>
      <c r="F18" s="51">
        <v>2.0</v>
      </c>
      <c r="G18" s="52">
        <f t="shared" ref="G18:G24" si="18">sum(B18:E18)</f>
        <v>3</v>
      </c>
      <c r="H18" s="53">
        <f t="shared" ref="H18:H24" si="19">H10 - G18</f>
        <v>11</v>
      </c>
      <c r="J18" s="32">
        <f t="shared" si="15"/>
        <v>44655</v>
      </c>
      <c r="K18" s="57">
        <f t="shared" ref="K18:Q18" si="17">K17</f>
        <v>7</v>
      </c>
      <c r="L18" s="57">
        <f t="shared" si="17"/>
        <v>5</v>
      </c>
      <c r="M18" s="57">
        <f t="shared" si="17"/>
        <v>2</v>
      </c>
      <c r="N18" s="57">
        <f t="shared" si="17"/>
        <v>4</v>
      </c>
      <c r="O18" s="57">
        <f t="shared" si="17"/>
        <v>1</v>
      </c>
      <c r="P18" s="57">
        <f t="shared" si="17"/>
        <v>4</v>
      </c>
      <c r="Q18" s="57">
        <f t="shared" si="17"/>
        <v>2</v>
      </c>
      <c r="R18" s="57">
        <f t="shared" si="14"/>
        <v>25</v>
      </c>
    </row>
    <row r="19">
      <c r="A19" s="54" t="s">
        <v>61</v>
      </c>
      <c r="B19" s="55"/>
      <c r="C19" s="48">
        <v>2.0</v>
      </c>
      <c r="D19" s="49"/>
      <c r="E19" s="58"/>
      <c r="F19" s="51">
        <v>0.5</v>
      </c>
      <c r="G19" s="52">
        <f t="shared" si="18"/>
        <v>2</v>
      </c>
      <c r="H19" s="53">
        <f t="shared" si="19"/>
        <v>9</v>
      </c>
    </row>
    <row r="20">
      <c r="A20" s="54" t="s">
        <v>63</v>
      </c>
      <c r="B20" s="47"/>
      <c r="C20" s="56"/>
      <c r="D20" s="49"/>
      <c r="E20" s="58"/>
      <c r="F20" s="51"/>
      <c r="G20" s="52">
        <f t="shared" si="18"/>
        <v>0</v>
      </c>
      <c r="H20" s="53">
        <f t="shared" si="19"/>
        <v>6</v>
      </c>
    </row>
    <row r="21">
      <c r="A21" s="54" t="s">
        <v>64</v>
      </c>
      <c r="B21" s="55"/>
      <c r="C21" s="56"/>
      <c r="D21" s="49"/>
      <c r="E21" s="50">
        <v>2.0</v>
      </c>
      <c r="F21" s="51"/>
      <c r="G21" s="52">
        <f t="shared" si="18"/>
        <v>2</v>
      </c>
      <c r="H21" s="53">
        <f t="shared" si="19"/>
        <v>4</v>
      </c>
    </row>
    <row r="22">
      <c r="A22" s="54" t="s">
        <v>66</v>
      </c>
      <c r="B22" s="47">
        <v>2.0</v>
      </c>
      <c r="C22" s="48"/>
      <c r="D22" s="49"/>
      <c r="E22" s="50">
        <v>1.0</v>
      </c>
      <c r="F22" s="51"/>
      <c r="G22" s="52">
        <f t="shared" si="18"/>
        <v>3</v>
      </c>
      <c r="H22" s="53">
        <f t="shared" si="19"/>
        <v>10</v>
      </c>
    </row>
    <row r="23">
      <c r="A23" s="54" t="s">
        <v>67</v>
      </c>
      <c r="B23" s="55"/>
      <c r="C23" s="56"/>
      <c r="D23" s="49"/>
      <c r="E23" s="50">
        <v>0.5</v>
      </c>
      <c r="F23" s="59"/>
      <c r="G23" s="52">
        <f t="shared" si="18"/>
        <v>0.5</v>
      </c>
      <c r="H23" s="53">
        <f t="shared" si="19"/>
        <v>7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18"/>
        <v>0</v>
      </c>
      <c r="H24" s="53">
        <f t="shared" si="19"/>
        <v>6</v>
      </c>
    </row>
    <row r="25">
      <c r="A25" s="42">
        <f>A17 + 1</f>
        <v>44650</v>
      </c>
      <c r="B25" s="43" t="str">
        <f t="shared" ref="B25:E25" si="20">B17</f>
        <v>Sign up and SIgn in</v>
      </c>
      <c r="C25" s="35" t="str">
        <f t="shared" si="20"/>
        <v>Scan</v>
      </c>
      <c r="D25" s="37" t="str">
        <f t="shared" si="20"/>
        <v>Logging Refactor</v>
      </c>
      <c r="E25" s="39" t="str">
        <f t="shared" si="20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/>
      <c r="C26" s="48"/>
      <c r="D26" s="156">
        <v>0.0</v>
      </c>
      <c r="E26" s="50"/>
      <c r="F26" s="51"/>
      <c r="G26" s="52">
        <f t="shared" ref="G26:G32" si="21">sum(B26:E26)</f>
        <v>0</v>
      </c>
      <c r="H26" s="53">
        <f t="shared" ref="H26:H32" si="22">H18 - G26</f>
        <v>11</v>
      </c>
    </row>
    <row r="27">
      <c r="A27" s="54" t="s">
        <v>61</v>
      </c>
      <c r="B27" s="47"/>
      <c r="C27" s="56"/>
      <c r="D27" s="49"/>
      <c r="E27" s="58"/>
      <c r="F27" s="51"/>
      <c r="G27" s="52">
        <f t="shared" si="21"/>
        <v>0</v>
      </c>
      <c r="H27" s="53">
        <f t="shared" si="22"/>
        <v>9</v>
      </c>
    </row>
    <row r="28">
      <c r="A28" s="54" t="s">
        <v>63</v>
      </c>
      <c r="B28" s="47"/>
      <c r="C28" s="56"/>
      <c r="D28" s="49"/>
      <c r="E28" s="50">
        <v>2.0</v>
      </c>
      <c r="F28" s="59"/>
      <c r="G28" s="52">
        <f t="shared" si="21"/>
        <v>2</v>
      </c>
      <c r="H28" s="53">
        <f t="shared" si="22"/>
        <v>4</v>
      </c>
    </row>
    <row r="29">
      <c r="A29" s="54" t="s">
        <v>64</v>
      </c>
      <c r="B29" s="55"/>
      <c r="C29" s="56"/>
      <c r="D29" s="49"/>
      <c r="E29" s="58"/>
      <c r="F29" s="59"/>
      <c r="G29" s="52">
        <f t="shared" si="21"/>
        <v>0</v>
      </c>
      <c r="H29" s="53">
        <f t="shared" si="22"/>
        <v>4</v>
      </c>
    </row>
    <row r="30">
      <c r="A30" s="54" t="s">
        <v>66</v>
      </c>
      <c r="B30" s="47">
        <v>2.0</v>
      </c>
      <c r="C30" s="48"/>
      <c r="D30" s="49"/>
      <c r="E30" s="58"/>
      <c r="F30" s="59"/>
      <c r="G30" s="52">
        <f t="shared" si="21"/>
        <v>2</v>
      </c>
      <c r="H30" s="53">
        <f t="shared" si="22"/>
        <v>8</v>
      </c>
    </row>
    <row r="31">
      <c r="A31" s="54" t="s">
        <v>67</v>
      </c>
      <c r="B31" s="55"/>
      <c r="C31" s="56"/>
      <c r="D31" s="49"/>
      <c r="E31" s="50">
        <v>0.0</v>
      </c>
      <c r="F31" s="59"/>
      <c r="G31" s="52">
        <f t="shared" si="21"/>
        <v>0</v>
      </c>
      <c r="H31" s="53">
        <f t="shared" si="22"/>
        <v>7</v>
      </c>
    </row>
    <row r="32">
      <c r="A32" s="60" t="s">
        <v>69</v>
      </c>
      <c r="B32" s="47">
        <v>2.0</v>
      </c>
      <c r="C32" s="56"/>
      <c r="D32" s="49"/>
      <c r="E32" s="58"/>
      <c r="F32" s="59"/>
      <c r="G32" s="52">
        <f t="shared" si="21"/>
        <v>2</v>
      </c>
      <c r="H32" s="53">
        <f t="shared" si="22"/>
        <v>4</v>
      </c>
    </row>
    <row r="33">
      <c r="A33" s="42">
        <f>A25 + 1</f>
        <v>44651</v>
      </c>
      <c r="B33" s="43" t="str">
        <f t="shared" ref="B33:E33" si="23">B25</f>
        <v>Sign up and SIgn in</v>
      </c>
      <c r="C33" s="35" t="str">
        <f t="shared" si="23"/>
        <v>Scan</v>
      </c>
      <c r="D33" s="37" t="str">
        <f t="shared" si="23"/>
        <v>Logging Refactor</v>
      </c>
      <c r="E33" s="39" t="str">
        <f t="shared" si="23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/>
      <c r="C34" s="48"/>
      <c r="D34" s="156">
        <v>1.0</v>
      </c>
      <c r="E34" s="50">
        <v>1.0</v>
      </c>
      <c r="F34" s="51"/>
      <c r="G34" s="52">
        <f t="shared" ref="G34:G40" si="24">sum(B34:E34)</f>
        <v>2</v>
      </c>
      <c r="H34" s="53">
        <f t="shared" ref="H34:H40" si="25">H26 - G34</f>
        <v>9</v>
      </c>
    </row>
    <row r="35">
      <c r="A35" s="54" t="s">
        <v>61</v>
      </c>
      <c r="B35" s="47"/>
      <c r="C35" s="48">
        <v>2.5</v>
      </c>
      <c r="D35" s="49"/>
      <c r="E35" s="50"/>
      <c r="F35" s="51">
        <v>1.0</v>
      </c>
      <c r="G35" s="52">
        <f t="shared" si="24"/>
        <v>2.5</v>
      </c>
      <c r="H35" s="53">
        <f t="shared" si="25"/>
        <v>6.5</v>
      </c>
    </row>
    <row r="36">
      <c r="A36" s="54" t="s">
        <v>63</v>
      </c>
      <c r="B36" s="47"/>
      <c r="C36" s="56"/>
      <c r="D36" s="49"/>
      <c r="E36" s="58"/>
      <c r="F36" s="59"/>
      <c r="G36" s="52">
        <f t="shared" si="24"/>
        <v>0</v>
      </c>
      <c r="H36" s="53">
        <f t="shared" si="25"/>
        <v>4</v>
      </c>
    </row>
    <row r="37">
      <c r="A37" s="54" t="s">
        <v>64</v>
      </c>
      <c r="B37" s="55"/>
      <c r="C37" s="56"/>
      <c r="D37" s="49"/>
      <c r="E37" s="58"/>
      <c r="F37" s="59"/>
      <c r="G37" s="52">
        <f t="shared" si="24"/>
        <v>0</v>
      </c>
      <c r="H37" s="53">
        <f t="shared" si="25"/>
        <v>4</v>
      </c>
    </row>
    <row r="38">
      <c r="A38" s="54" t="s">
        <v>66</v>
      </c>
      <c r="B38" s="55"/>
      <c r="C38" s="48"/>
      <c r="D38" s="156"/>
      <c r="E38" s="50">
        <v>2.0</v>
      </c>
      <c r="F38" s="59"/>
      <c r="G38" s="52">
        <f t="shared" si="24"/>
        <v>2</v>
      </c>
      <c r="H38" s="53">
        <f t="shared" si="25"/>
        <v>6</v>
      </c>
    </row>
    <row r="39">
      <c r="A39" s="54" t="s">
        <v>67</v>
      </c>
      <c r="B39" s="55"/>
      <c r="C39" s="56"/>
      <c r="D39" s="49"/>
      <c r="E39" s="50">
        <v>0.5</v>
      </c>
      <c r="F39" s="59"/>
      <c r="G39" s="52">
        <f t="shared" si="24"/>
        <v>0.5</v>
      </c>
      <c r="H39" s="53">
        <f t="shared" si="25"/>
        <v>6.5</v>
      </c>
    </row>
    <row r="40">
      <c r="A40" s="60" t="s">
        <v>69</v>
      </c>
      <c r="B40" s="55"/>
      <c r="C40" s="48"/>
      <c r="D40" s="49"/>
      <c r="E40" s="58"/>
      <c r="F40" s="59"/>
      <c r="G40" s="52">
        <f t="shared" si="24"/>
        <v>0</v>
      </c>
      <c r="H40" s="53">
        <f t="shared" si="25"/>
        <v>4</v>
      </c>
    </row>
    <row r="41">
      <c r="A41" s="42">
        <f>A33 + 1</f>
        <v>44652</v>
      </c>
      <c r="B41" s="43" t="str">
        <f t="shared" ref="B41:E41" si="26">B33</f>
        <v>Sign up and SIgn in</v>
      </c>
      <c r="C41" s="35" t="str">
        <f t="shared" si="26"/>
        <v>Scan</v>
      </c>
      <c r="D41" s="37" t="str">
        <f t="shared" si="26"/>
        <v>Logging Refactor</v>
      </c>
      <c r="E41" s="39" t="str">
        <f t="shared" si="26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156">
        <v>2.0</v>
      </c>
      <c r="E42" s="50"/>
      <c r="F42" s="59"/>
      <c r="G42" s="52">
        <f t="shared" ref="G42:G48" si="27">sum(B42:E42)</f>
        <v>2</v>
      </c>
      <c r="H42" s="53">
        <f t="shared" ref="H42:H48" si="28">H34 - G42</f>
        <v>7</v>
      </c>
    </row>
    <row r="43">
      <c r="A43" s="54" t="s">
        <v>61</v>
      </c>
      <c r="B43" s="47"/>
      <c r="C43" s="48">
        <v>1.5</v>
      </c>
      <c r="D43" s="49"/>
      <c r="E43" s="50"/>
      <c r="F43" s="51">
        <v>2.0</v>
      </c>
      <c r="G43" s="52">
        <f t="shared" si="27"/>
        <v>1.5</v>
      </c>
      <c r="H43" s="53">
        <f t="shared" si="28"/>
        <v>5</v>
      </c>
    </row>
    <row r="44">
      <c r="A44" s="54" t="s">
        <v>63</v>
      </c>
      <c r="B44" s="55"/>
      <c r="C44" s="56"/>
      <c r="D44" s="49"/>
      <c r="E44" s="58"/>
      <c r="F44" s="59"/>
      <c r="G44" s="52">
        <f t="shared" si="27"/>
        <v>0</v>
      </c>
      <c r="H44" s="53">
        <f t="shared" si="28"/>
        <v>4</v>
      </c>
    </row>
    <row r="45">
      <c r="A45" s="54" t="s">
        <v>64</v>
      </c>
      <c r="B45" s="55"/>
      <c r="C45" s="56"/>
      <c r="D45" s="49"/>
      <c r="E45" s="50"/>
      <c r="F45" s="51"/>
      <c r="G45" s="52">
        <f t="shared" si="27"/>
        <v>0</v>
      </c>
      <c r="H45" s="53">
        <f t="shared" si="28"/>
        <v>4</v>
      </c>
    </row>
    <row r="46">
      <c r="A46" s="54" t="s">
        <v>66</v>
      </c>
      <c r="B46" s="55"/>
      <c r="C46" s="56"/>
      <c r="D46" s="156"/>
      <c r="E46" s="58"/>
      <c r="F46" s="59"/>
      <c r="G46" s="52">
        <f t="shared" si="27"/>
        <v>0</v>
      </c>
      <c r="H46" s="53">
        <f t="shared" si="28"/>
        <v>6</v>
      </c>
    </row>
    <row r="47">
      <c r="A47" s="54" t="s">
        <v>67</v>
      </c>
      <c r="B47" s="55"/>
      <c r="C47" s="56"/>
      <c r="D47" s="49"/>
      <c r="E47" s="50">
        <v>0.5</v>
      </c>
      <c r="F47" s="59"/>
      <c r="G47" s="52">
        <f t="shared" si="27"/>
        <v>0.5</v>
      </c>
      <c r="H47" s="53">
        <f t="shared" si="28"/>
        <v>6</v>
      </c>
    </row>
    <row r="48">
      <c r="A48" s="60" t="s">
        <v>69</v>
      </c>
      <c r="B48" s="47">
        <v>1.0</v>
      </c>
      <c r="C48" s="56"/>
      <c r="D48" s="49"/>
      <c r="E48" s="58"/>
      <c r="F48" s="59"/>
      <c r="G48" s="52">
        <f t="shared" si="27"/>
        <v>1</v>
      </c>
      <c r="H48" s="53">
        <f t="shared" si="28"/>
        <v>3</v>
      </c>
    </row>
    <row r="49">
      <c r="A49" s="42">
        <f>A41 + 1</f>
        <v>44653</v>
      </c>
      <c r="B49" s="43" t="str">
        <f t="shared" ref="B49:E49" si="29">B41</f>
        <v>Sign up and SIgn in</v>
      </c>
      <c r="C49" s="35" t="str">
        <f t="shared" si="29"/>
        <v>Scan</v>
      </c>
      <c r="D49" s="37" t="str">
        <f t="shared" si="29"/>
        <v>Logging Refactor</v>
      </c>
      <c r="E49" s="39" t="str">
        <f t="shared" si="29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156">
        <v>0.0</v>
      </c>
      <c r="E50" s="50"/>
      <c r="F50" s="59"/>
      <c r="G50" s="52">
        <f t="shared" ref="G50:G56" si="30">sum(B50:E50)</f>
        <v>0</v>
      </c>
      <c r="H50" s="53">
        <f t="shared" ref="H50:H56" si="31">H42 - G50</f>
        <v>7</v>
      </c>
    </row>
    <row r="51">
      <c r="A51" s="54" t="s">
        <v>61</v>
      </c>
      <c r="B51" s="55"/>
      <c r="C51" s="56"/>
      <c r="D51" s="49"/>
      <c r="E51" s="58"/>
      <c r="F51" s="59"/>
      <c r="G51" s="52">
        <f t="shared" si="30"/>
        <v>0</v>
      </c>
      <c r="H51" s="53">
        <f t="shared" si="31"/>
        <v>5</v>
      </c>
    </row>
    <row r="52">
      <c r="A52" s="54" t="s">
        <v>63</v>
      </c>
      <c r="B52" s="55"/>
      <c r="C52" s="56"/>
      <c r="D52" s="49"/>
      <c r="E52" s="50">
        <v>1.0</v>
      </c>
      <c r="F52" s="59"/>
      <c r="G52" s="52">
        <f t="shared" si="30"/>
        <v>1</v>
      </c>
      <c r="H52" s="53">
        <f t="shared" si="31"/>
        <v>3</v>
      </c>
    </row>
    <row r="53">
      <c r="A53" s="54" t="s">
        <v>64</v>
      </c>
      <c r="B53" s="55"/>
      <c r="C53" s="56"/>
      <c r="D53" s="49"/>
      <c r="E53" s="58"/>
      <c r="F53" s="51"/>
      <c r="G53" s="52">
        <f t="shared" si="30"/>
        <v>0</v>
      </c>
      <c r="H53" s="53">
        <f t="shared" si="31"/>
        <v>4</v>
      </c>
    </row>
    <row r="54">
      <c r="A54" s="54" t="s">
        <v>66</v>
      </c>
      <c r="B54" s="47">
        <v>2.0</v>
      </c>
      <c r="C54" s="48"/>
      <c r="D54" s="49"/>
      <c r="E54" s="58"/>
      <c r="F54" s="59"/>
      <c r="G54" s="52">
        <f t="shared" si="30"/>
        <v>2</v>
      </c>
      <c r="H54" s="53">
        <f t="shared" si="31"/>
        <v>4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0"/>
        <v>1</v>
      </c>
      <c r="H55" s="53">
        <f t="shared" si="31"/>
        <v>5</v>
      </c>
    </row>
    <row r="56">
      <c r="A56" s="60" t="s">
        <v>69</v>
      </c>
      <c r="B56" s="55"/>
      <c r="C56" s="56"/>
      <c r="D56" s="49"/>
      <c r="E56" s="58"/>
      <c r="F56" s="59"/>
      <c r="G56" s="52">
        <f t="shared" si="30"/>
        <v>0</v>
      </c>
      <c r="H56" s="53">
        <f t="shared" si="31"/>
        <v>3</v>
      </c>
    </row>
    <row r="57">
      <c r="A57" s="42">
        <f>A49 + 1</f>
        <v>44654</v>
      </c>
      <c r="B57" s="43" t="str">
        <f t="shared" ref="B57:E57" si="32">B49</f>
        <v>Sign up and SIgn in</v>
      </c>
      <c r="C57" s="35" t="str">
        <f t="shared" si="32"/>
        <v>Scan</v>
      </c>
      <c r="D57" s="37" t="str">
        <f t="shared" si="32"/>
        <v>Logging Refactor</v>
      </c>
      <c r="E57" s="39" t="str">
        <f t="shared" si="32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156">
        <v>0.0</v>
      </c>
      <c r="E58" s="50"/>
      <c r="F58" s="59"/>
      <c r="G58" s="52">
        <f t="shared" ref="G58:G64" si="33">sum(B58:E58)</f>
        <v>0</v>
      </c>
      <c r="H58" s="53">
        <f t="shared" ref="H58:H64" si="34">H50 - G58</f>
        <v>7</v>
      </c>
    </row>
    <row r="59">
      <c r="A59" s="54" t="s">
        <v>61</v>
      </c>
      <c r="B59" s="55"/>
      <c r="C59" s="56"/>
      <c r="D59" s="49"/>
      <c r="E59" s="58"/>
      <c r="F59" s="59"/>
      <c r="G59" s="52">
        <f t="shared" si="33"/>
        <v>0</v>
      </c>
      <c r="H59" s="53">
        <f t="shared" si="34"/>
        <v>5</v>
      </c>
    </row>
    <row r="60">
      <c r="A60" s="54" t="s">
        <v>63</v>
      </c>
      <c r="B60" s="55"/>
      <c r="C60" s="56"/>
      <c r="D60" s="49"/>
      <c r="E60" s="50">
        <v>1.0</v>
      </c>
      <c r="F60" s="59"/>
      <c r="G60" s="52">
        <f t="shared" si="33"/>
        <v>1</v>
      </c>
      <c r="H60" s="53">
        <f t="shared" si="34"/>
        <v>2</v>
      </c>
    </row>
    <row r="61">
      <c r="A61" s="54" t="s">
        <v>64</v>
      </c>
      <c r="B61" s="55"/>
      <c r="C61" s="56"/>
      <c r="D61" s="49"/>
      <c r="E61" s="58"/>
      <c r="F61" s="51"/>
      <c r="G61" s="52">
        <f t="shared" si="33"/>
        <v>0</v>
      </c>
      <c r="H61" s="53">
        <f t="shared" si="34"/>
        <v>4</v>
      </c>
    </row>
    <row r="62">
      <c r="A62" s="54" t="s">
        <v>66</v>
      </c>
      <c r="B62" s="47"/>
      <c r="C62" s="48">
        <v>3.0</v>
      </c>
      <c r="D62" s="49"/>
      <c r="E62" s="58"/>
      <c r="F62" s="59"/>
      <c r="G62" s="52">
        <f t="shared" si="33"/>
        <v>3</v>
      </c>
      <c r="H62" s="53">
        <f t="shared" si="34"/>
        <v>1</v>
      </c>
    </row>
    <row r="63">
      <c r="A63" s="54" t="s">
        <v>67</v>
      </c>
      <c r="B63" s="55"/>
      <c r="C63" s="56"/>
      <c r="D63" s="49"/>
      <c r="E63" s="50">
        <v>1.0</v>
      </c>
      <c r="F63" s="59"/>
      <c r="G63" s="52">
        <f t="shared" si="33"/>
        <v>1</v>
      </c>
      <c r="H63" s="53">
        <f t="shared" si="34"/>
        <v>4</v>
      </c>
    </row>
    <row r="64">
      <c r="A64" s="60" t="s">
        <v>69</v>
      </c>
      <c r="B64" s="61">
        <v>1.0</v>
      </c>
      <c r="C64" s="62"/>
      <c r="D64" s="63"/>
      <c r="E64" s="64"/>
      <c r="F64" s="65"/>
      <c r="G64" s="52">
        <f t="shared" si="33"/>
        <v>1</v>
      </c>
      <c r="H64" s="66">
        <f t="shared" si="34"/>
        <v>2</v>
      </c>
    </row>
    <row r="65">
      <c r="E65" s="67" t="s">
        <v>75</v>
      </c>
      <c r="F65" s="68">
        <f>SUM(F9:F64)</f>
        <v>8.5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44648</v>
      </c>
      <c r="B72" s="70">
        <f>SUM(G10+G11+G12+G13+G14+G15+G16)</f>
        <v>14.5</v>
      </c>
      <c r="C72" s="70">
        <f>(B72-F72)/(F72)*100</f>
        <v>59.84251969</v>
      </c>
      <c r="D72" s="70">
        <f>SUM(H9:H16)</f>
        <v>63.5</v>
      </c>
      <c r="E72" s="70">
        <f>D72</f>
        <v>63.5</v>
      </c>
      <c r="F72" s="70">
        <f>E78</f>
        <v>9.071428571</v>
      </c>
    </row>
    <row r="73">
      <c r="A73" s="32">
        <f t="shared" ref="A73:A79" si="35">A72 + 1</f>
        <v>44649</v>
      </c>
      <c r="B73" s="70">
        <f>SUM(G18+G19+G20+G21+G22+G23+G24)</f>
        <v>10.5</v>
      </c>
      <c r="C73" s="70">
        <f>(B73-F72)/(F72)*100</f>
        <v>15.7480315</v>
      </c>
      <c r="D73" s="70">
        <f>Sum(H17:H24)</f>
        <v>53</v>
      </c>
      <c r="E73" s="70">
        <f>D72 * (6/7)</f>
        <v>54.42857143</v>
      </c>
    </row>
    <row r="74">
      <c r="A74" s="32">
        <f t="shared" si="35"/>
        <v>44650</v>
      </c>
      <c r="B74" s="70">
        <f>SUM(G26+G27+G28+G29+G30+G31+G32)</f>
        <v>6</v>
      </c>
      <c r="C74" s="70">
        <f>(B74-F72)/(F72)*100</f>
        <v>-33.85826772</v>
      </c>
      <c r="D74" s="70">
        <f>sum(H25:H32)</f>
        <v>47</v>
      </c>
      <c r="E74" s="70">
        <f>D72 * (5/7)</f>
        <v>45.35714286</v>
      </c>
    </row>
    <row r="75">
      <c r="A75" s="32">
        <f t="shared" si="35"/>
        <v>44651</v>
      </c>
      <c r="B75" s="70">
        <f>SUM(G34+G35+G36+G37+G38+G39+G40)</f>
        <v>7</v>
      </c>
      <c r="C75" s="70">
        <f>(B75-F72)/(F72)*100</f>
        <v>-22.83464567</v>
      </c>
      <c r="D75" s="70">
        <f>sum(H33:H40)</f>
        <v>40</v>
      </c>
      <c r="E75" s="70">
        <f>D72 * (4/7)</f>
        <v>36.28571429</v>
      </c>
    </row>
    <row r="76">
      <c r="A76" s="32">
        <f t="shared" si="35"/>
        <v>44652</v>
      </c>
      <c r="B76" s="70">
        <f>SUM(G42+G43+G44+G45+G46+G47+G48)</f>
        <v>5</v>
      </c>
      <c r="C76" s="70">
        <f>((B76-F72)/(F72)*100)</f>
        <v>-44.88188976</v>
      </c>
      <c r="D76" s="70">
        <f>sum(H41:H48)</f>
        <v>35</v>
      </c>
      <c r="E76" s="70">
        <f>D72 * (3/7)</f>
        <v>27.21428571</v>
      </c>
    </row>
    <row r="77">
      <c r="A77" s="32">
        <f t="shared" si="35"/>
        <v>44653</v>
      </c>
      <c r="B77" s="70">
        <f>SUM(G50+G51+G52+G53+G54+G55+G56)</f>
        <v>4</v>
      </c>
      <c r="C77" s="70">
        <f>(B77-F72)/(F72)*100</f>
        <v>-55.90551181</v>
      </c>
      <c r="D77" s="70">
        <f>sum(H49:H56)</f>
        <v>31</v>
      </c>
      <c r="E77" s="70">
        <f>D72 * (2/7)</f>
        <v>18.14285714</v>
      </c>
    </row>
    <row r="78">
      <c r="A78" s="32">
        <f t="shared" si="35"/>
        <v>44654</v>
      </c>
      <c r="B78" s="70">
        <f>SUM(G58+G59+G60+G61+G62+G63+G64)</f>
        <v>6</v>
      </c>
      <c r="C78" s="70">
        <f>(B78-F72)/(F72)*100</f>
        <v>-33.85826772</v>
      </c>
      <c r="D78" s="70">
        <f>sum(H57:H64)</f>
        <v>25</v>
      </c>
      <c r="E78" s="70">
        <f>D72 * (1/7)</f>
        <v>9.071428571</v>
      </c>
    </row>
    <row r="79">
      <c r="A79" s="32">
        <f t="shared" si="35"/>
        <v>44655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25</v>
      </c>
      <c r="E79" s="70">
        <f>D72 * 0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6</v>
      </c>
      <c r="D2" s="28">
        <v>44655.0</v>
      </c>
      <c r="E2" s="29">
        <f>SUM(H9:H16)</f>
        <v>70</v>
      </c>
      <c r="F2" s="30">
        <f>sum(I2:I5)</f>
        <v>60</v>
      </c>
      <c r="G2" s="31" t="s">
        <v>103</v>
      </c>
      <c r="H2" s="31">
        <f>sum(B9:B64)</f>
        <v>19</v>
      </c>
      <c r="I2" s="31">
        <v>20.0</v>
      </c>
      <c r="J2" s="32">
        <f>D2</f>
        <v>44655</v>
      </c>
      <c r="K2" s="33">
        <f>B2</f>
        <v>8</v>
      </c>
      <c r="L2" s="33">
        <f>B3</f>
        <v>18</v>
      </c>
      <c r="M2" s="33">
        <f>B4</f>
        <v>10</v>
      </c>
      <c r="N2" s="33">
        <f>B5</f>
        <v>8</v>
      </c>
      <c r="O2" s="33">
        <f>B6</f>
        <v>16</v>
      </c>
      <c r="P2" s="33">
        <f>B7</f>
        <v>8</v>
      </c>
      <c r="Q2" s="33">
        <f>B8</f>
        <v>8</v>
      </c>
      <c r="R2" s="33">
        <f>sum(K2:Q2)</f>
        <v>76</v>
      </c>
      <c r="V2" s="25"/>
      <c r="W2" s="33">
        <f t="shared" ref="W2:AC2" si="1">(K11-K17)/7</f>
        <v>0.7142857143</v>
      </c>
      <c r="X2" s="33">
        <f t="shared" si="1"/>
        <v>2.357142857</v>
      </c>
      <c r="Y2" s="33">
        <f t="shared" si="1"/>
        <v>0.8571428571</v>
      </c>
      <c r="Z2" s="33">
        <f t="shared" si="1"/>
        <v>0.2857142857</v>
      </c>
      <c r="AA2" s="33">
        <f t="shared" si="1"/>
        <v>1.857142857</v>
      </c>
      <c r="AB2" s="33">
        <f t="shared" si="1"/>
        <v>0.7142857143</v>
      </c>
      <c r="AC2" s="33">
        <f t="shared" si="1"/>
        <v>0.8571428571</v>
      </c>
      <c r="AD2" s="34"/>
    </row>
    <row r="3">
      <c r="A3" s="26" t="s">
        <v>61</v>
      </c>
      <c r="B3" s="27">
        <v>18.0</v>
      </c>
      <c r="C3" s="27">
        <f t="shared" ref="C3:C4" si="3">sumif(A9:A1000,A3,G9:G1000)</f>
        <v>16.5</v>
      </c>
      <c r="D3" s="28">
        <v>44656.0</v>
      </c>
      <c r="E3" s="29">
        <f>Sum(H17:H24)</f>
        <v>64</v>
      </c>
      <c r="F3" s="29">
        <f>F2 * (6/7)</f>
        <v>51.42857143</v>
      </c>
      <c r="G3" s="5" t="s">
        <v>104</v>
      </c>
      <c r="H3" s="35">
        <f>sum(C9:C64)</f>
        <v>10</v>
      </c>
      <c r="I3" s="5">
        <v>10.0</v>
      </c>
      <c r="J3" s="32">
        <f t="shared" ref="J3:J9" si="4">J2 + 1</f>
        <v>44656</v>
      </c>
      <c r="K3" s="33">
        <f t="shared" ref="K3:R3" si="2">K2 * (6/7)</f>
        <v>6.857142857</v>
      </c>
      <c r="L3" s="33">
        <f t="shared" si="2"/>
        <v>15.42857143</v>
      </c>
      <c r="M3" s="33">
        <f t="shared" si="2"/>
        <v>8.571428571</v>
      </c>
      <c r="N3" s="33">
        <f t="shared" si="2"/>
        <v>6.857142857</v>
      </c>
      <c r="O3" s="33">
        <f t="shared" si="2"/>
        <v>13.71428571</v>
      </c>
      <c r="P3" s="33">
        <f t="shared" si="2"/>
        <v>6.857142857</v>
      </c>
      <c r="Q3" s="33">
        <f t="shared" si="2"/>
        <v>6.857142857</v>
      </c>
      <c r="R3" s="33">
        <f t="shared" si="2"/>
        <v>65.14285714</v>
      </c>
    </row>
    <row r="4">
      <c r="A4" s="26" t="s">
        <v>63</v>
      </c>
      <c r="B4" s="27">
        <v>10.0</v>
      </c>
      <c r="C4" s="27">
        <f t="shared" si="3"/>
        <v>8</v>
      </c>
      <c r="D4" s="28">
        <v>44657.0</v>
      </c>
      <c r="E4" s="29">
        <f>sum(H25:H32)</f>
        <v>54.5</v>
      </c>
      <c r="F4" s="29">
        <f>F2 * (5/7)</f>
        <v>42.85714286</v>
      </c>
      <c r="G4" s="36" t="s">
        <v>105</v>
      </c>
      <c r="H4" s="37">
        <f>sum(D9:D64)</f>
        <v>14.5</v>
      </c>
      <c r="I4" s="36">
        <v>15.0</v>
      </c>
      <c r="J4" s="32">
        <f t="shared" si="4"/>
        <v>44657</v>
      </c>
      <c r="K4" s="33">
        <f t="shared" ref="K4:R4" si="5">K2 * (5/7)</f>
        <v>5.714285714</v>
      </c>
      <c r="L4" s="33">
        <f t="shared" si="5"/>
        <v>12.85714286</v>
      </c>
      <c r="M4" s="33">
        <f t="shared" si="5"/>
        <v>7.142857143</v>
      </c>
      <c r="N4" s="33">
        <f t="shared" si="5"/>
        <v>5.714285714</v>
      </c>
      <c r="O4" s="33">
        <f t="shared" si="5"/>
        <v>11.42857143</v>
      </c>
      <c r="P4" s="33">
        <f t="shared" si="5"/>
        <v>5.714285714</v>
      </c>
      <c r="Q4" s="33">
        <f t="shared" si="5"/>
        <v>5.714285714</v>
      </c>
      <c r="R4" s="33">
        <f t="shared" si="5"/>
        <v>54.28571429</v>
      </c>
    </row>
    <row r="5">
      <c r="A5" s="26" t="s">
        <v>64</v>
      </c>
      <c r="B5" s="27">
        <v>8.0</v>
      </c>
      <c r="C5" s="27">
        <f>sumif(A9:A1000,A5,G9:G1000)</f>
        <v>2</v>
      </c>
      <c r="D5" s="28">
        <v>44658.0</v>
      </c>
      <c r="E5" s="29">
        <f>sum(H33:H40)</f>
        <v>48.5</v>
      </c>
      <c r="F5" s="29">
        <f>F2 * (4/7)</f>
        <v>34.28571429</v>
      </c>
      <c r="G5" s="38" t="s">
        <v>65</v>
      </c>
      <c r="H5" s="39">
        <f>sum(E9:E64)</f>
        <v>16</v>
      </c>
      <c r="I5" s="38">
        <v>15.0</v>
      </c>
      <c r="J5" s="32">
        <f t="shared" si="4"/>
        <v>44658</v>
      </c>
      <c r="K5" s="33">
        <f t="shared" ref="K5:R5" si="6">K2 * (4/7)</f>
        <v>4.571428571</v>
      </c>
      <c r="L5" s="33">
        <f t="shared" si="6"/>
        <v>10.28571429</v>
      </c>
      <c r="M5" s="33">
        <f t="shared" si="6"/>
        <v>5.714285714</v>
      </c>
      <c r="N5" s="33">
        <f t="shared" si="6"/>
        <v>4.571428571</v>
      </c>
      <c r="O5" s="33">
        <f t="shared" si="6"/>
        <v>9.142857143</v>
      </c>
      <c r="P5" s="33">
        <f t="shared" si="6"/>
        <v>4.571428571</v>
      </c>
      <c r="Q5" s="33">
        <f t="shared" si="6"/>
        <v>4.571428571</v>
      </c>
      <c r="R5" s="33">
        <f t="shared" si="6"/>
        <v>43.42857143</v>
      </c>
    </row>
    <row r="6">
      <c r="A6" s="26" t="s">
        <v>66</v>
      </c>
      <c r="B6" s="27">
        <v>16.0</v>
      </c>
      <c r="C6" s="27">
        <f>sumif(A9:A1000,A6,G9:G1000)</f>
        <v>15</v>
      </c>
      <c r="D6" s="28">
        <v>44659.0</v>
      </c>
      <c r="E6" s="29">
        <f>sum(H41:H48)</f>
        <v>41.5</v>
      </c>
      <c r="F6" s="29">
        <f>F2 * (3/7)</f>
        <v>25.71428571</v>
      </c>
      <c r="J6" s="32">
        <f t="shared" si="4"/>
        <v>44659</v>
      </c>
      <c r="K6" s="33">
        <f t="shared" ref="K6:R6" si="7">K2 * (3/7)</f>
        <v>3.428571429</v>
      </c>
      <c r="L6" s="33">
        <f t="shared" si="7"/>
        <v>7.714285714</v>
      </c>
      <c r="M6" s="33">
        <f t="shared" si="7"/>
        <v>4.285714286</v>
      </c>
      <c r="N6" s="33">
        <f t="shared" si="7"/>
        <v>3.428571429</v>
      </c>
      <c r="O6" s="33">
        <f t="shared" si="7"/>
        <v>6.857142857</v>
      </c>
      <c r="P6" s="33">
        <f t="shared" si="7"/>
        <v>3.428571429</v>
      </c>
      <c r="Q6" s="33">
        <f t="shared" si="7"/>
        <v>3.428571429</v>
      </c>
      <c r="R6" s="33">
        <f t="shared" si="7"/>
        <v>32.57142857</v>
      </c>
    </row>
    <row r="7">
      <c r="A7" s="26" t="s">
        <v>67</v>
      </c>
      <c r="B7" s="27">
        <v>8.0</v>
      </c>
      <c r="C7" s="27">
        <f>sumif(A9:A1000,A7,G9:G1000)</f>
        <v>6</v>
      </c>
      <c r="D7" s="28">
        <v>44660.0</v>
      </c>
      <c r="E7" s="29">
        <f>sum(H49:H56)</f>
        <v>32.5</v>
      </c>
      <c r="F7" s="29">
        <f>F2 * (2/7)</f>
        <v>17.14285714</v>
      </c>
      <c r="G7" s="26" t="s">
        <v>68</v>
      </c>
      <c r="H7" s="26" t="s">
        <v>50</v>
      </c>
      <c r="J7" s="32">
        <f t="shared" si="4"/>
        <v>44660</v>
      </c>
      <c r="K7" s="33">
        <f t="shared" ref="K7:R7" si="8">K2 * (2/7)</f>
        <v>2.285714286</v>
      </c>
      <c r="L7" s="33">
        <f t="shared" si="8"/>
        <v>5.142857143</v>
      </c>
      <c r="M7" s="33">
        <f t="shared" si="8"/>
        <v>2.857142857</v>
      </c>
      <c r="N7" s="33">
        <f t="shared" si="8"/>
        <v>2.285714286</v>
      </c>
      <c r="O7" s="33">
        <f t="shared" si="8"/>
        <v>4.571428571</v>
      </c>
      <c r="P7" s="33">
        <f t="shared" si="8"/>
        <v>2.285714286</v>
      </c>
      <c r="Q7" s="33">
        <f t="shared" si="8"/>
        <v>2.285714286</v>
      </c>
      <c r="R7" s="33">
        <f t="shared" si="8"/>
        <v>21.71428571</v>
      </c>
    </row>
    <row r="8">
      <c r="A8" s="26" t="s">
        <v>69</v>
      </c>
      <c r="B8" s="27">
        <v>8.0</v>
      </c>
      <c r="C8" s="27">
        <f>sumif(A9:A1000,A8,G9:G1000)</f>
        <v>6</v>
      </c>
      <c r="D8" s="28">
        <v>44661.0</v>
      </c>
      <c r="E8" s="29">
        <f>sum(H57:H64)</f>
        <v>16.5</v>
      </c>
      <c r="F8" s="29">
        <f>F2 * (1/7)</f>
        <v>8.571428571</v>
      </c>
      <c r="G8" s="40">
        <f t="shared" ref="G8:H8" si="9">Sum(B2:B8)</f>
        <v>76</v>
      </c>
      <c r="H8" s="41">
        <f t="shared" si="9"/>
        <v>59.5</v>
      </c>
      <c r="J8" s="32">
        <f t="shared" si="4"/>
        <v>44661</v>
      </c>
      <c r="K8" s="33">
        <f t="shared" ref="K8:R8" si="10">K2 * (1/7)</f>
        <v>1.142857143</v>
      </c>
      <c r="L8" s="33">
        <f t="shared" si="10"/>
        <v>2.571428571</v>
      </c>
      <c r="M8" s="33">
        <f t="shared" si="10"/>
        <v>1.428571429</v>
      </c>
      <c r="N8" s="33">
        <f t="shared" si="10"/>
        <v>1.142857143</v>
      </c>
      <c r="O8" s="33">
        <f t="shared" si="10"/>
        <v>2.285714286</v>
      </c>
      <c r="P8" s="33">
        <f t="shared" si="10"/>
        <v>1.142857143</v>
      </c>
      <c r="Q8" s="33">
        <f t="shared" si="10"/>
        <v>1.142857143</v>
      </c>
      <c r="R8" s="33">
        <f t="shared" si="10"/>
        <v>10.85714286</v>
      </c>
    </row>
    <row r="9">
      <c r="A9" s="42">
        <f>D2</f>
        <v>44655</v>
      </c>
      <c r="B9" s="43" t="str">
        <f>G2</f>
        <v>Food Info Page</v>
      </c>
      <c r="C9" s="35" t="str">
        <f>G3</f>
        <v>Flags Page</v>
      </c>
      <c r="D9" s="37" t="str">
        <f>G4</f>
        <v>Add Product Page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4"/>
        <v>44662</v>
      </c>
      <c r="K9" s="33">
        <f t="shared" ref="K9:R9" si="11">K2 * (0/7)</f>
        <v>0</v>
      </c>
      <c r="L9" s="33">
        <f t="shared" si="11"/>
        <v>0</v>
      </c>
      <c r="M9" s="33">
        <f t="shared" si="11"/>
        <v>0</v>
      </c>
      <c r="N9" s="33">
        <f t="shared" si="11"/>
        <v>0</v>
      </c>
      <c r="O9" s="33">
        <f t="shared" si="11"/>
        <v>0</v>
      </c>
      <c r="P9" s="33">
        <f t="shared" si="11"/>
        <v>0</v>
      </c>
      <c r="Q9" s="33">
        <f t="shared" si="11"/>
        <v>0</v>
      </c>
      <c r="R9" s="33">
        <f t="shared" si="11"/>
        <v>0</v>
      </c>
    </row>
    <row r="10">
      <c r="A10" s="46" t="s">
        <v>59</v>
      </c>
      <c r="B10" s="47"/>
      <c r="C10" s="48"/>
      <c r="D10" s="49"/>
      <c r="E10" s="50">
        <v>1.0</v>
      </c>
      <c r="F10" s="51"/>
      <c r="G10" s="52">
        <f t="shared" ref="G10:G16" si="12">sum(B10:E10)</f>
        <v>1</v>
      </c>
      <c r="H10" s="53">
        <f t="shared" ref="H10:H16" si="13">B2 - G10</f>
        <v>7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/>
      <c r="F11" s="51"/>
      <c r="G11" s="52">
        <f t="shared" si="12"/>
        <v>0</v>
      </c>
      <c r="H11" s="53">
        <f t="shared" si="13"/>
        <v>18</v>
      </c>
      <c r="J11" s="32">
        <f>D2</f>
        <v>44655</v>
      </c>
      <c r="K11" s="57">
        <f>H10</f>
        <v>7</v>
      </c>
      <c r="L11" s="57">
        <f>H11</f>
        <v>18</v>
      </c>
      <c r="M11" s="57">
        <f>H12</f>
        <v>8</v>
      </c>
      <c r="N11" s="57">
        <f>H13</f>
        <v>8</v>
      </c>
      <c r="O11" s="57">
        <f>H14</f>
        <v>14</v>
      </c>
      <c r="P11" s="57">
        <f>H15</f>
        <v>7</v>
      </c>
      <c r="Q11" s="57">
        <f>H16</f>
        <v>8</v>
      </c>
      <c r="R11" s="57">
        <f t="shared" ref="R11:R18" si="14">sum(K11:Q11)</f>
        <v>70</v>
      </c>
    </row>
    <row r="12">
      <c r="A12" s="54" t="s">
        <v>63</v>
      </c>
      <c r="B12" s="47">
        <v>2.0</v>
      </c>
      <c r="C12" s="56"/>
      <c r="D12" s="49"/>
      <c r="E12" s="50"/>
      <c r="F12" s="51"/>
      <c r="G12" s="52">
        <f t="shared" si="12"/>
        <v>2</v>
      </c>
      <c r="H12" s="53">
        <f t="shared" si="13"/>
        <v>8</v>
      </c>
      <c r="J12" s="32">
        <f t="shared" ref="J12:J18" si="15">J11 + 1</f>
        <v>44656</v>
      </c>
      <c r="K12" s="57">
        <f>H18</f>
        <v>7</v>
      </c>
      <c r="L12" s="57">
        <f>H19</f>
        <v>16</v>
      </c>
      <c r="M12" s="57">
        <f>H20</f>
        <v>7</v>
      </c>
      <c r="N12" s="57">
        <f>H21</f>
        <v>8</v>
      </c>
      <c r="O12" s="57">
        <f>H22</f>
        <v>12</v>
      </c>
      <c r="P12" s="57">
        <f>H23</f>
        <v>6</v>
      </c>
      <c r="Q12" s="57">
        <f>H24</f>
        <v>8</v>
      </c>
      <c r="R12" s="57">
        <f t="shared" si="14"/>
        <v>64</v>
      </c>
    </row>
    <row r="13">
      <c r="A13" s="54" t="s">
        <v>64</v>
      </c>
      <c r="B13" s="55"/>
      <c r="C13" s="56"/>
      <c r="D13" s="49"/>
      <c r="E13" s="50"/>
      <c r="F13" s="51"/>
      <c r="G13" s="52">
        <f t="shared" si="12"/>
        <v>0</v>
      </c>
      <c r="H13" s="53">
        <f t="shared" si="13"/>
        <v>8</v>
      </c>
      <c r="J13" s="32">
        <f t="shared" si="15"/>
        <v>44657</v>
      </c>
      <c r="K13" s="57">
        <f>H26</f>
        <v>5</v>
      </c>
      <c r="L13" s="57">
        <f>H27</f>
        <v>16</v>
      </c>
      <c r="M13" s="57">
        <f>H28</f>
        <v>5</v>
      </c>
      <c r="N13" s="57">
        <f>H29</f>
        <v>8</v>
      </c>
      <c r="O13" s="57">
        <f>H30</f>
        <v>9</v>
      </c>
      <c r="P13" s="57">
        <f>H31</f>
        <v>5.5</v>
      </c>
      <c r="Q13" s="57">
        <f>H32</f>
        <v>6</v>
      </c>
      <c r="R13" s="57">
        <f t="shared" si="14"/>
        <v>54.5</v>
      </c>
    </row>
    <row r="14">
      <c r="A14" s="54" t="s">
        <v>66</v>
      </c>
      <c r="B14" s="47">
        <v>2.0</v>
      </c>
      <c r="C14" s="48"/>
      <c r="D14" s="156"/>
      <c r="E14" s="58"/>
      <c r="F14" s="59"/>
      <c r="G14" s="52">
        <f t="shared" si="12"/>
        <v>2</v>
      </c>
      <c r="H14" s="53">
        <f t="shared" si="13"/>
        <v>14</v>
      </c>
      <c r="J14" s="32">
        <f t="shared" si="15"/>
        <v>44658</v>
      </c>
      <c r="K14" s="57">
        <f>H34</f>
        <v>5</v>
      </c>
      <c r="L14" s="57">
        <f>H35</f>
        <v>13.5</v>
      </c>
      <c r="M14" s="57">
        <f>H36</f>
        <v>4</v>
      </c>
      <c r="N14" s="57">
        <f>H37</f>
        <v>8</v>
      </c>
      <c r="O14" s="57">
        <f>H38</f>
        <v>7</v>
      </c>
      <c r="P14" s="57">
        <f>H39</f>
        <v>5</v>
      </c>
      <c r="Q14" s="57">
        <f>H40</f>
        <v>6</v>
      </c>
      <c r="R14" s="57">
        <f t="shared" si="14"/>
        <v>48.5</v>
      </c>
    </row>
    <row r="15">
      <c r="A15" s="54" t="s">
        <v>67</v>
      </c>
      <c r="B15" s="55"/>
      <c r="C15" s="56"/>
      <c r="D15" s="49"/>
      <c r="E15" s="50">
        <v>1.0</v>
      </c>
      <c r="F15" s="51"/>
      <c r="G15" s="52">
        <f t="shared" si="12"/>
        <v>1</v>
      </c>
      <c r="H15" s="53">
        <f t="shared" si="13"/>
        <v>7</v>
      </c>
      <c r="J15" s="32">
        <f t="shared" si="15"/>
        <v>44659</v>
      </c>
      <c r="K15" s="57">
        <f>H42</f>
        <v>5</v>
      </c>
      <c r="L15" s="57">
        <f>H43</f>
        <v>11.5</v>
      </c>
      <c r="M15" s="57">
        <f>H44</f>
        <v>4</v>
      </c>
      <c r="N15" s="57">
        <f>H45</f>
        <v>6</v>
      </c>
      <c r="O15" s="57">
        <f>H46</f>
        <v>5</v>
      </c>
      <c r="P15" s="57">
        <f>H47</f>
        <v>4</v>
      </c>
      <c r="Q15" s="57">
        <f>H48</f>
        <v>6</v>
      </c>
      <c r="R15" s="57">
        <f t="shared" si="14"/>
        <v>41.5</v>
      </c>
    </row>
    <row r="16">
      <c r="A16" s="60" t="s">
        <v>69</v>
      </c>
      <c r="B16" s="47"/>
      <c r="C16" s="56"/>
      <c r="D16" s="156"/>
      <c r="E16" s="58"/>
      <c r="F16" s="59"/>
      <c r="G16" s="52">
        <f t="shared" si="12"/>
        <v>0</v>
      </c>
      <c r="H16" s="53">
        <f t="shared" si="13"/>
        <v>8</v>
      </c>
      <c r="J16" s="32">
        <f t="shared" si="15"/>
        <v>44660</v>
      </c>
      <c r="K16" s="57">
        <f>H50</f>
        <v>4</v>
      </c>
      <c r="L16" s="57">
        <f>H51</f>
        <v>8.5</v>
      </c>
      <c r="M16" s="57">
        <f>H52</f>
        <v>4</v>
      </c>
      <c r="N16" s="57">
        <f>H53</f>
        <v>6</v>
      </c>
      <c r="O16" s="57">
        <f>H54</f>
        <v>3</v>
      </c>
      <c r="P16" s="57">
        <f>H55</f>
        <v>3</v>
      </c>
      <c r="Q16" s="57">
        <f>H56</f>
        <v>4</v>
      </c>
      <c r="R16" s="57">
        <f t="shared" si="14"/>
        <v>32.5</v>
      </c>
    </row>
    <row r="17">
      <c r="A17" s="42">
        <f>A9 + 1</f>
        <v>44656</v>
      </c>
      <c r="B17" s="43" t="str">
        <f t="shared" ref="B17:E17" si="16">B9</f>
        <v>Food Info Page</v>
      </c>
      <c r="C17" s="35" t="str">
        <f t="shared" si="16"/>
        <v>Flags Page</v>
      </c>
      <c r="D17" s="37" t="str">
        <f t="shared" si="16"/>
        <v>Add Product Page</v>
      </c>
      <c r="E17" s="39" t="str">
        <f t="shared" si="16"/>
        <v>Other</v>
      </c>
      <c r="F17" s="44" t="s">
        <v>70</v>
      </c>
      <c r="G17" s="45" t="s">
        <v>71</v>
      </c>
      <c r="H17" s="23" t="s">
        <v>72</v>
      </c>
      <c r="J17" s="32">
        <f t="shared" si="15"/>
        <v>44661</v>
      </c>
      <c r="K17" s="57">
        <f>H58</f>
        <v>2</v>
      </c>
      <c r="L17" s="57">
        <f>H59</f>
        <v>1.5</v>
      </c>
      <c r="M17" s="57">
        <f>H60</f>
        <v>2</v>
      </c>
      <c r="N17" s="57">
        <f>H61</f>
        <v>6</v>
      </c>
      <c r="O17" s="57">
        <f>H62</f>
        <v>1</v>
      </c>
      <c r="P17" s="57">
        <f>H63</f>
        <v>2</v>
      </c>
      <c r="Q17" s="57">
        <f>H64</f>
        <v>2</v>
      </c>
      <c r="R17" s="57">
        <f t="shared" si="14"/>
        <v>16.5</v>
      </c>
    </row>
    <row r="18">
      <c r="A18" s="46" t="s">
        <v>59</v>
      </c>
      <c r="B18" s="47"/>
      <c r="C18" s="48"/>
      <c r="D18" s="49"/>
      <c r="E18" s="50">
        <v>0.0</v>
      </c>
      <c r="F18" s="51"/>
      <c r="G18" s="52">
        <f t="shared" ref="G18:G24" si="18">sum(B18:E18)</f>
        <v>0</v>
      </c>
      <c r="H18" s="53">
        <f t="shared" ref="H18:H24" si="19">H10 - G18</f>
        <v>7</v>
      </c>
      <c r="J18" s="32">
        <f t="shared" si="15"/>
        <v>44662</v>
      </c>
      <c r="K18" s="57">
        <f t="shared" ref="K18:Q18" si="17">K17</f>
        <v>2</v>
      </c>
      <c r="L18" s="57">
        <f t="shared" si="17"/>
        <v>1.5</v>
      </c>
      <c r="M18" s="57">
        <f t="shared" si="17"/>
        <v>2</v>
      </c>
      <c r="N18" s="57">
        <f t="shared" si="17"/>
        <v>6</v>
      </c>
      <c r="O18" s="57">
        <f t="shared" si="17"/>
        <v>1</v>
      </c>
      <c r="P18" s="57">
        <f t="shared" si="17"/>
        <v>2</v>
      </c>
      <c r="Q18" s="57">
        <f t="shared" si="17"/>
        <v>2</v>
      </c>
      <c r="R18" s="57">
        <f t="shared" si="14"/>
        <v>16.5</v>
      </c>
    </row>
    <row r="19">
      <c r="A19" s="54" t="s">
        <v>61</v>
      </c>
      <c r="B19" s="55"/>
      <c r="C19" s="56"/>
      <c r="D19" s="156">
        <v>2.0</v>
      </c>
      <c r="E19" s="58"/>
      <c r="F19" s="51">
        <v>0.5</v>
      </c>
      <c r="G19" s="52">
        <f t="shared" si="18"/>
        <v>2</v>
      </c>
      <c r="H19" s="53">
        <f t="shared" si="19"/>
        <v>16</v>
      </c>
    </row>
    <row r="20">
      <c r="A20" s="54" t="s">
        <v>63</v>
      </c>
      <c r="B20" s="47">
        <v>1.0</v>
      </c>
      <c r="C20" s="56"/>
      <c r="D20" s="49"/>
      <c r="E20" s="58"/>
      <c r="F20" s="51"/>
      <c r="G20" s="52">
        <f t="shared" si="18"/>
        <v>1</v>
      </c>
      <c r="H20" s="53">
        <f t="shared" si="19"/>
        <v>7</v>
      </c>
    </row>
    <row r="21">
      <c r="A21" s="54" t="s">
        <v>64</v>
      </c>
      <c r="B21" s="55"/>
      <c r="C21" s="56"/>
      <c r="D21" s="49"/>
      <c r="E21" s="50"/>
      <c r="F21" s="51"/>
      <c r="G21" s="52">
        <f t="shared" si="18"/>
        <v>0</v>
      </c>
      <c r="H21" s="53">
        <f t="shared" si="19"/>
        <v>8</v>
      </c>
    </row>
    <row r="22">
      <c r="A22" s="54" t="s">
        <v>66</v>
      </c>
      <c r="B22" s="47">
        <v>2.0</v>
      </c>
      <c r="C22" s="48"/>
      <c r="D22" s="49"/>
      <c r="E22" s="58"/>
      <c r="F22" s="59"/>
      <c r="G22" s="52">
        <f t="shared" si="18"/>
        <v>2</v>
      </c>
      <c r="H22" s="53">
        <f t="shared" si="19"/>
        <v>12</v>
      </c>
    </row>
    <row r="23">
      <c r="A23" s="54" t="s">
        <v>67</v>
      </c>
      <c r="B23" s="55"/>
      <c r="C23" s="56"/>
      <c r="D23" s="49"/>
      <c r="E23" s="50">
        <v>1.0</v>
      </c>
      <c r="F23" s="59"/>
      <c r="G23" s="52">
        <f t="shared" si="18"/>
        <v>1</v>
      </c>
      <c r="H23" s="53">
        <f t="shared" si="19"/>
        <v>6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18"/>
        <v>0</v>
      </c>
      <c r="H24" s="53">
        <f t="shared" si="19"/>
        <v>8</v>
      </c>
    </row>
    <row r="25">
      <c r="A25" s="42">
        <f>A17 + 1</f>
        <v>44657</v>
      </c>
      <c r="B25" s="43" t="str">
        <f t="shared" ref="B25:E25" si="20">B17</f>
        <v>Food Info Page</v>
      </c>
      <c r="C25" s="35" t="str">
        <f t="shared" si="20"/>
        <v>Flags Page</v>
      </c>
      <c r="D25" s="37" t="str">
        <f t="shared" si="20"/>
        <v>Add Product Page</v>
      </c>
      <c r="E25" s="39" t="str">
        <f t="shared" si="20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/>
      <c r="C26" s="48"/>
      <c r="D26" s="49"/>
      <c r="E26" s="50">
        <v>2.0</v>
      </c>
      <c r="F26" s="51"/>
      <c r="G26" s="52">
        <f t="shared" ref="G26:G32" si="21">sum(B26:E26)</f>
        <v>2</v>
      </c>
      <c r="H26" s="53">
        <f t="shared" ref="H26:H32" si="22">H18 - G26</f>
        <v>5</v>
      </c>
    </row>
    <row r="27">
      <c r="A27" s="54" t="s">
        <v>61</v>
      </c>
      <c r="B27" s="47"/>
      <c r="C27" s="56"/>
      <c r="D27" s="49"/>
      <c r="E27" s="58"/>
      <c r="F27" s="51"/>
      <c r="G27" s="52">
        <f t="shared" si="21"/>
        <v>0</v>
      </c>
      <c r="H27" s="53">
        <f t="shared" si="22"/>
        <v>16</v>
      </c>
    </row>
    <row r="28">
      <c r="A28" s="54" t="s">
        <v>63</v>
      </c>
      <c r="B28" s="47">
        <v>2.0</v>
      </c>
      <c r="C28" s="56"/>
      <c r="D28" s="49"/>
      <c r="E28" s="58"/>
      <c r="F28" s="59"/>
      <c r="G28" s="52">
        <f t="shared" si="21"/>
        <v>2</v>
      </c>
      <c r="H28" s="53">
        <f t="shared" si="22"/>
        <v>5</v>
      </c>
    </row>
    <row r="29">
      <c r="A29" s="54" t="s">
        <v>64</v>
      </c>
      <c r="B29" s="55"/>
      <c r="C29" s="56"/>
      <c r="D29" s="49"/>
      <c r="E29" s="58"/>
      <c r="F29" s="59"/>
      <c r="G29" s="52">
        <f t="shared" si="21"/>
        <v>0</v>
      </c>
      <c r="H29" s="53">
        <f t="shared" si="22"/>
        <v>8</v>
      </c>
    </row>
    <row r="30">
      <c r="A30" s="54" t="s">
        <v>66</v>
      </c>
      <c r="B30" s="47">
        <v>1.0</v>
      </c>
      <c r="C30" s="48">
        <v>2.0</v>
      </c>
      <c r="D30" s="49"/>
      <c r="E30" s="58"/>
      <c r="F30" s="59"/>
      <c r="G30" s="52">
        <f t="shared" si="21"/>
        <v>3</v>
      </c>
      <c r="H30" s="53">
        <f t="shared" si="22"/>
        <v>9</v>
      </c>
    </row>
    <row r="31">
      <c r="A31" s="54" t="s">
        <v>67</v>
      </c>
      <c r="B31" s="55"/>
      <c r="C31" s="56"/>
      <c r="D31" s="49"/>
      <c r="E31" s="50">
        <v>0.5</v>
      </c>
      <c r="F31" s="59"/>
      <c r="G31" s="52">
        <f t="shared" si="21"/>
        <v>0.5</v>
      </c>
      <c r="H31" s="53">
        <f t="shared" si="22"/>
        <v>5.5</v>
      </c>
    </row>
    <row r="32">
      <c r="A32" s="60" t="s">
        <v>69</v>
      </c>
      <c r="B32" s="47">
        <v>2.0</v>
      </c>
      <c r="C32" s="56"/>
      <c r="D32" s="49"/>
      <c r="E32" s="58"/>
      <c r="F32" s="59"/>
      <c r="G32" s="52">
        <f t="shared" si="21"/>
        <v>2</v>
      </c>
      <c r="H32" s="53">
        <f t="shared" si="22"/>
        <v>6</v>
      </c>
    </row>
    <row r="33">
      <c r="A33" s="42">
        <f>A25 + 1</f>
        <v>44658</v>
      </c>
      <c r="B33" s="43" t="str">
        <f t="shared" ref="B33:E33" si="23">B25</f>
        <v>Food Info Page</v>
      </c>
      <c r="C33" s="35" t="str">
        <f t="shared" si="23"/>
        <v>Flags Page</v>
      </c>
      <c r="D33" s="37" t="str">
        <f t="shared" si="23"/>
        <v>Add Product Page</v>
      </c>
      <c r="E33" s="39" t="str">
        <f t="shared" si="23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/>
      <c r="C34" s="48"/>
      <c r="D34" s="49"/>
      <c r="E34" s="50">
        <v>0.0</v>
      </c>
      <c r="F34" s="51"/>
      <c r="G34" s="52">
        <f t="shared" ref="G34:G40" si="24">sum(B34:E34)</f>
        <v>0</v>
      </c>
      <c r="H34" s="53">
        <f t="shared" ref="H34:H40" si="25">H26 - G34</f>
        <v>5</v>
      </c>
    </row>
    <row r="35">
      <c r="A35" s="54" t="s">
        <v>61</v>
      </c>
      <c r="B35" s="47"/>
      <c r="C35" s="56"/>
      <c r="D35" s="156">
        <v>2.5</v>
      </c>
      <c r="E35" s="50"/>
      <c r="F35" s="51">
        <v>1.0</v>
      </c>
      <c r="G35" s="52">
        <f t="shared" si="24"/>
        <v>2.5</v>
      </c>
      <c r="H35" s="53">
        <f t="shared" si="25"/>
        <v>13.5</v>
      </c>
    </row>
    <row r="36">
      <c r="A36" s="54" t="s">
        <v>63</v>
      </c>
      <c r="B36" s="47">
        <v>1.0</v>
      </c>
      <c r="C36" s="56"/>
      <c r="D36" s="49"/>
      <c r="E36" s="58"/>
      <c r="F36" s="59"/>
      <c r="G36" s="52">
        <f t="shared" si="24"/>
        <v>1</v>
      </c>
      <c r="H36" s="53">
        <f t="shared" si="25"/>
        <v>4</v>
      </c>
    </row>
    <row r="37">
      <c r="A37" s="54" t="s">
        <v>64</v>
      </c>
      <c r="B37" s="55"/>
      <c r="C37" s="56"/>
      <c r="D37" s="49"/>
      <c r="E37" s="58"/>
      <c r="F37" s="59"/>
      <c r="G37" s="52">
        <f t="shared" si="24"/>
        <v>0</v>
      </c>
      <c r="H37" s="53">
        <f t="shared" si="25"/>
        <v>8</v>
      </c>
    </row>
    <row r="38">
      <c r="A38" s="54" t="s">
        <v>66</v>
      </c>
      <c r="B38" s="55"/>
      <c r="C38" s="48">
        <v>2.0</v>
      </c>
      <c r="D38" s="156"/>
      <c r="E38" s="58"/>
      <c r="F38" s="59"/>
      <c r="G38" s="52">
        <f t="shared" si="24"/>
        <v>2</v>
      </c>
      <c r="H38" s="53">
        <f t="shared" si="25"/>
        <v>7</v>
      </c>
    </row>
    <row r="39">
      <c r="A39" s="54" t="s">
        <v>67</v>
      </c>
      <c r="B39" s="55"/>
      <c r="C39" s="56"/>
      <c r="D39" s="49"/>
      <c r="E39" s="50">
        <v>0.5</v>
      </c>
      <c r="F39" s="59"/>
      <c r="G39" s="52">
        <f t="shared" si="24"/>
        <v>0.5</v>
      </c>
      <c r="H39" s="53">
        <f t="shared" si="25"/>
        <v>5</v>
      </c>
    </row>
    <row r="40">
      <c r="A40" s="60" t="s">
        <v>69</v>
      </c>
      <c r="B40" s="55"/>
      <c r="C40" s="48"/>
      <c r="D40" s="49"/>
      <c r="E40" s="58"/>
      <c r="F40" s="59"/>
      <c r="G40" s="52">
        <f t="shared" si="24"/>
        <v>0</v>
      </c>
      <c r="H40" s="53">
        <f t="shared" si="25"/>
        <v>6</v>
      </c>
    </row>
    <row r="41">
      <c r="A41" s="42">
        <f>A33 + 1</f>
        <v>44659</v>
      </c>
      <c r="B41" s="43" t="str">
        <f t="shared" ref="B41:E41" si="26">B33</f>
        <v>Food Info Page</v>
      </c>
      <c r="C41" s="35" t="str">
        <f t="shared" si="26"/>
        <v>Flags Page</v>
      </c>
      <c r="D41" s="37" t="str">
        <f t="shared" si="26"/>
        <v>Add Product Page</v>
      </c>
      <c r="E41" s="39" t="str">
        <f t="shared" si="26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49"/>
      <c r="E42" s="50">
        <v>0.0</v>
      </c>
      <c r="F42" s="59"/>
      <c r="G42" s="52">
        <f t="shared" ref="G42:G48" si="27">sum(B42:E42)</f>
        <v>0</v>
      </c>
      <c r="H42" s="53">
        <f t="shared" ref="H42:H48" si="28">H34 - G42</f>
        <v>5</v>
      </c>
    </row>
    <row r="43">
      <c r="A43" s="54" t="s">
        <v>61</v>
      </c>
      <c r="B43" s="47"/>
      <c r="C43" s="56"/>
      <c r="D43" s="156">
        <v>2.0</v>
      </c>
      <c r="E43" s="50"/>
      <c r="F43" s="51">
        <v>1.0</v>
      </c>
      <c r="G43" s="52">
        <f t="shared" si="27"/>
        <v>2</v>
      </c>
      <c r="H43" s="53">
        <f t="shared" si="28"/>
        <v>11.5</v>
      </c>
    </row>
    <row r="44">
      <c r="A44" s="54" t="s">
        <v>63</v>
      </c>
      <c r="B44" s="55"/>
      <c r="C44" s="56"/>
      <c r="D44" s="49"/>
      <c r="E44" s="58"/>
      <c r="F44" s="59"/>
      <c r="G44" s="52">
        <f t="shared" si="27"/>
        <v>0</v>
      </c>
      <c r="H44" s="53">
        <f t="shared" si="28"/>
        <v>4</v>
      </c>
    </row>
    <row r="45">
      <c r="A45" s="54" t="s">
        <v>64</v>
      </c>
      <c r="B45" s="55"/>
      <c r="C45" s="56"/>
      <c r="D45" s="49"/>
      <c r="E45" s="50">
        <v>2.0</v>
      </c>
      <c r="F45" s="51"/>
      <c r="G45" s="52">
        <f t="shared" si="27"/>
        <v>2</v>
      </c>
      <c r="H45" s="53">
        <f t="shared" si="28"/>
        <v>6</v>
      </c>
    </row>
    <row r="46">
      <c r="A46" s="54" t="s">
        <v>66</v>
      </c>
      <c r="B46" s="55"/>
      <c r="C46" s="48">
        <v>2.0</v>
      </c>
      <c r="D46" s="156"/>
      <c r="E46" s="58"/>
      <c r="F46" s="59"/>
      <c r="G46" s="52">
        <f t="shared" si="27"/>
        <v>2</v>
      </c>
      <c r="H46" s="53">
        <f t="shared" si="28"/>
        <v>5</v>
      </c>
    </row>
    <row r="47">
      <c r="A47" s="54" t="s">
        <v>67</v>
      </c>
      <c r="B47" s="55"/>
      <c r="C47" s="56"/>
      <c r="D47" s="49"/>
      <c r="E47" s="50">
        <v>1.0</v>
      </c>
      <c r="F47" s="59"/>
      <c r="G47" s="52">
        <f t="shared" si="27"/>
        <v>1</v>
      </c>
      <c r="H47" s="53">
        <f t="shared" si="28"/>
        <v>4</v>
      </c>
    </row>
    <row r="48">
      <c r="A48" s="60" t="s">
        <v>69</v>
      </c>
      <c r="B48" s="47"/>
      <c r="C48" s="56"/>
      <c r="D48" s="49"/>
      <c r="E48" s="58"/>
      <c r="F48" s="59"/>
      <c r="G48" s="52">
        <f t="shared" si="27"/>
        <v>0</v>
      </c>
      <c r="H48" s="53">
        <f t="shared" si="28"/>
        <v>6</v>
      </c>
    </row>
    <row r="49">
      <c r="A49" s="42">
        <f>A41 + 1</f>
        <v>44660</v>
      </c>
      <c r="B49" s="43" t="str">
        <f t="shared" ref="B49:E49" si="29">B41</f>
        <v>Food Info Page</v>
      </c>
      <c r="C49" s="35" t="str">
        <f t="shared" si="29"/>
        <v>Flags Page</v>
      </c>
      <c r="D49" s="37" t="str">
        <f t="shared" si="29"/>
        <v>Add Product Page</v>
      </c>
      <c r="E49" s="39" t="str">
        <f t="shared" si="29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49"/>
      <c r="E50" s="50">
        <v>1.0</v>
      </c>
      <c r="F50" s="59"/>
      <c r="G50" s="52">
        <f t="shared" ref="G50:G56" si="30">sum(B50:E50)</f>
        <v>1</v>
      </c>
      <c r="H50" s="53">
        <f t="shared" ref="H50:H56" si="31">H42 - G50</f>
        <v>4</v>
      </c>
    </row>
    <row r="51">
      <c r="A51" s="54" t="s">
        <v>61</v>
      </c>
      <c r="B51" s="55"/>
      <c r="C51" s="56"/>
      <c r="D51" s="156">
        <v>3.0</v>
      </c>
      <c r="E51" s="58"/>
      <c r="F51" s="51">
        <v>2.0</v>
      </c>
      <c r="G51" s="52">
        <f t="shared" si="30"/>
        <v>3</v>
      </c>
      <c r="H51" s="53">
        <f t="shared" si="31"/>
        <v>8.5</v>
      </c>
    </row>
    <row r="52">
      <c r="A52" s="54" t="s">
        <v>63</v>
      </c>
      <c r="B52" s="55"/>
      <c r="C52" s="56"/>
      <c r="D52" s="49"/>
      <c r="E52" s="58"/>
      <c r="F52" s="59"/>
      <c r="G52" s="52">
        <f t="shared" si="30"/>
        <v>0</v>
      </c>
      <c r="H52" s="53">
        <f t="shared" si="31"/>
        <v>4</v>
      </c>
    </row>
    <row r="53">
      <c r="A53" s="54" t="s">
        <v>64</v>
      </c>
      <c r="B53" s="55"/>
      <c r="C53" s="56"/>
      <c r="D53" s="49"/>
      <c r="E53" s="58"/>
      <c r="F53" s="51"/>
      <c r="G53" s="52">
        <f t="shared" si="30"/>
        <v>0</v>
      </c>
      <c r="H53" s="53">
        <f t="shared" si="31"/>
        <v>6</v>
      </c>
    </row>
    <row r="54">
      <c r="A54" s="54" t="s">
        <v>66</v>
      </c>
      <c r="B54" s="55"/>
      <c r="C54" s="48">
        <v>2.0</v>
      </c>
      <c r="D54" s="49"/>
      <c r="E54" s="58"/>
      <c r="F54" s="59"/>
      <c r="G54" s="52">
        <f t="shared" si="30"/>
        <v>2</v>
      </c>
      <c r="H54" s="53">
        <f t="shared" si="31"/>
        <v>3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0"/>
        <v>1</v>
      </c>
      <c r="H55" s="53">
        <f t="shared" si="31"/>
        <v>3</v>
      </c>
    </row>
    <row r="56">
      <c r="A56" s="60" t="s">
        <v>69</v>
      </c>
      <c r="B56" s="47">
        <v>2.0</v>
      </c>
      <c r="C56" s="56"/>
      <c r="D56" s="49"/>
      <c r="E56" s="58"/>
      <c r="F56" s="59"/>
      <c r="G56" s="52">
        <f t="shared" si="30"/>
        <v>2</v>
      </c>
      <c r="H56" s="53">
        <f t="shared" si="31"/>
        <v>4</v>
      </c>
    </row>
    <row r="57">
      <c r="A57" s="42">
        <f>A49 + 1</f>
        <v>44661</v>
      </c>
      <c r="B57" s="43" t="str">
        <f t="shared" ref="B57:E57" si="32">B49</f>
        <v>Food Info Page</v>
      </c>
      <c r="C57" s="35" t="str">
        <f t="shared" si="32"/>
        <v>Flags Page</v>
      </c>
      <c r="D57" s="37" t="str">
        <f t="shared" si="32"/>
        <v>Add Product Page</v>
      </c>
      <c r="E57" s="39" t="str">
        <f t="shared" si="32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49"/>
      <c r="E58" s="50">
        <v>2.0</v>
      </c>
      <c r="F58" s="59"/>
      <c r="G58" s="52">
        <f t="shared" ref="G58:G64" si="33">sum(B58:E58)</f>
        <v>2</v>
      </c>
      <c r="H58" s="53">
        <f t="shared" ref="H58:H64" si="34">H50 - G58</f>
        <v>2</v>
      </c>
    </row>
    <row r="59">
      <c r="A59" s="54" t="s">
        <v>61</v>
      </c>
      <c r="B59" s="55"/>
      <c r="C59" s="56"/>
      <c r="D59" s="156">
        <v>5.0</v>
      </c>
      <c r="E59" s="50">
        <v>2.0</v>
      </c>
      <c r="F59" s="59"/>
      <c r="G59" s="52">
        <f t="shared" si="33"/>
        <v>7</v>
      </c>
      <c r="H59" s="53">
        <f t="shared" si="34"/>
        <v>1.5</v>
      </c>
    </row>
    <row r="60">
      <c r="A60" s="54" t="s">
        <v>63</v>
      </c>
      <c r="B60" s="47">
        <v>2.0</v>
      </c>
      <c r="C60" s="56"/>
      <c r="D60" s="49"/>
      <c r="E60" s="58"/>
      <c r="F60" s="59"/>
      <c r="G60" s="52">
        <f t="shared" si="33"/>
        <v>2</v>
      </c>
      <c r="H60" s="53">
        <f t="shared" si="34"/>
        <v>2</v>
      </c>
    </row>
    <row r="61">
      <c r="A61" s="54" t="s">
        <v>64</v>
      </c>
      <c r="B61" s="55"/>
      <c r="C61" s="56"/>
      <c r="D61" s="49"/>
      <c r="E61" s="58"/>
      <c r="F61" s="51"/>
      <c r="G61" s="52">
        <f t="shared" si="33"/>
        <v>0</v>
      </c>
      <c r="H61" s="53">
        <f t="shared" si="34"/>
        <v>6</v>
      </c>
    </row>
    <row r="62">
      <c r="A62" s="54" t="s">
        <v>66</v>
      </c>
      <c r="B62" s="55"/>
      <c r="C62" s="48">
        <v>2.0</v>
      </c>
      <c r="D62" s="49"/>
      <c r="E62" s="58"/>
      <c r="F62" s="59"/>
      <c r="G62" s="52">
        <f t="shared" si="33"/>
        <v>2</v>
      </c>
      <c r="H62" s="53">
        <f t="shared" si="34"/>
        <v>1</v>
      </c>
    </row>
    <row r="63">
      <c r="A63" s="54" t="s">
        <v>67</v>
      </c>
      <c r="B63" s="55"/>
      <c r="C63" s="56"/>
      <c r="D63" s="49"/>
      <c r="E63" s="50">
        <v>1.0</v>
      </c>
      <c r="F63" s="59"/>
      <c r="G63" s="52">
        <f t="shared" si="33"/>
        <v>1</v>
      </c>
      <c r="H63" s="53">
        <f t="shared" si="34"/>
        <v>2</v>
      </c>
    </row>
    <row r="64">
      <c r="A64" s="60" t="s">
        <v>69</v>
      </c>
      <c r="B64" s="61">
        <v>2.0</v>
      </c>
      <c r="C64" s="62"/>
      <c r="D64" s="63"/>
      <c r="E64" s="64"/>
      <c r="F64" s="65"/>
      <c r="G64" s="52">
        <f t="shared" si="33"/>
        <v>2</v>
      </c>
      <c r="H64" s="66">
        <f t="shared" si="34"/>
        <v>2</v>
      </c>
    </row>
    <row r="65">
      <c r="E65" s="67" t="s">
        <v>75</v>
      </c>
      <c r="F65" s="68">
        <f>SUM(F9:F64)</f>
        <v>4.5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44655</v>
      </c>
      <c r="B72" s="70">
        <f>SUM(G10+G11+G12+G13+G14+G15+G16)</f>
        <v>6</v>
      </c>
      <c r="C72" s="70">
        <f>(B72-F72)/(F72)*100</f>
        <v>-40</v>
      </c>
      <c r="D72" s="70">
        <f>SUM(H9:H16)</f>
        <v>70</v>
      </c>
      <c r="E72" s="70">
        <f>D72</f>
        <v>70</v>
      </c>
      <c r="F72" s="70">
        <f>E78</f>
        <v>10</v>
      </c>
    </row>
    <row r="73">
      <c r="A73" s="32">
        <f t="shared" ref="A73:A79" si="35">A72 + 1</f>
        <v>44656</v>
      </c>
      <c r="B73" s="70">
        <f>SUM(G18+G19+G20+G21+G22+G23+G24)</f>
        <v>6</v>
      </c>
      <c r="C73" s="70">
        <f>(B73-F72)/(F72)*100</f>
        <v>-40</v>
      </c>
      <c r="D73" s="70">
        <f>Sum(H17:H24)</f>
        <v>64</v>
      </c>
      <c r="E73" s="70">
        <f>D72 * (6/7)</f>
        <v>60</v>
      </c>
    </row>
    <row r="74">
      <c r="A74" s="32">
        <f t="shared" si="35"/>
        <v>44657</v>
      </c>
      <c r="B74" s="70">
        <f>SUM(G26+G27+G28+G29+G30+G31+G32)</f>
        <v>9.5</v>
      </c>
      <c r="C74" s="70">
        <f>(B74-F72)/(F72)*100</f>
        <v>-5</v>
      </c>
      <c r="D74" s="70">
        <f>sum(H25:H32)</f>
        <v>54.5</v>
      </c>
      <c r="E74" s="70">
        <f>D72 * (5/7)</f>
        <v>50</v>
      </c>
    </row>
    <row r="75">
      <c r="A75" s="32">
        <f t="shared" si="35"/>
        <v>44658</v>
      </c>
      <c r="B75" s="70">
        <f>SUM(G34+G35+G36+G37+G38+G39+G40)</f>
        <v>6</v>
      </c>
      <c r="C75" s="70">
        <f>(B75-F72)/(F72)*100</f>
        <v>-40</v>
      </c>
      <c r="D75" s="70">
        <f>sum(H33:H40)</f>
        <v>48.5</v>
      </c>
      <c r="E75" s="70">
        <f>D72 * (4/7)</f>
        <v>40</v>
      </c>
    </row>
    <row r="76">
      <c r="A76" s="32">
        <f t="shared" si="35"/>
        <v>44659</v>
      </c>
      <c r="B76" s="70">
        <f>SUM(G42+G43+G44+G45+G46+G47+G48)</f>
        <v>7</v>
      </c>
      <c r="C76" s="70">
        <f>((B76-F72)/(F72)*100)</f>
        <v>-30</v>
      </c>
      <c r="D76" s="70">
        <f>sum(H41:H48)</f>
        <v>41.5</v>
      </c>
      <c r="E76" s="70">
        <f>D72 * (3/7)</f>
        <v>30</v>
      </c>
    </row>
    <row r="77">
      <c r="A77" s="32">
        <f t="shared" si="35"/>
        <v>44660</v>
      </c>
      <c r="B77" s="70">
        <f>SUM(G50+G51+G52+G53+G54+G55+G56)</f>
        <v>9</v>
      </c>
      <c r="C77" s="70">
        <f>(B77-F72)/(F72)*100</f>
        <v>-10</v>
      </c>
      <c r="D77" s="70">
        <f>sum(H49:H56)</f>
        <v>32.5</v>
      </c>
      <c r="E77" s="70">
        <f>D72 * (2/7)</f>
        <v>20</v>
      </c>
    </row>
    <row r="78">
      <c r="A78" s="32">
        <f t="shared" si="35"/>
        <v>44661</v>
      </c>
      <c r="B78" s="70">
        <f>SUM(G58+G59+G60+G61+G62+G63+G64)</f>
        <v>16</v>
      </c>
      <c r="C78" s="70">
        <f>(B78-F72)/(F72)*100</f>
        <v>60</v>
      </c>
      <c r="D78" s="70">
        <f>sum(H57:H64)</f>
        <v>16.5</v>
      </c>
      <c r="E78" s="70">
        <f>D72 * (1/7)</f>
        <v>10</v>
      </c>
    </row>
    <row r="79">
      <c r="A79" s="32">
        <f t="shared" si="35"/>
        <v>44662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16.5</v>
      </c>
      <c r="E79" s="70">
        <f>D72 * 0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0</v>
      </c>
      <c r="D2" s="28">
        <v>44662.0</v>
      </c>
      <c r="E2" s="29">
        <f>SUM(H9:H16)</f>
        <v>74</v>
      </c>
      <c r="F2" s="30">
        <f>sum(I2:I5)</f>
        <v>80</v>
      </c>
      <c r="G2" s="31" t="s">
        <v>106</v>
      </c>
      <c r="H2" s="31">
        <f>sum(B9:B64)</f>
        <v>0</v>
      </c>
      <c r="I2" s="31">
        <v>30.0</v>
      </c>
      <c r="J2" s="32">
        <f>D2</f>
        <v>44662</v>
      </c>
      <c r="K2" s="33">
        <f>B2</f>
        <v>8</v>
      </c>
      <c r="L2" s="33">
        <f>B3</f>
        <v>16</v>
      </c>
      <c r="M2" s="33">
        <f>B4</f>
        <v>10</v>
      </c>
      <c r="N2" s="33">
        <f>B5</f>
        <v>8</v>
      </c>
      <c r="O2" s="33">
        <f>B6</f>
        <v>16</v>
      </c>
      <c r="P2" s="33">
        <f>B7</f>
        <v>8</v>
      </c>
      <c r="Q2" s="33">
        <f>B8</f>
        <v>8</v>
      </c>
      <c r="R2" s="33">
        <f>sum(K2:Q2)</f>
        <v>74</v>
      </c>
      <c r="V2" s="25"/>
      <c r="W2" s="33">
        <f t="shared" ref="W2:AC2" si="1">(K11-K17)/7</f>
        <v>0</v>
      </c>
      <c r="X2" s="33">
        <f t="shared" si="1"/>
        <v>0</v>
      </c>
      <c r="Y2" s="33">
        <f t="shared" si="1"/>
        <v>0</v>
      </c>
      <c r="Z2" s="33">
        <f t="shared" si="1"/>
        <v>0</v>
      </c>
      <c r="AA2" s="33">
        <f t="shared" si="1"/>
        <v>0</v>
      </c>
      <c r="AB2" s="33">
        <f t="shared" si="1"/>
        <v>0</v>
      </c>
      <c r="AC2" s="33">
        <f t="shared" si="1"/>
        <v>0</v>
      </c>
      <c r="AD2" s="34"/>
    </row>
    <row r="3">
      <c r="A3" s="26" t="s">
        <v>61</v>
      </c>
      <c r="B3" s="27">
        <v>16.0</v>
      </c>
      <c r="C3" s="27">
        <f t="shared" ref="C3:C4" si="3">sumif(A9:A1000,A3,G9:G1000)</f>
        <v>0</v>
      </c>
      <c r="D3" s="28">
        <v>44663.0</v>
      </c>
      <c r="E3" s="29">
        <f>Sum(H17:H24)</f>
        <v>74</v>
      </c>
      <c r="F3" s="29">
        <f>F2 * (6/7)</f>
        <v>68.57142857</v>
      </c>
      <c r="G3" s="5" t="s">
        <v>107</v>
      </c>
      <c r="H3" s="35">
        <f>sum(C9:C64)</f>
        <v>0</v>
      </c>
      <c r="I3" s="5">
        <v>20.0</v>
      </c>
      <c r="J3" s="32">
        <f t="shared" ref="J3:J9" si="4">J2 + 1</f>
        <v>44663</v>
      </c>
      <c r="K3" s="33">
        <f t="shared" ref="K3:R3" si="2">K2 * (6/7)</f>
        <v>6.857142857</v>
      </c>
      <c r="L3" s="33">
        <f t="shared" si="2"/>
        <v>13.71428571</v>
      </c>
      <c r="M3" s="33">
        <f t="shared" si="2"/>
        <v>8.571428571</v>
      </c>
      <c r="N3" s="33">
        <f t="shared" si="2"/>
        <v>6.857142857</v>
      </c>
      <c r="O3" s="33">
        <f t="shared" si="2"/>
        <v>13.71428571</v>
      </c>
      <c r="P3" s="33">
        <f t="shared" si="2"/>
        <v>6.857142857</v>
      </c>
      <c r="Q3" s="33">
        <f t="shared" si="2"/>
        <v>6.857142857</v>
      </c>
      <c r="R3" s="33">
        <f t="shared" si="2"/>
        <v>63.42857143</v>
      </c>
    </row>
    <row r="4">
      <c r="A4" s="26" t="s">
        <v>63</v>
      </c>
      <c r="B4" s="27">
        <v>10.0</v>
      </c>
      <c r="C4" s="27">
        <f t="shared" si="3"/>
        <v>0</v>
      </c>
      <c r="D4" s="28">
        <v>44664.0</v>
      </c>
      <c r="E4" s="29">
        <f>sum(H25:H32)</f>
        <v>74</v>
      </c>
      <c r="F4" s="29">
        <f>F2 * (5/7)</f>
        <v>57.14285714</v>
      </c>
      <c r="G4" s="36" t="s">
        <v>108</v>
      </c>
      <c r="H4" s="37">
        <f>sum(D9:D64)</f>
        <v>0</v>
      </c>
      <c r="I4" s="36">
        <v>15.0</v>
      </c>
      <c r="J4" s="32">
        <f t="shared" si="4"/>
        <v>44664</v>
      </c>
      <c r="K4" s="33">
        <f t="shared" ref="K4:R4" si="5">K2 * (5/7)</f>
        <v>5.714285714</v>
      </c>
      <c r="L4" s="33">
        <f t="shared" si="5"/>
        <v>11.42857143</v>
      </c>
      <c r="M4" s="33">
        <f t="shared" si="5"/>
        <v>7.142857143</v>
      </c>
      <c r="N4" s="33">
        <f t="shared" si="5"/>
        <v>5.714285714</v>
      </c>
      <c r="O4" s="33">
        <f t="shared" si="5"/>
        <v>11.42857143</v>
      </c>
      <c r="P4" s="33">
        <f t="shared" si="5"/>
        <v>5.714285714</v>
      </c>
      <c r="Q4" s="33">
        <f t="shared" si="5"/>
        <v>5.714285714</v>
      </c>
      <c r="R4" s="33">
        <f t="shared" si="5"/>
        <v>52.85714286</v>
      </c>
    </row>
    <row r="5">
      <c r="A5" s="26" t="s">
        <v>64</v>
      </c>
      <c r="B5" s="27">
        <v>8.0</v>
      </c>
      <c r="C5" s="27">
        <f>sumif(A9:A1000,A5,G9:G1000)</f>
        <v>0</v>
      </c>
      <c r="D5" s="28">
        <v>44665.0</v>
      </c>
      <c r="E5" s="29">
        <f>sum(H33:H40)</f>
        <v>74</v>
      </c>
      <c r="F5" s="29">
        <f>F2 * (4/7)</f>
        <v>45.71428571</v>
      </c>
      <c r="G5" s="38" t="s">
        <v>65</v>
      </c>
      <c r="H5" s="39">
        <f>sum(E9:E64)</f>
        <v>0</v>
      </c>
      <c r="I5" s="38">
        <v>15.0</v>
      </c>
      <c r="J5" s="32">
        <f t="shared" si="4"/>
        <v>44665</v>
      </c>
      <c r="K5" s="33">
        <f t="shared" ref="K5:R5" si="6">K2 * (4/7)</f>
        <v>4.571428571</v>
      </c>
      <c r="L5" s="33">
        <f t="shared" si="6"/>
        <v>9.142857143</v>
      </c>
      <c r="M5" s="33">
        <f t="shared" si="6"/>
        <v>5.714285714</v>
      </c>
      <c r="N5" s="33">
        <f t="shared" si="6"/>
        <v>4.571428571</v>
      </c>
      <c r="O5" s="33">
        <f t="shared" si="6"/>
        <v>9.142857143</v>
      </c>
      <c r="P5" s="33">
        <f t="shared" si="6"/>
        <v>4.571428571</v>
      </c>
      <c r="Q5" s="33">
        <f t="shared" si="6"/>
        <v>4.571428571</v>
      </c>
      <c r="R5" s="33">
        <f t="shared" si="6"/>
        <v>42.28571429</v>
      </c>
    </row>
    <row r="6">
      <c r="A6" s="26" t="s">
        <v>66</v>
      </c>
      <c r="B6" s="27">
        <v>16.0</v>
      </c>
      <c r="C6" s="27">
        <f>sumif(A9:A1000,A6,G9:G1000)</f>
        <v>0</v>
      </c>
      <c r="D6" s="28">
        <v>44666.0</v>
      </c>
      <c r="E6" s="29">
        <f>sum(H41:H48)</f>
        <v>74</v>
      </c>
      <c r="F6" s="29">
        <f>F2 * (3/7)</f>
        <v>34.28571429</v>
      </c>
      <c r="J6" s="32">
        <f t="shared" si="4"/>
        <v>44666</v>
      </c>
      <c r="K6" s="33">
        <f t="shared" ref="K6:R6" si="7">K2 * (3/7)</f>
        <v>3.428571429</v>
      </c>
      <c r="L6" s="33">
        <f t="shared" si="7"/>
        <v>6.857142857</v>
      </c>
      <c r="M6" s="33">
        <f t="shared" si="7"/>
        <v>4.285714286</v>
      </c>
      <c r="N6" s="33">
        <f t="shared" si="7"/>
        <v>3.428571429</v>
      </c>
      <c r="O6" s="33">
        <f t="shared" si="7"/>
        <v>6.857142857</v>
      </c>
      <c r="P6" s="33">
        <f t="shared" si="7"/>
        <v>3.428571429</v>
      </c>
      <c r="Q6" s="33">
        <f t="shared" si="7"/>
        <v>3.428571429</v>
      </c>
      <c r="R6" s="33">
        <f t="shared" si="7"/>
        <v>31.71428571</v>
      </c>
    </row>
    <row r="7">
      <c r="A7" s="26" t="s">
        <v>67</v>
      </c>
      <c r="B7" s="27">
        <v>8.0</v>
      </c>
      <c r="C7" s="27">
        <f>sumif(A9:A1000,A7,G9:G1000)</f>
        <v>0</v>
      </c>
      <c r="D7" s="28">
        <v>44667.0</v>
      </c>
      <c r="E7" s="29">
        <f>sum(H49:H56)</f>
        <v>74</v>
      </c>
      <c r="F7" s="29">
        <f>F2 * (2/7)</f>
        <v>22.85714286</v>
      </c>
      <c r="G7" s="26" t="s">
        <v>68</v>
      </c>
      <c r="H7" s="26" t="s">
        <v>50</v>
      </c>
      <c r="J7" s="32">
        <f t="shared" si="4"/>
        <v>44667</v>
      </c>
      <c r="K7" s="33">
        <f t="shared" ref="K7:R7" si="8">K2 * (2/7)</f>
        <v>2.285714286</v>
      </c>
      <c r="L7" s="33">
        <f t="shared" si="8"/>
        <v>4.571428571</v>
      </c>
      <c r="M7" s="33">
        <f t="shared" si="8"/>
        <v>2.857142857</v>
      </c>
      <c r="N7" s="33">
        <f t="shared" si="8"/>
        <v>2.285714286</v>
      </c>
      <c r="O7" s="33">
        <f t="shared" si="8"/>
        <v>4.571428571</v>
      </c>
      <c r="P7" s="33">
        <f t="shared" si="8"/>
        <v>2.285714286</v>
      </c>
      <c r="Q7" s="33">
        <f t="shared" si="8"/>
        <v>2.285714286</v>
      </c>
      <c r="R7" s="33">
        <f t="shared" si="8"/>
        <v>21.14285714</v>
      </c>
    </row>
    <row r="8">
      <c r="A8" s="26" t="s">
        <v>69</v>
      </c>
      <c r="B8" s="27">
        <v>8.0</v>
      </c>
      <c r="C8" s="27">
        <f>sumif(A9:A1000,A8,G9:G1000)</f>
        <v>0</v>
      </c>
      <c r="D8" s="28">
        <v>44668.0</v>
      </c>
      <c r="E8" s="29">
        <f>sum(H57:H64)</f>
        <v>74</v>
      </c>
      <c r="F8" s="29">
        <f>F2 * (1/7)</f>
        <v>11.42857143</v>
      </c>
      <c r="G8" s="40">
        <f t="shared" ref="G8:H8" si="9">Sum(B2:B8)</f>
        <v>74</v>
      </c>
      <c r="H8" s="41">
        <f t="shared" si="9"/>
        <v>0</v>
      </c>
      <c r="J8" s="32">
        <f t="shared" si="4"/>
        <v>44668</v>
      </c>
      <c r="K8" s="33">
        <f t="shared" ref="K8:R8" si="10">K2 * (1/7)</f>
        <v>1.142857143</v>
      </c>
      <c r="L8" s="33">
        <f t="shared" si="10"/>
        <v>2.285714286</v>
      </c>
      <c r="M8" s="33">
        <f t="shared" si="10"/>
        <v>1.428571429</v>
      </c>
      <c r="N8" s="33">
        <f t="shared" si="10"/>
        <v>1.142857143</v>
      </c>
      <c r="O8" s="33">
        <f t="shared" si="10"/>
        <v>2.285714286</v>
      </c>
      <c r="P8" s="33">
        <f t="shared" si="10"/>
        <v>1.142857143</v>
      </c>
      <c r="Q8" s="33">
        <f t="shared" si="10"/>
        <v>1.142857143</v>
      </c>
      <c r="R8" s="33">
        <f t="shared" si="10"/>
        <v>10.57142857</v>
      </c>
    </row>
    <row r="9">
      <c r="A9" s="42">
        <f>D2</f>
        <v>44662</v>
      </c>
      <c r="B9" s="43" t="str">
        <f>G2</f>
        <v>Food Info Page/Review Page</v>
      </c>
      <c r="C9" s="35" t="str">
        <f>G3</f>
        <v>Food Scan</v>
      </c>
      <c r="D9" s="37" t="str">
        <f>G4</f>
        <v>History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4"/>
        <v>44669</v>
      </c>
      <c r="K9" s="33">
        <f t="shared" ref="K9:R9" si="11">K2 * (0/7)</f>
        <v>0</v>
      </c>
      <c r="L9" s="33">
        <f t="shared" si="11"/>
        <v>0</v>
      </c>
      <c r="M9" s="33">
        <f t="shared" si="11"/>
        <v>0</v>
      </c>
      <c r="N9" s="33">
        <f t="shared" si="11"/>
        <v>0</v>
      </c>
      <c r="O9" s="33">
        <f t="shared" si="11"/>
        <v>0</v>
      </c>
      <c r="P9" s="33">
        <f t="shared" si="11"/>
        <v>0</v>
      </c>
      <c r="Q9" s="33">
        <f t="shared" si="11"/>
        <v>0</v>
      </c>
      <c r="R9" s="33">
        <f t="shared" si="11"/>
        <v>0</v>
      </c>
    </row>
    <row r="10">
      <c r="A10" s="46" t="s">
        <v>59</v>
      </c>
      <c r="B10" s="47"/>
      <c r="C10" s="48"/>
      <c r="D10" s="49"/>
      <c r="E10" s="50"/>
      <c r="F10" s="51"/>
      <c r="G10" s="52">
        <f t="shared" ref="G10:G16" si="12">sum(B10:E10)</f>
        <v>0</v>
      </c>
      <c r="H10" s="53">
        <f t="shared" ref="H10:H16" si="13">B2 - G10</f>
        <v>8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/>
      <c r="F11" s="51"/>
      <c r="G11" s="52">
        <f t="shared" si="12"/>
        <v>0</v>
      </c>
      <c r="H11" s="53">
        <f t="shared" si="13"/>
        <v>16</v>
      </c>
      <c r="J11" s="32">
        <f>D2</f>
        <v>44662</v>
      </c>
      <c r="K11" s="57">
        <f>H10</f>
        <v>8</v>
      </c>
      <c r="L11" s="57">
        <f>H11</f>
        <v>16</v>
      </c>
      <c r="M11" s="57">
        <f>H12</f>
        <v>10</v>
      </c>
      <c r="N11" s="57">
        <f>H13</f>
        <v>8</v>
      </c>
      <c r="O11" s="57">
        <f>H14</f>
        <v>16</v>
      </c>
      <c r="P11" s="57">
        <f>H15</f>
        <v>8</v>
      </c>
      <c r="Q11" s="57">
        <f>H16</f>
        <v>8</v>
      </c>
      <c r="R11" s="57">
        <f t="shared" ref="R11:R18" si="14">sum(K11:Q11)</f>
        <v>74</v>
      </c>
    </row>
    <row r="12">
      <c r="A12" s="54" t="s">
        <v>63</v>
      </c>
      <c r="B12" s="47"/>
      <c r="C12" s="56"/>
      <c r="D12" s="49"/>
      <c r="E12" s="50"/>
      <c r="F12" s="51"/>
      <c r="G12" s="52">
        <f t="shared" si="12"/>
        <v>0</v>
      </c>
      <c r="H12" s="53">
        <f t="shared" si="13"/>
        <v>10</v>
      </c>
      <c r="J12" s="32">
        <f t="shared" ref="J12:J18" si="15">J11 + 1</f>
        <v>44663</v>
      </c>
      <c r="K12" s="57">
        <f>H18</f>
        <v>8</v>
      </c>
      <c r="L12" s="57">
        <f>H19</f>
        <v>16</v>
      </c>
      <c r="M12" s="57">
        <f>H20</f>
        <v>10</v>
      </c>
      <c r="N12" s="57">
        <f>H21</f>
        <v>8</v>
      </c>
      <c r="O12" s="57">
        <f>H22</f>
        <v>16</v>
      </c>
      <c r="P12" s="57">
        <f>H23</f>
        <v>8</v>
      </c>
      <c r="Q12" s="57">
        <f>H24</f>
        <v>8</v>
      </c>
      <c r="R12" s="57">
        <f t="shared" si="14"/>
        <v>74</v>
      </c>
    </row>
    <row r="13">
      <c r="A13" s="54" t="s">
        <v>64</v>
      </c>
      <c r="B13" s="55"/>
      <c r="C13" s="56"/>
      <c r="D13" s="49"/>
      <c r="E13" s="50"/>
      <c r="F13" s="51"/>
      <c r="G13" s="52">
        <f t="shared" si="12"/>
        <v>0</v>
      </c>
      <c r="H13" s="53">
        <f t="shared" si="13"/>
        <v>8</v>
      </c>
      <c r="J13" s="32">
        <f t="shared" si="15"/>
        <v>44664</v>
      </c>
      <c r="K13" s="57">
        <f>H26</f>
        <v>8</v>
      </c>
      <c r="L13" s="57">
        <f>H27</f>
        <v>16</v>
      </c>
      <c r="M13" s="57">
        <f>H28</f>
        <v>10</v>
      </c>
      <c r="N13" s="57">
        <f>H29</f>
        <v>8</v>
      </c>
      <c r="O13" s="57">
        <f>H30</f>
        <v>16</v>
      </c>
      <c r="P13" s="57">
        <f>H31</f>
        <v>8</v>
      </c>
      <c r="Q13" s="57">
        <f>H32</f>
        <v>8</v>
      </c>
      <c r="R13" s="57">
        <f t="shared" si="14"/>
        <v>74</v>
      </c>
    </row>
    <row r="14">
      <c r="A14" s="54" t="s">
        <v>66</v>
      </c>
      <c r="B14" s="47"/>
      <c r="C14" s="48"/>
      <c r="D14" s="156"/>
      <c r="E14" s="58"/>
      <c r="F14" s="59"/>
      <c r="G14" s="52">
        <f t="shared" si="12"/>
        <v>0</v>
      </c>
      <c r="H14" s="53">
        <f t="shared" si="13"/>
        <v>16</v>
      </c>
      <c r="J14" s="32">
        <f t="shared" si="15"/>
        <v>44665</v>
      </c>
      <c r="K14" s="57">
        <f>H34</f>
        <v>8</v>
      </c>
      <c r="L14" s="57">
        <f>H35</f>
        <v>16</v>
      </c>
      <c r="M14" s="57">
        <f>H36</f>
        <v>10</v>
      </c>
      <c r="N14" s="57">
        <f>H37</f>
        <v>8</v>
      </c>
      <c r="O14" s="57">
        <f>H38</f>
        <v>16</v>
      </c>
      <c r="P14" s="57">
        <f>H39</f>
        <v>8</v>
      </c>
      <c r="Q14" s="57">
        <f>H40</f>
        <v>8</v>
      </c>
      <c r="R14" s="57">
        <f t="shared" si="14"/>
        <v>74</v>
      </c>
    </row>
    <row r="15">
      <c r="A15" s="54" t="s">
        <v>67</v>
      </c>
      <c r="B15" s="55"/>
      <c r="C15" s="56"/>
      <c r="D15" s="49"/>
      <c r="E15" s="50"/>
      <c r="F15" s="51"/>
      <c r="G15" s="52">
        <f t="shared" si="12"/>
        <v>0</v>
      </c>
      <c r="H15" s="53">
        <f t="shared" si="13"/>
        <v>8</v>
      </c>
      <c r="J15" s="32">
        <f t="shared" si="15"/>
        <v>44666</v>
      </c>
      <c r="K15" s="57">
        <f>H42</f>
        <v>8</v>
      </c>
      <c r="L15" s="57">
        <f>H43</f>
        <v>16</v>
      </c>
      <c r="M15" s="57">
        <f>H44</f>
        <v>10</v>
      </c>
      <c r="N15" s="57">
        <f>H45</f>
        <v>8</v>
      </c>
      <c r="O15" s="57">
        <f>H46</f>
        <v>16</v>
      </c>
      <c r="P15" s="57">
        <f>H47</f>
        <v>8</v>
      </c>
      <c r="Q15" s="57">
        <f>H48</f>
        <v>8</v>
      </c>
      <c r="R15" s="57">
        <f t="shared" si="14"/>
        <v>74</v>
      </c>
    </row>
    <row r="16">
      <c r="A16" s="60" t="s">
        <v>69</v>
      </c>
      <c r="B16" s="47"/>
      <c r="C16" s="56"/>
      <c r="D16" s="156"/>
      <c r="E16" s="58"/>
      <c r="F16" s="59"/>
      <c r="G16" s="52">
        <f t="shared" si="12"/>
        <v>0</v>
      </c>
      <c r="H16" s="53">
        <f t="shared" si="13"/>
        <v>8</v>
      </c>
      <c r="J16" s="32">
        <f t="shared" si="15"/>
        <v>44667</v>
      </c>
      <c r="K16" s="57">
        <f>H50</f>
        <v>8</v>
      </c>
      <c r="L16" s="57">
        <f>H51</f>
        <v>16</v>
      </c>
      <c r="M16" s="57">
        <f>H52</f>
        <v>10</v>
      </c>
      <c r="N16" s="57">
        <f>H53</f>
        <v>8</v>
      </c>
      <c r="O16" s="57">
        <f>H54</f>
        <v>16</v>
      </c>
      <c r="P16" s="57">
        <f>H55</f>
        <v>8</v>
      </c>
      <c r="Q16" s="57">
        <f>H56</f>
        <v>8</v>
      </c>
      <c r="R16" s="57">
        <f t="shared" si="14"/>
        <v>74</v>
      </c>
    </row>
    <row r="17">
      <c r="A17" s="42">
        <f>A9 + 1</f>
        <v>44663</v>
      </c>
      <c r="B17" s="43" t="str">
        <f t="shared" ref="B17:E17" si="16">B9</f>
        <v>Food Info Page/Review Page</v>
      </c>
      <c r="C17" s="35" t="str">
        <f t="shared" si="16"/>
        <v>Food Scan</v>
      </c>
      <c r="D17" s="37" t="str">
        <f t="shared" si="16"/>
        <v>History</v>
      </c>
      <c r="E17" s="39" t="str">
        <f t="shared" si="16"/>
        <v>Other</v>
      </c>
      <c r="F17" s="44" t="s">
        <v>70</v>
      </c>
      <c r="G17" s="45" t="s">
        <v>71</v>
      </c>
      <c r="H17" s="23" t="s">
        <v>72</v>
      </c>
      <c r="J17" s="32">
        <f t="shared" si="15"/>
        <v>44668</v>
      </c>
      <c r="K17" s="57">
        <f>H58</f>
        <v>8</v>
      </c>
      <c r="L17" s="57">
        <f>H59</f>
        <v>16</v>
      </c>
      <c r="M17" s="57">
        <f>H60</f>
        <v>10</v>
      </c>
      <c r="N17" s="57">
        <f>H61</f>
        <v>8</v>
      </c>
      <c r="O17" s="57">
        <f>H62</f>
        <v>16</v>
      </c>
      <c r="P17" s="57">
        <f>H63</f>
        <v>8</v>
      </c>
      <c r="Q17" s="57">
        <f>H64</f>
        <v>8</v>
      </c>
      <c r="R17" s="57">
        <f t="shared" si="14"/>
        <v>74</v>
      </c>
    </row>
    <row r="18">
      <c r="A18" s="46" t="s">
        <v>59</v>
      </c>
      <c r="B18" s="47"/>
      <c r="C18" s="48"/>
      <c r="D18" s="49"/>
      <c r="E18" s="50"/>
      <c r="F18" s="51"/>
      <c r="G18" s="52">
        <f t="shared" ref="G18:G24" si="18">sum(B18:E18)</f>
        <v>0</v>
      </c>
      <c r="H18" s="53">
        <f t="shared" ref="H18:H24" si="19">H10 - G18</f>
        <v>8</v>
      </c>
      <c r="J18" s="32">
        <f t="shared" si="15"/>
        <v>44669</v>
      </c>
      <c r="K18" s="57">
        <f t="shared" ref="K18:Q18" si="17">K17</f>
        <v>8</v>
      </c>
      <c r="L18" s="57">
        <f t="shared" si="17"/>
        <v>16</v>
      </c>
      <c r="M18" s="57">
        <f t="shared" si="17"/>
        <v>10</v>
      </c>
      <c r="N18" s="57">
        <f t="shared" si="17"/>
        <v>8</v>
      </c>
      <c r="O18" s="57">
        <f t="shared" si="17"/>
        <v>16</v>
      </c>
      <c r="P18" s="57">
        <f t="shared" si="17"/>
        <v>8</v>
      </c>
      <c r="Q18" s="57">
        <f t="shared" si="17"/>
        <v>8</v>
      </c>
      <c r="R18" s="57">
        <f t="shared" si="14"/>
        <v>74</v>
      </c>
    </row>
    <row r="19">
      <c r="A19" s="54" t="s">
        <v>61</v>
      </c>
      <c r="B19" s="55"/>
      <c r="C19" s="56"/>
      <c r="D19" s="156"/>
      <c r="E19" s="58"/>
      <c r="F19" s="51"/>
      <c r="G19" s="52">
        <f t="shared" si="18"/>
        <v>0</v>
      </c>
      <c r="H19" s="53">
        <f t="shared" si="19"/>
        <v>16</v>
      </c>
    </row>
    <row r="20">
      <c r="A20" s="54" t="s">
        <v>63</v>
      </c>
      <c r="B20" s="47"/>
      <c r="C20" s="56"/>
      <c r="D20" s="49"/>
      <c r="E20" s="58"/>
      <c r="F20" s="51"/>
      <c r="G20" s="52">
        <f t="shared" si="18"/>
        <v>0</v>
      </c>
      <c r="H20" s="53">
        <f t="shared" si="19"/>
        <v>10</v>
      </c>
    </row>
    <row r="21">
      <c r="A21" s="54" t="s">
        <v>64</v>
      </c>
      <c r="B21" s="55"/>
      <c r="C21" s="56"/>
      <c r="D21" s="49"/>
      <c r="E21" s="50"/>
      <c r="F21" s="51"/>
      <c r="G21" s="52">
        <f t="shared" si="18"/>
        <v>0</v>
      </c>
      <c r="H21" s="53">
        <f t="shared" si="19"/>
        <v>8</v>
      </c>
    </row>
    <row r="22">
      <c r="A22" s="54" t="s">
        <v>66</v>
      </c>
      <c r="B22" s="47"/>
      <c r="C22" s="48"/>
      <c r="D22" s="49"/>
      <c r="E22" s="58"/>
      <c r="F22" s="59"/>
      <c r="G22" s="52">
        <f t="shared" si="18"/>
        <v>0</v>
      </c>
      <c r="H22" s="53">
        <f t="shared" si="19"/>
        <v>16</v>
      </c>
    </row>
    <row r="23">
      <c r="A23" s="54" t="s">
        <v>67</v>
      </c>
      <c r="B23" s="55"/>
      <c r="C23" s="56"/>
      <c r="D23" s="49"/>
      <c r="E23" s="50"/>
      <c r="F23" s="59"/>
      <c r="G23" s="52">
        <f t="shared" si="18"/>
        <v>0</v>
      </c>
      <c r="H23" s="53">
        <f t="shared" si="19"/>
        <v>8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18"/>
        <v>0</v>
      </c>
      <c r="H24" s="53">
        <f t="shared" si="19"/>
        <v>8</v>
      </c>
    </row>
    <row r="25">
      <c r="A25" s="42">
        <f>A17 + 1</f>
        <v>44664</v>
      </c>
      <c r="B25" s="43" t="str">
        <f t="shared" ref="B25:E25" si="20">B17</f>
        <v>Food Info Page/Review Page</v>
      </c>
      <c r="C25" s="35" t="str">
        <f t="shared" si="20"/>
        <v>Food Scan</v>
      </c>
      <c r="D25" s="37" t="str">
        <f t="shared" si="20"/>
        <v>History</v>
      </c>
      <c r="E25" s="39" t="str">
        <f t="shared" si="20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/>
      <c r="C26" s="48"/>
      <c r="D26" s="49"/>
      <c r="E26" s="50"/>
      <c r="F26" s="51"/>
      <c r="G26" s="52">
        <f t="shared" ref="G26:G32" si="21">sum(B26:E26)</f>
        <v>0</v>
      </c>
      <c r="H26" s="53">
        <f t="shared" ref="H26:H32" si="22">H18 - G26</f>
        <v>8</v>
      </c>
    </row>
    <row r="27">
      <c r="A27" s="54" t="s">
        <v>61</v>
      </c>
      <c r="B27" s="47"/>
      <c r="C27" s="56"/>
      <c r="D27" s="49"/>
      <c r="E27" s="58"/>
      <c r="F27" s="51"/>
      <c r="G27" s="52">
        <f t="shared" si="21"/>
        <v>0</v>
      </c>
      <c r="H27" s="53">
        <f t="shared" si="22"/>
        <v>16</v>
      </c>
    </row>
    <row r="28">
      <c r="A28" s="54" t="s">
        <v>63</v>
      </c>
      <c r="B28" s="47"/>
      <c r="C28" s="56"/>
      <c r="D28" s="49"/>
      <c r="E28" s="58"/>
      <c r="F28" s="59"/>
      <c r="G28" s="52">
        <f t="shared" si="21"/>
        <v>0</v>
      </c>
      <c r="H28" s="53">
        <f t="shared" si="22"/>
        <v>10</v>
      </c>
    </row>
    <row r="29">
      <c r="A29" s="54" t="s">
        <v>64</v>
      </c>
      <c r="B29" s="55"/>
      <c r="C29" s="56"/>
      <c r="D29" s="49"/>
      <c r="E29" s="58"/>
      <c r="F29" s="59"/>
      <c r="G29" s="52">
        <f t="shared" si="21"/>
        <v>0</v>
      </c>
      <c r="H29" s="53">
        <f t="shared" si="22"/>
        <v>8</v>
      </c>
    </row>
    <row r="30">
      <c r="A30" s="54" t="s">
        <v>66</v>
      </c>
      <c r="B30" s="47"/>
      <c r="C30" s="48"/>
      <c r="D30" s="49"/>
      <c r="E30" s="58"/>
      <c r="F30" s="59"/>
      <c r="G30" s="52">
        <f t="shared" si="21"/>
        <v>0</v>
      </c>
      <c r="H30" s="53">
        <f t="shared" si="22"/>
        <v>16</v>
      </c>
    </row>
    <row r="31">
      <c r="A31" s="54" t="s">
        <v>67</v>
      </c>
      <c r="B31" s="55"/>
      <c r="C31" s="56"/>
      <c r="D31" s="49"/>
      <c r="E31" s="50"/>
      <c r="F31" s="59"/>
      <c r="G31" s="52">
        <f t="shared" si="21"/>
        <v>0</v>
      </c>
      <c r="H31" s="53">
        <f t="shared" si="22"/>
        <v>8</v>
      </c>
    </row>
    <row r="32">
      <c r="A32" s="60" t="s">
        <v>69</v>
      </c>
      <c r="B32" s="47"/>
      <c r="C32" s="56"/>
      <c r="D32" s="49"/>
      <c r="E32" s="58"/>
      <c r="F32" s="59"/>
      <c r="G32" s="52">
        <f t="shared" si="21"/>
        <v>0</v>
      </c>
      <c r="H32" s="53">
        <f t="shared" si="22"/>
        <v>8</v>
      </c>
    </row>
    <row r="33">
      <c r="A33" s="42">
        <f>A25 + 1</f>
        <v>44665</v>
      </c>
      <c r="B33" s="43" t="str">
        <f t="shared" ref="B33:E33" si="23">B25</f>
        <v>Food Info Page/Review Page</v>
      </c>
      <c r="C33" s="35" t="str">
        <f t="shared" si="23"/>
        <v>Food Scan</v>
      </c>
      <c r="D33" s="37" t="str">
        <f t="shared" si="23"/>
        <v>History</v>
      </c>
      <c r="E33" s="39" t="str">
        <f t="shared" si="23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/>
      <c r="C34" s="48"/>
      <c r="D34" s="49"/>
      <c r="E34" s="50"/>
      <c r="F34" s="51"/>
      <c r="G34" s="52">
        <f t="shared" ref="G34:G40" si="24">sum(B34:E34)</f>
        <v>0</v>
      </c>
      <c r="H34" s="53">
        <f t="shared" ref="H34:H40" si="25">H26 - G34</f>
        <v>8</v>
      </c>
    </row>
    <row r="35">
      <c r="A35" s="54" t="s">
        <v>61</v>
      </c>
      <c r="B35" s="47"/>
      <c r="C35" s="56"/>
      <c r="D35" s="156"/>
      <c r="E35" s="50"/>
      <c r="F35" s="51"/>
      <c r="G35" s="52">
        <f t="shared" si="24"/>
        <v>0</v>
      </c>
      <c r="H35" s="53">
        <f t="shared" si="25"/>
        <v>16</v>
      </c>
    </row>
    <row r="36">
      <c r="A36" s="54" t="s">
        <v>63</v>
      </c>
      <c r="B36" s="47"/>
      <c r="C36" s="56"/>
      <c r="D36" s="49"/>
      <c r="E36" s="58"/>
      <c r="F36" s="59"/>
      <c r="G36" s="52">
        <f t="shared" si="24"/>
        <v>0</v>
      </c>
      <c r="H36" s="53">
        <f t="shared" si="25"/>
        <v>10</v>
      </c>
    </row>
    <row r="37">
      <c r="A37" s="54" t="s">
        <v>64</v>
      </c>
      <c r="B37" s="55"/>
      <c r="C37" s="56"/>
      <c r="D37" s="49"/>
      <c r="E37" s="58"/>
      <c r="F37" s="59"/>
      <c r="G37" s="52">
        <f t="shared" si="24"/>
        <v>0</v>
      </c>
      <c r="H37" s="53">
        <f t="shared" si="25"/>
        <v>8</v>
      </c>
    </row>
    <row r="38">
      <c r="A38" s="54" t="s">
        <v>66</v>
      </c>
      <c r="B38" s="55"/>
      <c r="C38" s="48"/>
      <c r="D38" s="156"/>
      <c r="E38" s="58"/>
      <c r="F38" s="59"/>
      <c r="G38" s="52">
        <f t="shared" si="24"/>
        <v>0</v>
      </c>
      <c r="H38" s="53">
        <f t="shared" si="25"/>
        <v>16</v>
      </c>
    </row>
    <row r="39">
      <c r="A39" s="54" t="s">
        <v>67</v>
      </c>
      <c r="B39" s="55"/>
      <c r="C39" s="56"/>
      <c r="D39" s="49"/>
      <c r="E39" s="50"/>
      <c r="F39" s="59"/>
      <c r="G39" s="52">
        <f t="shared" si="24"/>
        <v>0</v>
      </c>
      <c r="H39" s="53">
        <f t="shared" si="25"/>
        <v>8</v>
      </c>
    </row>
    <row r="40">
      <c r="A40" s="60" t="s">
        <v>69</v>
      </c>
      <c r="B40" s="55"/>
      <c r="C40" s="48"/>
      <c r="D40" s="49"/>
      <c r="E40" s="58"/>
      <c r="F40" s="59"/>
      <c r="G40" s="52">
        <f t="shared" si="24"/>
        <v>0</v>
      </c>
      <c r="H40" s="53">
        <f t="shared" si="25"/>
        <v>8</v>
      </c>
    </row>
    <row r="41">
      <c r="A41" s="42">
        <f>A33 + 1</f>
        <v>44666</v>
      </c>
      <c r="B41" s="43" t="str">
        <f t="shared" ref="B41:E41" si="26">B33</f>
        <v>Food Info Page/Review Page</v>
      </c>
      <c r="C41" s="35" t="str">
        <f t="shared" si="26"/>
        <v>Food Scan</v>
      </c>
      <c r="D41" s="37" t="str">
        <f t="shared" si="26"/>
        <v>History</v>
      </c>
      <c r="E41" s="39" t="str">
        <f t="shared" si="26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49"/>
      <c r="E42" s="50"/>
      <c r="F42" s="59"/>
      <c r="G42" s="52">
        <f t="shared" ref="G42:G48" si="27">sum(B42:E42)</f>
        <v>0</v>
      </c>
      <c r="H42" s="53">
        <f t="shared" ref="H42:H48" si="28">H34 - G42</f>
        <v>8</v>
      </c>
    </row>
    <row r="43">
      <c r="A43" s="54" t="s">
        <v>61</v>
      </c>
      <c r="B43" s="47"/>
      <c r="C43" s="56"/>
      <c r="D43" s="156"/>
      <c r="E43" s="50"/>
      <c r="F43" s="51"/>
      <c r="G43" s="52">
        <f t="shared" si="27"/>
        <v>0</v>
      </c>
      <c r="H43" s="53">
        <f t="shared" si="28"/>
        <v>16</v>
      </c>
    </row>
    <row r="44">
      <c r="A44" s="54" t="s">
        <v>63</v>
      </c>
      <c r="B44" s="55"/>
      <c r="C44" s="56"/>
      <c r="D44" s="49"/>
      <c r="E44" s="58"/>
      <c r="F44" s="59"/>
      <c r="G44" s="52">
        <f t="shared" si="27"/>
        <v>0</v>
      </c>
      <c r="H44" s="53">
        <f t="shared" si="28"/>
        <v>10</v>
      </c>
    </row>
    <row r="45">
      <c r="A45" s="54" t="s">
        <v>64</v>
      </c>
      <c r="B45" s="55"/>
      <c r="C45" s="56"/>
      <c r="D45" s="49"/>
      <c r="E45" s="50"/>
      <c r="F45" s="51"/>
      <c r="G45" s="52">
        <f t="shared" si="27"/>
        <v>0</v>
      </c>
      <c r="H45" s="53">
        <f t="shared" si="28"/>
        <v>8</v>
      </c>
    </row>
    <row r="46">
      <c r="A46" s="54" t="s">
        <v>66</v>
      </c>
      <c r="B46" s="55"/>
      <c r="C46" s="48"/>
      <c r="D46" s="156"/>
      <c r="E46" s="58"/>
      <c r="F46" s="59"/>
      <c r="G46" s="52">
        <f t="shared" si="27"/>
        <v>0</v>
      </c>
      <c r="H46" s="53">
        <f t="shared" si="28"/>
        <v>16</v>
      </c>
    </row>
    <row r="47">
      <c r="A47" s="54" t="s">
        <v>67</v>
      </c>
      <c r="B47" s="55"/>
      <c r="C47" s="56"/>
      <c r="D47" s="49"/>
      <c r="E47" s="50"/>
      <c r="F47" s="59"/>
      <c r="G47" s="52">
        <f t="shared" si="27"/>
        <v>0</v>
      </c>
      <c r="H47" s="53">
        <f t="shared" si="28"/>
        <v>8</v>
      </c>
    </row>
    <row r="48">
      <c r="A48" s="60" t="s">
        <v>69</v>
      </c>
      <c r="B48" s="47"/>
      <c r="C48" s="56"/>
      <c r="D48" s="49"/>
      <c r="E48" s="58"/>
      <c r="F48" s="59"/>
      <c r="G48" s="52">
        <f t="shared" si="27"/>
        <v>0</v>
      </c>
      <c r="H48" s="53">
        <f t="shared" si="28"/>
        <v>8</v>
      </c>
    </row>
    <row r="49">
      <c r="A49" s="42">
        <f>A41 + 1</f>
        <v>44667</v>
      </c>
      <c r="B49" s="43" t="str">
        <f t="shared" ref="B49:E49" si="29">B41</f>
        <v>Food Info Page/Review Page</v>
      </c>
      <c r="C49" s="35" t="str">
        <f t="shared" si="29"/>
        <v>Food Scan</v>
      </c>
      <c r="D49" s="37" t="str">
        <f t="shared" si="29"/>
        <v>History</v>
      </c>
      <c r="E49" s="39" t="str">
        <f t="shared" si="29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49"/>
      <c r="E50" s="50"/>
      <c r="F50" s="59"/>
      <c r="G50" s="52">
        <f t="shared" ref="G50:G56" si="30">sum(B50:E50)</f>
        <v>0</v>
      </c>
      <c r="H50" s="53">
        <f t="shared" ref="H50:H56" si="31">H42 - G50</f>
        <v>8</v>
      </c>
    </row>
    <row r="51">
      <c r="A51" s="54" t="s">
        <v>61</v>
      </c>
      <c r="B51" s="55"/>
      <c r="C51" s="56"/>
      <c r="D51" s="156"/>
      <c r="E51" s="58"/>
      <c r="F51" s="51"/>
      <c r="G51" s="52">
        <f t="shared" si="30"/>
        <v>0</v>
      </c>
      <c r="H51" s="53">
        <f t="shared" si="31"/>
        <v>16</v>
      </c>
    </row>
    <row r="52">
      <c r="A52" s="54" t="s">
        <v>63</v>
      </c>
      <c r="B52" s="55"/>
      <c r="C52" s="56"/>
      <c r="D52" s="49"/>
      <c r="E52" s="58"/>
      <c r="F52" s="59"/>
      <c r="G52" s="52">
        <f t="shared" si="30"/>
        <v>0</v>
      </c>
      <c r="H52" s="53">
        <f t="shared" si="31"/>
        <v>10</v>
      </c>
    </row>
    <row r="53">
      <c r="A53" s="54" t="s">
        <v>64</v>
      </c>
      <c r="B53" s="55"/>
      <c r="C53" s="56"/>
      <c r="D53" s="49"/>
      <c r="E53" s="58"/>
      <c r="F53" s="51"/>
      <c r="G53" s="52">
        <f t="shared" si="30"/>
        <v>0</v>
      </c>
      <c r="H53" s="53">
        <f t="shared" si="31"/>
        <v>8</v>
      </c>
    </row>
    <row r="54">
      <c r="A54" s="54" t="s">
        <v>66</v>
      </c>
      <c r="B54" s="55"/>
      <c r="C54" s="48"/>
      <c r="D54" s="49"/>
      <c r="E54" s="58"/>
      <c r="F54" s="59"/>
      <c r="G54" s="52">
        <f t="shared" si="30"/>
        <v>0</v>
      </c>
      <c r="H54" s="53">
        <f t="shared" si="31"/>
        <v>16</v>
      </c>
    </row>
    <row r="55">
      <c r="A55" s="54" t="s">
        <v>67</v>
      </c>
      <c r="B55" s="55"/>
      <c r="C55" s="56"/>
      <c r="D55" s="49"/>
      <c r="E55" s="50"/>
      <c r="F55" s="59"/>
      <c r="G55" s="52">
        <f t="shared" si="30"/>
        <v>0</v>
      </c>
      <c r="H55" s="53">
        <f t="shared" si="31"/>
        <v>8</v>
      </c>
    </row>
    <row r="56">
      <c r="A56" s="60" t="s">
        <v>69</v>
      </c>
      <c r="B56" s="47"/>
      <c r="C56" s="56"/>
      <c r="D56" s="49"/>
      <c r="E56" s="58"/>
      <c r="F56" s="59"/>
      <c r="G56" s="52">
        <f t="shared" si="30"/>
        <v>0</v>
      </c>
      <c r="H56" s="53">
        <f t="shared" si="31"/>
        <v>8</v>
      </c>
    </row>
    <row r="57">
      <c r="A57" s="42">
        <f>A49 + 1</f>
        <v>44668</v>
      </c>
      <c r="B57" s="43" t="str">
        <f t="shared" ref="B57:E57" si="32">B49</f>
        <v>Food Info Page/Review Page</v>
      </c>
      <c r="C57" s="35" t="str">
        <f t="shared" si="32"/>
        <v>Food Scan</v>
      </c>
      <c r="D57" s="37" t="str">
        <f t="shared" si="32"/>
        <v>History</v>
      </c>
      <c r="E57" s="39" t="str">
        <f t="shared" si="32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49"/>
      <c r="E58" s="50"/>
      <c r="F58" s="59"/>
      <c r="G58" s="52">
        <f t="shared" ref="G58:G64" si="33">sum(B58:E58)</f>
        <v>0</v>
      </c>
      <c r="H58" s="53">
        <f t="shared" ref="H58:H64" si="34">H50 - G58</f>
        <v>8</v>
      </c>
    </row>
    <row r="59">
      <c r="A59" s="54" t="s">
        <v>61</v>
      </c>
      <c r="B59" s="55"/>
      <c r="C59" s="56"/>
      <c r="D59" s="156"/>
      <c r="E59" s="50"/>
      <c r="F59" s="59"/>
      <c r="G59" s="52">
        <f t="shared" si="33"/>
        <v>0</v>
      </c>
      <c r="H59" s="53">
        <f t="shared" si="34"/>
        <v>16</v>
      </c>
    </row>
    <row r="60">
      <c r="A60" s="54" t="s">
        <v>63</v>
      </c>
      <c r="B60" s="47"/>
      <c r="C60" s="56"/>
      <c r="D60" s="49"/>
      <c r="E60" s="58"/>
      <c r="F60" s="59"/>
      <c r="G60" s="52">
        <f t="shared" si="33"/>
        <v>0</v>
      </c>
      <c r="H60" s="53">
        <f t="shared" si="34"/>
        <v>10</v>
      </c>
    </row>
    <row r="61">
      <c r="A61" s="54" t="s">
        <v>64</v>
      </c>
      <c r="B61" s="55"/>
      <c r="C61" s="56"/>
      <c r="D61" s="49"/>
      <c r="E61" s="58"/>
      <c r="F61" s="51"/>
      <c r="G61" s="52">
        <f t="shared" si="33"/>
        <v>0</v>
      </c>
      <c r="H61" s="53">
        <f t="shared" si="34"/>
        <v>8</v>
      </c>
    </row>
    <row r="62">
      <c r="A62" s="54" t="s">
        <v>66</v>
      </c>
      <c r="B62" s="55"/>
      <c r="C62" s="48"/>
      <c r="D62" s="49"/>
      <c r="E62" s="58"/>
      <c r="F62" s="59"/>
      <c r="G62" s="52">
        <f t="shared" si="33"/>
        <v>0</v>
      </c>
      <c r="H62" s="53">
        <f t="shared" si="34"/>
        <v>16</v>
      </c>
    </row>
    <row r="63">
      <c r="A63" s="54" t="s">
        <v>67</v>
      </c>
      <c r="B63" s="55"/>
      <c r="C63" s="56"/>
      <c r="D63" s="49"/>
      <c r="E63" s="50"/>
      <c r="F63" s="59"/>
      <c r="G63" s="52">
        <f t="shared" si="33"/>
        <v>0</v>
      </c>
      <c r="H63" s="53">
        <f t="shared" si="34"/>
        <v>8</v>
      </c>
    </row>
    <row r="64">
      <c r="A64" s="60" t="s">
        <v>69</v>
      </c>
      <c r="B64" s="61"/>
      <c r="C64" s="62"/>
      <c r="D64" s="63"/>
      <c r="E64" s="64"/>
      <c r="F64" s="65"/>
      <c r="G64" s="52">
        <f t="shared" si="33"/>
        <v>0</v>
      </c>
      <c r="H64" s="66">
        <f t="shared" si="34"/>
        <v>8</v>
      </c>
    </row>
    <row r="65">
      <c r="E65" s="67" t="s">
        <v>75</v>
      </c>
      <c r="F65" s="68">
        <f>SUM(F9:F64)</f>
        <v>0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44662</v>
      </c>
      <c r="B72" s="70">
        <f>SUM(G10+G11+G12+G13+G14+G15+G16)</f>
        <v>0</v>
      </c>
      <c r="C72" s="70">
        <f>(B72-F72)/(F72)*100</f>
        <v>-100</v>
      </c>
      <c r="D72" s="70">
        <f>SUM(H9:H16)</f>
        <v>74</v>
      </c>
      <c r="E72" s="70">
        <f>D72</f>
        <v>74</v>
      </c>
      <c r="F72" s="70">
        <f>E78</f>
        <v>10.57142857</v>
      </c>
    </row>
    <row r="73">
      <c r="A73" s="32">
        <f t="shared" ref="A73:A79" si="35">A72 + 1</f>
        <v>44663</v>
      </c>
      <c r="B73" s="70">
        <f>SUM(G18+G19+G20+G21+G22+G23+G24)</f>
        <v>0</v>
      </c>
      <c r="C73" s="70">
        <f>(B73-F72)/(F72)*100</f>
        <v>-100</v>
      </c>
      <c r="D73" s="70">
        <f>Sum(H17:H24)</f>
        <v>74</v>
      </c>
      <c r="E73" s="70">
        <f>D72 * (6/7)</f>
        <v>63.42857143</v>
      </c>
    </row>
    <row r="74">
      <c r="A74" s="32">
        <f t="shared" si="35"/>
        <v>44664</v>
      </c>
      <c r="B74" s="70">
        <f>SUM(G26+G27+G28+G29+G30+G31+G32)</f>
        <v>0</v>
      </c>
      <c r="C74" s="70">
        <f>(B74-F72)/(F72)*100</f>
        <v>-100</v>
      </c>
      <c r="D74" s="70">
        <f>sum(H25:H32)</f>
        <v>74</v>
      </c>
      <c r="E74" s="70">
        <f>D72 * (5/7)</f>
        <v>52.85714286</v>
      </c>
    </row>
    <row r="75">
      <c r="A75" s="32">
        <f t="shared" si="35"/>
        <v>44665</v>
      </c>
      <c r="B75" s="70">
        <f>SUM(G34+G35+G36+G37+G38+G39+G40)</f>
        <v>0</v>
      </c>
      <c r="C75" s="70">
        <f>(B75-F72)/(F72)*100</f>
        <v>-100</v>
      </c>
      <c r="D75" s="70">
        <f>sum(H33:H40)</f>
        <v>74</v>
      </c>
      <c r="E75" s="70">
        <f>D72 * (4/7)</f>
        <v>42.28571429</v>
      </c>
    </row>
    <row r="76">
      <c r="A76" s="32">
        <f t="shared" si="35"/>
        <v>44666</v>
      </c>
      <c r="B76" s="70">
        <f>SUM(G42+G43+G44+G45+G46+G47+G48)</f>
        <v>0</v>
      </c>
      <c r="C76" s="70">
        <f>((B76-F72)/(F72)*100)</f>
        <v>-100</v>
      </c>
      <c r="D76" s="70">
        <f>sum(H41:H48)</f>
        <v>74</v>
      </c>
      <c r="E76" s="70">
        <f>D72 * (3/7)</f>
        <v>31.71428571</v>
      </c>
    </row>
    <row r="77">
      <c r="A77" s="32">
        <f t="shared" si="35"/>
        <v>44667</v>
      </c>
      <c r="B77" s="70">
        <f>SUM(G50+G51+G52+G53+G54+G55+G56)</f>
        <v>0</v>
      </c>
      <c r="C77" s="70">
        <f>(B77-F72)/(F72)*100</f>
        <v>-100</v>
      </c>
      <c r="D77" s="70">
        <f>sum(H49:H56)</f>
        <v>74</v>
      </c>
      <c r="E77" s="70">
        <f>D72 * (2/7)</f>
        <v>21.14285714</v>
      </c>
    </row>
    <row r="78">
      <c r="A78" s="32">
        <f t="shared" si="35"/>
        <v>44668</v>
      </c>
      <c r="B78" s="70">
        <f>SUM(G58+G59+G60+G61+G62+G63+G64)</f>
        <v>0</v>
      </c>
      <c r="C78" s="70">
        <f>(B78-F72)/(F72)*100</f>
        <v>-100</v>
      </c>
      <c r="D78" s="70">
        <f>sum(H57:H64)</f>
        <v>74</v>
      </c>
      <c r="E78" s="70">
        <f>D72 * (1/7)</f>
        <v>10.57142857</v>
      </c>
    </row>
    <row r="79">
      <c r="A79" s="32">
        <f t="shared" si="35"/>
        <v>44669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74</v>
      </c>
      <c r="E79" s="70">
        <f>D72 * 0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5</v>
      </c>
      <c r="D2" s="28">
        <v>44592.0</v>
      </c>
      <c r="E2" s="29">
        <f>SUM(H9:H16)</f>
        <v>53</v>
      </c>
      <c r="F2" s="30">
        <f>sum(I2:I5)</f>
        <v>50</v>
      </c>
      <c r="G2" s="31" t="s">
        <v>60</v>
      </c>
      <c r="H2" s="31">
        <f>sum(B9:B64)</f>
        <v>13</v>
      </c>
      <c r="I2" s="31">
        <v>20.0</v>
      </c>
      <c r="J2" s="32">
        <f>D2</f>
        <v>44592</v>
      </c>
      <c r="K2" s="33">
        <f>B2</f>
        <v>8</v>
      </c>
      <c r="L2" s="33">
        <f>B3</f>
        <v>9</v>
      </c>
      <c r="M2" s="33">
        <f>B4</f>
        <v>8</v>
      </c>
      <c r="N2" s="33">
        <f>B5</f>
        <v>8</v>
      </c>
      <c r="O2" s="33">
        <f>B6</f>
        <v>10</v>
      </c>
      <c r="P2" s="33">
        <f>B7</f>
        <v>8</v>
      </c>
      <c r="Q2" s="33">
        <f>B8</f>
        <v>8</v>
      </c>
      <c r="R2" s="33">
        <f>sum(K2:Q2)</f>
        <v>59</v>
      </c>
      <c r="V2" s="25"/>
      <c r="W2" s="33">
        <f t="shared" ref="W2:AC2" si="1">(K11-K17)/7</f>
        <v>0.7142857143</v>
      </c>
      <c r="X2" s="33">
        <f t="shared" si="1"/>
        <v>0.9285714286</v>
      </c>
      <c r="Y2" s="33">
        <f t="shared" si="1"/>
        <v>0.5714285714</v>
      </c>
      <c r="Z2" s="33">
        <f t="shared" si="1"/>
        <v>0</v>
      </c>
      <c r="AA2" s="33">
        <f t="shared" si="1"/>
        <v>1.285714286</v>
      </c>
      <c r="AB2" s="33">
        <f t="shared" si="1"/>
        <v>0.9285714286</v>
      </c>
      <c r="AC2" s="33">
        <f t="shared" si="1"/>
        <v>0.7142857143</v>
      </c>
      <c r="AD2" s="34"/>
    </row>
    <row r="3">
      <c r="A3" s="26" t="s">
        <v>61</v>
      </c>
      <c r="B3" s="27">
        <v>9.0</v>
      </c>
      <c r="C3" s="27">
        <f t="shared" ref="C3:C4" si="3">sumif(A9:A1000,A3,G9:G1000)</f>
        <v>8.5</v>
      </c>
      <c r="D3" s="28">
        <f t="shared" ref="D3:D8" si="4">D2 + 1</f>
        <v>44593</v>
      </c>
      <c r="E3" s="29">
        <f>Sum(H17:H24)</f>
        <v>46</v>
      </c>
      <c r="F3" s="29">
        <f>F2 * (6/7)</f>
        <v>42.85714286</v>
      </c>
      <c r="G3" s="5" t="s">
        <v>62</v>
      </c>
      <c r="H3" s="35">
        <f>sum(C9:C64)</f>
        <v>11</v>
      </c>
      <c r="I3" s="5">
        <v>30.0</v>
      </c>
      <c r="J3" s="32">
        <f t="shared" ref="J3:J9" si="5">J2 + 1</f>
        <v>44593</v>
      </c>
      <c r="K3" s="33">
        <f t="shared" ref="K3:R3" si="2">K2 * (6/7)</f>
        <v>6.857142857</v>
      </c>
      <c r="L3" s="33">
        <f t="shared" si="2"/>
        <v>7.714285714</v>
      </c>
      <c r="M3" s="33">
        <f t="shared" si="2"/>
        <v>6.857142857</v>
      </c>
      <c r="N3" s="33">
        <f t="shared" si="2"/>
        <v>6.857142857</v>
      </c>
      <c r="O3" s="33">
        <f t="shared" si="2"/>
        <v>8.571428571</v>
      </c>
      <c r="P3" s="33">
        <f t="shared" si="2"/>
        <v>6.857142857</v>
      </c>
      <c r="Q3" s="33">
        <f t="shared" si="2"/>
        <v>6.857142857</v>
      </c>
      <c r="R3" s="33">
        <f t="shared" si="2"/>
        <v>50.57142857</v>
      </c>
    </row>
    <row r="4">
      <c r="A4" s="26" t="s">
        <v>63</v>
      </c>
      <c r="B4" s="27">
        <v>8.0</v>
      </c>
      <c r="C4" s="27">
        <f t="shared" si="3"/>
        <v>6</v>
      </c>
      <c r="D4" s="28">
        <f t="shared" si="4"/>
        <v>44594</v>
      </c>
      <c r="E4" s="29">
        <f>sum(H25:H32)</f>
        <v>39</v>
      </c>
      <c r="F4" s="29">
        <f>F2 * (5/7)</f>
        <v>35.71428571</v>
      </c>
      <c r="G4" s="36"/>
      <c r="H4" s="37">
        <f>sum(D9:D64)</f>
        <v>0</v>
      </c>
      <c r="I4" s="36">
        <v>0.0</v>
      </c>
      <c r="J4" s="32">
        <f t="shared" si="5"/>
        <v>44594</v>
      </c>
      <c r="K4" s="33">
        <f t="shared" ref="K4:R4" si="6">K2 * (5/7)</f>
        <v>5.714285714</v>
      </c>
      <c r="L4" s="33">
        <f t="shared" si="6"/>
        <v>6.428571429</v>
      </c>
      <c r="M4" s="33">
        <f t="shared" si="6"/>
        <v>5.714285714</v>
      </c>
      <c r="N4" s="33">
        <f t="shared" si="6"/>
        <v>5.714285714</v>
      </c>
      <c r="O4" s="33">
        <f t="shared" si="6"/>
        <v>7.142857143</v>
      </c>
      <c r="P4" s="33">
        <f t="shared" si="6"/>
        <v>5.714285714</v>
      </c>
      <c r="Q4" s="33">
        <f t="shared" si="6"/>
        <v>5.714285714</v>
      </c>
      <c r="R4" s="33">
        <f t="shared" si="6"/>
        <v>42.14285714</v>
      </c>
    </row>
    <row r="5">
      <c r="A5" s="26" t="s">
        <v>64</v>
      </c>
      <c r="B5" s="27">
        <v>8.0</v>
      </c>
      <c r="C5" s="27">
        <f>sumif(A9:A1000,A5,G9:G1000)</f>
        <v>0</v>
      </c>
      <c r="D5" s="28">
        <f t="shared" si="4"/>
        <v>44595</v>
      </c>
      <c r="E5" s="29">
        <f>sum(H33:H40)</f>
        <v>30</v>
      </c>
      <c r="F5" s="29">
        <f>F2 * (4/7)</f>
        <v>28.57142857</v>
      </c>
      <c r="G5" s="38" t="s">
        <v>65</v>
      </c>
      <c r="H5" s="39">
        <f>sum(E9:E64)</f>
        <v>18</v>
      </c>
      <c r="I5" s="38">
        <v>0.0</v>
      </c>
      <c r="J5" s="32">
        <f t="shared" si="5"/>
        <v>44595</v>
      </c>
      <c r="K5" s="33">
        <f t="shared" ref="K5:R5" si="7">K2 * (4/7)</f>
        <v>4.571428571</v>
      </c>
      <c r="L5" s="33">
        <f t="shared" si="7"/>
        <v>5.142857143</v>
      </c>
      <c r="M5" s="33">
        <f t="shared" si="7"/>
        <v>4.571428571</v>
      </c>
      <c r="N5" s="33">
        <f t="shared" si="7"/>
        <v>4.571428571</v>
      </c>
      <c r="O5" s="33">
        <f t="shared" si="7"/>
        <v>5.714285714</v>
      </c>
      <c r="P5" s="33">
        <f t="shared" si="7"/>
        <v>4.571428571</v>
      </c>
      <c r="Q5" s="33">
        <f t="shared" si="7"/>
        <v>4.571428571</v>
      </c>
      <c r="R5" s="33">
        <f t="shared" si="7"/>
        <v>33.71428571</v>
      </c>
    </row>
    <row r="6">
      <c r="A6" s="26" t="s">
        <v>66</v>
      </c>
      <c r="B6" s="27">
        <v>10.0</v>
      </c>
      <c r="C6" s="27">
        <f>sumif(A9:A1000,A6,G9:G1000)</f>
        <v>9</v>
      </c>
      <c r="D6" s="28">
        <f t="shared" si="4"/>
        <v>44596</v>
      </c>
      <c r="E6" s="29">
        <f>sum(H41:H48)</f>
        <v>24.5</v>
      </c>
      <c r="F6" s="29">
        <f>F2 * (3/7)</f>
        <v>21.42857143</v>
      </c>
      <c r="J6" s="32">
        <f t="shared" si="5"/>
        <v>44596</v>
      </c>
      <c r="K6" s="33">
        <f t="shared" ref="K6:R6" si="8">K2 * (3/7)</f>
        <v>3.428571429</v>
      </c>
      <c r="L6" s="33">
        <f t="shared" si="8"/>
        <v>3.857142857</v>
      </c>
      <c r="M6" s="33">
        <f t="shared" si="8"/>
        <v>3.428571429</v>
      </c>
      <c r="N6" s="33">
        <f t="shared" si="8"/>
        <v>3.428571429</v>
      </c>
      <c r="O6" s="33">
        <f t="shared" si="8"/>
        <v>4.285714286</v>
      </c>
      <c r="P6" s="33">
        <f t="shared" si="8"/>
        <v>3.428571429</v>
      </c>
      <c r="Q6" s="33">
        <f t="shared" si="8"/>
        <v>3.428571429</v>
      </c>
      <c r="R6" s="33">
        <f t="shared" si="8"/>
        <v>25.28571429</v>
      </c>
    </row>
    <row r="7">
      <c r="A7" s="26" t="s">
        <v>67</v>
      </c>
      <c r="B7" s="27">
        <v>8.0</v>
      </c>
      <c r="C7" s="27">
        <f>sumif(A9:A1000,A7,G9:G1000)</f>
        <v>6.5</v>
      </c>
      <c r="D7" s="28">
        <f t="shared" si="4"/>
        <v>44597</v>
      </c>
      <c r="E7" s="29">
        <f>sum(H49:H56)</f>
        <v>20.5</v>
      </c>
      <c r="F7" s="29">
        <f>F2 * (2/7)</f>
        <v>14.28571429</v>
      </c>
      <c r="G7" s="26" t="s">
        <v>68</v>
      </c>
      <c r="H7" s="26" t="s">
        <v>50</v>
      </c>
      <c r="J7" s="32">
        <f t="shared" si="5"/>
        <v>44597</v>
      </c>
      <c r="K7" s="33">
        <f t="shared" ref="K7:R7" si="9">K2 * (2/7)</f>
        <v>2.285714286</v>
      </c>
      <c r="L7" s="33">
        <f t="shared" si="9"/>
        <v>2.571428571</v>
      </c>
      <c r="M7" s="33">
        <f t="shared" si="9"/>
        <v>2.285714286</v>
      </c>
      <c r="N7" s="33">
        <f t="shared" si="9"/>
        <v>2.285714286</v>
      </c>
      <c r="O7" s="33">
        <f t="shared" si="9"/>
        <v>2.857142857</v>
      </c>
      <c r="P7" s="33">
        <f t="shared" si="9"/>
        <v>2.285714286</v>
      </c>
      <c r="Q7" s="33">
        <f t="shared" si="9"/>
        <v>2.285714286</v>
      </c>
      <c r="R7" s="33">
        <f t="shared" si="9"/>
        <v>16.85714286</v>
      </c>
    </row>
    <row r="8">
      <c r="A8" s="26" t="s">
        <v>69</v>
      </c>
      <c r="B8" s="27">
        <v>8.0</v>
      </c>
      <c r="C8" s="27">
        <f>sumif(A9:A1000,A8,G9:G1000)</f>
        <v>7</v>
      </c>
      <c r="D8" s="28">
        <f t="shared" si="4"/>
        <v>44598</v>
      </c>
      <c r="E8" s="29">
        <f>sum(H57:H64)</f>
        <v>17</v>
      </c>
      <c r="F8" s="29">
        <f>F2 * (1/7)</f>
        <v>7.142857143</v>
      </c>
      <c r="G8" s="40">
        <f t="shared" ref="G8:H8" si="10">Sum(B2:B8)</f>
        <v>59</v>
      </c>
      <c r="H8" s="41">
        <f t="shared" si="10"/>
        <v>42</v>
      </c>
      <c r="J8" s="32">
        <f t="shared" si="5"/>
        <v>44598</v>
      </c>
      <c r="K8" s="33">
        <f t="shared" ref="K8:R8" si="11">K2 * (1/7)</f>
        <v>1.142857143</v>
      </c>
      <c r="L8" s="33">
        <f t="shared" si="11"/>
        <v>1.285714286</v>
      </c>
      <c r="M8" s="33">
        <f t="shared" si="11"/>
        <v>1.142857143</v>
      </c>
      <c r="N8" s="33">
        <f t="shared" si="11"/>
        <v>1.142857143</v>
      </c>
      <c r="O8" s="33">
        <f t="shared" si="11"/>
        <v>1.428571429</v>
      </c>
      <c r="P8" s="33">
        <f t="shared" si="11"/>
        <v>1.142857143</v>
      </c>
      <c r="Q8" s="33">
        <f t="shared" si="11"/>
        <v>1.142857143</v>
      </c>
      <c r="R8" s="33">
        <f t="shared" si="11"/>
        <v>8.428571429</v>
      </c>
    </row>
    <row r="9">
      <c r="A9" s="42">
        <f>D2</f>
        <v>44592</v>
      </c>
      <c r="B9" s="43" t="str">
        <f>G2</f>
        <v>Extra Features</v>
      </c>
      <c r="C9" s="35" t="str">
        <f>G3</f>
        <v>Data Access Layer</v>
      </c>
      <c r="D9" s="37" t="str">
        <f>G4</f>
        <v/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5"/>
        <v>44599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46" t="s">
        <v>59</v>
      </c>
      <c r="B10" s="47">
        <v>0.0</v>
      </c>
      <c r="C10" s="48">
        <v>0.0</v>
      </c>
      <c r="D10" s="49"/>
      <c r="E10" s="50">
        <v>0.0</v>
      </c>
      <c r="F10" s="51"/>
      <c r="G10" s="52">
        <f t="shared" ref="G10:G16" si="13">sum(B10:E10)</f>
        <v>0</v>
      </c>
      <c r="H10" s="53">
        <f t="shared" ref="H10:H16" si="14">B2 - G10</f>
        <v>8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>
        <v>2.0</v>
      </c>
      <c r="F11" s="51"/>
      <c r="G11" s="52">
        <f t="shared" si="13"/>
        <v>2</v>
      </c>
      <c r="H11" s="53">
        <f t="shared" si="14"/>
        <v>7</v>
      </c>
      <c r="J11" s="32">
        <f>D2</f>
        <v>44592</v>
      </c>
      <c r="K11" s="57">
        <f>H10</f>
        <v>8</v>
      </c>
      <c r="L11" s="57">
        <f>H11</f>
        <v>7</v>
      </c>
      <c r="M11" s="57">
        <f>H12</f>
        <v>6</v>
      </c>
      <c r="N11" s="57">
        <f>H13</f>
        <v>8</v>
      </c>
      <c r="O11" s="57">
        <f>H14</f>
        <v>10</v>
      </c>
      <c r="P11" s="57">
        <f>H15</f>
        <v>8</v>
      </c>
      <c r="Q11" s="57">
        <f>H16</f>
        <v>6</v>
      </c>
      <c r="R11" s="57">
        <f t="shared" ref="R11:R18" si="15">sum(K11:Q11)</f>
        <v>53</v>
      </c>
    </row>
    <row r="12">
      <c r="A12" s="54" t="s">
        <v>63</v>
      </c>
      <c r="B12" s="55"/>
      <c r="C12" s="56"/>
      <c r="D12" s="49"/>
      <c r="E12" s="50">
        <v>2.0</v>
      </c>
      <c r="F12" s="51">
        <v>0.0</v>
      </c>
      <c r="G12" s="52">
        <f t="shared" si="13"/>
        <v>2</v>
      </c>
      <c r="H12" s="53">
        <f t="shared" si="14"/>
        <v>6</v>
      </c>
      <c r="J12" s="32">
        <f t="shared" ref="J12:J18" si="16">J11 + 1</f>
        <v>44593</v>
      </c>
      <c r="K12" s="57">
        <f>H18</f>
        <v>8</v>
      </c>
      <c r="L12" s="57">
        <f>H19</f>
        <v>7</v>
      </c>
      <c r="M12" s="57">
        <f>H20</f>
        <v>3</v>
      </c>
      <c r="N12" s="57">
        <f>H21</f>
        <v>8</v>
      </c>
      <c r="O12" s="57">
        <f>H22</f>
        <v>7</v>
      </c>
      <c r="P12" s="57">
        <f>H23</f>
        <v>7</v>
      </c>
      <c r="Q12" s="57">
        <f>H24</f>
        <v>6</v>
      </c>
      <c r="R12" s="57">
        <f t="shared" si="15"/>
        <v>46</v>
      </c>
    </row>
    <row r="13">
      <c r="A13" s="54" t="s">
        <v>64</v>
      </c>
      <c r="B13" s="55"/>
      <c r="C13" s="56"/>
      <c r="D13" s="49"/>
      <c r="E13" s="58"/>
      <c r="F13" s="51">
        <v>0.0</v>
      </c>
      <c r="G13" s="52">
        <f t="shared" si="13"/>
        <v>0</v>
      </c>
      <c r="H13" s="53">
        <f t="shared" si="14"/>
        <v>8</v>
      </c>
      <c r="J13" s="32">
        <f t="shared" si="16"/>
        <v>44594</v>
      </c>
      <c r="K13" s="57">
        <f>H26</f>
        <v>6</v>
      </c>
      <c r="L13" s="57">
        <f>H27</f>
        <v>5</v>
      </c>
      <c r="M13" s="57">
        <f>H28</f>
        <v>3</v>
      </c>
      <c r="N13" s="57">
        <f>H29</f>
        <v>8</v>
      </c>
      <c r="O13" s="57">
        <f>H30</f>
        <v>5</v>
      </c>
      <c r="P13" s="57">
        <f>H31</f>
        <v>6</v>
      </c>
      <c r="Q13" s="57">
        <f>H32</f>
        <v>6</v>
      </c>
      <c r="R13" s="57">
        <f t="shared" si="15"/>
        <v>39</v>
      </c>
    </row>
    <row r="14">
      <c r="A14" s="54" t="s">
        <v>66</v>
      </c>
      <c r="B14" s="55"/>
      <c r="C14" s="56"/>
      <c r="D14" s="49"/>
      <c r="E14" s="58"/>
      <c r="F14" s="59"/>
      <c r="G14" s="52">
        <f t="shared" si="13"/>
        <v>0</v>
      </c>
      <c r="H14" s="53">
        <f t="shared" si="14"/>
        <v>10</v>
      </c>
      <c r="J14" s="32">
        <f t="shared" si="16"/>
        <v>44595</v>
      </c>
      <c r="K14" s="57">
        <f>H34</f>
        <v>5</v>
      </c>
      <c r="L14" s="57">
        <f>H35</f>
        <v>3</v>
      </c>
      <c r="M14" s="57">
        <f>H36</f>
        <v>2</v>
      </c>
      <c r="N14" s="57">
        <f>H37</f>
        <v>8</v>
      </c>
      <c r="O14" s="57">
        <f>H38</f>
        <v>3</v>
      </c>
      <c r="P14" s="57">
        <f>H39</f>
        <v>5</v>
      </c>
      <c r="Q14" s="57">
        <f>H40</f>
        <v>4</v>
      </c>
      <c r="R14" s="57">
        <f t="shared" si="15"/>
        <v>30</v>
      </c>
    </row>
    <row r="15">
      <c r="A15" s="54" t="s">
        <v>67</v>
      </c>
      <c r="B15" s="55"/>
      <c r="C15" s="56"/>
      <c r="D15" s="49"/>
      <c r="E15" s="58"/>
      <c r="F15" s="51">
        <v>0.0</v>
      </c>
      <c r="G15" s="52">
        <f t="shared" si="13"/>
        <v>0</v>
      </c>
      <c r="H15" s="53">
        <f t="shared" si="14"/>
        <v>8</v>
      </c>
      <c r="J15" s="32">
        <f t="shared" si="16"/>
        <v>44596</v>
      </c>
      <c r="K15" s="57">
        <f>H42</f>
        <v>4</v>
      </c>
      <c r="L15" s="57">
        <f>H43</f>
        <v>0.5</v>
      </c>
      <c r="M15" s="57">
        <f>H44</f>
        <v>2</v>
      </c>
      <c r="N15" s="57">
        <f>H45</f>
        <v>8</v>
      </c>
      <c r="O15" s="57">
        <f>H46</f>
        <v>3</v>
      </c>
      <c r="P15" s="57">
        <f>H47</f>
        <v>4</v>
      </c>
      <c r="Q15" s="57">
        <f>H48</f>
        <v>3</v>
      </c>
      <c r="R15" s="57">
        <f t="shared" si="15"/>
        <v>24.5</v>
      </c>
    </row>
    <row r="16">
      <c r="A16" s="60" t="s">
        <v>69</v>
      </c>
      <c r="B16" s="47">
        <v>2.0</v>
      </c>
      <c r="C16" s="56"/>
      <c r="D16" s="49"/>
      <c r="E16" s="58"/>
      <c r="F16" s="59"/>
      <c r="G16" s="52">
        <f t="shared" si="13"/>
        <v>2</v>
      </c>
      <c r="H16" s="53">
        <f t="shared" si="14"/>
        <v>6</v>
      </c>
      <c r="J16" s="32">
        <f t="shared" si="16"/>
        <v>44597</v>
      </c>
      <c r="K16" s="57">
        <f>H50</f>
        <v>3</v>
      </c>
      <c r="L16" s="57">
        <f>H51</f>
        <v>0.5</v>
      </c>
      <c r="M16" s="57">
        <f>H52</f>
        <v>2</v>
      </c>
      <c r="N16" s="57">
        <f>H53</f>
        <v>8</v>
      </c>
      <c r="O16" s="57">
        <f>H54</f>
        <v>1</v>
      </c>
      <c r="P16" s="57">
        <f>H55</f>
        <v>3</v>
      </c>
      <c r="Q16" s="57">
        <f>H56</f>
        <v>3</v>
      </c>
      <c r="R16" s="57">
        <f t="shared" si="15"/>
        <v>20.5</v>
      </c>
    </row>
    <row r="17">
      <c r="A17" s="42">
        <f>A9 + 1</f>
        <v>44593</v>
      </c>
      <c r="B17" s="43" t="str">
        <f t="shared" ref="B17:E17" si="17">B9</f>
        <v>Extra Features</v>
      </c>
      <c r="C17" s="35" t="str">
        <f t="shared" si="17"/>
        <v>Data Access Layer</v>
      </c>
      <c r="D17" s="37" t="str">
        <f t="shared" si="17"/>
        <v/>
      </c>
      <c r="E17" s="39" t="str">
        <f t="shared" si="17"/>
        <v>Other</v>
      </c>
      <c r="F17" s="44" t="s">
        <v>70</v>
      </c>
      <c r="G17" s="45" t="s">
        <v>71</v>
      </c>
      <c r="H17" s="23" t="s">
        <v>72</v>
      </c>
      <c r="J17" s="32">
        <f t="shared" si="16"/>
        <v>44598</v>
      </c>
      <c r="K17" s="57">
        <f>H58</f>
        <v>3</v>
      </c>
      <c r="L17" s="57">
        <f>H59</f>
        <v>0.5</v>
      </c>
      <c r="M17" s="57">
        <f>H60</f>
        <v>2</v>
      </c>
      <c r="N17" s="57">
        <f>H61</f>
        <v>8</v>
      </c>
      <c r="O17" s="57">
        <f>H62</f>
        <v>1</v>
      </c>
      <c r="P17" s="57">
        <f>H63</f>
        <v>1.5</v>
      </c>
      <c r="Q17" s="57">
        <f>H64</f>
        <v>1</v>
      </c>
      <c r="R17" s="57">
        <f t="shared" si="15"/>
        <v>17</v>
      </c>
    </row>
    <row r="18">
      <c r="A18" s="46" t="s">
        <v>59</v>
      </c>
      <c r="B18" s="47">
        <v>0.0</v>
      </c>
      <c r="C18" s="48">
        <v>0.0</v>
      </c>
      <c r="D18" s="49"/>
      <c r="E18" s="50">
        <v>0.0</v>
      </c>
      <c r="F18" s="51">
        <v>0.0</v>
      </c>
      <c r="G18" s="52">
        <f t="shared" ref="G18:G24" si="19">sum(B18:E18)</f>
        <v>0</v>
      </c>
      <c r="H18" s="53">
        <f t="shared" ref="H18:H24" si="20">H10 - G18</f>
        <v>8</v>
      </c>
      <c r="J18" s="32">
        <f t="shared" si="16"/>
        <v>44599</v>
      </c>
      <c r="K18" s="57">
        <f t="shared" ref="K18:Q18" si="18">K17</f>
        <v>3</v>
      </c>
      <c r="L18" s="57">
        <f t="shared" si="18"/>
        <v>0.5</v>
      </c>
      <c r="M18" s="57">
        <f t="shared" si="18"/>
        <v>2</v>
      </c>
      <c r="N18" s="57">
        <f t="shared" si="18"/>
        <v>8</v>
      </c>
      <c r="O18" s="57">
        <f t="shared" si="18"/>
        <v>1</v>
      </c>
      <c r="P18" s="57">
        <f t="shared" si="18"/>
        <v>1.5</v>
      </c>
      <c r="Q18" s="57">
        <f t="shared" si="18"/>
        <v>1</v>
      </c>
      <c r="R18" s="57">
        <f t="shared" si="15"/>
        <v>17</v>
      </c>
    </row>
    <row r="19">
      <c r="A19" s="54" t="s">
        <v>61</v>
      </c>
      <c r="B19" s="55"/>
      <c r="C19" s="56"/>
      <c r="D19" s="49"/>
      <c r="E19" s="58"/>
      <c r="F19" s="59"/>
      <c r="G19" s="52">
        <f t="shared" si="19"/>
        <v>0</v>
      </c>
      <c r="H19" s="53">
        <f t="shared" si="20"/>
        <v>7</v>
      </c>
    </row>
    <row r="20">
      <c r="A20" s="54" t="s">
        <v>63</v>
      </c>
      <c r="B20" s="47">
        <v>3.0</v>
      </c>
      <c r="C20" s="56"/>
      <c r="D20" s="49"/>
      <c r="E20" s="58"/>
      <c r="F20" s="51">
        <v>1.0</v>
      </c>
      <c r="G20" s="52">
        <f t="shared" si="19"/>
        <v>3</v>
      </c>
      <c r="H20" s="53">
        <f t="shared" si="20"/>
        <v>3</v>
      </c>
    </row>
    <row r="21">
      <c r="A21" s="54" t="s">
        <v>64</v>
      </c>
      <c r="B21" s="55"/>
      <c r="C21" s="56"/>
      <c r="D21" s="49"/>
      <c r="E21" s="58"/>
      <c r="F21" s="51">
        <v>0.0</v>
      </c>
      <c r="G21" s="52">
        <f t="shared" si="19"/>
        <v>0</v>
      </c>
      <c r="H21" s="53">
        <f t="shared" si="20"/>
        <v>8</v>
      </c>
    </row>
    <row r="22">
      <c r="A22" s="54" t="s">
        <v>66</v>
      </c>
      <c r="B22" s="55"/>
      <c r="C22" s="48">
        <v>3.0</v>
      </c>
      <c r="D22" s="49"/>
      <c r="E22" s="58"/>
      <c r="F22" s="59"/>
      <c r="G22" s="52">
        <f t="shared" si="19"/>
        <v>3</v>
      </c>
      <c r="H22" s="53">
        <f t="shared" si="20"/>
        <v>7</v>
      </c>
    </row>
    <row r="23">
      <c r="A23" s="54" t="s">
        <v>67</v>
      </c>
      <c r="B23" s="55"/>
      <c r="C23" s="56"/>
      <c r="D23" s="49"/>
      <c r="E23" s="50">
        <v>1.0</v>
      </c>
      <c r="F23" s="59"/>
      <c r="G23" s="52">
        <f t="shared" si="19"/>
        <v>1</v>
      </c>
      <c r="H23" s="53">
        <f t="shared" si="20"/>
        <v>7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19"/>
        <v>0</v>
      </c>
      <c r="H24" s="53">
        <f t="shared" si="20"/>
        <v>6</v>
      </c>
    </row>
    <row r="25">
      <c r="A25" s="42">
        <f>A17 + 1</f>
        <v>44594</v>
      </c>
      <c r="B25" s="43" t="str">
        <f t="shared" ref="B25:E25" si="21">B17</f>
        <v>Extra Features</v>
      </c>
      <c r="C25" s="35" t="str">
        <f t="shared" si="21"/>
        <v>Data Access Layer</v>
      </c>
      <c r="D25" s="37" t="str">
        <f t="shared" si="21"/>
        <v/>
      </c>
      <c r="E25" s="39" t="str">
        <f t="shared" si="21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>
        <v>0.0</v>
      </c>
      <c r="C26" s="48">
        <v>0.0</v>
      </c>
      <c r="D26" s="49"/>
      <c r="E26" s="50">
        <v>2.0</v>
      </c>
      <c r="F26" s="51">
        <v>0.0</v>
      </c>
      <c r="G26" s="52">
        <f t="shared" ref="G26:G32" si="22">sum(B26:E26)</f>
        <v>2</v>
      </c>
      <c r="H26" s="53">
        <f t="shared" ref="H26:H32" si="23">H18 - G26</f>
        <v>6</v>
      </c>
    </row>
    <row r="27">
      <c r="A27" s="54" t="s">
        <v>61</v>
      </c>
      <c r="B27" s="47">
        <v>2.0</v>
      </c>
      <c r="C27" s="56"/>
      <c r="D27" s="49"/>
      <c r="E27" s="58"/>
      <c r="F27" s="51">
        <v>0.5</v>
      </c>
      <c r="G27" s="52">
        <f t="shared" si="22"/>
        <v>2</v>
      </c>
      <c r="H27" s="53">
        <f t="shared" si="23"/>
        <v>5</v>
      </c>
    </row>
    <row r="28">
      <c r="A28" s="54" t="s">
        <v>63</v>
      </c>
      <c r="B28" s="47"/>
      <c r="C28" s="56"/>
      <c r="D28" s="49"/>
      <c r="E28" s="58"/>
      <c r="F28" s="59"/>
      <c r="G28" s="52">
        <f t="shared" si="22"/>
        <v>0</v>
      </c>
      <c r="H28" s="53">
        <f t="shared" si="23"/>
        <v>3</v>
      </c>
    </row>
    <row r="29">
      <c r="A29" s="54" t="s">
        <v>64</v>
      </c>
      <c r="B29" s="55"/>
      <c r="C29" s="56"/>
      <c r="D29" s="49"/>
      <c r="E29" s="58"/>
      <c r="F29" s="59"/>
      <c r="G29" s="52">
        <f t="shared" si="22"/>
        <v>0</v>
      </c>
      <c r="H29" s="53">
        <f t="shared" si="23"/>
        <v>8</v>
      </c>
    </row>
    <row r="30">
      <c r="A30" s="54" t="s">
        <v>66</v>
      </c>
      <c r="B30" s="55"/>
      <c r="C30" s="48">
        <v>2.0</v>
      </c>
      <c r="D30" s="49"/>
      <c r="E30" s="58"/>
      <c r="F30" s="59"/>
      <c r="G30" s="52">
        <f t="shared" si="22"/>
        <v>2</v>
      </c>
      <c r="H30" s="53">
        <f t="shared" si="23"/>
        <v>5</v>
      </c>
    </row>
    <row r="31">
      <c r="A31" s="54" t="s">
        <v>67</v>
      </c>
      <c r="B31" s="55"/>
      <c r="C31" s="56"/>
      <c r="D31" s="49"/>
      <c r="E31" s="50">
        <v>1.0</v>
      </c>
      <c r="F31" s="59"/>
      <c r="G31" s="52">
        <f t="shared" si="22"/>
        <v>1</v>
      </c>
      <c r="H31" s="53">
        <f t="shared" si="23"/>
        <v>6</v>
      </c>
    </row>
    <row r="32">
      <c r="A32" s="60" t="s">
        <v>69</v>
      </c>
      <c r="B32" s="47"/>
      <c r="C32" s="56"/>
      <c r="D32" s="49"/>
      <c r="E32" s="58"/>
      <c r="F32" s="59"/>
      <c r="G32" s="52">
        <f t="shared" si="22"/>
        <v>0</v>
      </c>
      <c r="H32" s="53">
        <f t="shared" si="23"/>
        <v>6</v>
      </c>
    </row>
    <row r="33">
      <c r="A33" s="42">
        <f>A25 + 1</f>
        <v>44595</v>
      </c>
      <c r="B33" s="43" t="str">
        <f t="shared" ref="B33:E33" si="24">B25</f>
        <v>Extra Features</v>
      </c>
      <c r="C33" s="35" t="str">
        <f t="shared" si="24"/>
        <v>Data Access Layer</v>
      </c>
      <c r="D33" s="37" t="str">
        <f t="shared" si="24"/>
        <v/>
      </c>
      <c r="E33" s="39" t="str">
        <f t="shared" si="24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>
        <v>0.0</v>
      </c>
      <c r="C34" s="48">
        <v>0.0</v>
      </c>
      <c r="D34" s="49"/>
      <c r="E34" s="50">
        <v>1.0</v>
      </c>
      <c r="F34" s="51">
        <v>1.0</v>
      </c>
      <c r="G34" s="52">
        <f t="shared" ref="G34:G40" si="25">sum(B34:E34)</f>
        <v>1</v>
      </c>
      <c r="H34" s="53">
        <f t="shared" ref="H34:H40" si="26">H26 - G34</f>
        <v>5</v>
      </c>
    </row>
    <row r="35">
      <c r="A35" s="54" t="s">
        <v>61</v>
      </c>
      <c r="B35" s="47">
        <v>1.0</v>
      </c>
      <c r="C35" s="56"/>
      <c r="D35" s="49"/>
      <c r="E35" s="50">
        <v>1.0</v>
      </c>
      <c r="F35" s="51">
        <v>0.5</v>
      </c>
      <c r="G35" s="52">
        <f t="shared" si="25"/>
        <v>2</v>
      </c>
      <c r="H35" s="53">
        <f t="shared" si="26"/>
        <v>3</v>
      </c>
    </row>
    <row r="36">
      <c r="A36" s="54" t="s">
        <v>63</v>
      </c>
      <c r="B36" s="47">
        <v>1.0</v>
      </c>
      <c r="C36" s="56"/>
      <c r="D36" s="49"/>
      <c r="E36" s="58"/>
      <c r="F36" s="59"/>
      <c r="G36" s="52">
        <f t="shared" si="25"/>
        <v>1</v>
      </c>
      <c r="H36" s="53">
        <f t="shared" si="26"/>
        <v>2</v>
      </c>
    </row>
    <row r="37">
      <c r="A37" s="54" t="s">
        <v>64</v>
      </c>
      <c r="B37" s="55"/>
      <c r="C37" s="56"/>
      <c r="D37" s="49"/>
      <c r="E37" s="58"/>
      <c r="F37" s="59"/>
      <c r="G37" s="52">
        <f t="shared" si="25"/>
        <v>0</v>
      </c>
      <c r="H37" s="53">
        <f t="shared" si="26"/>
        <v>8</v>
      </c>
    </row>
    <row r="38">
      <c r="A38" s="54" t="s">
        <v>66</v>
      </c>
      <c r="B38" s="55"/>
      <c r="C38" s="48">
        <v>2.0</v>
      </c>
      <c r="D38" s="49"/>
      <c r="E38" s="58"/>
      <c r="F38" s="59"/>
      <c r="G38" s="52">
        <f t="shared" si="25"/>
        <v>2</v>
      </c>
      <c r="H38" s="53">
        <f t="shared" si="26"/>
        <v>3</v>
      </c>
    </row>
    <row r="39">
      <c r="A39" s="54" t="s">
        <v>67</v>
      </c>
      <c r="B39" s="55"/>
      <c r="C39" s="56"/>
      <c r="D39" s="49"/>
      <c r="E39" s="50">
        <v>1.0</v>
      </c>
      <c r="F39" s="59"/>
      <c r="G39" s="52">
        <f t="shared" si="25"/>
        <v>1</v>
      </c>
      <c r="H39" s="53">
        <f t="shared" si="26"/>
        <v>5</v>
      </c>
    </row>
    <row r="40">
      <c r="A40" s="60" t="s">
        <v>69</v>
      </c>
      <c r="B40" s="55"/>
      <c r="C40" s="48">
        <v>2.0</v>
      </c>
      <c r="D40" s="49"/>
      <c r="E40" s="58"/>
      <c r="F40" s="59"/>
      <c r="G40" s="52">
        <f t="shared" si="25"/>
        <v>2</v>
      </c>
      <c r="H40" s="53">
        <f t="shared" si="26"/>
        <v>4</v>
      </c>
    </row>
    <row r="41">
      <c r="A41" s="42">
        <f>A33 + 1</f>
        <v>44596</v>
      </c>
      <c r="B41" s="43" t="str">
        <f t="shared" ref="B41:E41" si="27">B33</f>
        <v>Extra Features</v>
      </c>
      <c r="C41" s="35" t="str">
        <f t="shared" si="27"/>
        <v>Data Access Layer</v>
      </c>
      <c r="D41" s="37" t="str">
        <f t="shared" si="27"/>
        <v/>
      </c>
      <c r="E41" s="39" t="str">
        <f t="shared" si="27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49"/>
      <c r="E42" s="50">
        <v>1.0</v>
      </c>
      <c r="F42" s="59"/>
      <c r="G42" s="52">
        <f t="shared" ref="G42:G48" si="28">sum(B42:E42)</f>
        <v>1</v>
      </c>
      <c r="H42" s="53">
        <f t="shared" ref="H42:H48" si="29">H34 - G42</f>
        <v>4</v>
      </c>
    </row>
    <row r="43">
      <c r="A43" s="54" t="s">
        <v>61</v>
      </c>
      <c r="B43" s="47">
        <v>1.0</v>
      </c>
      <c r="C43" s="56"/>
      <c r="D43" s="49"/>
      <c r="E43" s="50">
        <v>1.5</v>
      </c>
      <c r="F43" s="59"/>
      <c r="G43" s="52">
        <f t="shared" si="28"/>
        <v>2.5</v>
      </c>
      <c r="H43" s="53">
        <f t="shared" si="29"/>
        <v>0.5</v>
      </c>
    </row>
    <row r="44">
      <c r="A44" s="54" t="s">
        <v>63</v>
      </c>
      <c r="B44" s="55"/>
      <c r="C44" s="56"/>
      <c r="D44" s="49"/>
      <c r="E44" s="58"/>
      <c r="F44" s="59"/>
      <c r="G44" s="52">
        <f t="shared" si="28"/>
        <v>0</v>
      </c>
      <c r="H44" s="53">
        <f t="shared" si="29"/>
        <v>2</v>
      </c>
    </row>
    <row r="45">
      <c r="A45" s="54" t="s">
        <v>64</v>
      </c>
      <c r="B45" s="55"/>
      <c r="C45" s="56"/>
      <c r="D45" s="49"/>
      <c r="E45" s="50"/>
      <c r="F45" s="51">
        <v>0.0</v>
      </c>
      <c r="G45" s="52">
        <f t="shared" si="28"/>
        <v>0</v>
      </c>
      <c r="H45" s="53">
        <f t="shared" si="29"/>
        <v>8</v>
      </c>
    </row>
    <row r="46">
      <c r="A46" s="54" t="s">
        <v>66</v>
      </c>
      <c r="B46" s="55"/>
      <c r="C46" s="56"/>
      <c r="D46" s="49"/>
      <c r="E46" s="58"/>
      <c r="F46" s="59"/>
      <c r="G46" s="52">
        <f t="shared" si="28"/>
        <v>0</v>
      </c>
      <c r="H46" s="53">
        <f t="shared" si="29"/>
        <v>3</v>
      </c>
    </row>
    <row r="47">
      <c r="A47" s="54" t="s">
        <v>67</v>
      </c>
      <c r="B47" s="55"/>
      <c r="C47" s="56"/>
      <c r="D47" s="49"/>
      <c r="E47" s="50">
        <v>1.0</v>
      </c>
      <c r="F47" s="59"/>
      <c r="G47" s="52">
        <f t="shared" si="28"/>
        <v>1</v>
      </c>
      <c r="H47" s="53">
        <f t="shared" si="29"/>
        <v>4</v>
      </c>
    </row>
    <row r="48">
      <c r="A48" s="60" t="s">
        <v>69</v>
      </c>
      <c r="B48" s="47">
        <v>1.0</v>
      </c>
      <c r="C48" s="56"/>
      <c r="D48" s="49"/>
      <c r="E48" s="58"/>
      <c r="F48" s="59"/>
      <c r="G48" s="52">
        <f t="shared" si="28"/>
        <v>1</v>
      </c>
      <c r="H48" s="53">
        <f t="shared" si="29"/>
        <v>3</v>
      </c>
    </row>
    <row r="49">
      <c r="A49" s="42">
        <f>A41 + 1</f>
        <v>44597</v>
      </c>
      <c r="B49" s="43" t="str">
        <f t="shared" ref="B49:E49" si="30">B41</f>
        <v>Extra Features</v>
      </c>
      <c r="C49" s="35" t="str">
        <f t="shared" si="30"/>
        <v>Data Access Layer</v>
      </c>
      <c r="D49" s="37" t="str">
        <f t="shared" si="30"/>
        <v/>
      </c>
      <c r="E49" s="39" t="str">
        <f t="shared" si="30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49"/>
      <c r="E50" s="50">
        <v>1.0</v>
      </c>
      <c r="F50" s="59"/>
      <c r="G50" s="52">
        <f t="shared" ref="G50:G56" si="31">sum(B50:E50)</f>
        <v>1</v>
      </c>
      <c r="H50" s="53">
        <f t="shared" ref="H50:H56" si="32">H42 - G50</f>
        <v>3</v>
      </c>
    </row>
    <row r="51">
      <c r="A51" s="54" t="s">
        <v>61</v>
      </c>
      <c r="B51" s="55"/>
      <c r="C51" s="56"/>
      <c r="D51" s="49"/>
      <c r="E51" s="58"/>
      <c r="F51" s="59"/>
      <c r="G51" s="52">
        <f t="shared" si="31"/>
        <v>0</v>
      </c>
      <c r="H51" s="53">
        <f t="shared" si="32"/>
        <v>0.5</v>
      </c>
    </row>
    <row r="52">
      <c r="A52" s="54" t="s">
        <v>63</v>
      </c>
      <c r="B52" s="55"/>
      <c r="C52" s="56"/>
      <c r="D52" s="49"/>
      <c r="E52" s="58"/>
      <c r="F52" s="59"/>
      <c r="G52" s="52">
        <f t="shared" si="31"/>
        <v>0</v>
      </c>
      <c r="H52" s="53">
        <f t="shared" si="32"/>
        <v>2</v>
      </c>
    </row>
    <row r="53">
      <c r="A53" s="54" t="s">
        <v>64</v>
      </c>
      <c r="B53" s="55"/>
      <c r="C53" s="56"/>
      <c r="D53" s="49"/>
      <c r="E53" s="58"/>
      <c r="F53" s="51">
        <v>0.0</v>
      </c>
      <c r="G53" s="52">
        <f t="shared" si="31"/>
        <v>0</v>
      </c>
      <c r="H53" s="53">
        <f t="shared" si="32"/>
        <v>8</v>
      </c>
    </row>
    <row r="54">
      <c r="A54" s="54" t="s">
        <v>66</v>
      </c>
      <c r="B54" s="55"/>
      <c r="C54" s="48">
        <v>2.0</v>
      </c>
      <c r="D54" s="49"/>
      <c r="E54" s="58"/>
      <c r="F54" s="59"/>
      <c r="G54" s="52">
        <f t="shared" si="31"/>
        <v>2</v>
      </c>
      <c r="H54" s="53">
        <f t="shared" si="32"/>
        <v>1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1"/>
        <v>1</v>
      </c>
      <c r="H55" s="53">
        <f t="shared" si="32"/>
        <v>3</v>
      </c>
    </row>
    <row r="56">
      <c r="A56" s="60" t="s">
        <v>69</v>
      </c>
      <c r="B56" s="55"/>
      <c r="C56" s="56"/>
      <c r="D56" s="49"/>
      <c r="E56" s="58"/>
      <c r="F56" s="59"/>
      <c r="G56" s="52">
        <f t="shared" si="31"/>
        <v>0</v>
      </c>
      <c r="H56" s="53">
        <f t="shared" si="32"/>
        <v>3</v>
      </c>
    </row>
    <row r="57">
      <c r="A57" s="42">
        <f>A49 + 1</f>
        <v>44598</v>
      </c>
      <c r="B57" s="43" t="str">
        <f t="shared" ref="B57:E57" si="33">B49</f>
        <v>Extra Features</v>
      </c>
      <c r="C57" s="35" t="str">
        <f t="shared" si="33"/>
        <v>Data Access Layer</v>
      </c>
      <c r="D57" s="37" t="str">
        <f t="shared" si="33"/>
        <v/>
      </c>
      <c r="E57" s="39" t="str">
        <f t="shared" si="33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49"/>
      <c r="E58" s="58"/>
      <c r="F58" s="59"/>
      <c r="G58" s="52">
        <f t="shared" ref="G58:G64" si="34">sum(B58:E58)</f>
        <v>0</v>
      </c>
      <c r="H58" s="53">
        <f t="shared" ref="H58:H64" si="35">H50 - G58</f>
        <v>3</v>
      </c>
    </row>
    <row r="59">
      <c r="A59" s="54" t="s">
        <v>61</v>
      </c>
      <c r="B59" s="55"/>
      <c r="C59" s="56"/>
      <c r="D59" s="49"/>
      <c r="E59" s="58"/>
      <c r="F59" s="59"/>
      <c r="G59" s="52">
        <f t="shared" si="34"/>
        <v>0</v>
      </c>
      <c r="H59" s="53">
        <f t="shared" si="35"/>
        <v>0.5</v>
      </c>
    </row>
    <row r="60">
      <c r="A60" s="54" t="s">
        <v>63</v>
      </c>
      <c r="B60" s="55"/>
      <c r="C60" s="56"/>
      <c r="D60" s="49"/>
      <c r="E60" s="58"/>
      <c r="F60" s="59"/>
      <c r="G60" s="52">
        <f t="shared" si="34"/>
        <v>0</v>
      </c>
      <c r="H60" s="53">
        <f t="shared" si="35"/>
        <v>2</v>
      </c>
    </row>
    <row r="61">
      <c r="A61" s="54" t="s">
        <v>64</v>
      </c>
      <c r="B61" s="55"/>
      <c r="C61" s="56"/>
      <c r="D61" s="49"/>
      <c r="E61" s="58"/>
      <c r="F61" s="51">
        <v>0.0</v>
      </c>
      <c r="G61" s="52">
        <f t="shared" si="34"/>
        <v>0</v>
      </c>
      <c r="H61" s="53">
        <f t="shared" si="35"/>
        <v>8</v>
      </c>
    </row>
    <row r="62">
      <c r="A62" s="54" t="s">
        <v>66</v>
      </c>
      <c r="B62" s="55"/>
      <c r="C62" s="56"/>
      <c r="D62" s="49"/>
      <c r="E62" s="58"/>
      <c r="F62" s="59"/>
      <c r="G62" s="52">
        <f t="shared" si="34"/>
        <v>0</v>
      </c>
      <c r="H62" s="53">
        <f t="shared" si="35"/>
        <v>1</v>
      </c>
    </row>
    <row r="63">
      <c r="A63" s="54" t="s">
        <v>67</v>
      </c>
      <c r="B63" s="55"/>
      <c r="C63" s="56"/>
      <c r="D63" s="49"/>
      <c r="E63" s="50">
        <v>1.5</v>
      </c>
      <c r="F63" s="59"/>
      <c r="G63" s="52">
        <f t="shared" si="34"/>
        <v>1.5</v>
      </c>
      <c r="H63" s="53">
        <f t="shared" si="35"/>
        <v>1.5</v>
      </c>
    </row>
    <row r="64">
      <c r="A64" s="60" t="s">
        <v>69</v>
      </c>
      <c r="B64" s="61">
        <v>2.0</v>
      </c>
      <c r="C64" s="62"/>
      <c r="D64" s="63"/>
      <c r="E64" s="64"/>
      <c r="F64" s="65"/>
      <c r="G64" s="52">
        <f t="shared" si="34"/>
        <v>2</v>
      </c>
      <c r="H64" s="66">
        <f t="shared" si="35"/>
        <v>1</v>
      </c>
    </row>
    <row r="65">
      <c r="E65" s="67" t="s">
        <v>75</v>
      </c>
      <c r="F65" s="68">
        <f>SUM(F9:F64)</f>
        <v>3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44592</v>
      </c>
      <c r="B72" s="70">
        <f>SUM(G10+G11+G12+G13+G14+G15+G16)</f>
        <v>6</v>
      </c>
      <c r="C72" s="70">
        <f>(B72-F72)/(F72)*100</f>
        <v>-20.75471698</v>
      </c>
      <c r="D72" s="70">
        <f>SUM(H9:H16)</f>
        <v>53</v>
      </c>
      <c r="E72" s="70">
        <f>D72</f>
        <v>53</v>
      </c>
      <c r="F72" s="70">
        <f>E78</f>
        <v>7.571428571</v>
      </c>
    </row>
    <row r="73">
      <c r="A73" s="32">
        <f t="shared" ref="A73:A79" si="36">A72 + 1</f>
        <v>44593</v>
      </c>
      <c r="B73" s="70">
        <f>SUM(G18+G19+G20+G21+G22+G23+G24)</f>
        <v>7</v>
      </c>
      <c r="C73" s="70">
        <f>(B73-F72)/(F72)*100</f>
        <v>-7.547169811</v>
      </c>
      <c r="D73" s="70">
        <f>Sum(H17:H24)</f>
        <v>46</v>
      </c>
      <c r="E73" s="70">
        <f>D72 * (6/7)</f>
        <v>45.42857143</v>
      </c>
    </row>
    <row r="74">
      <c r="A74" s="32">
        <f t="shared" si="36"/>
        <v>44594</v>
      </c>
      <c r="B74" s="70">
        <f>SUM(G26+G27+G28+G29+G30+G31+G32)</f>
        <v>7</v>
      </c>
      <c r="C74" s="70">
        <f>(B74-F72)/(F72)*100</f>
        <v>-7.547169811</v>
      </c>
      <c r="D74" s="70">
        <f>sum(H25:H32)</f>
        <v>39</v>
      </c>
      <c r="E74" s="70">
        <f>D72 * (5/7)</f>
        <v>37.85714286</v>
      </c>
    </row>
    <row r="75">
      <c r="A75" s="32">
        <f t="shared" si="36"/>
        <v>44595</v>
      </c>
      <c r="B75" s="70">
        <f>SUM(G34+G35+G36+G37+G38+G39+G40)</f>
        <v>9</v>
      </c>
      <c r="C75" s="70">
        <f>(B75-F72)/(F72)*100</f>
        <v>18.86792453</v>
      </c>
      <c r="D75" s="70">
        <f>sum(H33:H40)</f>
        <v>30</v>
      </c>
      <c r="E75" s="70">
        <f>D72 * (4/7)</f>
        <v>30.28571429</v>
      </c>
    </row>
    <row r="76">
      <c r="A76" s="32">
        <f t="shared" si="36"/>
        <v>44596</v>
      </c>
      <c r="B76" s="70">
        <f>SUM(G42+G43+G44+G45+G46+G47+G48)</f>
        <v>5.5</v>
      </c>
      <c r="C76" s="70">
        <f>((B76-F72)/(F72)*100)</f>
        <v>-27.35849057</v>
      </c>
      <c r="D76" s="70">
        <f>sum(H41:H48)</f>
        <v>24.5</v>
      </c>
      <c r="E76" s="70">
        <f>D72 * (3/7)</f>
        <v>22.71428571</v>
      </c>
    </row>
    <row r="77">
      <c r="A77" s="32">
        <f t="shared" si="36"/>
        <v>44597</v>
      </c>
      <c r="B77" s="70">
        <f>SUM(G50+G51+G52+G53+G54+G55+G56)</f>
        <v>4</v>
      </c>
      <c r="C77" s="70">
        <f>(B77-F72)/(F72)*100</f>
        <v>-47.16981132</v>
      </c>
      <c r="D77" s="70">
        <f>sum(H49:H56)</f>
        <v>20.5</v>
      </c>
      <c r="E77" s="70">
        <f>D72 * (2/7)</f>
        <v>15.14285714</v>
      </c>
    </row>
    <row r="78">
      <c r="A78" s="32">
        <f t="shared" si="36"/>
        <v>44598</v>
      </c>
      <c r="B78" s="70">
        <f>SUM(G58+G59+G60+G61+G62+G63+G64)</f>
        <v>3.5</v>
      </c>
      <c r="C78" s="70">
        <f>(B78-F72)/(F72)*100</f>
        <v>-53.77358491</v>
      </c>
      <c r="D78" s="70">
        <f>sum(H57:H64)</f>
        <v>17</v>
      </c>
      <c r="E78" s="70">
        <f>D72 * (1/7)</f>
        <v>7.571428571</v>
      </c>
    </row>
    <row r="79">
      <c r="A79" s="32">
        <f t="shared" si="36"/>
        <v>44599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17</v>
      </c>
      <c r="E79" s="70">
        <f>D72 * 0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6</v>
      </c>
      <c r="D2" s="28">
        <v>44599.0</v>
      </c>
      <c r="E2" s="29">
        <f>SUM(H9:H16)</f>
        <v>47</v>
      </c>
      <c r="F2" s="30">
        <f>sum(I2:I5)</f>
        <v>45</v>
      </c>
      <c r="G2" s="31" t="s">
        <v>81</v>
      </c>
      <c r="H2" s="31">
        <f>sum(B9:B64)</f>
        <v>6</v>
      </c>
      <c r="I2" s="31">
        <v>15.0</v>
      </c>
      <c r="J2" s="32">
        <f>D2</f>
        <v>44599</v>
      </c>
      <c r="K2" s="33">
        <f>B2</f>
        <v>8</v>
      </c>
      <c r="L2" s="33">
        <f>B3</f>
        <v>8</v>
      </c>
      <c r="M2" s="33">
        <f>B4</f>
        <v>8</v>
      </c>
      <c r="N2" s="33">
        <f>B5</f>
        <v>8</v>
      </c>
      <c r="O2" s="33">
        <f>B6</f>
        <v>6</v>
      </c>
      <c r="P2" s="33">
        <f>B7</f>
        <v>8</v>
      </c>
      <c r="Q2" s="33">
        <f>B8</f>
        <v>8</v>
      </c>
      <c r="R2" s="33">
        <f>sum(K2:Q2)</f>
        <v>54</v>
      </c>
      <c r="V2" s="25"/>
      <c r="W2" s="33">
        <f t="shared" ref="W2:AC2" si="1">(K11-K17)/7</f>
        <v>0.7142857143</v>
      </c>
      <c r="X2" s="33">
        <f t="shared" si="1"/>
        <v>0.8571428571</v>
      </c>
      <c r="Y2" s="33">
        <f t="shared" si="1"/>
        <v>0.7142857143</v>
      </c>
      <c r="Z2" s="33">
        <f t="shared" si="1"/>
        <v>0.7142857143</v>
      </c>
      <c r="AA2" s="33">
        <f t="shared" si="1"/>
        <v>0.8571428571</v>
      </c>
      <c r="AB2" s="33">
        <f t="shared" si="1"/>
        <v>0.7857142857</v>
      </c>
      <c r="AC2" s="33">
        <f t="shared" si="1"/>
        <v>1</v>
      </c>
      <c r="AD2" s="34"/>
    </row>
    <row r="3">
      <c r="A3" s="26" t="s">
        <v>61</v>
      </c>
      <c r="B3" s="27">
        <v>8.0</v>
      </c>
      <c r="C3" s="27">
        <f t="shared" ref="C3:C4" si="3">sumif(A9:A1000,A3,G9:G1000)</f>
        <v>8</v>
      </c>
      <c r="D3" s="28">
        <f t="shared" ref="D3:D8" si="4">D2 + 1</f>
        <v>44600</v>
      </c>
      <c r="E3" s="29">
        <f>Sum(H17:H24)</f>
        <v>43</v>
      </c>
      <c r="F3" s="29">
        <f>F2 * (6/7)</f>
        <v>38.57142857</v>
      </c>
      <c r="G3" s="5" t="s">
        <v>82</v>
      </c>
      <c r="H3" s="35">
        <f>sum(C9:C64)</f>
        <v>6</v>
      </c>
      <c r="I3" s="5">
        <v>20.0</v>
      </c>
      <c r="J3" s="32">
        <f t="shared" ref="J3:J9" si="5">J2 + 1</f>
        <v>44600</v>
      </c>
      <c r="K3" s="33">
        <f t="shared" ref="K3:R3" si="2">K2 * (6/7)</f>
        <v>6.857142857</v>
      </c>
      <c r="L3" s="33">
        <f t="shared" si="2"/>
        <v>6.857142857</v>
      </c>
      <c r="M3" s="33">
        <f t="shared" si="2"/>
        <v>6.857142857</v>
      </c>
      <c r="N3" s="33">
        <f t="shared" si="2"/>
        <v>6.857142857</v>
      </c>
      <c r="O3" s="33">
        <f t="shared" si="2"/>
        <v>5.142857143</v>
      </c>
      <c r="P3" s="33">
        <f t="shared" si="2"/>
        <v>6.857142857</v>
      </c>
      <c r="Q3" s="33">
        <f t="shared" si="2"/>
        <v>6.857142857</v>
      </c>
      <c r="R3" s="33">
        <f t="shared" si="2"/>
        <v>46.28571429</v>
      </c>
    </row>
    <row r="4">
      <c r="A4" s="26" t="s">
        <v>63</v>
      </c>
      <c r="B4" s="27">
        <v>8.0</v>
      </c>
      <c r="C4" s="27">
        <f t="shared" si="3"/>
        <v>7</v>
      </c>
      <c r="D4" s="28">
        <f t="shared" si="4"/>
        <v>44601</v>
      </c>
      <c r="E4" s="29">
        <f>sum(H25:H32)</f>
        <v>33</v>
      </c>
      <c r="F4" s="29">
        <f>F2 * (5/7)</f>
        <v>32.14285714</v>
      </c>
      <c r="G4" s="36" t="s">
        <v>83</v>
      </c>
      <c r="H4" s="37">
        <f>sum(D9:D64)</f>
        <v>14.5</v>
      </c>
      <c r="I4" s="36">
        <v>10.0</v>
      </c>
      <c r="J4" s="32">
        <f t="shared" si="5"/>
        <v>44601</v>
      </c>
      <c r="K4" s="33">
        <f t="shared" ref="K4:R4" si="6">K2 * (5/7)</f>
        <v>5.714285714</v>
      </c>
      <c r="L4" s="33">
        <f t="shared" si="6"/>
        <v>5.714285714</v>
      </c>
      <c r="M4" s="33">
        <f t="shared" si="6"/>
        <v>5.714285714</v>
      </c>
      <c r="N4" s="33">
        <f t="shared" si="6"/>
        <v>5.714285714</v>
      </c>
      <c r="O4" s="33">
        <f t="shared" si="6"/>
        <v>4.285714286</v>
      </c>
      <c r="P4" s="33">
        <f t="shared" si="6"/>
        <v>5.714285714</v>
      </c>
      <c r="Q4" s="33">
        <f t="shared" si="6"/>
        <v>5.714285714</v>
      </c>
      <c r="R4" s="33">
        <f t="shared" si="6"/>
        <v>38.57142857</v>
      </c>
    </row>
    <row r="5">
      <c r="A5" s="26" t="s">
        <v>64</v>
      </c>
      <c r="B5" s="27">
        <v>8.0</v>
      </c>
      <c r="C5" s="27">
        <f>sumif(A9:A1000,A5,G9:G1000)</f>
        <v>7</v>
      </c>
      <c r="D5" s="28">
        <f t="shared" si="4"/>
        <v>44602</v>
      </c>
      <c r="E5" s="29">
        <f>sum(H33:H40)</f>
        <v>23</v>
      </c>
      <c r="F5" s="29">
        <f>F2 * (4/7)</f>
        <v>25.71428571</v>
      </c>
      <c r="G5" s="38" t="s">
        <v>65</v>
      </c>
      <c r="H5" s="39">
        <f>sum(E9:E64)</f>
        <v>20</v>
      </c>
      <c r="I5" s="38">
        <v>0.0</v>
      </c>
      <c r="J5" s="32">
        <f t="shared" si="5"/>
        <v>44602</v>
      </c>
      <c r="K5" s="33">
        <f t="shared" ref="K5:R5" si="7">K2 * (4/7)</f>
        <v>4.571428571</v>
      </c>
      <c r="L5" s="33">
        <f t="shared" si="7"/>
        <v>4.571428571</v>
      </c>
      <c r="M5" s="33">
        <f t="shared" si="7"/>
        <v>4.571428571</v>
      </c>
      <c r="N5" s="33">
        <f t="shared" si="7"/>
        <v>4.571428571</v>
      </c>
      <c r="O5" s="33">
        <f t="shared" si="7"/>
        <v>3.428571429</v>
      </c>
      <c r="P5" s="33">
        <f t="shared" si="7"/>
        <v>4.571428571</v>
      </c>
      <c r="Q5" s="33">
        <f t="shared" si="7"/>
        <v>4.571428571</v>
      </c>
      <c r="R5" s="33">
        <f t="shared" si="7"/>
        <v>30.85714286</v>
      </c>
    </row>
    <row r="6">
      <c r="A6" s="26" t="s">
        <v>66</v>
      </c>
      <c r="B6" s="27">
        <v>6.0</v>
      </c>
      <c r="C6" s="27">
        <f>sumif(A9:A1000,A6,G9:G1000)</f>
        <v>6</v>
      </c>
      <c r="D6" s="28">
        <f t="shared" si="4"/>
        <v>44603</v>
      </c>
      <c r="E6" s="29">
        <f>sum(H41:H48)</f>
        <v>17</v>
      </c>
      <c r="F6" s="29">
        <f>F2 * (3/7)</f>
        <v>19.28571429</v>
      </c>
      <c r="J6" s="32">
        <f t="shared" si="5"/>
        <v>44603</v>
      </c>
      <c r="K6" s="33">
        <f t="shared" ref="K6:R6" si="8">K2 * (3/7)</f>
        <v>3.428571429</v>
      </c>
      <c r="L6" s="33">
        <f t="shared" si="8"/>
        <v>3.428571429</v>
      </c>
      <c r="M6" s="33">
        <f t="shared" si="8"/>
        <v>3.428571429</v>
      </c>
      <c r="N6" s="33">
        <f t="shared" si="8"/>
        <v>3.428571429</v>
      </c>
      <c r="O6" s="33">
        <f t="shared" si="8"/>
        <v>2.571428571</v>
      </c>
      <c r="P6" s="33">
        <f t="shared" si="8"/>
        <v>3.428571429</v>
      </c>
      <c r="Q6" s="33">
        <f t="shared" si="8"/>
        <v>3.428571429</v>
      </c>
      <c r="R6" s="33">
        <f t="shared" si="8"/>
        <v>23.14285714</v>
      </c>
    </row>
    <row r="7">
      <c r="A7" s="26" t="s">
        <v>67</v>
      </c>
      <c r="B7" s="27">
        <v>8.0</v>
      </c>
      <c r="C7" s="27">
        <f>sumif(A9:A1000,A7,G9:G1000)</f>
        <v>5.5</v>
      </c>
      <c r="D7" s="28">
        <f t="shared" si="4"/>
        <v>44604</v>
      </c>
      <c r="E7" s="29">
        <f>sum(H49:H56)</f>
        <v>14.5</v>
      </c>
      <c r="F7" s="29">
        <f>F2 * (2/7)</f>
        <v>12.85714286</v>
      </c>
      <c r="G7" s="26" t="s">
        <v>68</v>
      </c>
      <c r="H7" s="26" t="s">
        <v>50</v>
      </c>
      <c r="J7" s="32">
        <f t="shared" si="5"/>
        <v>44604</v>
      </c>
      <c r="K7" s="33">
        <f t="shared" ref="K7:R7" si="9">K2 * (2/7)</f>
        <v>2.285714286</v>
      </c>
      <c r="L7" s="33">
        <f t="shared" si="9"/>
        <v>2.285714286</v>
      </c>
      <c r="M7" s="33">
        <f t="shared" si="9"/>
        <v>2.285714286</v>
      </c>
      <c r="N7" s="33">
        <f t="shared" si="9"/>
        <v>2.285714286</v>
      </c>
      <c r="O7" s="33">
        <f t="shared" si="9"/>
        <v>1.714285714</v>
      </c>
      <c r="P7" s="33">
        <f t="shared" si="9"/>
        <v>2.285714286</v>
      </c>
      <c r="Q7" s="33">
        <f t="shared" si="9"/>
        <v>2.285714286</v>
      </c>
      <c r="R7" s="33">
        <f t="shared" si="9"/>
        <v>15.42857143</v>
      </c>
    </row>
    <row r="8">
      <c r="A8" s="26" t="s">
        <v>69</v>
      </c>
      <c r="B8" s="27">
        <v>8.0</v>
      </c>
      <c r="C8" s="27">
        <f>sumif(A9:A1000,A8,G9:G1000)</f>
        <v>7</v>
      </c>
      <c r="D8" s="28">
        <f t="shared" si="4"/>
        <v>44605</v>
      </c>
      <c r="E8" s="29">
        <f>sum(H57:H64)</f>
        <v>7.5</v>
      </c>
      <c r="F8" s="29">
        <f>F2 * (1/7)</f>
        <v>6.428571429</v>
      </c>
      <c r="G8" s="40">
        <f t="shared" ref="G8:H8" si="10">Sum(B2:B8)</f>
        <v>54</v>
      </c>
      <c r="H8" s="41">
        <f t="shared" si="10"/>
        <v>46.5</v>
      </c>
      <c r="J8" s="32">
        <f t="shared" si="5"/>
        <v>44605</v>
      </c>
      <c r="K8" s="33">
        <f t="shared" ref="K8:R8" si="11">K2 * (1/7)</f>
        <v>1.142857143</v>
      </c>
      <c r="L8" s="33">
        <f t="shared" si="11"/>
        <v>1.142857143</v>
      </c>
      <c r="M8" s="33">
        <f t="shared" si="11"/>
        <v>1.142857143</v>
      </c>
      <c r="N8" s="33">
        <f t="shared" si="11"/>
        <v>1.142857143</v>
      </c>
      <c r="O8" s="33">
        <f t="shared" si="11"/>
        <v>0.8571428571</v>
      </c>
      <c r="P8" s="33">
        <f t="shared" si="11"/>
        <v>1.142857143</v>
      </c>
      <c r="Q8" s="33">
        <f t="shared" si="11"/>
        <v>1.142857143</v>
      </c>
      <c r="R8" s="33">
        <f t="shared" si="11"/>
        <v>7.714285714</v>
      </c>
    </row>
    <row r="9">
      <c r="A9" s="42">
        <f>D2</f>
        <v>44599</v>
      </c>
      <c r="B9" s="71" t="str">
        <f>G2</f>
        <v>Fix Account Class</v>
      </c>
      <c r="C9" s="72" t="str">
        <f>G3</f>
        <v>Microservice Connector</v>
      </c>
      <c r="D9" s="73" t="str">
        <f>G4</f>
        <v>AMR Functionality</v>
      </c>
      <c r="E9" s="74" t="str">
        <f>G5</f>
        <v>Other</v>
      </c>
      <c r="F9" s="75" t="s">
        <v>70</v>
      </c>
      <c r="G9" s="45" t="s">
        <v>71</v>
      </c>
      <c r="H9" s="23" t="s">
        <v>72</v>
      </c>
      <c r="J9" s="32">
        <f t="shared" si="5"/>
        <v>44606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76" t="s">
        <v>59</v>
      </c>
      <c r="B10" s="77"/>
      <c r="C10" s="78"/>
      <c r="D10" s="79">
        <v>1.0</v>
      </c>
      <c r="E10" s="80"/>
      <c r="F10" s="81"/>
      <c r="G10" s="52">
        <f t="shared" ref="G10:G16" si="13">sum(B10:E10)</f>
        <v>1</v>
      </c>
      <c r="H10" s="53">
        <f t="shared" ref="H10:H16" si="14">B2 - G10</f>
        <v>7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82" t="s">
        <v>61</v>
      </c>
      <c r="B11" s="83"/>
      <c r="C11" s="84">
        <v>2.0</v>
      </c>
      <c r="D11" s="85"/>
      <c r="E11" s="80"/>
      <c r="F11" s="86"/>
      <c r="G11" s="52">
        <f t="shared" si="13"/>
        <v>2</v>
      </c>
      <c r="H11" s="53">
        <f t="shared" si="14"/>
        <v>6</v>
      </c>
      <c r="J11" s="32">
        <f>D2</f>
        <v>44599</v>
      </c>
      <c r="K11" s="57">
        <f>H10</f>
        <v>7</v>
      </c>
      <c r="L11" s="57">
        <f>H11</f>
        <v>6</v>
      </c>
      <c r="M11" s="57">
        <f>H12</f>
        <v>6</v>
      </c>
      <c r="N11" s="57">
        <f>H13</f>
        <v>6</v>
      </c>
      <c r="O11" s="57">
        <f>H14</f>
        <v>6</v>
      </c>
      <c r="P11" s="57">
        <f>H15</f>
        <v>8</v>
      </c>
      <c r="Q11" s="57">
        <f>H16</f>
        <v>8</v>
      </c>
      <c r="R11" s="57">
        <f t="shared" ref="R11:R18" si="15">sum(K11:Q11)</f>
        <v>47</v>
      </c>
    </row>
    <row r="12">
      <c r="A12" s="82" t="s">
        <v>63</v>
      </c>
      <c r="B12" s="83"/>
      <c r="C12" s="87"/>
      <c r="D12" s="79">
        <v>2.0</v>
      </c>
      <c r="E12" s="80"/>
      <c r="F12" s="88">
        <v>1.0</v>
      </c>
      <c r="G12" s="52">
        <f t="shared" si="13"/>
        <v>2</v>
      </c>
      <c r="H12" s="53">
        <f t="shared" si="14"/>
        <v>6</v>
      </c>
      <c r="J12" s="32">
        <f t="shared" ref="J12:J18" si="16">J11 + 1</f>
        <v>44600</v>
      </c>
      <c r="K12" s="57">
        <f>H18</f>
        <v>6</v>
      </c>
      <c r="L12" s="57">
        <f>H19</f>
        <v>6</v>
      </c>
      <c r="M12" s="57">
        <f>H20</f>
        <v>6</v>
      </c>
      <c r="N12" s="57">
        <f>H21</f>
        <v>5</v>
      </c>
      <c r="O12" s="57">
        <f>H22</f>
        <v>6</v>
      </c>
      <c r="P12" s="57">
        <f>H23</f>
        <v>7</v>
      </c>
      <c r="Q12" s="57">
        <f>H24</f>
        <v>7</v>
      </c>
      <c r="R12" s="57">
        <f t="shared" si="15"/>
        <v>43</v>
      </c>
    </row>
    <row r="13">
      <c r="A13" s="82" t="s">
        <v>64</v>
      </c>
      <c r="B13" s="83"/>
      <c r="C13" s="87"/>
      <c r="D13" s="85"/>
      <c r="E13" s="89">
        <v>2.0</v>
      </c>
      <c r="F13" s="81"/>
      <c r="G13" s="52">
        <f t="shared" si="13"/>
        <v>2</v>
      </c>
      <c r="H13" s="53">
        <f t="shared" si="14"/>
        <v>6</v>
      </c>
      <c r="J13" s="32">
        <f t="shared" si="16"/>
        <v>44601</v>
      </c>
      <c r="K13" s="57">
        <f>H26</f>
        <v>5</v>
      </c>
      <c r="L13" s="57">
        <f>H27</f>
        <v>4</v>
      </c>
      <c r="M13" s="57">
        <f>H28</f>
        <v>5</v>
      </c>
      <c r="N13" s="57">
        <f>H29</f>
        <v>5</v>
      </c>
      <c r="O13" s="57">
        <f>H30</f>
        <v>3</v>
      </c>
      <c r="P13" s="57">
        <f>H31</f>
        <v>6</v>
      </c>
      <c r="Q13" s="57">
        <f>H32</f>
        <v>5</v>
      </c>
      <c r="R13" s="57">
        <f t="shared" si="15"/>
        <v>33</v>
      </c>
    </row>
    <row r="14">
      <c r="A14" s="82" t="s">
        <v>66</v>
      </c>
      <c r="B14" s="83"/>
      <c r="C14" s="87"/>
      <c r="D14" s="85"/>
      <c r="E14" s="90"/>
      <c r="F14" s="91"/>
      <c r="G14" s="52">
        <f t="shared" si="13"/>
        <v>0</v>
      </c>
      <c r="H14" s="53">
        <f t="shared" si="14"/>
        <v>6</v>
      </c>
      <c r="J14" s="32">
        <f t="shared" si="16"/>
        <v>44602</v>
      </c>
      <c r="K14" s="57">
        <f>H34</f>
        <v>4</v>
      </c>
      <c r="L14" s="57">
        <f>H35</f>
        <v>1</v>
      </c>
      <c r="M14" s="57">
        <f>H36</f>
        <v>3</v>
      </c>
      <c r="N14" s="57">
        <f>H37</f>
        <v>4</v>
      </c>
      <c r="O14" s="57">
        <f>H38</f>
        <v>1</v>
      </c>
      <c r="P14" s="57">
        <f>H39</f>
        <v>6</v>
      </c>
      <c r="Q14" s="57">
        <f>H40</f>
        <v>4</v>
      </c>
      <c r="R14" s="57">
        <f t="shared" si="15"/>
        <v>23</v>
      </c>
    </row>
    <row r="15">
      <c r="A15" s="82" t="s">
        <v>67</v>
      </c>
      <c r="B15" s="83"/>
      <c r="C15" s="87"/>
      <c r="D15" s="85"/>
      <c r="E15" s="90"/>
      <c r="F15" s="88">
        <v>1.0</v>
      </c>
      <c r="G15" s="52">
        <f t="shared" si="13"/>
        <v>0</v>
      </c>
      <c r="H15" s="53">
        <f t="shared" si="14"/>
        <v>8</v>
      </c>
      <c r="J15" s="32">
        <f t="shared" si="16"/>
        <v>44603</v>
      </c>
      <c r="K15" s="57">
        <f>H42</f>
        <v>2</v>
      </c>
      <c r="L15" s="57">
        <f>H43</f>
        <v>0</v>
      </c>
      <c r="M15" s="57">
        <f>H44</f>
        <v>2</v>
      </c>
      <c r="N15" s="57">
        <f>H45</f>
        <v>4</v>
      </c>
      <c r="O15" s="57">
        <f>H46</f>
        <v>1</v>
      </c>
      <c r="P15" s="57">
        <f>H47</f>
        <v>5</v>
      </c>
      <c r="Q15" s="57">
        <f>H48</f>
        <v>3</v>
      </c>
      <c r="R15" s="57">
        <f t="shared" si="15"/>
        <v>17</v>
      </c>
    </row>
    <row r="16">
      <c r="A16" s="92" t="s">
        <v>69</v>
      </c>
      <c r="B16" s="77"/>
      <c r="C16" s="87"/>
      <c r="D16" s="85"/>
      <c r="E16" s="90"/>
      <c r="F16" s="91"/>
      <c r="G16" s="52">
        <f t="shared" si="13"/>
        <v>0</v>
      </c>
      <c r="H16" s="53">
        <f t="shared" si="14"/>
        <v>8</v>
      </c>
      <c r="J16" s="32">
        <f t="shared" si="16"/>
        <v>44604</v>
      </c>
      <c r="K16" s="57">
        <f>H50</f>
        <v>2</v>
      </c>
      <c r="L16" s="57">
        <f>H51</f>
        <v>0</v>
      </c>
      <c r="M16" s="57">
        <f>H52</f>
        <v>2</v>
      </c>
      <c r="N16" s="57">
        <f>H53</f>
        <v>3</v>
      </c>
      <c r="O16" s="57">
        <f>H54</f>
        <v>1</v>
      </c>
      <c r="P16" s="57">
        <f>H55</f>
        <v>3.5</v>
      </c>
      <c r="Q16" s="57">
        <f>H56</f>
        <v>3</v>
      </c>
      <c r="R16" s="57">
        <f t="shared" si="15"/>
        <v>14.5</v>
      </c>
    </row>
    <row r="17">
      <c r="A17" s="42">
        <f>A9 + 1</f>
        <v>44600</v>
      </c>
      <c r="B17" s="71" t="str">
        <f t="shared" ref="B17:E17" si="17">B9</f>
        <v>Fix Account Class</v>
      </c>
      <c r="C17" s="72" t="str">
        <f t="shared" si="17"/>
        <v>Microservice Connector</v>
      </c>
      <c r="D17" s="73" t="str">
        <f t="shared" si="17"/>
        <v>AMR Functionality</v>
      </c>
      <c r="E17" s="74" t="str">
        <f t="shared" si="17"/>
        <v>Other</v>
      </c>
      <c r="F17" s="75" t="s">
        <v>70</v>
      </c>
      <c r="G17" s="45" t="s">
        <v>71</v>
      </c>
      <c r="H17" s="23" t="s">
        <v>72</v>
      </c>
      <c r="J17" s="32">
        <f t="shared" si="16"/>
        <v>44605</v>
      </c>
      <c r="K17" s="57">
        <f>H58</f>
        <v>2</v>
      </c>
      <c r="L17" s="57">
        <f>H59</f>
        <v>0</v>
      </c>
      <c r="M17" s="57">
        <f>H60</f>
        <v>1</v>
      </c>
      <c r="N17" s="57">
        <f>H61</f>
        <v>1</v>
      </c>
      <c r="O17" s="57">
        <f>H62</f>
        <v>0</v>
      </c>
      <c r="P17" s="57">
        <f>H63</f>
        <v>2.5</v>
      </c>
      <c r="Q17" s="57">
        <f>H64</f>
        <v>1</v>
      </c>
      <c r="R17" s="57">
        <f t="shared" si="15"/>
        <v>7.5</v>
      </c>
    </row>
    <row r="18">
      <c r="A18" s="76" t="s">
        <v>59</v>
      </c>
      <c r="B18" s="93"/>
      <c r="C18" s="94"/>
      <c r="D18" s="95">
        <v>1.0</v>
      </c>
      <c r="E18" s="96"/>
      <c r="F18" s="97"/>
      <c r="G18" s="52">
        <f t="shared" ref="G18:G24" si="19">sum(B18:E18)</f>
        <v>1</v>
      </c>
      <c r="H18" s="53">
        <f t="shared" ref="H18:H24" si="20">H10 - G18</f>
        <v>6</v>
      </c>
      <c r="J18" s="32">
        <f t="shared" si="16"/>
        <v>44606</v>
      </c>
      <c r="K18" s="57">
        <f t="shared" ref="K18:Q18" si="18">K17</f>
        <v>2</v>
      </c>
      <c r="L18" s="57">
        <f t="shared" si="18"/>
        <v>0</v>
      </c>
      <c r="M18" s="57">
        <f t="shared" si="18"/>
        <v>1</v>
      </c>
      <c r="N18" s="57">
        <f t="shared" si="18"/>
        <v>1</v>
      </c>
      <c r="O18" s="57">
        <f t="shared" si="18"/>
        <v>0</v>
      </c>
      <c r="P18" s="57">
        <f t="shared" si="18"/>
        <v>2.5</v>
      </c>
      <c r="Q18" s="57">
        <f t="shared" si="18"/>
        <v>1</v>
      </c>
      <c r="R18" s="57">
        <f t="shared" si="15"/>
        <v>7.5</v>
      </c>
    </row>
    <row r="19">
      <c r="A19" s="82" t="s">
        <v>61</v>
      </c>
      <c r="B19" s="98"/>
      <c r="C19" s="87"/>
      <c r="D19" s="85"/>
      <c r="E19" s="90"/>
      <c r="F19" s="99"/>
      <c r="G19" s="52">
        <f t="shared" si="19"/>
        <v>0</v>
      </c>
      <c r="H19" s="53">
        <f t="shared" si="20"/>
        <v>6</v>
      </c>
    </row>
    <row r="20">
      <c r="A20" s="82" t="s">
        <v>63</v>
      </c>
      <c r="B20" s="100"/>
      <c r="C20" s="87"/>
      <c r="D20" s="85"/>
      <c r="E20" s="90"/>
      <c r="F20" s="101"/>
      <c r="G20" s="52">
        <f t="shared" si="19"/>
        <v>0</v>
      </c>
      <c r="H20" s="53">
        <f t="shared" si="20"/>
        <v>6</v>
      </c>
    </row>
    <row r="21">
      <c r="A21" s="82" t="s">
        <v>64</v>
      </c>
      <c r="B21" s="98"/>
      <c r="C21" s="87"/>
      <c r="D21" s="85"/>
      <c r="E21" s="89">
        <v>1.0</v>
      </c>
      <c r="F21" s="102">
        <v>1.0</v>
      </c>
      <c r="G21" s="52">
        <f t="shared" si="19"/>
        <v>1</v>
      </c>
      <c r="H21" s="53">
        <f t="shared" si="20"/>
        <v>5</v>
      </c>
    </row>
    <row r="22">
      <c r="A22" s="82" t="s">
        <v>66</v>
      </c>
      <c r="B22" s="98"/>
      <c r="C22" s="78"/>
      <c r="D22" s="85"/>
      <c r="E22" s="90"/>
      <c r="F22" s="99"/>
      <c r="G22" s="52">
        <f t="shared" si="19"/>
        <v>0</v>
      </c>
      <c r="H22" s="53">
        <f t="shared" si="20"/>
        <v>6</v>
      </c>
    </row>
    <row r="23">
      <c r="A23" s="82" t="s">
        <v>67</v>
      </c>
      <c r="B23" s="98"/>
      <c r="C23" s="87"/>
      <c r="D23" s="85"/>
      <c r="E23" s="103">
        <v>1.0</v>
      </c>
      <c r="F23" s="99"/>
      <c r="G23" s="52">
        <f t="shared" si="19"/>
        <v>1</v>
      </c>
      <c r="H23" s="53">
        <f t="shared" si="20"/>
        <v>7</v>
      </c>
    </row>
    <row r="24">
      <c r="A24" s="92" t="s">
        <v>69</v>
      </c>
      <c r="B24" s="104">
        <v>1.0</v>
      </c>
      <c r="C24" s="105"/>
      <c r="D24" s="106"/>
      <c r="E24" s="107"/>
      <c r="F24" s="108"/>
      <c r="G24" s="52">
        <f t="shared" si="19"/>
        <v>1</v>
      </c>
      <c r="H24" s="53">
        <f t="shared" si="20"/>
        <v>7</v>
      </c>
    </row>
    <row r="25">
      <c r="A25" s="42">
        <f>A17 + 1</f>
        <v>44601</v>
      </c>
      <c r="B25" s="109" t="str">
        <f t="shared" ref="B25:E25" si="21">B17</f>
        <v>Fix Account Class</v>
      </c>
      <c r="C25" s="110" t="str">
        <f t="shared" si="21"/>
        <v>Microservice Connector</v>
      </c>
      <c r="D25" s="111" t="str">
        <f t="shared" si="21"/>
        <v>AMR Functionality</v>
      </c>
      <c r="E25" s="112" t="str">
        <f t="shared" si="21"/>
        <v>Other</v>
      </c>
      <c r="F25" s="113" t="s">
        <v>70</v>
      </c>
      <c r="G25" s="45" t="s">
        <v>71</v>
      </c>
      <c r="H25" s="23" t="s">
        <v>72</v>
      </c>
    </row>
    <row r="26">
      <c r="A26" s="76" t="s">
        <v>59</v>
      </c>
      <c r="B26" s="93"/>
      <c r="C26" s="94"/>
      <c r="D26" s="95">
        <v>1.0</v>
      </c>
      <c r="E26" s="96"/>
      <c r="F26" s="97"/>
      <c r="G26" s="52">
        <f t="shared" ref="G26:G32" si="22">sum(B26:E26)</f>
        <v>1</v>
      </c>
      <c r="H26" s="53">
        <f t="shared" ref="H26:H32" si="23">H18 - G26</f>
        <v>5</v>
      </c>
    </row>
    <row r="27">
      <c r="A27" s="82" t="s">
        <v>61</v>
      </c>
      <c r="B27" s="100"/>
      <c r="C27" s="114">
        <v>2.0</v>
      </c>
      <c r="D27" s="85"/>
      <c r="E27" s="90"/>
      <c r="F27" s="102">
        <v>0.5</v>
      </c>
      <c r="G27" s="52">
        <f t="shared" si="22"/>
        <v>2</v>
      </c>
      <c r="H27" s="53">
        <f t="shared" si="23"/>
        <v>4</v>
      </c>
    </row>
    <row r="28">
      <c r="A28" s="82" t="s">
        <v>63</v>
      </c>
      <c r="B28" s="100"/>
      <c r="C28" s="87"/>
      <c r="D28" s="79">
        <v>1.0</v>
      </c>
      <c r="E28" s="90"/>
      <c r="F28" s="99"/>
      <c r="G28" s="52">
        <f t="shared" si="22"/>
        <v>1</v>
      </c>
      <c r="H28" s="53">
        <f t="shared" si="23"/>
        <v>5</v>
      </c>
    </row>
    <row r="29">
      <c r="A29" s="82" t="s">
        <v>64</v>
      </c>
      <c r="B29" s="98"/>
      <c r="C29" s="87"/>
      <c r="D29" s="85"/>
      <c r="E29" s="90"/>
      <c r="F29" s="99"/>
      <c r="G29" s="52">
        <f t="shared" si="22"/>
        <v>0</v>
      </c>
      <c r="H29" s="53">
        <f t="shared" si="23"/>
        <v>5</v>
      </c>
    </row>
    <row r="30">
      <c r="A30" s="82" t="s">
        <v>66</v>
      </c>
      <c r="B30" s="115">
        <v>3.0</v>
      </c>
      <c r="C30" s="78"/>
      <c r="D30" s="85"/>
      <c r="E30" s="90"/>
      <c r="F30" s="99"/>
      <c r="G30" s="52">
        <f t="shared" si="22"/>
        <v>3</v>
      </c>
      <c r="H30" s="53">
        <f t="shared" si="23"/>
        <v>3</v>
      </c>
    </row>
    <row r="31">
      <c r="A31" s="82" t="s">
        <v>67</v>
      </c>
      <c r="B31" s="98"/>
      <c r="C31" s="87"/>
      <c r="D31" s="85"/>
      <c r="E31" s="103">
        <v>1.0</v>
      </c>
      <c r="F31" s="99"/>
      <c r="G31" s="52">
        <f t="shared" si="22"/>
        <v>1</v>
      </c>
      <c r="H31" s="53">
        <f t="shared" si="23"/>
        <v>6</v>
      </c>
    </row>
    <row r="32">
      <c r="A32" s="92" t="s">
        <v>69</v>
      </c>
      <c r="B32" s="116"/>
      <c r="C32" s="105"/>
      <c r="D32" s="106"/>
      <c r="E32" s="117">
        <v>2.0</v>
      </c>
      <c r="F32" s="108"/>
      <c r="G32" s="52">
        <f t="shared" si="22"/>
        <v>2</v>
      </c>
      <c r="H32" s="53">
        <f t="shared" si="23"/>
        <v>5</v>
      </c>
    </row>
    <row r="33">
      <c r="A33" s="42">
        <f>A25 + 1</f>
        <v>44602</v>
      </c>
      <c r="B33" s="109" t="str">
        <f t="shared" ref="B33:E33" si="24">B25</f>
        <v>Fix Account Class</v>
      </c>
      <c r="C33" s="110" t="str">
        <f t="shared" si="24"/>
        <v>Microservice Connector</v>
      </c>
      <c r="D33" s="111" t="str">
        <f t="shared" si="24"/>
        <v>AMR Functionality</v>
      </c>
      <c r="E33" s="112" t="str">
        <f t="shared" si="24"/>
        <v>Other</v>
      </c>
      <c r="F33" s="113" t="s">
        <v>70</v>
      </c>
      <c r="G33" s="45" t="s">
        <v>71</v>
      </c>
      <c r="H33" s="23" t="s">
        <v>72</v>
      </c>
    </row>
    <row r="34">
      <c r="A34" s="76" t="s">
        <v>59</v>
      </c>
      <c r="B34" s="93"/>
      <c r="C34" s="94"/>
      <c r="D34" s="95">
        <v>1.0</v>
      </c>
      <c r="E34" s="96"/>
      <c r="F34" s="97"/>
      <c r="G34" s="52">
        <f t="shared" ref="G34:G40" si="25">sum(B34:E34)</f>
        <v>1</v>
      </c>
      <c r="H34" s="53">
        <f t="shared" ref="H34:H40" si="26">H26 - G34</f>
        <v>4</v>
      </c>
    </row>
    <row r="35">
      <c r="A35" s="82" t="s">
        <v>61</v>
      </c>
      <c r="B35" s="100"/>
      <c r="C35" s="118">
        <v>2.0</v>
      </c>
      <c r="D35" s="85"/>
      <c r="E35" s="103">
        <v>1.0</v>
      </c>
      <c r="F35" s="101"/>
      <c r="G35" s="52">
        <f t="shared" si="25"/>
        <v>3</v>
      </c>
      <c r="H35" s="53">
        <f t="shared" si="26"/>
        <v>1</v>
      </c>
    </row>
    <row r="36">
      <c r="A36" s="82" t="s">
        <v>63</v>
      </c>
      <c r="B36" s="100"/>
      <c r="C36" s="87"/>
      <c r="D36" s="79">
        <v>2.0</v>
      </c>
      <c r="E36" s="90"/>
      <c r="F36" s="99"/>
      <c r="G36" s="52">
        <f t="shared" si="25"/>
        <v>2</v>
      </c>
      <c r="H36" s="53">
        <f t="shared" si="26"/>
        <v>3</v>
      </c>
    </row>
    <row r="37">
      <c r="A37" s="82" t="s">
        <v>64</v>
      </c>
      <c r="B37" s="98"/>
      <c r="C37" s="87"/>
      <c r="D37" s="85"/>
      <c r="E37" s="89">
        <v>1.0</v>
      </c>
      <c r="F37" s="99"/>
      <c r="G37" s="52">
        <f t="shared" si="25"/>
        <v>1</v>
      </c>
      <c r="H37" s="53">
        <f t="shared" si="26"/>
        <v>4</v>
      </c>
    </row>
    <row r="38">
      <c r="A38" s="82" t="s">
        <v>66</v>
      </c>
      <c r="B38" s="115">
        <v>2.0</v>
      </c>
      <c r="C38" s="78"/>
      <c r="D38" s="85"/>
      <c r="E38" s="90"/>
      <c r="F38" s="99"/>
      <c r="G38" s="52">
        <f t="shared" si="25"/>
        <v>2</v>
      </c>
      <c r="H38" s="53">
        <f t="shared" si="26"/>
        <v>1</v>
      </c>
    </row>
    <row r="39">
      <c r="A39" s="82" t="s">
        <v>67</v>
      </c>
      <c r="B39" s="98"/>
      <c r="C39" s="87"/>
      <c r="D39" s="85"/>
      <c r="E39" s="80"/>
      <c r="F39" s="119">
        <v>1.0</v>
      </c>
      <c r="G39" s="52">
        <f t="shared" si="25"/>
        <v>0</v>
      </c>
      <c r="H39" s="53">
        <f t="shared" si="26"/>
        <v>6</v>
      </c>
    </row>
    <row r="40">
      <c r="A40" s="92" t="s">
        <v>69</v>
      </c>
      <c r="B40" s="120"/>
      <c r="C40" s="121"/>
      <c r="D40" s="106"/>
      <c r="E40" s="117">
        <v>1.0</v>
      </c>
      <c r="F40" s="108"/>
      <c r="G40" s="52">
        <f t="shared" si="25"/>
        <v>1</v>
      </c>
      <c r="H40" s="53">
        <f t="shared" si="26"/>
        <v>4</v>
      </c>
    </row>
    <row r="41">
      <c r="A41" s="42">
        <f>A33 + 1</f>
        <v>44603</v>
      </c>
      <c r="B41" s="109" t="str">
        <f t="shared" ref="B41:E41" si="27">B33</f>
        <v>Fix Account Class</v>
      </c>
      <c r="C41" s="110" t="str">
        <f t="shared" si="27"/>
        <v>Microservice Connector</v>
      </c>
      <c r="D41" s="111" t="str">
        <f t="shared" si="27"/>
        <v>AMR Functionality</v>
      </c>
      <c r="E41" s="112" t="str">
        <f t="shared" si="27"/>
        <v>Other</v>
      </c>
      <c r="F41" s="113" t="s">
        <v>70</v>
      </c>
      <c r="G41" s="45" t="s">
        <v>71</v>
      </c>
      <c r="H41" s="23" t="s">
        <v>72</v>
      </c>
    </row>
    <row r="42">
      <c r="A42" s="76" t="s">
        <v>59</v>
      </c>
      <c r="B42" s="122"/>
      <c r="C42" s="123"/>
      <c r="D42" s="95">
        <v>1.0</v>
      </c>
      <c r="E42" s="124">
        <v>1.0</v>
      </c>
      <c r="F42" s="125"/>
      <c r="G42" s="52">
        <f t="shared" ref="G42:G48" si="28">sum(B42:E42)</f>
        <v>2</v>
      </c>
      <c r="H42" s="53">
        <f t="shared" ref="H42:H48" si="29">H34 - G42</f>
        <v>2</v>
      </c>
    </row>
    <row r="43">
      <c r="A43" s="82" t="s">
        <v>61</v>
      </c>
      <c r="B43" s="100"/>
      <c r="C43" s="87"/>
      <c r="D43" s="85"/>
      <c r="E43" s="103">
        <v>1.0</v>
      </c>
      <c r="F43" s="119">
        <v>0.5</v>
      </c>
      <c r="G43" s="52">
        <f t="shared" si="28"/>
        <v>1</v>
      </c>
      <c r="H43" s="53">
        <f t="shared" si="29"/>
        <v>0</v>
      </c>
    </row>
    <row r="44">
      <c r="A44" s="82" t="s">
        <v>63</v>
      </c>
      <c r="B44" s="98"/>
      <c r="C44" s="87"/>
      <c r="D44" s="79">
        <v>1.0</v>
      </c>
      <c r="E44" s="90"/>
      <c r="F44" s="99"/>
      <c r="G44" s="52">
        <f t="shared" si="28"/>
        <v>1</v>
      </c>
      <c r="H44" s="53">
        <f t="shared" si="29"/>
        <v>2</v>
      </c>
    </row>
    <row r="45">
      <c r="A45" s="82" t="s">
        <v>64</v>
      </c>
      <c r="B45" s="98"/>
      <c r="C45" s="87"/>
      <c r="D45" s="85"/>
      <c r="E45" s="80"/>
      <c r="F45" s="102">
        <v>2.0</v>
      </c>
      <c r="G45" s="52">
        <f t="shared" si="28"/>
        <v>0</v>
      </c>
      <c r="H45" s="53">
        <f t="shared" si="29"/>
        <v>4</v>
      </c>
    </row>
    <row r="46">
      <c r="A46" s="82" t="s">
        <v>66</v>
      </c>
      <c r="B46" s="98"/>
      <c r="C46" s="87"/>
      <c r="D46" s="85"/>
      <c r="E46" s="90"/>
      <c r="F46" s="99"/>
      <c r="G46" s="52">
        <f t="shared" si="28"/>
        <v>0</v>
      </c>
      <c r="H46" s="53">
        <f t="shared" si="29"/>
        <v>1</v>
      </c>
    </row>
    <row r="47">
      <c r="A47" s="82" t="s">
        <v>67</v>
      </c>
      <c r="B47" s="98"/>
      <c r="C47" s="87"/>
      <c r="D47" s="85"/>
      <c r="E47" s="103">
        <v>1.0</v>
      </c>
      <c r="F47" s="99"/>
      <c r="G47" s="52">
        <f t="shared" si="28"/>
        <v>1</v>
      </c>
      <c r="H47" s="53">
        <f t="shared" si="29"/>
        <v>5</v>
      </c>
    </row>
    <row r="48">
      <c r="A48" s="92" t="s">
        <v>69</v>
      </c>
      <c r="B48" s="116"/>
      <c r="C48" s="105"/>
      <c r="D48" s="106"/>
      <c r="E48" s="117">
        <v>1.0</v>
      </c>
      <c r="F48" s="108"/>
      <c r="G48" s="52">
        <f t="shared" si="28"/>
        <v>1</v>
      </c>
      <c r="H48" s="53">
        <f t="shared" si="29"/>
        <v>3</v>
      </c>
    </row>
    <row r="49">
      <c r="A49" s="42">
        <f>A41 + 1</f>
        <v>44604</v>
      </c>
      <c r="B49" s="109" t="str">
        <f t="shared" ref="B49:E49" si="30">B41</f>
        <v>Fix Account Class</v>
      </c>
      <c r="C49" s="110" t="str">
        <f t="shared" si="30"/>
        <v>Microservice Connector</v>
      </c>
      <c r="D49" s="111" t="str">
        <f t="shared" si="30"/>
        <v>AMR Functionality</v>
      </c>
      <c r="E49" s="112" t="str">
        <f t="shared" si="30"/>
        <v>Other</v>
      </c>
      <c r="F49" s="113" t="s">
        <v>70</v>
      </c>
      <c r="G49" s="45" t="s">
        <v>71</v>
      </c>
      <c r="H49" s="23" t="s">
        <v>72</v>
      </c>
    </row>
    <row r="50">
      <c r="A50" s="76" t="s">
        <v>59</v>
      </c>
      <c r="B50" s="122"/>
      <c r="C50" s="123"/>
      <c r="D50" s="95">
        <v>0.0</v>
      </c>
      <c r="E50" s="96"/>
      <c r="F50" s="126">
        <v>1.0</v>
      </c>
      <c r="G50" s="52">
        <f t="shared" ref="G50:G56" si="31">sum(B50:E50)</f>
        <v>0</v>
      </c>
      <c r="H50" s="53">
        <f t="shared" ref="H50:H56" si="32">H42 - G50</f>
        <v>2</v>
      </c>
    </row>
    <row r="51">
      <c r="A51" s="82" t="s">
        <v>61</v>
      </c>
      <c r="B51" s="98"/>
      <c r="C51" s="87"/>
      <c r="D51" s="85"/>
      <c r="E51" s="90"/>
      <c r="F51" s="99"/>
      <c r="G51" s="52">
        <f t="shared" si="31"/>
        <v>0</v>
      </c>
      <c r="H51" s="53">
        <f t="shared" si="32"/>
        <v>0</v>
      </c>
    </row>
    <row r="52">
      <c r="A52" s="82" t="s">
        <v>63</v>
      </c>
      <c r="B52" s="98"/>
      <c r="C52" s="87"/>
      <c r="D52" s="85"/>
      <c r="E52" s="90"/>
      <c r="F52" s="99"/>
      <c r="G52" s="52">
        <f t="shared" si="31"/>
        <v>0</v>
      </c>
      <c r="H52" s="53">
        <f t="shared" si="32"/>
        <v>2</v>
      </c>
    </row>
    <row r="53">
      <c r="A53" s="82" t="s">
        <v>64</v>
      </c>
      <c r="B53" s="98"/>
      <c r="C53" s="87"/>
      <c r="D53" s="85"/>
      <c r="E53" s="89">
        <v>1.0</v>
      </c>
      <c r="F53" s="102">
        <v>1.0</v>
      </c>
      <c r="G53" s="52">
        <f t="shared" si="31"/>
        <v>1</v>
      </c>
      <c r="H53" s="53">
        <f t="shared" si="32"/>
        <v>3</v>
      </c>
    </row>
    <row r="54">
      <c r="A54" s="82" t="s">
        <v>66</v>
      </c>
      <c r="B54" s="98"/>
      <c r="C54" s="78"/>
      <c r="D54" s="85"/>
      <c r="E54" s="90"/>
      <c r="F54" s="99"/>
      <c r="G54" s="52">
        <f t="shared" si="31"/>
        <v>0</v>
      </c>
      <c r="H54" s="53">
        <f t="shared" si="32"/>
        <v>1</v>
      </c>
    </row>
    <row r="55">
      <c r="A55" s="82" t="s">
        <v>67</v>
      </c>
      <c r="B55" s="98"/>
      <c r="C55" s="87"/>
      <c r="D55" s="79">
        <v>1.5</v>
      </c>
      <c r="E55" s="80"/>
      <c r="F55" s="99"/>
      <c r="G55" s="52">
        <f t="shared" si="31"/>
        <v>1.5</v>
      </c>
      <c r="H55" s="53">
        <f t="shared" si="32"/>
        <v>3.5</v>
      </c>
    </row>
    <row r="56">
      <c r="A56" s="92" t="s">
        <v>69</v>
      </c>
      <c r="B56" s="127"/>
      <c r="C56" s="105"/>
      <c r="D56" s="106"/>
      <c r="E56" s="107"/>
      <c r="F56" s="108"/>
      <c r="G56" s="52">
        <f t="shared" si="31"/>
        <v>0</v>
      </c>
      <c r="H56" s="53">
        <f t="shared" si="32"/>
        <v>3</v>
      </c>
    </row>
    <row r="57">
      <c r="A57" s="42">
        <f>A49 + 1</f>
        <v>44605</v>
      </c>
      <c r="B57" s="109" t="str">
        <f t="shared" ref="B57:E57" si="33">B49</f>
        <v>Fix Account Class</v>
      </c>
      <c r="C57" s="110" t="str">
        <f t="shared" si="33"/>
        <v>Microservice Connector</v>
      </c>
      <c r="D57" s="111" t="str">
        <f t="shared" si="33"/>
        <v>AMR Functionality</v>
      </c>
      <c r="E57" s="112" t="str">
        <f t="shared" si="33"/>
        <v>Other</v>
      </c>
      <c r="F57" s="113" t="s">
        <v>70</v>
      </c>
      <c r="G57" s="45" t="s">
        <v>71</v>
      </c>
      <c r="H57" s="23" t="s">
        <v>72</v>
      </c>
    </row>
    <row r="58">
      <c r="A58" s="76" t="s">
        <v>59</v>
      </c>
      <c r="B58" s="122"/>
      <c r="C58" s="123"/>
      <c r="D58" s="95">
        <v>0.0</v>
      </c>
      <c r="E58" s="128"/>
      <c r="F58" s="126">
        <v>1.0</v>
      </c>
      <c r="G58" s="52">
        <f t="shared" ref="G58:G64" si="34">sum(B58:E58)</f>
        <v>0</v>
      </c>
      <c r="H58" s="53">
        <f t="shared" ref="H58:H64" si="35">H50 - G58</f>
        <v>2</v>
      </c>
    </row>
    <row r="59">
      <c r="A59" s="82" t="s">
        <v>61</v>
      </c>
      <c r="B59" s="98"/>
      <c r="C59" s="87"/>
      <c r="D59" s="85"/>
      <c r="E59" s="90"/>
      <c r="F59" s="99"/>
      <c r="G59" s="52">
        <f t="shared" si="34"/>
        <v>0</v>
      </c>
      <c r="H59" s="53">
        <f t="shared" si="35"/>
        <v>0</v>
      </c>
    </row>
    <row r="60">
      <c r="A60" s="82" t="s">
        <v>63</v>
      </c>
      <c r="B60" s="98"/>
      <c r="C60" s="87"/>
      <c r="D60" s="79">
        <v>1.0</v>
      </c>
      <c r="E60" s="90"/>
      <c r="F60" s="99"/>
      <c r="G60" s="52">
        <f t="shared" si="34"/>
        <v>1</v>
      </c>
      <c r="H60" s="53">
        <f t="shared" si="35"/>
        <v>1</v>
      </c>
    </row>
    <row r="61">
      <c r="A61" s="82" t="s">
        <v>64</v>
      </c>
      <c r="B61" s="98"/>
      <c r="C61" s="87"/>
      <c r="D61" s="85"/>
      <c r="E61" s="89">
        <v>2.0</v>
      </c>
      <c r="F61" s="101"/>
      <c r="G61" s="52">
        <f t="shared" si="34"/>
        <v>2</v>
      </c>
      <c r="H61" s="53">
        <f t="shared" si="35"/>
        <v>1</v>
      </c>
    </row>
    <row r="62">
      <c r="A62" s="82" t="s">
        <v>66</v>
      </c>
      <c r="B62" s="98"/>
      <c r="C62" s="87"/>
      <c r="D62" s="85"/>
      <c r="E62" s="89">
        <v>1.0</v>
      </c>
      <c r="F62" s="99"/>
      <c r="G62" s="52">
        <f t="shared" si="34"/>
        <v>1</v>
      </c>
      <c r="H62" s="53">
        <f t="shared" si="35"/>
        <v>0</v>
      </c>
    </row>
    <row r="63">
      <c r="A63" s="82" t="s">
        <v>67</v>
      </c>
      <c r="B63" s="98"/>
      <c r="C63" s="87"/>
      <c r="D63" s="79">
        <v>1.0</v>
      </c>
      <c r="E63" s="80"/>
      <c r="F63" s="99"/>
      <c r="G63" s="52">
        <f t="shared" si="34"/>
        <v>1</v>
      </c>
      <c r="H63" s="53">
        <f t="shared" si="35"/>
        <v>2.5</v>
      </c>
    </row>
    <row r="64">
      <c r="A64" s="92" t="s">
        <v>69</v>
      </c>
      <c r="B64" s="116"/>
      <c r="C64" s="105"/>
      <c r="D64" s="106"/>
      <c r="E64" s="117">
        <v>2.0</v>
      </c>
      <c r="F64" s="108"/>
      <c r="G64" s="52">
        <f t="shared" si="34"/>
        <v>2</v>
      </c>
      <c r="H64" s="66">
        <f t="shared" si="35"/>
        <v>1</v>
      </c>
    </row>
    <row r="65">
      <c r="E65" s="129" t="s">
        <v>75</v>
      </c>
      <c r="F65" s="130">
        <f>SUM(F9:F64)</f>
        <v>10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44599</v>
      </c>
      <c r="B72" s="70">
        <f>SUM(G10+G11+G12+G13+G14+G15+G16)</f>
        <v>7</v>
      </c>
      <c r="C72" s="70">
        <f>(B72-F72)/(F72)*100</f>
        <v>4.255319149</v>
      </c>
      <c r="D72" s="70">
        <f>SUM(H9:H16)</f>
        <v>47</v>
      </c>
      <c r="E72" s="70">
        <f>D72</f>
        <v>47</v>
      </c>
      <c r="F72" s="70">
        <f>E78</f>
        <v>6.714285714</v>
      </c>
    </row>
    <row r="73">
      <c r="A73" s="32">
        <f t="shared" ref="A73:A79" si="36">A72 + 1</f>
        <v>44600</v>
      </c>
      <c r="B73" s="70">
        <f>SUM(G18+G19+G20+G21+G22+G23+G24)</f>
        <v>4</v>
      </c>
      <c r="C73" s="70">
        <f>(B73-F72)/(F72)*100</f>
        <v>-40.42553191</v>
      </c>
      <c r="D73" s="70">
        <f>Sum(H17:H24)</f>
        <v>43</v>
      </c>
      <c r="E73" s="70">
        <f>D72 * (6/7)</f>
        <v>40.28571429</v>
      </c>
    </row>
    <row r="74">
      <c r="A74" s="32">
        <f t="shared" si="36"/>
        <v>44601</v>
      </c>
      <c r="B74" s="70">
        <f>SUM(G26+G27+G28+G29+G30+G31+G32)</f>
        <v>10</v>
      </c>
      <c r="C74" s="70">
        <f>(B74-F72)/(F72)*100</f>
        <v>48.93617021</v>
      </c>
      <c r="D74" s="70">
        <f>sum(H25:H32)</f>
        <v>33</v>
      </c>
      <c r="E74" s="70">
        <f>D72 * (5/7)</f>
        <v>33.57142857</v>
      </c>
    </row>
    <row r="75">
      <c r="A75" s="32">
        <f t="shared" si="36"/>
        <v>44602</v>
      </c>
      <c r="B75" s="70">
        <f>SUM(G34+G35+G36+G37+G38+G39+G40)</f>
        <v>10</v>
      </c>
      <c r="C75" s="70">
        <f>(B75-F72)/(F72)*100</f>
        <v>48.93617021</v>
      </c>
      <c r="D75" s="70">
        <f>sum(H33:H40)</f>
        <v>23</v>
      </c>
      <c r="E75" s="70">
        <f>D72 * (4/7)</f>
        <v>26.85714286</v>
      </c>
    </row>
    <row r="76">
      <c r="A76" s="32">
        <f t="shared" si="36"/>
        <v>44603</v>
      </c>
      <c r="B76" s="70">
        <f>SUM(G42+G43+G44+G45+G46+G47+G48)</f>
        <v>6</v>
      </c>
      <c r="C76" s="70">
        <f>((B76-F72)/(F72)*100)</f>
        <v>-10.63829787</v>
      </c>
      <c r="D76" s="70">
        <f>sum(H41:H48)</f>
        <v>17</v>
      </c>
      <c r="E76" s="70">
        <f>D72 * (3/7)</f>
        <v>20.14285714</v>
      </c>
    </row>
    <row r="77">
      <c r="A77" s="32">
        <f t="shared" si="36"/>
        <v>44604</v>
      </c>
      <c r="B77" s="70">
        <f>SUM(G50+G51+G52+G53+G54+G55+G56)</f>
        <v>2.5</v>
      </c>
      <c r="C77" s="70">
        <f>(B77-F72)/(F72)*100</f>
        <v>-62.76595745</v>
      </c>
      <c r="D77" s="70">
        <f>sum(H49:H56)</f>
        <v>14.5</v>
      </c>
      <c r="E77" s="70">
        <f>D72 * (2/7)</f>
        <v>13.42857143</v>
      </c>
    </row>
    <row r="78">
      <c r="A78" s="32">
        <f t="shared" si="36"/>
        <v>44605</v>
      </c>
      <c r="B78" s="70">
        <f>SUM(G58+G59+G60+G61+G62+G63+G64)</f>
        <v>7</v>
      </c>
      <c r="C78" s="70">
        <f>(B78-F72)/(F72)*100</f>
        <v>4.255319149</v>
      </c>
      <c r="D78" s="70">
        <f>sum(H57:H64)</f>
        <v>7.5</v>
      </c>
      <c r="E78" s="70">
        <f>D72 * (1/7)</f>
        <v>6.714285714</v>
      </c>
    </row>
    <row r="79">
      <c r="A79" s="32">
        <f t="shared" si="36"/>
        <v>44606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7.5</v>
      </c>
      <c r="E79" s="70">
        <f>D72 * 0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13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132" t="s">
        <v>59</v>
      </c>
      <c r="B2" s="133">
        <v>8.0</v>
      </c>
      <c r="C2" s="27">
        <f>sumif(A9:A1000,A2,G9:G1000)</f>
        <v>6</v>
      </c>
      <c r="D2" s="28">
        <v>44606.0</v>
      </c>
      <c r="E2" s="29">
        <f>SUM(H9:H16)</f>
        <v>54</v>
      </c>
      <c r="F2" s="30">
        <f>sum(I2:I5)</f>
        <v>50</v>
      </c>
      <c r="G2" s="31" t="s">
        <v>84</v>
      </c>
      <c r="H2" s="134">
        <f>sum(B9:B64)</f>
        <v>14</v>
      </c>
      <c r="I2" s="31">
        <v>15.0</v>
      </c>
      <c r="J2" s="32">
        <f>D2</f>
        <v>44606</v>
      </c>
      <c r="K2" s="33">
        <f>B2</f>
        <v>8</v>
      </c>
      <c r="L2" s="33">
        <f>B3</f>
        <v>8</v>
      </c>
      <c r="M2" s="33">
        <f>B4</f>
        <v>8</v>
      </c>
      <c r="N2" s="33">
        <f>B5</f>
        <v>10</v>
      </c>
      <c r="O2" s="33">
        <f>B6</f>
        <v>8</v>
      </c>
      <c r="P2" s="33">
        <f>B7</f>
        <v>8</v>
      </c>
      <c r="Q2" s="33">
        <f>B8</f>
        <v>8</v>
      </c>
      <c r="R2" s="33">
        <f>sum(K2:Q2)</f>
        <v>58</v>
      </c>
      <c r="V2" s="25"/>
      <c r="W2" s="33">
        <f t="shared" ref="W2:AC2" si="1">(K11-K17)/7</f>
        <v>0.7142857143</v>
      </c>
      <c r="X2" s="33">
        <f t="shared" si="1"/>
        <v>1.071428571</v>
      </c>
      <c r="Y2" s="33">
        <f t="shared" si="1"/>
        <v>0.8571428571</v>
      </c>
      <c r="Z2" s="33">
        <f t="shared" si="1"/>
        <v>0.7142857143</v>
      </c>
      <c r="AA2" s="33">
        <f t="shared" si="1"/>
        <v>1.142857143</v>
      </c>
      <c r="AB2" s="33">
        <f t="shared" si="1"/>
        <v>0.9285714286</v>
      </c>
      <c r="AC2" s="33">
        <f t="shared" si="1"/>
        <v>1</v>
      </c>
      <c r="AD2" s="34"/>
    </row>
    <row r="3">
      <c r="A3" s="132" t="s">
        <v>61</v>
      </c>
      <c r="B3" s="135">
        <v>8.0</v>
      </c>
      <c r="C3" s="27">
        <f t="shared" ref="C3:C4" si="3">sumif(A9:A1000,A3,G9:G1000)</f>
        <v>7.5</v>
      </c>
      <c r="D3" s="28">
        <f t="shared" ref="D3:D8" si="4">D2 + 1</f>
        <v>44607</v>
      </c>
      <c r="E3" s="29">
        <f>Sum(H17:H24)</f>
        <v>46</v>
      </c>
      <c r="F3" s="29">
        <f>F2 * (6/7)</f>
        <v>42.85714286</v>
      </c>
      <c r="G3" s="5" t="s">
        <v>82</v>
      </c>
      <c r="H3" s="136">
        <f>sum(C9:C64)</f>
        <v>4</v>
      </c>
      <c r="I3" s="5">
        <v>20.0</v>
      </c>
      <c r="J3" s="32">
        <f t="shared" ref="J3:J9" si="5">J2 + 1</f>
        <v>44607</v>
      </c>
      <c r="K3" s="33">
        <f t="shared" ref="K3:R3" si="2">K2 * (6/7)</f>
        <v>6.857142857</v>
      </c>
      <c r="L3" s="33">
        <f t="shared" si="2"/>
        <v>6.857142857</v>
      </c>
      <c r="M3" s="33">
        <f t="shared" si="2"/>
        <v>6.857142857</v>
      </c>
      <c r="N3" s="33">
        <f t="shared" si="2"/>
        <v>8.571428571</v>
      </c>
      <c r="O3" s="33">
        <f t="shared" si="2"/>
        <v>6.857142857</v>
      </c>
      <c r="P3" s="33">
        <f t="shared" si="2"/>
        <v>6.857142857</v>
      </c>
      <c r="Q3" s="33">
        <f t="shared" si="2"/>
        <v>6.857142857</v>
      </c>
      <c r="R3" s="33">
        <f t="shared" si="2"/>
        <v>49.71428571</v>
      </c>
    </row>
    <row r="4">
      <c r="A4" s="132" t="s">
        <v>63</v>
      </c>
      <c r="B4" s="135">
        <v>8.0</v>
      </c>
      <c r="C4" s="27">
        <f t="shared" si="3"/>
        <v>6</v>
      </c>
      <c r="D4" s="28">
        <f t="shared" si="4"/>
        <v>44608</v>
      </c>
      <c r="E4" s="29">
        <f>sum(H25:H32)</f>
        <v>30</v>
      </c>
      <c r="F4" s="29">
        <f>F2 * (5/7)</f>
        <v>35.71428571</v>
      </c>
      <c r="G4" s="36" t="s">
        <v>85</v>
      </c>
      <c r="H4" s="137">
        <f>sum(D9:D64)</f>
        <v>14</v>
      </c>
      <c r="I4" s="36">
        <v>15.0</v>
      </c>
      <c r="J4" s="32">
        <f t="shared" si="5"/>
        <v>44608</v>
      </c>
      <c r="K4" s="33">
        <f t="shared" ref="K4:R4" si="6">K2 * (5/7)</f>
        <v>5.714285714</v>
      </c>
      <c r="L4" s="33">
        <f t="shared" si="6"/>
        <v>5.714285714</v>
      </c>
      <c r="M4" s="33">
        <f t="shared" si="6"/>
        <v>5.714285714</v>
      </c>
      <c r="N4" s="33">
        <f t="shared" si="6"/>
        <v>7.142857143</v>
      </c>
      <c r="O4" s="33">
        <f t="shared" si="6"/>
        <v>5.714285714</v>
      </c>
      <c r="P4" s="33">
        <f t="shared" si="6"/>
        <v>5.714285714</v>
      </c>
      <c r="Q4" s="33">
        <f t="shared" si="6"/>
        <v>5.714285714</v>
      </c>
      <c r="R4" s="33">
        <f t="shared" si="6"/>
        <v>41.42857143</v>
      </c>
    </row>
    <row r="5">
      <c r="A5" s="132" t="s">
        <v>64</v>
      </c>
      <c r="B5" s="135">
        <v>10.0</v>
      </c>
      <c r="C5" s="27">
        <f>sumif(A9:A1000,A5,G9:G1000)</f>
        <v>6</v>
      </c>
      <c r="D5" s="28">
        <f t="shared" si="4"/>
        <v>44609</v>
      </c>
      <c r="E5" s="29">
        <f>sum(H33:H40)</f>
        <v>24</v>
      </c>
      <c r="F5" s="29">
        <f>F2 * (4/7)</f>
        <v>28.57142857</v>
      </c>
      <c r="G5" s="38" t="s">
        <v>65</v>
      </c>
      <c r="H5" s="138">
        <f>sum(E9:E64)</f>
        <v>17</v>
      </c>
      <c r="I5" s="38">
        <v>0.0</v>
      </c>
      <c r="J5" s="32">
        <f t="shared" si="5"/>
        <v>44609</v>
      </c>
      <c r="K5" s="33">
        <f t="shared" ref="K5:R5" si="7">K2 * (4/7)</f>
        <v>4.571428571</v>
      </c>
      <c r="L5" s="33">
        <f t="shared" si="7"/>
        <v>4.571428571</v>
      </c>
      <c r="M5" s="33">
        <f t="shared" si="7"/>
        <v>4.571428571</v>
      </c>
      <c r="N5" s="33">
        <f t="shared" si="7"/>
        <v>5.714285714</v>
      </c>
      <c r="O5" s="33">
        <f t="shared" si="7"/>
        <v>4.571428571</v>
      </c>
      <c r="P5" s="33">
        <f t="shared" si="7"/>
        <v>4.571428571</v>
      </c>
      <c r="Q5" s="33">
        <f t="shared" si="7"/>
        <v>4.571428571</v>
      </c>
      <c r="R5" s="33">
        <f t="shared" si="7"/>
        <v>33.14285714</v>
      </c>
    </row>
    <row r="6">
      <c r="A6" s="132" t="s">
        <v>66</v>
      </c>
      <c r="B6" s="135">
        <v>8.0</v>
      </c>
      <c r="C6" s="27">
        <f>sumif(A9:A1000,A6,G9:G1000)</f>
        <v>8</v>
      </c>
      <c r="D6" s="28">
        <f t="shared" si="4"/>
        <v>44610</v>
      </c>
      <c r="E6" s="29">
        <f>sum(H41:H48)</f>
        <v>19</v>
      </c>
      <c r="F6" s="29">
        <f>F2 * (3/7)</f>
        <v>21.42857143</v>
      </c>
      <c r="J6" s="32">
        <f t="shared" si="5"/>
        <v>44610</v>
      </c>
      <c r="K6" s="33">
        <f t="shared" ref="K6:R6" si="8">K2 * (3/7)</f>
        <v>3.428571429</v>
      </c>
      <c r="L6" s="33">
        <f t="shared" si="8"/>
        <v>3.428571429</v>
      </c>
      <c r="M6" s="33">
        <f t="shared" si="8"/>
        <v>3.428571429</v>
      </c>
      <c r="N6" s="33">
        <f t="shared" si="8"/>
        <v>4.285714286</v>
      </c>
      <c r="O6" s="33">
        <f t="shared" si="8"/>
        <v>3.428571429</v>
      </c>
      <c r="P6" s="33">
        <f t="shared" si="8"/>
        <v>3.428571429</v>
      </c>
      <c r="Q6" s="33">
        <f t="shared" si="8"/>
        <v>3.428571429</v>
      </c>
      <c r="R6" s="33">
        <f t="shared" si="8"/>
        <v>24.85714286</v>
      </c>
    </row>
    <row r="7">
      <c r="A7" s="132" t="s">
        <v>67</v>
      </c>
      <c r="B7" s="135">
        <v>8.0</v>
      </c>
      <c r="C7" s="27">
        <f>sumif(A9:A1000,A7,G9:G1000)</f>
        <v>7.5</v>
      </c>
      <c r="D7" s="28">
        <f t="shared" si="4"/>
        <v>44611</v>
      </c>
      <c r="E7" s="29">
        <f>sum(H49:H56)</f>
        <v>13</v>
      </c>
      <c r="F7" s="29">
        <f>F2 * (2/7)</f>
        <v>14.28571429</v>
      </c>
      <c r="G7" s="26" t="s">
        <v>68</v>
      </c>
      <c r="H7" s="26" t="s">
        <v>50</v>
      </c>
      <c r="J7" s="32">
        <f t="shared" si="5"/>
        <v>44611</v>
      </c>
      <c r="K7" s="33">
        <f t="shared" ref="K7:R7" si="9">K2 * (2/7)</f>
        <v>2.285714286</v>
      </c>
      <c r="L7" s="33">
        <f t="shared" si="9"/>
        <v>2.285714286</v>
      </c>
      <c r="M7" s="33">
        <f t="shared" si="9"/>
        <v>2.285714286</v>
      </c>
      <c r="N7" s="33">
        <f t="shared" si="9"/>
        <v>2.857142857</v>
      </c>
      <c r="O7" s="33">
        <f t="shared" si="9"/>
        <v>2.285714286</v>
      </c>
      <c r="P7" s="33">
        <f t="shared" si="9"/>
        <v>2.285714286</v>
      </c>
      <c r="Q7" s="33">
        <f t="shared" si="9"/>
        <v>2.285714286</v>
      </c>
      <c r="R7" s="33">
        <f t="shared" si="9"/>
        <v>16.57142857</v>
      </c>
    </row>
    <row r="8">
      <c r="A8" s="132" t="s">
        <v>69</v>
      </c>
      <c r="B8" s="135">
        <v>8.0</v>
      </c>
      <c r="C8" s="27">
        <f>sumif(A9:A1000,A8,G9:G1000)</f>
        <v>8</v>
      </c>
      <c r="D8" s="28">
        <f t="shared" si="4"/>
        <v>44612</v>
      </c>
      <c r="E8" s="29">
        <f>sum(H57:H64)</f>
        <v>9</v>
      </c>
      <c r="F8" s="29">
        <f>F2 * (1/7)</f>
        <v>7.142857143</v>
      </c>
      <c r="G8" s="40">
        <f t="shared" ref="G8:H8" si="10">Sum(B2:B8)</f>
        <v>58</v>
      </c>
      <c r="H8" s="41">
        <f t="shared" si="10"/>
        <v>49</v>
      </c>
      <c r="J8" s="32">
        <f t="shared" si="5"/>
        <v>44612</v>
      </c>
      <c r="K8" s="33">
        <f t="shared" ref="K8:R8" si="11">K2 * (1/7)</f>
        <v>1.142857143</v>
      </c>
      <c r="L8" s="33">
        <f t="shared" si="11"/>
        <v>1.142857143</v>
      </c>
      <c r="M8" s="33">
        <f t="shared" si="11"/>
        <v>1.142857143</v>
      </c>
      <c r="N8" s="33">
        <f t="shared" si="11"/>
        <v>1.428571429</v>
      </c>
      <c r="O8" s="33">
        <f t="shared" si="11"/>
        <v>1.142857143</v>
      </c>
      <c r="P8" s="33">
        <f t="shared" si="11"/>
        <v>1.142857143</v>
      </c>
      <c r="Q8" s="33">
        <f t="shared" si="11"/>
        <v>1.142857143</v>
      </c>
      <c r="R8" s="33">
        <f t="shared" si="11"/>
        <v>8.285714286</v>
      </c>
    </row>
    <row r="9">
      <c r="A9" s="42">
        <f>D2</f>
        <v>44606</v>
      </c>
      <c r="B9" s="83" t="str">
        <f>G2</f>
        <v>Login/Landing Page</v>
      </c>
      <c r="C9" s="139" t="str">
        <f>G3</f>
        <v>Microservice Connector</v>
      </c>
      <c r="D9" s="140" t="str">
        <f>G4</f>
        <v>Flags+Food Items Class</v>
      </c>
      <c r="E9" s="141" t="str">
        <f>G5</f>
        <v>Other</v>
      </c>
      <c r="F9" s="142" t="s">
        <v>70</v>
      </c>
      <c r="G9" s="45" t="s">
        <v>71</v>
      </c>
      <c r="H9" s="23" t="s">
        <v>72</v>
      </c>
      <c r="J9" s="32">
        <f t="shared" si="5"/>
        <v>44613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76" t="s">
        <v>59</v>
      </c>
      <c r="B10" s="93"/>
      <c r="C10" s="94"/>
      <c r="D10" s="95">
        <v>1.0</v>
      </c>
      <c r="E10" s="96"/>
      <c r="F10" s="143">
        <v>2.0</v>
      </c>
      <c r="G10" s="52">
        <f t="shared" ref="G10:G16" si="13">sum(B10:E10)</f>
        <v>1</v>
      </c>
      <c r="H10" s="53">
        <f t="shared" ref="H10:H16" si="14">B2 - G10</f>
        <v>7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82" t="s">
        <v>61</v>
      </c>
      <c r="B11" s="98"/>
      <c r="C11" s="87"/>
      <c r="D11" s="85"/>
      <c r="E11" s="80"/>
      <c r="F11" s="144"/>
      <c r="G11" s="52">
        <f t="shared" si="13"/>
        <v>0</v>
      </c>
      <c r="H11" s="53">
        <f t="shared" si="14"/>
        <v>8</v>
      </c>
      <c r="J11" s="32">
        <f>D2</f>
        <v>44606</v>
      </c>
      <c r="K11" s="57">
        <f>H10</f>
        <v>7</v>
      </c>
      <c r="L11" s="57">
        <f>H11</f>
        <v>8</v>
      </c>
      <c r="M11" s="57">
        <f>H12</f>
        <v>8</v>
      </c>
      <c r="N11" s="57">
        <f>H13</f>
        <v>9</v>
      </c>
      <c r="O11" s="57">
        <f>H14</f>
        <v>8</v>
      </c>
      <c r="P11" s="57">
        <f>H15</f>
        <v>7</v>
      </c>
      <c r="Q11" s="57">
        <f>H16</f>
        <v>7</v>
      </c>
      <c r="R11" s="57">
        <f t="shared" ref="R11:R18" si="15">sum(K11:Q11)</f>
        <v>54</v>
      </c>
    </row>
    <row r="12">
      <c r="A12" s="82" t="s">
        <v>63</v>
      </c>
      <c r="B12" s="98"/>
      <c r="C12" s="87"/>
      <c r="D12" s="85"/>
      <c r="E12" s="80"/>
      <c r="F12" s="101"/>
      <c r="G12" s="52">
        <f t="shared" si="13"/>
        <v>0</v>
      </c>
      <c r="H12" s="53">
        <f t="shared" si="14"/>
        <v>8</v>
      </c>
      <c r="J12" s="32">
        <f t="shared" ref="J12:J18" si="16">J11 + 1</f>
        <v>44607</v>
      </c>
      <c r="K12" s="57">
        <f>H18</f>
        <v>5</v>
      </c>
      <c r="L12" s="57">
        <f>H19</f>
        <v>6</v>
      </c>
      <c r="M12" s="57">
        <f>H20</f>
        <v>7</v>
      </c>
      <c r="N12" s="57">
        <f>H21</f>
        <v>9</v>
      </c>
      <c r="O12" s="57">
        <f>H22</f>
        <v>8</v>
      </c>
      <c r="P12" s="57">
        <f>H23</f>
        <v>6</v>
      </c>
      <c r="Q12" s="57">
        <f>H24</f>
        <v>5</v>
      </c>
      <c r="R12" s="57">
        <f t="shared" si="15"/>
        <v>46</v>
      </c>
    </row>
    <row r="13">
      <c r="A13" s="82" t="s">
        <v>64</v>
      </c>
      <c r="B13" s="98"/>
      <c r="C13" s="87"/>
      <c r="D13" s="85"/>
      <c r="E13" s="89">
        <v>1.0</v>
      </c>
      <c r="F13" s="101"/>
      <c r="G13" s="52">
        <f t="shared" si="13"/>
        <v>1</v>
      </c>
      <c r="H13" s="53">
        <f t="shared" si="14"/>
        <v>9</v>
      </c>
      <c r="J13" s="32">
        <f t="shared" si="16"/>
        <v>44608</v>
      </c>
      <c r="K13" s="57">
        <f>H26</f>
        <v>2</v>
      </c>
      <c r="L13" s="57">
        <f>H27</f>
        <v>4.5</v>
      </c>
      <c r="M13" s="57">
        <f>H28</f>
        <v>5</v>
      </c>
      <c r="N13" s="57">
        <f>H29</f>
        <v>7</v>
      </c>
      <c r="O13" s="57">
        <f>H30</f>
        <v>5</v>
      </c>
      <c r="P13" s="57">
        <f>H31</f>
        <v>4.5</v>
      </c>
      <c r="Q13" s="57">
        <f>H32</f>
        <v>2</v>
      </c>
      <c r="R13" s="57">
        <f t="shared" si="15"/>
        <v>30</v>
      </c>
    </row>
    <row r="14">
      <c r="A14" s="82" t="s">
        <v>66</v>
      </c>
      <c r="B14" s="98"/>
      <c r="C14" s="87"/>
      <c r="D14" s="85"/>
      <c r="E14" s="90"/>
      <c r="F14" s="99"/>
      <c r="G14" s="52">
        <f t="shared" si="13"/>
        <v>0</v>
      </c>
      <c r="H14" s="53">
        <f t="shared" si="14"/>
        <v>8</v>
      </c>
      <c r="J14" s="32">
        <f t="shared" si="16"/>
        <v>44609</v>
      </c>
      <c r="K14" s="57">
        <f>H34</f>
        <v>2</v>
      </c>
      <c r="L14" s="57">
        <f>H35</f>
        <v>3.5</v>
      </c>
      <c r="M14" s="57">
        <f>H36</f>
        <v>5</v>
      </c>
      <c r="N14" s="57">
        <f>H37</f>
        <v>7</v>
      </c>
      <c r="O14" s="57">
        <f>H38</f>
        <v>3</v>
      </c>
      <c r="P14" s="57">
        <f>H39</f>
        <v>3.5</v>
      </c>
      <c r="Q14" s="57">
        <f>H40</f>
        <v>0</v>
      </c>
      <c r="R14" s="57">
        <f t="shared" si="15"/>
        <v>24</v>
      </c>
    </row>
    <row r="15">
      <c r="A15" s="82" t="s">
        <v>67</v>
      </c>
      <c r="B15" s="98"/>
      <c r="C15" s="87"/>
      <c r="D15" s="85"/>
      <c r="E15" s="145">
        <v>1.0</v>
      </c>
      <c r="F15" s="101"/>
      <c r="G15" s="52">
        <f t="shared" si="13"/>
        <v>1</v>
      </c>
      <c r="H15" s="53">
        <f t="shared" si="14"/>
        <v>7</v>
      </c>
      <c r="J15" s="32">
        <f t="shared" si="16"/>
        <v>44610</v>
      </c>
      <c r="K15" s="57">
        <f>H42</f>
        <v>2</v>
      </c>
      <c r="L15" s="57">
        <f>H43</f>
        <v>1.5</v>
      </c>
      <c r="M15" s="57">
        <f>H44</f>
        <v>4</v>
      </c>
      <c r="N15" s="57">
        <f>H45</f>
        <v>7</v>
      </c>
      <c r="O15" s="57">
        <f>H46</f>
        <v>2</v>
      </c>
      <c r="P15" s="57">
        <f>H47</f>
        <v>2.5</v>
      </c>
      <c r="Q15" s="57">
        <f>H48</f>
        <v>0</v>
      </c>
      <c r="R15" s="57">
        <f t="shared" si="15"/>
        <v>19</v>
      </c>
    </row>
    <row r="16">
      <c r="A16" s="92" t="s">
        <v>69</v>
      </c>
      <c r="B16" s="104">
        <v>1.0</v>
      </c>
      <c r="C16" s="105"/>
      <c r="D16" s="106"/>
      <c r="E16" s="107"/>
      <c r="F16" s="108"/>
      <c r="G16" s="52">
        <f t="shared" si="13"/>
        <v>1</v>
      </c>
      <c r="H16" s="53">
        <f t="shared" si="14"/>
        <v>7</v>
      </c>
      <c r="J16" s="32">
        <f t="shared" si="16"/>
        <v>44611</v>
      </c>
      <c r="K16" s="57">
        <f>H50</f>
        <v>2</v>
      </c>
      <c r="L16" s="57">
        <f>H51</f>
        <v>0.5</v>
      </c>
      <c r="M16" s="57">
        <f>H52</f>
        <v>3</v>
      </c>
      <c r="N16" s="57">
        <f>H53</f>
        <v>4</v>
      </c>
      <c r="O16" s="57">
        <f>H54</f>
        <v>2</v>
      </c>
      <c r="P16" s="57">
        <f>H55</f>
        <v>1.5</v>
      </c>
      <c r="Q16" s="57">
        <f>H56</f>
        <v>0</v>
      </c>
      <c r="R16" s="57">
        <f t="shared" si="15"/>
        <v>13</v>
      </c>
    </row>
    <row r="17">
      <c r="A17" s="42">
        <f>A9 + 1</f>
        <v>44607</v>
      </c>
      <c r="B17" s="109" t="str">
        <f t="shared" ref="B17:E17" si="17">B9</f>
        <v>Login/Landing Page</v>
      </c>
      <c r="C17" s="110" t="str">
        <f t="shared" si="17"/>
        <v>Microservice Connector</v>
      </c>
      <c r="D17" s="111" t="str">
        <f t="shared" si="17"/>
        <v>Flags+Food Items Class</v>
      </c>
      <c r="E17" s="112" t="str">
        <f t="shared" si="17"/>
        <v>Other</v>
      </c>
      <c r="F17" s="113" t="s">
        <v>70</v>
      </c>
      <c r="G17" s="45" t="s">
        <v>71</v>
      </c>
      <c r="H17" s="23" t="s">
        <v>72</v>
      </c>
      <c r="J17" s="32">
        <f t="shared" si="16"/>
        <v>44612</v>
      </c>
      <c r="K17" s="57">
        <f>H58</f>
        <v>2</v>
      </c>
      <c r="L17" s="57">
        <f>H59</f>
        <v>0.5</v>
      </c>
      <c r="M17" s="57">
        <f>H60</f>
        <v>2</v>
      </c>
      <c r="N17" s="57">
        <f>H61</f>
        <v>4</v>
      </c>
      <c r="O17" s="57">
        <f>H62</f>
        <v>0</v>
      </c>
      <c r="P17" s="57">
        <f>H63</f>
        <v>0.5</v>
      </c>
      <c r="Q17" s="57">
        <f>H64</f>
        <v>0</v>
      </c>
      <c r="R17" s="57">
        <f t="shared" si="15"/>
        <v>9</v>
      </c>
    </row>
    <row r="18">
      <c r="A18" s="76" t="s">
        <v>59</v>
      </c>
      <c r="B18" s="93"/>
      <c r="C18" s="94"/>
      <c r="D18" s="95">
        <v>2.0</v>
      </c>
      <c r="E18" s="96"/>
      <c r="F18" s="143">
        <v>1.0</v>
      </c>
      <c r="G18" s="52">
        <f t="shared" ref="G18:G24" si="19">sum(B18:E18)</f>
        <v>2</v>
      </c>
      <c r="H18" s="53">
        <f t="shared" ref="H18:H24" si="20">H10 - G18</f>
        <v>5</v>
      </c>
      <c r="J18" s="32">
        <f t="shared" si="16"/>
        <v>44613</v>
      </c>
      <c r="K18" s="57">
        <f t="shared" ref="K18:Q18" si="18">K17</f>
        <v>2</v>
      </c>
      <c r="L18" s="57">
        <f t="shared" si="18"/>
        <v>0.5</v>
      </c>
      <c r="M18" s="57">
        <f t="shared" si="18"/>
        <v>2</v>
      </c>
      <c r="N18" s="57">
        <f t="shared" si="18"/>
        <v>4</v>
      </c>
      <c r="O18" s="57">
        <f t="shared" si="18"/>
        <v>0</v>
      </c>
      <c r="P18" s="57">
        <f t="shared" si="18"/>
        <v>0.5</v>
      </c>
      <c r="Q18" s="57">
        <f t="shared" si="18"/>
        <v>0</v>
      </c>
      <c r="R18" s="57">
        <f t="shared" si="15"/>
        <v>9</v>
      </c>
    </row>
    <row r="19">
      <c r="A19" s="82" t="s">
        <v>61</v>
      </c>
      <c r="B19" s="98"/>
      <c r="C19" s="114">
        <v>1.0</v>
      </c>
      <c r="D19" s="85"/>
      <c r="E19" s="89">
        <v>1.0</v>
      </c>
      <c r="F19" s="99"/>
      <c r="G19" s="52">
        <f t="shared" si="19"/>
        <v>2</v>
      </c>
      <c r="H19" s="53">
        <f t="shared" si="20"/>
        <v>6</v>
      </c>
    </row>
    <row r="20">
      <c r="A20" s="82" t="s">
        <v>63</v>
      </c>
      <c r="B20" s="146">
        <v>1.0</v>
      </c>
      <c r="C20" s="87"/>
      <c r="D20" s="85"/>
      <c r="E20" s="90"/>
      <c r="F20" s="101"/>
      <c r="G20" s="52">
        <f t="shared" si="19"/>
        <v>1</v>
      </c>
      <c r="H20" s="53">
        <f t="shared" si="20"/>
        <v>7</v>
      </c>
    </row>
    <row r="21">
      <c r="A21" s="82" t="s">
        <v>64</v>
      </c>
      <c r="B21" s="98"/>
      <c r="C21" s="87"/>
      <c r="D21" s="85"/>
      <c r="E21" s="90"/>
      <c r="F21" s="101"/>
      <c r="G21" s="52">
        <f t="shared" si="19"/>
        <v>0</v>
      </c>
      <c r="H21" s="53">
        <f t="shared" si="20"/>
        <v>9</v>
      </c>
    </row>
    <row r="22">
      <c r="A22" s="82" t="s">
        <v>66</v>
      </c>
      <c r="B22" s="98"/>
      <c r="C22" s="78"/>
      <c r="D22" s="85"/>
      <c r="E22" s="90"/>
      <c r="F22" s="99"/>
      <c r="G22" s="52">
        <f t="shared" si="19"/>
        <v>0</v>
      </c>
      <c r="H22" s="53">
        <f t="shared" si="20"/>
        <v>8</v>
      </c>
    </row>
    <row r="23">
      <c r="A23" s="82" t="s">
        <v>67</v>
      </c>
      <c r="B23" s="98"/>
      <c r="C23" s="87"/>
      <c r="D23" s="85"/>
      <c r="E23" s="145">
        <v>1.0</v>
      </c>
      <c r="F23" s="99"/>
      <c r="G23" s="52">
        <f t="shared" si="19"/>
        <v>1</v>
      </c>
      <c r="H23" s="53">
        <f t="shared" si="20"/>
        <v>6</v>
      </c>
    </row>
    <row r="24">
      <c r="A24" s="92" t="s">
        <v>69</v>
      </c>
      <c r="B24" s="104">
        <v>2.0</v>
      </c>
      <c r="C24" s="105"/>
      <c r="D24" s="106"/>
      <c r="E24" s="107"/>
      <c r="F24" s="108"/>
      <c r="G24" s="52">
        <f t="shared" si="19"/>
        <v>2</v>
      </c>
      <c r="H24" s="53">
        <f t="shared" si="20"/>
        <v>5</v>
      </c>
    </row>
    <row r="25">
      <c r="A25" s="42">
        <f>A17 + 1</f>
        <v>44608</v>
      </c>
      <c r="B25" s="109" t="str">
        <f t="shared" ref="B25:E25" si="21">B17</f>
        <v>Login/Landing Page</v>
      </c>
      <c r="C25" s="110" t="str">
        <f t="shared" si="21"/>
        <v>Microservice Connector</v>
      </c>
      <c r="D25" s="111" t="str">
        <f t="shared" si="21"/>
        <v>Flags+Food Items Class</v>
      </c>
      <c r="E25" s="112" t="str">
        <f t="shared" si="21"/>
        <v>Other</v>
      </c>
      <c r="F25" s="113" t="s">
        <v>70</v>
      </c>
      <c r="G25" s="45" t="s">
        <v>71</v>
      </c>
      <c r="H25" s="23" t="s">
        <v>72</v>
      </c>
    </row>
    <row r="26">
      <c r="A26" s="76" t="s">
        <v>59</v>
      </c>
      <c r="B26" s="93"/>
      <c r="C26" s="94"/>
      <c r="D26" s="95">
        <v>3.0</v>
      </c>
      <c r="E26" s="96"/>
      <c r="F26" s="143">
        <v>1.0</v>
      </c>
      <c r="G26" s="52">
        <f t="shared" ref="G26:G32" si="22">sum(B26:E26)</f>
        <v>3</v>
      </c>
      <c r="H26" s="53">
        <f t="shared" ref="H26:H32" si="23">H18 - G26</f>
        <v>2</v>
      </c>
    </row>
    <row r="27">
      <c r="A27" s="82" t="s">
        <v>61</v>
      </c>
      <c r="B27" s="100"/>
      <c r="C27" s="87"/>
      <c r="D27" s="85"/>
      <c r="E27" s="89">
        <v>1.5</v>
      </c>
      <c r="F27" s="101"/>
      <c r="G27" s="52">
        <f t="shared" si="22"/>
        <v>1.5</v>
      </c>
      <c r="H27" s="53">
        <f t="shared" si="23"/>
        <v>4.5</v>
      </c>
    </row>
    <row r="28">
      <c r="A28" s="82" t="s">
        <v>63</v>
      </c>
      <c r="B28" s="146">
        <v>2.0</v>
      </c>
      <c r="C28" s="87"/>
      <c r="D28" s="85"/>
      <c r="E28" s="90"/>
      <c r="F28" s="99"/>
      <c r="G28" s="52">
        <f t="shared" si="22"/>
        <v>2</v>
      </c>
      <c r="H28" s="53">
        <f t="shared" si="23"/>
        <v>5</v>
      </c>
    </row>
    <row r="29">
      <c r="A29" s="82" t="s">
        <v>64</v>
      </c>
      <c r="B29" s="98"/>
      <c r="C29" s="87"/>
      <c r="D29" s="85"/>
      <c r="E29" s="89">
        <v>2.0</v>
      </c>
      <c r="F29" s="99"/>
      <c r="G29" s="52">
        <f t="shared" si="22"/>
        <v>2</v>
      </c>
      <c r="H29" s="53">
        <f t="shared" si="23"/>
        <v>7</v>
      </c>
    </row>
    <row r="30">
      <c r="A30" s="82" t="s">
        <v>66</v>
      </c>
      <c r="B30" s="98"/>
      <c r="C30" s="78"/>
      <c r="D30" s="79">
        <v>3.0</v>
      </c>
      <c r="E30" s="90"/>
      <c r="F30" s="99"/>
      <c r="G30" s="52">
        <f t="shared" si="22"/>
        <v>3</v>
      </c>
      <c r="H30" s="53">
        <f t="shared" si="23"/>
        <v>5</v>
      </c>
    </row>
    <row r="31">
      <c r="A31" s="82" t="s">
        <v>67</v>
      </c>
      <c r="B31" s="98"/>
      <c r="C31" s="87"/>
      <c r="D31" s="85"/>
      <c r="E31" s="145">
        <v>1.5</v>
      </c>
      <c r="F31" s="99"/>
      <c r="G31" s="52">
        <f t="shared" si="22"/>
        <v>1.5</v>
      </c>
      <c r="H31" s="53">
        <f t="shared" si="23"/>
        <v>4.5</v>
      </c>
    </row>
    <row r="32">
      <c r="A32" s="92" t="s">
        <v>69</v>
      </c>
      <c r="B32" s="104">
        <v>3.0</v>
      </c>
      <c r="C32" s="105"/>
      <c r="D32" s="106"/>
      <c r="E32" s="107"/>
      <c r="F32" s="108"/>
      <c r="G32" s="52">
        <f t="shared" si="22"/>
        <v>3</v>
      </c>
      <c r="H32" s="53">
        <f t="shared" si="23"/>
        <v>2</v>
      </c>
    </row>
    <row r="33">
      <c r="A33" s="42">
        <f>A25 + 1</f>
        <v>44609</v>
      </c>
      <c r="B33" s="109" t="str">
        <f t="shared" ref="B33:E33" si="24">B25</f>
        <v>Login/Landing Page</v>
      </c>
      <c r="C33" s="110" t="str">
        <f t="shared" si="24"/>
        <v>Microservice Connector</v>
      </c>
      <c r="D33" s="111" t="str">
        <f t="shared" si="24"/>
        <v>Flags+Food Items Class</v>
      </c>
      <c r="E33" s="112" t="str">
        <f t="shared" si="24"/>
        <v>Other</v>
      </c>
      <c r="F33" s="113" t="s">
        <v>70</v>
      </c>
      <c r="G33" s="45" t="s">
        <v>71</v>
      </c>
      <c r="H33" s="23" t="s">
        <v>72</v>
      </c>
    </row>
    <row r="34">
      <c r="A34" s="76" t="s">
        <v>59</v>
      </c>
      <c r="B34" s="93"/>
      <c r="C34" s="94"/>
      <c r="D34" s="147"/>
      <c r="E34" s="96"/>
      <c r="F34" s="97"/>
      <c r="G34" s="52">
        <f t="shared" ref="G34:G40" si="25">sum(B34:E34)</f>
        <v>0</v>
      </c>
      <c r="H34" s="53">
        <f t="shared" ref="H34:H40" si="26">H26 - G34</f>
        <v>2</v>
      </c>
    </row>
    <row r="35">
      <c r="A35" s="82" t="s">
        <v>61</v>
      </c>
      <c r="B35" s="100"/>
      <c r="C35" s="87"/>
      <c r="D35" s="85"/>
      <c r="E35" s="103">
        <v>1.0</v>
      </c>
      <c r="F35" s="101"/>
      <c r="G35" s="52">
        <f t="shared" si="25"/>
        <v>1</v>
      </c>
      <c r="H35" s="53">
        <f t="shared" si="26"/>
        <v>3.5</v>
      </c>
    </row>
    <row r="36">
      <c r="A36" s="82" t="s">
        <v>63</v>
      </c>
      <c r="B36" s="100"/>
      <c r="C36" s="87"/>
      <c r="D36" s="85"/>
      <c r="E36" s="90"/>
      <c r="F36" s="99"/>
      <c r="G36" s="52">
        <f t="shared" si="25"/>
        <v>0</v>
      </c>
      <c r="H36" s="53">
        <f t="shared" si="26"/>
        <v>5</v>
      </c>
    </row>
    <row r="37">
      <c r="A37" s="82" t="s">
        <v>64</v>
      </c>
      <c r="B37" s="98"/>
      <c r="C37" s="87"/>
      <c r="D37" s="85"/>
      <c r="E37" s="90"/>
      <c r="F37" s="99"/>
      <c r="G37" s="52">
        <f t="shared" si="25"/>
        <v>0</v>
      </c>
      <c r="H37" s="53">
        <f t="shared" si="26"/>
        <v>7</v>
      </c>
    </row>
    <row r="38">
      <c r="A38" s="82" t="s">
        <v>66</v>
      </c>
      <c r="B38" s="98"/>
      <c r="C38" s="78"/>
      <c r="D38" s="79">
        <v>2.0</v>
      </c>
      <c r="E38" s="90"/>
      <c r="F38" s="99"/>
      <c r="G38" s="52">
        <f t="shared" si="25"/>
        <v>2</v>
      </c>
      <c r="H38" s="53">
        <f t="shared" si="26"/>
        <v>3</v>
      </c>
    </row>
    <row r="39">
      <c r="A39" s="82" t="s">
        <v>67</v>
      </c>
      <c r="B39" s="98"/>
      <c r="C39" s="87"/>
      <c r="D39" s="85"/>
      <c r="E39" s="145">
        <v>1.0</v>
      </c>
      <c r="F39" s="99"/>
      <c r="G39" s="52">
        <f t="shared" si="25"/>
        <v>1</v>
      </c>
      <c r="H39" s="53">
        <f t="shared" si="26"/>
        <v>3.5</v>
      </c>
    </row>
    <row r="40">
      <c r="A40" s="92" t="s">
        <v>69</v>
      </c>
      <c r="B40" s="148">
        <v>2.0</v>
      </c>
      <c r="C40" s="121"/>
      <c r="D40" s="106"/>
      <c r="E40" s="107"/>
      <c r="F40" s="108"/>
      <c r="G40" s="52">
        <f t="shared" si="25"/>
        <v>2</v>
      </c>
      <c r="H40" s="53">
        <f t="shared" si="26"/>
        <v>0</v>
      </c>
    </row>
    <row r="41">
      <c r="A41" s="42">
        <f>A33 + 1</f>
        <v>44610</v>
      </c>
      <c r="B41" s="109" t="str">
        <f t="shared" ref="B41:E41" si="27">B33</f>
        <v>Login/Landing Page</v>
      </c>
      <c r="C41" s="110" t="str">
        <f t="shared" si="27"/>
        <v>Microservice Connector</v>
      </c>
      <c r="D41" s="111" t="str">
        <f t="shared" si="27"/>
        <v>Flags+Food Items Class</v>
      </c>
      <c r="E41" s="112" t="str">
        <f t="shared" si="27"/>
        <v>Other</v>
      </c>
      <c r="F41" s="113" t="s">
        <v>70</v>
      </c>
      <c r="G41" s="45" t="s">
        <v>71</v>
      </c>
      <c r="H41" s="23" t="s">
        <v>72</v>
      </c>
    </row>
    <row r="42">
      <c r="A42" s="76" t="s">
        <v>59</v>
      </c>
      <c r="B42" s="122"/>
      <c r="C42" s="123"/>
      <c r="D42" s="147"/>
      <c r="E42" s="96"/>
      <c r="F42" s="125"/>
      <c r="G42" s="52">
        <f t="shared" ref="G42:G48" si="28">sum(B42:E42)</f>
        <v>0</v>
      </c>
      <c r="H42" s="53">
        <f t="shared" ref="H42:H48" si="29">H34 - G42</f>
        <v>2</v>
      </c>
    </row>
    <row r="43">
      <c r="A43" s="82" t="s">
        <v>61</v>
      </c>
      <c r="B43" s="100"/>
      <c r="C43" s="87"/>
      <c r="D43" s="85"/>
      <c r="E43" s="103">
        <v>2.0</v>
      </c>
      <c r="F43" s="119">
        <v>1.0</v>
      </c>
      <c r="G43" s="52">
        <f t="shared" si="28"/>
        <v>2</v>
      </c>
      <c r="H43" s="53">
        <f t="shared" si="29"/>
        <v>1.5</v>
      </c>
    </row>
    <row r="44">
      <c r="A44" s="82" t="s">
        <v>63</v>
      </c>
      <c r="B44" s="115">
        <v>1.0</v>
      </c>
      <c r="C44" s="87"/>
      <c r="D44" s="85"/>
      <c r="E44" s="90"/>
      <c r="F44" s="99"/>
      <c r="G44" s="52">
        <f t="shared" si="28"/>
        <v>1</v>
      </c>
      <c r="H44" s="53">
        <f t="shared" si="29"/>
        <v>4</v>
      </c>
    </row>
    <row r="45">
      <c r="A45" s="82" t="s">
        <v>64</v>
      </c>
      <c r="B45" s="98"/>
      <c r="C45" s="87"/>
      <c r="D45" s="85"/>
      <c r="E45" s="80"/>
      <c r="F45" s="102">
        <v>3.0</v>
      </c>
      <c r="G45" s="52">
        <f t="shared" si="28"/>
        <v>0</v>
      </c>
      <c r="H45" s="53">
        <f t="shared" si="29"/>
        <v>7</v>
      </c>
    </row>
    <row r="46">
      <c r="A46" s="82" t="s">
        <v>66</v>
      </c>
      <c r="B46" s="98"/>
      <c r="C46" s="87"/>
      <c r="D46" s="79">
        <v>1.0</v>
      </c>
      <c r="E46" s="90"/>
      <c r="F46" s="99"/>
      <c r="G46" s="52">
        <f t="shared" si="28"/>
        <v>1</v>
      </c>
      <c r="H46" s="53">
        <f t="shared" si="29"/>
        <v>2</v>
      </c>
    </row>
    <row r="47">
      <c r="A47" s="82" t="s">
        <v>67</v>
      </c>
      <c r="B47" s="98"/>
      <c r="C47" s="87"/>
      <c r="D47" s="85"/>
      <c r="E47" s="145">
        <v>1.0</v>
      </c>
      <c r="F47" s="99"/>
      <c r="G47" s="52">
        <f t="shared" si="28"/>
        <v>1</v>
      </c>
      <c r="H47" s="53">
        <f t="shared" si="29"/>
        <v>2.5</v>
      </c>
    </row>
    <row r="48">
      <c r="A48" s="92" t="s">
        <v>69</v>
      </c>
      <c r="B48" s="116"/>
      <c r="C48" s="105"/>
      <c r="D48" s="106"/>
      <c r="E48" s="107"/>
      <c r="F48" s="108"/>
      <c r="G48" s="52">
        <f t="shared" si="28"/>
        <v>0</v>
      </c>
      <c r="H48" s="53">
        <f t="shared" si="29"/>
        <v>0</v>
      </c>
    </row>
    <row r="49">
      <c r="A49" s="42">
        <f>A41 + 1</f>
        <v>44611</v>
      </c>
      <c r="B49" s="109" t="str">
        <f t="shared" ref="B49:E49" si="30">B41</f>
        <v>Login/Landing Page</v>
      </c>
      <c r="C49" s="110" t="str">
        <f t="shared" si="30"/>
        <v>Microservice Connector</v>
      </c>
      <c r="D49" s="111" t="str">
        <f t="shared" si="30"/>
        <v>Flags+Food Items Class</v>
      </c>
      <c r="E49" s="112" t="str">
        <f t="shared" si="30"/>
        <v>Other</v>
      </c>
      <c r="F49" s="113" t="s">
        <v>70</v>
      </c>
      <c r="G49" s="45" t="s">
        <v>71</v>
      </c>
      <c r="H49" s="23" t="s">
        <v>72</v>
      </c>
    </row>
    <row r="50">
      <c r="A50" s="76" t="s">
        <v>59</v>
      </c>
      <c r="B50" s="122"/>
      <c r="C50" s="123"/>
      <c r="D50" s="147"/>
      <c r="E50" s="96"/>
      <c r="F50" s="125"/>
      <c r="G50" s="52">
        <f t="shared" ref="G50:G56" si="31">sum(B50:E50)</f>
        <v>0</v>
      </c>
      <c r="H50" s="53">
        <f t="shared" ref="H50:H56" si="32">H42 - G50</f>
        <v>2</v>
      </c>
    </row>
    <row r="51">
      <c r="A51" s="82" t="s">
        <v>61</v>
      </c>
      <c r="B51" s="98"/>
      <c r="C51" s="87"/>
      <c r="D51" s="85"/>
      <c r="E51" s="89">
        <v>1.0</v>
      </c>
      <c r="F51" s="99"/>
      <c r="G51" s="52">
        <f t="shared" si="31"/>
        <v>1</v>
      </c>
      <c r="H51" s="53">
        <f t="shared" si="32"/>
        <v>0.5</v>
      </c>
    </row>
    <row r="52">
      <c r="A52" s="82" t="s">
        <v>63</v>
      </c>
      <c r="B52" s="115">
        <v>1.0</v>
      </c>
      <c r="C52" s="87"/>
      <c r="D52" s="85"/>
      <c r="E52" s="90"/>
      <c r="F52" s="99"/>
      <c r="G52" s="52">
        <f t="shared" si="31"/>
        <v>1</v>
      </c>
      <c r="H52" s="53">
        <f t="shared" si="32"/>
        <v>3</v>
      </c>
    </row>
    <row r="53">
      <c r="A53" s="82" t="s">
        <v>64</v>
      </c>
      <c r="B53" s="98"/>
      <c r="C53" s="114">
        <v>3.0</v>
      </c>
      <c r="D53" s="85"/>
      <c r="E53" s="90"/>
      <c r="F53" s="101"/>
      <c r="G53" s="52">
        <f t="shared" si="31"/>
        <v>3</v>
      </c>
      <c r="H53" s="53">
        <f t="shared" si="32"/>
        <v>4</v>
      </c>
    </row>
    <row r="54">
      <c r="A54" s="82" t="s">
        <v>66</v>
      </c>
      <c r="B54" s="98"/>
      <c r="C54" s="78"/>
      <c r="D54" s="85"/>
      <c r="E54" s="90"/>
      <c r="F54" s="99"/>
      <c r="G54" s="52">
        <f t="shared" si="31"/>
        <v>0</v>
      </c>
      <c r="H54" s="53">
        <f t="shared" si="32"/>
        <v>2</v>
      </c>
    </row>
    <row r="55">
      <c r="A55" s="82" t="s">
        <v>67</v>
      </c>
      <c r="B55" s="98"/>
      <c r="C55" s="87"/>
      <c r="D55" s="85"/>
      <c r="E55" s="145">
        <v>1.0</v>
      </c>
      <c r="F55" s="99"/>
      <c r="G55" s="52">
        <f t="shared" si="31"/>
        <v>1</v>
      </c>
      <c r="H55" s="53">
        <f t="shared" si="32"/>
        <v>1.5</v>
      </c>
    </row>
    <row r="56">
      <c r="A56" s="92" t="s">
        <v>69</v>
      </c>
      <c r="B56" s="120"/>
      <c r="C56" s="105"/>
      <c r="D56" s="106"/>
      <c r="E56" s="107"/>
      <c r="F56" s="108"/>
      <c r="G56" s="52">
        <f t="shared" si="31"/>
        <v>0</v>
      </c>
      <c r="H56" s="53">
        <f t="shared" si="32"/>
        <v>0</v>
      </c>
    </row>
    <row r="57">
      <c r="A57" s="42">
        <f>A49 + 1</f>
        <v>44612</v>
      </c>
      <c r="B57" s="109" t="str">
        <f t="shared" ref="B57:E57" si="33">B49</f>
        <v>Login/Landing Page</v>
      </c>
      <c r="C57" s="110" t="str">
        <f t="shared" si="33"/>
        <v>Microservice Connector</v>
      </c>
      <c r="D57" s="111" t="str">
        <f t="shared" si="33"/>
        <v>Flags+Food Items Class</v>
      </c>
      <c r="E57" s="112" t="str">
        <f t="shared" si="33"/>
        <v>Other</v>
      </c>
      <c r="F57" s="113" t="s">
        <v>70</v>
      </c>
      <c r="G57" s="45" t="s">
        <v>71</v>
      </c>
      <c r="H57" s="23" t="s">
        <v>72</v>
      </c>
    </row>
    <row r="58">
      <c r="A58" s="76" t="s">
        <v>59</v>
      </c>
      <c r="B58" s="122"/>
      <c r="C58" s="123"/>
      <c r="D58" s="147"/>
      <c r="E58" s="128"/>
      <c r="F58" s="125"/>
      <c r="G58" s="52">
        <f t="shared" ref="G58:G64" si="34">sum(B58:E58)</f>
        <v>0</v>
      </c>
      <c r="H58" s="53">
        <f t="shared" ref="H58:H64" si="35">H50 - G58</f>
        <v>2</v>
      </c>
    </row>
    <row r="59">
      <c r="A59" s="82" t="s">
        <v>61</v>
      </c>
      <c r="B59" s="98"/>
      <c r="C59" s="87"/>
      <c r="D59" s="85"/>
      <c r="E59" s="90"/>
      <c r="F59" s="99"/>
      <c r="G59" s="52">
        <f t="shared" si="34"/>
        <v>0</v>
      </c>
      <c r="H59" s="53">
        <f t="shared" si="35"/>
        <v>0.5</v>
      </c>
    </row>
    <row r="60">
      <c r="A60" s="82" t="s">
        <v>63</v>
      </c>
      <c r="B60" s="115">
        <v>1.0</v>
      </c>
      <c r="C60" s="87"/>
      <c r="D60" s="85"/>
      <c r="E60" s="90"/>
      <c r="F60" s="99"/>
      <c r="G60" s="52">
        <f t="shared" si="34"/>
        <v>1</v>
      </c>
      <c r="H60" s="53">
        <f t="shared" si="35"/>
        <v>2</v>
      </c>
    </row>
    <row r="61">
      <c r="A61" s="82" t="s">
        <v>64</v>
      </c>
      <c r="B61" s="98"/>
      <c r="C61" s="87"/>
      <c r="D61" s="85"/>
      <c r="E61" s="90"/>
      <c r="F61" s="101"/>
      <c r="G61" s="52">
        <f t="shared" si="34"/>
        <v>0</v>
      </c>
      <c r="H61" s="53">
        <f t="shared" si="35"/>
        <v>4</v>
      </c>
    </row>
    <row r="62">
      <c r="A62" s="82" t="s">
        <v>66</v>
      </c>
      <c r="B62" s="98"/>
      <c r="C62" s="87"/>
      <c r="D62" s="79">
        <v>2.0</v>
      </c>
      <c r="E62" s="90"/>
      <c r="F62" s="99"/>
      <c r="G62" s="52">
        <f t="shared" si="34"/>
        <v>2</v>
      </c>
      <c r="H62" s="53">
        <f t="shared" si="35"/>
        <v>0</v>
      </c>
    </row>
    <row r="63">
      <c r="A63" s="82" t="s">
        <v>67</v>
      </c>
      <c r="B63" s="98"/>
      <c r="C63" s="87"/>
      <c r="D63" s="85"/>
      <c r="E63" s="145">
        <v>1.0</v>
      </c>
      <c r="F63" s="99"/>
      <c r="G63" s="52">
        <f t="shared" si="34"/>
        <v>1</v>
      </c>
      <c r="H63" s="53">
        <f t="shared" si="35"/>
        <v>0.5</v>
      </c>
    </row>
    <row r="64">
      <c r="A64" s="92" t="s">
        <v>69</v>
      </c>
      <c r="B64" s="116"/>
      <c r="C64" s="105"/>
      <c r="D64" s="106"/>
      <c r="E64" s="107"/>
      <c r="F64" s="108"/>
      <c r="G64" s="52">
        <f t="shared" si="34"/>
        <v>0</v>
      </c>
      <c r="H64" s="66">
        <f t="shared" si="35"/>
        <v>0</v>
      </c>
    </row>
    <row r="65">
      <c r="E65" s="129" t="s">
        <v>75</v>
      </c>
      <c r="F65" s="130">
        <f>SUM(F9:F64)</f>
        <v>8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44606</v>
      </c>
      <c r="B72" s="70">
        <f>SUM(G10+G11+G12+G13+G14+G15+G16)</f>
        <v>4</v>
      </c>
      <c r="C72" s="70">
        <f>(B72-F72)/(F72)*100</f>
        <v>-48.14814815</v>
      </c>
      <c r="D72" s="70">
        <f>SUM(H9:H16)</f>
        <v>54</v>
      </c>
      <c r="E72" s="70">
        <f>D72</f>
        <v>54</v>
      </c>
      <c r="F72" s="70">
        <f>E78</f>
        <v>7.714285714</v>
      </c>
    </row>
    <row r="73">
      <c r="A73" s="32">
        <f t="shared" ref="A73:A79" si="36">A72 + 1</f>
        <v>44607</v>
      </c>
      <c r="B73" s="70">
        <f>SUM(G18+G19+G20+G21+G22+G23+G24)</f>
        <v>8</v>
      </c>
      <c r="C73" s="70">
        <f>(B73-F72)/(F72)*100</f>
        <v>3.703703704</v>
      </c>
      <c r="D73" s="70">
        <f>Sum(H17:H24)</f>
        <v>46</v>
      </c>
      <c r="E73" s="70">
        <f>D72 * (6/7)</f>
        <v>46.28571429</v>
      </c>
    </row>
    <row r="74">
      <c r="A74" s="32">
        <f t="shared" si="36"/>
        <v>44608</v>
      </c>
      <c r="B74" s="70">
        <f>SUM(G26+G27+G28+G29+G30+G31+G32)</f>
        <v>16</v>
      </c>
      <c r="C74" s="70">
        <f>(B74-F72)/(F72)*100</f>
        <v>107.4074074</v>
      </c>
      <c r="D74" s="70">
        <f>sum(H25:H32)</f>
        <v>30</v>
      </c>
      <c r="E74" s="70">
        <f>D72 * (5/7)</f>
        <v>38.57142857</v>
      </c>
    </row>
    <row r="75">
      <c r="A75" s="32">
        <f t="shared" si="36"/>
        <v>44609</v>
      </c>
      <c r="B75" s="70">
        <f>SUM(G34+G35+G36+G37+G38+G39+G40)</f>
        <v>6</v>
      </c>
      <c r="C75" s="70">
        <f>(B75-F72)/(F72)*100</f>
        <v>-22.22222222</v>
      </c>
      <c r="D75" s="70">
        <f>sum(H33:H40)</f>
        <v>24</v>
      </c>
      <c r="E75" s="70">
        <f>D72 * (4/7)</f>
        <v>30.85714286</v>
      </c>
    </row>
    <row r="76">
      <c r="A76" s="32">
        <f t="shared" si="36"/>
        <v>44610</v>
      </c>
      <c r="B76" s="70">
        <f>SUM(G42+G43+G44+G45+G46+G47+G48)</f>
        <v>5</v>
      </c>
      <c r="C76" s="70">
        <f>((B76-F72)/(F72)*100)</f>
        <v>-35.18518519</v>
      </c>
      <c r="D76" s="70">
        <f>sum(H41:H48)</f>
        <v>19</v>
      </c>
      <c r="E76" s="70">
        <f>D72 * (3/7)</f>
        <v>23.14285714</v>
      </c>
    </row>
    <row r="77">
      <c r="A77" s="32">
        <f t="shared" si="36"/>
        <v>44611</v>
      </c>
      <c r="B77" s="70">
        <f>SUM(G50+G51+G52+G53+G54+G55+G56)</f>
        <v>6</v>
      </c>
      <c r="C77" s="70">
        <f>(B77-F72)/(F72)*100</f>
        <v>-22.22222222</v>
      </c>
      <c r="D77" s="70">
        <f>sum(H49:H56)</f>
        <v>13</v>
      </c>
      <c r="E77" s="70">
        <f>D72 * (2/7)</f>
        <v>15.42857143</v>
      </c>
    </row>
    <row r="78">
      <c r="A78" s="32">
        <f t="shared" si="36"/>
        <v>44612</v>
      </c>
      <c r="B78" s="70">
        <f>SUM(G58+G59+G60+G61+G62+G63+G64)</f>
        <v>4</v>
      </c>
      <c r="C78" s="70">
        <f>(B78-F72)/(F72)*100</f>
        <v>-48.14814815</v>
      </c>
      <c r="D78" s="70">
        <f>sum(H57:H64)</f>
        <v>9</v>
      </c>
      <c r="E78" s="70">
        <f>D72 * (1/7)</f>
        <v>7.714285714</v>
      </c>
    </row>
    <row r="79">
      <c r="A79" s="32">
        <f t="shared" si="36"/>
        <v>44613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9</v>
      </c>
      <c r="E79" s="70">
        <f>D72 * 0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13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132" t="s">
        <v>59</v>
      </c>
      <c r="B2" s="133">
        <v>8.0</v>
      </c>
      <c r="C2" s="27">
        <f>sumif(A9:A1000,A2,G9:G1000)</f>
        <v>8</v>
      </c>
      <c r="D2" s="28">
        <v>44613.0</v>
      </c>
      <c r="E2" s="29">
        <f>SUM(H9:H16)</f>
        <v>52</v>
      </c>
      <c r="F2" s="30">
        <f>sum(I2:I5)</f>
        <v>50</v>
      </c>
      <c r="G2" s="31" t="s">
        <v>86</v>
      </c>
      <c r="H2" s="134">
        <f>sum(B9:B64)</f>
        <v>9</v>
      </c>
      <c r="I2" s="31">
        <v>15.0</v>
      </c>
      <c r="J2" s="32">
        <f>D2</f>
        <v>44613</v>
      </c>
      <c r="K2" s="33">
        <f>B2</f>
        <v>8</v>
      </c>
      <c r="L2" s="33">
        <f>B3</f>
        <v>9</v>
      </c>
      <c r="M2" s="33">
        <f>B4</f>
        <v>8</v>
      </c>
      <c r="N2" s="33">
        <f>B5</f>
        <v>10</v>
      </c>
      <c r="O2" s="33">
        <f>B6</f>
        <v>10</v>
      </c>
      <c r="P2" s="33">
        <f>B7</f>
        <v>8</v>
      </c>
      <c r="Q2" s="33">
        <f>B8</f>
        <v>8</v>
      </c>
      <c r="R2" s="33">
        <f>sum(K2:Q2)</f>
        <v>61</v>
      </c>
      <c r="V2" s="25"/>
      <c r="W2" s="33">
        <f t="shared" ref="W2:AC2" si="1">(K11-K17)/7</f>
        <v>1.142857143</v>
      </c>
      <c r="X2" s="33">
        <f t="shared" si="1"/>
        <v>1.071428571</v>
      </c>
      <c r="Y2" s="33">
        <f t="shared" si="1"/>
        <v>0.8571428571</v>
      </c>
      <c r="Z2" s="33">
        <f t="shared" si="1"/>
        <v>1.142857143</v>
      </c>
      <c r="AA2" s="33">
        <f t="shared" si="1"/>
        <v>1.142857143</v>
      </c>
      <c r="AB2" s="33">
        <f t="shared" si="1"/>
        <v>1</v>
      </c>
      <c r="AC2" s="33">
        <f t="shared" si="1"/>
        <v>0.7142857143</v>
      </c>
      <c r="AD2" s="34"/>
    </row>
    <row r="3">
      <c r="A3" s="132" t="s">
        <v>61</v>
      </c>
      <c r="B3" s="149">
        <v>9.0</v>
      </c>
      <c r="C3" s="27">
        <f t="shared" ref="C3:C4" si="3">sumif(A9:A1000,A3,G9:G1000)</f>
        <v>8.5</v>
      </c>
      <c r="D3" s="28">
        <f t="shared" ref="D3:D8" si="4">D2 + 1</f>
        <v>44614</v>
      </c>
      <c r="E3" s="29">
        <f>Sum(H17:H24)</f>
        <v>43</v>
      </c>
      <c r="F3" s="29">
        <f>F2 * (6/7)</f>
        <v>42.85714286</v>
      </c>
      <c r="G3" s="5" t="s">
        <v>87</v>
      </c>
      <c r="H3" s="136">
        <f>sum(C9:C64)</f>
        <v>10</v>
      </c>
      <c r="I3" s="5">
        <v>15.0</v>
      </c>
      <c r="J3" s="32">
        <f t="shared" ref="J3:J9" si="5">J2 + 1</f>
        <v>44614</v>
      </c>
      <c r="K3" s="33">
        <f t="shared" ref="K3:R3" si="2">K2 * (6/7)</f>
        <v>6.857142857</v>
      </c>
      <c r="L3" s="33">
        <f t="shared" si="2"/>
        <v>7.714285714</v>
      </c>
      <c r="M3" s="33">
        <f t="shared" si="2"/>
        <v>6.857142857</v>
      </c>
      <c r="N3" s="33">
        <f t="shared" si="2"/>
        <v>8.571428571</v>
      </c>
      <c r="O3" s="33">
        <f t="shared" si="2"/>
        <v>8.571428571</v>
      </c>
      <c r="P3" s="33">
        <f t="shared" si="2"/>
        <v>6.857142857</v>
      </c>
      <c r="Q3" s="33">
        <f t="shared" si="2"/>
        <v>6.857142857</v>
      </c>
      <c r="R3" s="33">
        <f t="shared" si="2"/>
        <v>52.28571429</v>
      </c>
    </row>
    <row r="4">
      <c r="A4" s="132" t="s">
        <v>63</v>
      </c>
      <c r="B4" s="135">
        <v>8.0</v>
      </c>
      <c r="C4" s="27">
        <f t="shared" si="3"/>
        <v>8</v>
      </c>
      <c r="D4" s="28">
        <f t="shared" si="4"/>
        <v>44615</v>
      </c>
      <c r="E4" s="29">
        <f>sum(H25:H32)</f>
        <v>34</v>
      </c>
      <c r="F4" s="29">
        <f>F2 * (5/7)</f>
        <v>35.71428571</v>
      </c>
      <c r="G4" s="36"/>
      <c r="H4" s="137">
        <f>sum(D9:D64)</f>
        <v>0</v>
      </c>
      <c r="I4" s="36">
        <v>0.0</v>
      </c>
      <c r="J4" s="32">
        <f t="shared" si="5"/>
        <v>44615</v>
      </c>
      <c r="K4" s="33">
        <f t="shared" ref="K4:R4" si="6">K2 * (5/7)</f>
        <v>5.714285714</v>
      </c>
      <c r="L4" s="33">
        <f t="shared" si="6"/>
        <v>6.428571429</v>
      </c>
      <c r="M4" s="33">
        <f t="shared" si="6"/>
        <v>5.714285714</v>
      </c>
      <c r="N4" s="33">
        <f t="shared" si="6"/>
        <v>7.142857143</v>
      </c>
      <c r="O4" s="33">
        <f t="shared" si="6"/>
        <v>7.142857143</v>
      </c>
      <c r="P4" s="33">
        <f t="shared" si="6"/>
        <v>5.714285714</v>
      </c>
      <c r="Q4" s="33">
        <f t="shared" si="6"/>
        <v>5.714285714</v>
      </c>
      <c r="R4" s="33">
        <f t="shared" si="6"/>
        <v>43.57142857</v>
      </c>
    </row>
    <row r="5">
      <c r="A5" s="132" t="s">
        <v>64</v>
      </c>
      <c r="B5" s="135">
        <v>10.0</v>
      </c>
      <c r="C5" s="27">
        <f>sumif(A9:A1000,A5,G9:G1000)</f>
        <v>9</v>
      </c>
      <c r="D5" s="28">
        <f t="shared" si="4"/>
        <v>44616</v>
      </c>
      <c r="E5" s="29">
        <f>sum(H33:H40)</f>
        <v>28.5</v>
      </c>
      <c r="F5" s="29">
        <f>F2 * (4/7)</f>
        <v>28.57142857</v>
      </c>
      <c r="G5" s="38" t="s">
        <v>65</v>
      </c>
      <c r="H5" s="138">
        <f>sum(E9:E64)</f>
        <v>37.5</v>
      </c>
      <c r="I5" s="38">
        <v>20.0</v>
      </c>
      <c r="J5" s="32">
        <f t="shared" si="5"/>
        <v>44616</v>
      </c>
      <c r="K5" s="33">
        <f t="shared" ref="K5:R5" si="7">K2 * (4/7)</f>
        <v>4.571428571</v>
      </c>
      <c r="L5" s="33">
        <f t="shared" si="7"/>
        <v>5.142857143</v>
      </c>
      <c r="M5" s="33">
        <f t="shared" si="7"/>
        <v>4.571428571</v>
      </c>
      <c r="N5" s="33">
        <f t="shared" si="7"/>
        <v>5.714285714</v>
      </c>
      <c r="O5" s="33">
        <f t="shared" si="7"/>
        <v>5.714285714</v>
      </c>
      <c r="P5" s="33">
        <f t="shared" si="7"/>
        <v>4.571428571</v>
      </c>
      <c r="Q5" s="33">
        <f t="shared" si="7"/>
        <v>4.571428571</v>
      </c>
      <c r="R5" s="33">
        <f t="shared" si="7"/>
        <v>34.85714286</v>
      </c>
    </row>
    <row r="6">
      <c r="A6" s="132" t="s">
        <v>66</v>
      </c>
      <c r="B6" s="135">
        <v>10.0</v>
      </c>
      <c r="C6" s="27">
        <f>sumif(A9:A1000,A6,G9:G1000)</f>
        <v>10</v>
      </c>
      <c r="D6" s="28">
        <f t="shared" si="4"/>
        <v>44617</v>
      </c>
      <c r="E6" s="29">
        <f>sum(H41:H48)</f>
        <v>22.5</v>
      </c>
      <c r="F6" s="29">
        <f>F2 * (3/7)</f>
        <v>21.42857143</v>
      </c>
      <c r="J6" s="32">
        <f t="shared" si="5"/>
        <v>44617</v>
      </c>
      <c r="K6" s="33">
        <f t="shared" ref="K6:R6" si="8">K2 * (3/7)</f>
        <v>3.428571429</v>
      </c>
      <c r="L6" s="33">
        <f t="shared" si="8"/>
        <v>3.857142857</v>
      </c>
      <c r="M6" s="33">
        <f t="shared" si="8"/>
        <v>3.428571429</v>
      </c>
      <c r="N6" s="33">
        <f t="shared" si="8"/>
        <v>4.285714286</v>
      </c>
      <c r="O6" s="33">
        <f t="shared" si="8"/>
        <v>4.285714286</v>
      </c>
      <c r="P6" s="33">
        <f t="shared" si="8"/>
        <v>3.428571429</v>
      </c>
      <c r="Q6" s="33">
        <f t="shared" si="8"/>
        <v>3.428571429</v>
      </c>
      <c r="R6" s="33">
        <f t="shared" si="8"/>
        <v>26.14285714</v>
      </c>
    </row>
    <row r="7">
      <c r="A7" s="132" t="s">
        <v>67</v>
      </c>
      <c r="B7" s="135">
        <v>8.0</v>
      </c>
      <c r="C7" s="27">
        <f>sumif(A9:A1000,A7,G9:G1000)</f>
        <v>8</v>
      </c>
      <c r="D7" s="28">
        <f t="shared" si="4"/>
        <v>44618</v>
      </c>
      <c r="E7" s="29">
        <f>sum(H49:H56)</f>
        <v>13.5</v>
      </c>
      <c r="F7" s="29">
        <f>F2 * (2/7)</f>
        <v>14.28571429</v>
      </c>
      <c r="G7" s="26" t="s">
        <v>68</v>
      </c>
      <c r="H7" s="26" t="s">
        <v>50</v>
      </c>
      <c r="J7" s="32">
        <f t="shared" si="5"/>
        <v>44618</v>
      </c>
      <c r="K7" s="33">
        <f t="shared" ref="K7:R7" si="9">K2 * (2/7)</f>
        <v>2.285714286</v>
      </c>
      <c r="L7" s="33">
        <f t="shared" si="9"/>
        <v>2.571428571</v>
      </c>
      <c r="M7" s="33">
        <f t="shared" si="9"/>
        <v>2.285714286</v>
      </c>
      <c r="N7" s="33">
        <f t="shared" si="9"/>
        <v>2.857142857</v>
      </c>
      <c r="O7" s="33">
        <f t="shared" si="9"/>
        <v>2.857142857</v>
      </c>
      <c r="P7" s="33">
        <f t="shared" si="9"/>
        <v>2.285714286</v>
      </c>
      <c r="Q7" s="33">
        <f t="shared" si="9"/>
        <v>2.285714286</v>
      </c>
      <c r="R7" s="33">
        <f t="shared" si="9"/>
        <v>17.42857143</v>
      </c>
    </row>
    <row r="8">
      <c r="A8" s="132" t="s">
        <v>69</v>
      </c>
      <c r="B8" s="150">
        <v>8.0</v>
      </c>
      <c r="C8" s="27">
        <f>sumif(A9:A1000,A8,G9:G1000)</f>
        <v>7</v>
      </c>
      <c r="D8" s="28">
        <f t="shared" si="4"/>
        <v>44619</v>
      </c>
      <c r="E8" s="29">
        <f>sum(H57:H64)</f>
        <v>2.5</v>
      </c>
      <c r="F8" s="29">
        <f>F2 * (1/7)</f>
        <v>7.142857143</v>
      </c>
      <c r="G8" s="40">
        <f t="shared" ref="G8:H8" si="10">Sum(B2:B8)</f>
        <v>61</v>
      </c>
      <c r="H8" s="41">
        <f t="shared" si="10"/>
        <v>58.5</v>
      </c>
      <c r="J8" s="32">
        <f t="shared" si="5"/>
        <v>44619</v>
      </c>
      <c r="K8" s="33">
        <f t="shared" ref="K8:R8" si="11">K2 * (1/7)</f>
        <v>1.142857143</v>
      </c>
      <c r="L8" s="33">
        <f t="shared" si="11"/>
        <v>1.285714286</v>
      </c>
      <c r="M8" s="33">
        <f t="shared" si="11"/>
        <v>1.142857143</v>
      </c>
      <c r="N8" s="33">
        <f t="shared" si="11"/>
        <v>1.428571429</v>
      </c>
      <c r="O8" s="33">
        <f t="shared" si="11"/>
        <v>1.428571429</v>
      </c>
      <c r="P8" s="33">
        <f t="shared" si="11"/>
        <v>1.142857143</v>
      </c>
      <c r="Q8" s="33">
        <f t="shared" si="11"/>
        <v>1.142857143</v>
      </c>
      <c r="R8" s="33">
        <f t="shared" si="11"/>
        <v>8.714285714</v>
      </c>
    </row>
    <row r="9">
      <c r="A9" s="42">
        <f>D2</f>
        <v>44613</v>
      </c>
      <c r="B9" s="83" t="str">
        <f>G2</f>
        <v>Site Navigation</v>
      </c>
      <c r="C9" s="139" t="str">
        <f>G3</f>
        <v>Food Flags Creation</v>
      </c>
      <c r="D9" s="140" t="str">
        <f>G4</f>
        <v/>
      </c>
      <c r="E9" s="141" t="str">
        <f>G5</f>
        <v>Other</v>
      </c>
      <c r="F9" s="142" t="s">
        <v>70</v>
      </c>
      <c r="G9" s="45" t="s">
        <v>71</v>
      </c>
      <c r="H9" s="23" t="s">
        <v>72</v>
      </c>
      <c r="J9" s="32">
        <f t="shared" si="5"/>
        <v>44620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76" t="s">
        <v>59</v>
      </c>
      <c r="B10" s="93"/>
      <c r="C10" s="94"/>
      <c r="D10" s="147"/>
      <c r="E10" s="124">
        <v>0.0</v>
      </c>
      <c r="F10" s="143">
        <v>2.0</v>
      </c>
      <c r="G10" s="52">
        <f t="shared" ref="G10:G16" si="13">sum(B10:E10)</f>
        <v>0</v>
      </c>
      <c r="H10" s="53">
        <f t="shared" ref="H10:H16" si="14">B2 - G10</f>
        <v>8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82" t="s">
        <v>61</v>
      </c>
      <c r="B11" s="98"/>
      <c r="C11" s="87"/>
      <c r="D11" s="85"/>
      <c r="E11" s="145">
        <v>1.0</v>
      </c>
      <c r="F11" s="144">
        <v>0.5</v>
      </c>
      <c r="G11" s="52">
        <f t="shared" si="13"/>
        <v>1</v>
      </c>
      <c r="H11" s="53">
        <f t="shared" si="14"/>
        <v>8</v>
      </c>
      <c r="J11" s="32">
        <f>D2</f>
        <v>44613</v>
      </c>
      <c r="K11" s="57">
        <f>H10</f>
        <v>8</v>
      </c>
      <c r="L11" s="57">
        <f>H11</f>
        <v>8</v>
      </c>
      <c r="M11" s="57">
        <f>H12</f>
        <v>6</v>
      </c>
      <c r="N11" s="57">
        <f>H13</f>
        <v>9</v>
      </c>
      <c r="O11" s="57">
        <f>H14</f>
        <v>8</v>
      </c>
      <c r="P11" s="57">
        <f>H15</f>
        <v>7</v>
      </c>
      <c r="Q11" s="57">
        <f>H16</f>
        <v>6</v>
      </c>
      <c r="R11" s="57">
        <f t="shared" ref="R11:R18" si="15">sum(K11:Q11)</f>
        <v>52</v>
      </c>
    </row>
    <row r="12">
      <c r="A12" s="82" t="s">
        <v>63</v>
      </c>
      <c r="B12" s="115">
        <v>2.0</v>
      </c>
      <c r="C12" s="87"/>
      <c r="D12" s="85"/>
      <c r="E12" s="80"/>
      <c r="F12" s="101"/>
      <c r="G12" s="52">
        <f t="shared" si="13"/>
        <v>2</v>
      </c>
      <c r="H12" s="53">
        <f t="shared" si="14"/>
        <v>6</v>
      </c>
      <c r="J12" s="32">
        <f t="shared" ref="J12:J18" si="16">J11 + 1</f>
        <v>44614</v>
      </c>
      <c r="K12" s="57">
        <f>H18</f>
        <v>5</v>
      </c>
      <c r="L12" s="57">
        <f>H19</f>
        <v>5</v>
      </c>
      <c r="M12" s="57">
        <f>H20</f>
        <v>6</v>
      </c>
      <c r="N12" s="57">
        <f>H21</f>
        <v>9</v>
      </c>
      <c r="O12" s="57">
        <f>H22</f>
        <v>8</v>
      </c>
      <c r="P12" s="57">
        <f>H23</f>
        <v>6</v>
      </c>
      <c r="Q12" s="57">
        <f>H24</f>
        <v>4</v>
      </c>
      <c r="R12" s="57">
        <f t="shared" si="15"/>
        <v>43</v>
      </c>
    </row>
    <row r="13">
      <c r="A13" s="82" t="s">
        <v>64</v>
      </c>
      <c r="B13" s="98"/>
      <c r="C13" s="87"/>
      <c r="D13" s="85"/>
      <c r="E13" s="89">
        <v>1.0</v>
      </c>
      <c r="F13" s="101"/>
      <c r="G13" s="52">
        <f t="shared" si="13"/>
        <v>1</v>
      </c>
      <c r="H13" s="53">
        <f t="shared" si="14"/>
        <v>9</v>
      </c>
      <c r="J13" s="32">
        <f t="shared" si="16"/>
        <v>44615</v>
      </c>
      <c r="K13" s="57">
        <f>H26</f>
        <v>1</v>
      </c>
      <c r="L13" s="57">
        <f>H27</f>
        <v>5</v>
      </c>
      <c r="M13" s="57">
        <f>H28</f>
        <v>4</v>
      </c>
      <c r="N13" s="57">
        <f>H29</f>
        <v>9</v>
      </c>
      <c r="O13" s="57">
        <f>H30</f>
        <v>6</v>
      </c>
      <c r="P13" s="57">
        <f>H31</f>
        <v>5</v>
      </c>
      <c r="Q13" s="57">
        <f>H32</f>
        <v>4</v>
      </c>
      <c r="R13" s="57">
        <f t="shared" si="15"/>
        <v>34</v>
      </c>
    </row>
    <row r="14">
      <c r="A14" s="82" t="s">
        <v>66</v>
      </c>
      <c r="B14" s="98"/>
      <c r="C14" s="114">
        <v>2.0</v>
      </c>
      <c r="D14" s="85"/>
      <c r="E14" s="90"/>
      <c r="F14" s="99"/>
      <c r="G14" s="52">
        <f t="shared" si="13"/>
        <v>2</v>
      </c>
      <c r="H14" s="53">
        <f t="shared" si="14"/>
        <v>8</v>
      </c>
      <c r="J14" s="32">
        <f t="shared" si="16"/>
        <v>44616</v>
      </c>
      <c r="K14" s="57">
        <f>H34</f>
        <v>1</v>
      </c>
      <c r="L14" s="57">
        <f>H35</f>
        <v>1.5</v>
      </c>
      <c r="M14" s="57">
        <f>H36</f>
        <v>4</v>
      </c>
      <c r="N14" s="57">
        <f>H37</f>
        <v>9</v>
      </c>
      <c r="O14" s="57">
        <f>H38</f>
        <v>6</v>
      </c>
      <c r="P14" s="57">
        <f>H39</f>
        <v>3</v>
      </c>
      <c r="Q14" s="57">
        <f>H40</f>
        <v>4</v>
      </c>
      <c r="R14" s="57">
        <f t="shared" si="15"/>
        <v>28.5</v>
      </c>
    </row>
    <row r="15">
      <c r="A15" s="82" t="s">
        <v>67</v>
      </c>
      <c r="B15" s="98"/>
      <c r="C15" s="87"/>
      <c r="D15" s="85"/>
      <c r="E15" s="145">
        <v>1.0</v>
      </c>
      <c r="F15" s="144"/>
      <c r="G15" s="52">
        <f t="shared" si="13"/>
        <v>1</v>
      </c>
      <c r="H15" s="53">
        <f t="shared" si="14"/>
        <v>7</v>
      </c>
      <c r="J15" s="32">
        <f t="shared" si="16"/>
        <v>44617</v>
      </c>
      <c r="K15" s="57">
        <f>H42</f>
        <v>0</v>
      </c>
      <c r="L15" s="57">
        <f>H43</f>
        <v>0.5</v>
      </c>
      <c r="M15" s="57">
        <f>H44</f>
        <v>4</v>
      </c>
      <c r="N15" s="57">
        <f>H45</f>
        <v>8</v>
      </c>
      <c r="O15" s="57">
        <f>H46</f>
        <v>4</v>
      </c>
      <c r="P15" s="57">
        <f>H47</f>
        <v>2</v>
      </c>
      <c r="Q15" s="57">
        <f>H48</f>
        <v>4</v>
      </c>
      <c r="R15" s="57">
        <f t="shared" si="15"/>
        <v>22.5</v>
      </c>
    </row>
    <row r="16">
      <c r="A16" s="92" t="s">
        <v>69</v>
      </c>
      <c r="B16" s="116"/>
      <c r="C16" s="105"/>
      <c r="D16" s="106"/>
      <c r="E16" s="117">
        <v>2.0</v>
      </c>
      <c r="F16" s="108"/>
      <c r="G16" s="52">
        <f t="shared" si="13"/>
        <v>2</v>
      </c>
      <c r="H16" s="53">
        <f t="shared" si="14"/>
        <v>6</v>
      </c>
      <c r="J16" s="32">
        <f t="shared" si="16"/>
        <v>44618</v>
      </c>
      <c r="K16" s="57">
        <f>H50</f>
        <v>0</v>
      </c>
      <c r="L16" s="57">
        <f>H51</f>
        <v>0.5</v>
      </c>
      <c r="M16" s="57">
        <f>H52</f>
        <v>4</v>
      </c>
      <c r="N16" s="57">
        <f>H53</f>
        <v>5</v>
      </c>
      <c r="O16" s="57">
        <f>H54</f>
        <v>2</v>
      </c>
      <c r="P16" s="57">
        <f>H55</f>
        <v>1</v>
      </c>
      <c r="Q16" s="57">
        <f>H56</f>
        <v>1</v>
      </c>
      <c r="R16" s="57">
        <f t="shared" si="15"/>
        <v>13.5</v>
      </c>
    </row>
    <row r="17">
      <c r="A17" s="42">
        <f>A9 + 1</f>
        <v>44614</v>
      </c>
      <c r="B17" s="109" t="str">
        <f t="shared" ref="B17:E17" si="17">B9</f>
        <v>Site Navigation</v>
      </c>
      <c r="C17" s="110" t="str">
        <f t="shared" si="17"/>
        <v>Food Flags Creation</v>
      </c>
      <c r="D17" s="111" t="str">
        <f t="shared" si="17"/>
        <v/>
      </c>
      <c r="E17" s="112" t="str">
        <f t="shared" si="17"/>
        <v>Other</v>
      </c>
      <c r="F17" s="113" t="s">
        <v>70</v>
      </c>
      <c r="G17" s="45" t="s">
        <v>71</v>
      </c>
      <c r="H17" s="23" t="s">
        <v>72</v>
      </c>
      <c r="J17" s="32">
        <f t="shared" si="16"/>
        <v>44619</v>
      </c>
      <c r="K17" s="57">
        <f>H58</f>
        <v>0</v>
      </c>
      <c r="L17" s="57">
        <f>H59</f>
        <v>0.5</v>
      </c>
      <c r="M17" s="57">
        <f>H60</f>
        <v>0</v>
      </c>
      <c r="N17" s="57">
        <f>H61</f>
        <v>1</v>
      </c>
      <c r="O17" s="57">
        <f>H62</f>
        <v>0</v>
      </c>
      <c r="P17" s="57">
        <f>H63</f>
        <v>0</v>
      </c>
      <c r="Q17" s="57">
        <f>H64</f>
        <v>1</v>
      </c>
      <c r="R17" s="57">
        <f t="shared" si="15"/>
        <v>2.5</v>
      </c>
    </row>
    <row r="18">
      <c r="A18" s="76" t="s">
        <v>59</v>
      </c>
      <c r="B18" s="93"/>
      <c r="C18" s="94"/>
      <c r="D18" s="147"/>
      <c r="E18" s="124">
        <v>3.0</v>
      </c>
      <c r="F18" s="97"/>
      <c r="G18" s="52">
        <f>sum(B18:E18)</f>
        <v>3</v>
      </c>
      <c r="H18" s="53">
        <f t="shared" ref="H18:H24" si="19">H10 - G18</f>
        <v>5</v>
      </c>
      <c r="J18" s="32">
        <f t="shared" si="16"/>
        <v>44620</v>
      </c>
      <c r="K18" s="57">
        <f t="shared" ref="K18:Q18" si="18">K17</f>
        <v>0</v>
      </c>
      <c r="L18" s="57">
        <f t="shared" si="18"/>
        <v>0.5</v>
      </c>
      <c r="M18" s="57">
        <f t="shared" si="18"/>
        <v>0</v>
      </c>
      <c r="N18" s="57">
        <f t="shared" si="18"/>
        <v>1</v>
      </c>
      <c r="O18" s="57">
        <f t="shared" si="18"/>
        <v>0</v>
      </c>
      <c r="P18" s="57">
        <f t="shared" si="18"/>
        <v>0</v>
      </c>
      <c r="Q18" s="57">
        <f t="shared" si="18"/>
        <v>1</v>
      </c>
      <c r="R18" s="57">
        <f t="shared" si="15"/>
        <v>2.5</v>
      </c>
    </row>
    <row r="19">
      <c r="A19" s="82" t="s">
        <v>61</v>
      </c>
      <c r="B19" s="98"/>
      <c r="C19" s="87"/>
      <c r="D19" s="85"/>
      <c r="E19" s="145">
        <v>2.0</v>
      </c>
      <c r="F19" s="144">
        <v>1.0</v>
      </c>
      <c r="G19" s="52">
        <f>sum(B19:F19)</f>
        <v>3</v>
      </c>
      <c r="H19" s="53">
        <f t="shared" si="19"/>
        <v>5</v>
      </c>
    </row>
    <row r="20">
      <c r="A20" s="82" t="s">
        <v>63</v>
      </c>
      <c r="B20" s="100"/>
      <c r="C20" s="87"/>
      <c r="D20" s="85"/>
      <c r="E20" s="90"/>
      <c r="F20" s="101"/>
      <c r="G20" s="52">
        <f t="shared" ref="G20:G24" si="20">sum(B20:E20)</f>
        <v>0</v>
      </c>
      <c r="H20" s="53">
        <f t="shared" si="19"/>
        <v>6</v>
      </c>
    </row>
    <row r="21">
      <c r="A21" s="82" t="s">
        <v>64</v>
      </c>
      <c r="B21" s="98"/>
      <c r="C21" s="87"/>
      <c r="D21" s="85"/>
      <c r="E21" s="90"/>
      <c r="F21" s="101"/>
      <c r="G21" s="52">
        <f t="shared" si="20"/>
        <v>0</v>
      </c>
      <c r="H21" s="53">
        <f t="shared" si="19"/>
        <v>9</v>
      </c>
    </row>
    <row r="22">
      <c r="A22" s="82" t="s">
        <v>66</v>
      </c>
      <c r="B22" s="98"/>
      <c r="C22" s="78"/>
      <c r="D22" s="85"/>
      <c r="E22" s="90"/>
      <c r="F22" s="99"/>
      <c r="G22" s="52">
        <f t="shared" si="20"/>
        <v>0</v>
      </c>
      <c r="H22" s="53">
        <f t="shared" si="19"/>
        <v>8</v>
      </c>
    </row>
    <row r="23">
      <c r="A23" s="82" t="s">
        <v>67</v>
      </c>
      <c r="B23" s="98"/>
      <c r="C23" s="87"/>
      <c r="D23" s="85"/>
      <c r="E23" s="145">
        <v>1.0</v>
      </c>
      <c r="F23" s="99"/>
      <c r="G23" s="52">
        <f t="shared" si="20"/>
        <v>1</v>
      </c>
      <c r="H23" s="53">
        <f t="shared" si="19"/>
        <v>6</v>
      </c>
    </row>
    <row r="24">
      <c r="A24" s="92" t="s">
        <v>69</v>
      </c>
      <c r="B24" s="151">
        <v>2.0</v>
      </c>
      <c r="C24" s="105"/>
      <c r="D24" s="106"/>
      <c r="E24" s="107"/>
      <c r="F24" s="108"/>
      <c r="G24" s="52">
        <f t="shared" si="20"/>
        <v>2</v>
      </c>
      <c r="H24" s="53">
        <f t="shared" si="19"/>
        <v>4</v>
      </c>
    </row>
    <row r="25">
      <c r="A25" s="42">
        <f>A17 + 1</f>
        <v>44615</v>
      </c>
      <c r="B25" s="109" t="str">
        <f t="shared" ref="B25:E25" si="21">B17</f>
        <v>Site Navigation</v>
      </c>
      <c r="C25" s="110" t="str">
        <f t="shared" si="21"/>
        <v>Food Flags Creation</v>
      </c>
      <c r="D25" s="111" t="str">
        <f t="shared" si="21"/>
        <v/>
      </c>
      <c r="E25" s="112" t="str">
        <f t="shared" si="21"/>
        <v>Other</v>
      </c>
      <c r="F25" s="113" t="s">
        <v>70</v>
      </c>
      <c r="G25" s="45" t="s">
        <v>71</v>
      </c>
      <c r="H25" s="23" t="s">
        <v>72</v>
      </c>
    </row>
    <row r="26">
      <c r="A26" s="76" t="s">
        <v>59</v>
      </c>
      <c r="B26" s="93"/>
      <c r="C26" s="94"/>
      <c r="D26" s="147"/>
      <c r="E26" s="124">
        <v>4.0</v>
      </c>
      <c r="F26" s="97"/>
      <c r="G26" s="52">
        <f t="shared" ref="G26:G32" si="22">sum(B26:E26)</f>
        <v>4</v>
      </c>
      <c r="H26" s="53">
        <f t="shared" ref="H26:H32" si="23">H18 - G26</f>
        <v>1</v>
      </c>
    </row>
    <row r="27">
      <c r="A27" s="82" t="s">
        <v>61</v>
      </c>
      <c r="B27" s="100"/>
      <c r="C27" s="87"/>
      <c r="D27" s="85"/>
      <c r="E27" s="90"/>
      <c r="F27" s="101"/>
      <c r="G27" s="52">
        <f t="shared" si="22"/>
        <v>0</v>
      </c>
      <c r="H27" s="53">
        <f t="shared" si="23"/>
        <v>5</v>
      </c>
    </row>
    <row r="28">
      <c r="A28" s="82" t="s">
        <v>63</v>
      </c>
      <c r="B28" s="146">
        <v>2.0</v>
      </c>
      <c r="C28" s="87"/>
      <c r="D28" s="85"/>
      <c r="E28" s="90"/>
      <c r="F28" s="99"/>
      <c r="G28" s="52">
        <f t="shared" si="22"/>
        <v>2</v>
      </c>
      <c r="H28" s="53">
        <f t="shared" si="23"/>
        <v>4</v>
      </c>
    </row>
    <row r="29">
      <c r="A29" s="82" t="s">
        <v>64</v>
      </c>
      <c r="B29" s="98"/>
      <c r="C29" s="87"/>
      <c r="D29" s="85"/>
      <c r="E29" s="90"/>
      <c r="F29" s="99"/>
      <c r="G29" s="52">
        <f t="shared" si="22"/>
        <v>0</v>
      </c>
      <c r="H29" s="53">
        <f t="shared" si="23"/>
        <v>9</v>
      </c>
    </row>
    <row r="30">
      <c r="A30" s="82" t="s">
        <v>66</v>
      </c>
      <c r="B30" s="98"/>
      <c r="C30" s="152">
        <v>2.0</v>
      </c>
      <c r="D30" s="85"/>
      <c r="E30" s="90"/>
      <c r="F30" s="99"/>
      <c r="G30" s="52">
        <f t="shared" si="22"/>
        <v>2</v>
      </c>
      <c r="H30" s="53">
        <f t="shared" si="23"/>
        <v>6</v>
      </c>
    </row>
    <row r="31">
      <c r="A31" s="82" t="s">
        <v>67</v>
      </c>
      <c r="B31" s="98"/>
      <c r="C31" s="87"/>
      <c r="D31" s="85"/>
      <c r="E31" s="145">
        <v>1.0</v>
      </c>
      <c r="F31" s="99"/>
      <c r="G31" s="52">
        <f t="shared" si="22"/>
        <v>1</v>
      </c>
      <c r="H31" s="53">
        <f t="shared" si="23"/>
        <v>5</v>
      </c>
    </row>
    <row r="32">
      <c r="A32" s="92" t="s">
        <v>69</v>
      </c>
      <c r="B32" s="116"/>
      <c r="C32" s="105"/>
      <c r="D32" s="106"/>
      <c r="E32" s="107"/>
      <c r="F32" s="108"/>
      <c r="G32" s="52">
        <f t="shared" si="22"/>
        <v>0</v>
      </c>
      <c r="H32" s="53">
        <f t="shared" si="23"/>
        <v>4</v>
      </c>
    </row>
    <row r="33">
      <c r="A33" s="42">
        <f>A25 + 1</f>
        <v>44616</v>
      </c>
      <c r="B33" s="109" t="str">
        <f t="shared" ref="B33:E33" si="24">B25</f>
        <v>Site Navigation</v>
      </c>
      <c r="C33" s="110" t="str">
        <f t="shared" si="24"/>
        <v>Food Flags Creation</v>
      </c>
      <c r="D33" s="111" t="str">
        <f t="shared" si="24"/>
        <v/>
      </c>
      <c r="E33" s="112" t="str">
        <f t="shared" si="24"/>
        <v>Other</v>
      </c>
      <c r="F33" s="113" t="s">
        <v>70</v>
      </c>
      <c r="G33" s="45" t="s">
        <v>71</v>
      </c>
      <c r="H33" s="23" t="s">
        <v>72</v>
      </c>
    </row>
    <row r="34">
      <c r="A34" s="76" t="s">
        <v>59</v>
      </c>
      <c r="B34" s="93"/>
      <c r="C34" s="94"/>
      <c r="D34" s="147"/>
      <c r="E34" s="96"/>
      <c r="F34" s="97"/>
      <c r="G34" s="52">
        <f>sum(B34:E34)</f>
        <v>0</v>
      </c>
      <c r="H34" s="53">
        <f t="shared" ref="H34:H40" si="25">H26 - G34</f>
        <v>1</v>
      </c>
    </row>
    <row r="35">
      <c r="A35" s="82" t="s">
        <v>61</v>
      </c>
      <c r="B35" s="100"/>
      <c r="C35" s="87"/>
      <c r="D35" s="85"/>
      <c r="E35" s="145">
        <v>2.5</v>
      </c>
      <c r="F35" s="144">
        <v>1.0</v>
      </c>
      <c r="G35" s="52">
        <f>sum(B35:F35)</f>
        <v>3.5</v>
      </c>
      <c r="H35" s="53">
        <f t="shared" si="25"/>
        <v>1.5</v>
      </c>
    </row>
    <row r="36">
      <c r="A36" s="82" t="s">
        <v>63</v>
      </c>
      <c r="B36" s="100"/>
      <c r="C36" s="87"/>
      <c r="D36" s="85"/>
      <c r="E36" s="90"/>
      <c r="F36" s="99"/>
      <c r="G36" s="52">
        <f t="shared" ref="G36:G40" si="26">sum(B36:E36)</f>
        <v>0</v>
      </c>
      <c r="H36" s="53">
        <f t="shared" si="25"/>
        <v>4</v>
      </c>
    </row>
    <row r="37">
      <c r="A37" s="82" t="s">
        <v>64</v>
      </c>
      <c r="B37" s="98"/>
      <c r="C37" s="87"/>
      <c r="D37" s="85"/>
      <c r="E37" s="90"/>
      <c r="F37" s="99"/>
      <c r="G37" s="52">
        <f t="shared" si="26"/>
        <v>0</v>
      </c>
      <c r="H37" s="53">
        <f t="shared" si="25"/>
        <v>9</v>
      </c>
    </row>
    <row r="38">
      <c r="A38" s="82" t="s">
        <v>66</v>
      </c>
      <c r="B38" s="98"/>
      <c r="C38" s="78"/>
      <c r="D38" s="85"/>
      <c r="E38" s="90"/>
      <c r="F38" s="99"/>
      <c r="G38" s="52">
        <f t="shared" si="26"/>
        <v>0</v>
      </c>
      <c r="H38" s="53">
        <f t="shared" si="25"/>
        <v>6</v>
      </c>
    </row>
    <row r="39">
      <c r="A39" s="82" t="s">
        <v>67</v>
      </c>
      <c r="B39" s="98"/>
      <c r="C39" s="87"/>
      <c r="D39" s="85"/>
      <c r="E39" s="153">
        <v>2.0</v>
      </c>
      <c r="F39" s="99"/>
      <c r="G39" s="52">
        <f t="shared" si="26"/>
        <v>2</v>
      </c>
      <c r="H39" s="53">
        <f t="shared" si="25"/>
        <v>3</v>
      </c>
    </row>
    <row r="40">
      <c r="A40" s="92" t="s">
        <v>69</v>
      </c>
      <c r="B40" s="120"/>
      <c r="C40" s="121"/>
      <c r="D40" s="106"/>
      <c r="E40" s="107"/>
      <c r="F40" s="108"/>
      <c r="G40" s="52">
        <f t="shared" si="26"/>
        <v>0</v>
      </c>
      <c r="H40" s="53">
        <f t="shared" si="25"/>
        <v>4</v>
      </c>
    </row>
    <row r="41">
      <c r="A41" s="42">
        <f>A33 + 1</f>
        <v>44617</v>
      </c>
      <c r="B41" s="109" t="str">
        <f t="shared" ref="B41:E41" si="27">B33</f>
        <v>Site Navigation</v>
      </c>
      <c r="C41" s="110" t="str">
        <f t="shared" si="27"/>
        <v>Food Flags Creation</v>
      </c>
      <c r="D41" s="111" t="str">
        <f t="shared" si="27"/>
        <v/>
      </c>
      <c r="E41" s="112" t="str">
        <f t="shared" si="27"/>
        <v>Other</v>
      </c>
      <c r="F41" s="113" t="s">
        <v>70</v>
      </c>
      <c r="G41" s="45" t="s">
        <v>71</v>
      </c>
      <c r="H41" s="23" t="s">
        <v>72</v>
      </c>
    </row>
    <row r="42">
      <c r="A42" s="76" t="s">
        <v>59</v>
      </c>
      <c r="B42" s="122"/>
      <c r="C42" s="123"/>
      <c r="D42" s="147"/>
      <c r="E42" s="124">
        <v>1.0</v>
      </c>
      <c r="F42" s="125"/>
      <c r="G42" s="52">
        <f t="shared" ref="G42:G48" si="28">sum(B42:E42)</f>
        <v>1</v>
      </c>
      <c r="H42" s="53">
        <f t="shared" ref="H42:H48" si="29">H34 - G42</f>
        <v>0</v>
      </c>
    </row>
    <row r="43">
      <c r="A43" s="82" t="s">
        <v>61</v>
      </c>
      <c r="B43" s="100"/>
      <c r="C43" s="87"/>
      <c r="D43" s="85"/>
      <c r="E43" s="145">
        <v>1.0</v>
      </c>
      <c r="F43" s="99"/>
      <c r="G43" s="52">
        <f t="shared" si="28"/>
        <v>1</v>
      </c>
      <c r="H43" s="53">
        <f t="shared" si="29"/>
        <v>0.5</v>
      </c>
    </row>
    <row r="44">
      <c r="A44" s="82" t="s">
        <v>63</v>
      </c>
      <c r="B44" s="98"/>
      <c r="C44" s="87"/>
      <c r="D44" s="85"/>
      <c r="E44" s="90"/>
      <c r="F44" s="99"/>
      <c r="G44" s="52">
        <f t="shared" si="28"/>
        <v>0</v>
      </c>
      <c r="H44" s="53">
        <f t="shared" si="29"/>
        <v>4</v>
      </c>
    </row>
    <row r="45">
      <c r="A45" s="82" t="s">
        <v>64</v>
      </c>
      <c r="B45" s="98"/>
      <c r="C45" s="87"/>
      <c r="D45" s="85"/>
      <c r="E45" s="103">
        <v>1.0</v>
      </c>
      <c r="F45" s="101"/>
      <c r="G45" s="52">
        <f t="shared" si="28"/>
        <v>1</v>
      </c>
      <c r="H45" s="53">
        <f t="shared" si="29"/>
        <v>8</v>
      </c>
    </row>
    <row r="46">
      <c r="A46" s="82" t="s">
        <v>66</v>
      </c>
      <c r="B46" s="98"/>
      <c r="C46" s="118">
        <v>2.0</v>
      </c>
      <c r="D46" s="85"/>
      <c r="E46" s="90"/>
      <c r="F46" s="99"/>
      <c r="G46" s="52">
        <f t="shared" si="28"/>
        <v>2</v>
      </c>
      <c r="H46" s="53">
        <f t="shared" si="29"/>
        <v>4</v>
      </c>
    </row>
    <row r="47">
      <c r="A47" s="82" t="s">
        <v>67</v>
      </c>
      <c r="B47" s="98"/>
      <c r="C47" s="87"/>
      <c r="D47" s="85"/>
      <c r="E47" s="145">
        <v>1.0</v>
      </c>
      <c r="F47" s="99"/>
      <c r="G47" s="52">
        <f t="shared" si="28"/>
        <v>1</v>
      </c>
      <c r="H47" s="53">
        <f t="shared" si="29"/>
        <v>2</v>
      </c>
    </row>
    <row r="48">
      <c r="A48" s="92" t="s">
        <v>69</v>
      </c>
      <c r="B48" s="116"/>
      <c r="C48" s="105"/>
      <c r="D48" s="106"/>
      <c r="E48" s="107"/>
      <c r="F48" s="108"/>
      <c r="G48" s="52">
        <f t="shared" si="28"/>
        <v>0</v>
      </c>
      <c r="H48" s="53">
        <f t="shared" si="29"/>
        <v>4</v>
      </c>
    </row>
    <row r="49">
      <c r="A49" s="42">
        <f>A41 + 1</f>
        <v>44618</v>
      </c>
      <c r="B49" s="109" t="str">
        <f t="shared" ref="B49:E49" si="30">B41</f>
        <v>Site Navigation</v>
      </c>
      <c r="C49" s="110" t="str">
        <f t="shared" si="30"/>
        <v>Food Flags Creation</v>
      </c>
      <c r="D49" s="111" t="str">
        <f t="shared" si="30"/>
        <v/>
      </c>
      <c r="E49" s="112" t="str">
        <f t="shared" si="30"/>
        <v>Other</v>
      </c>
      <c r="F49" s="113" t="s">
        <v>70</v>
      </c>
      <c r="G49" s="45" t="s">
        <v>71</v>
      </c>
      <c r="H49" s="23" t="s">
        <v>72</v>
      </c>
    </row>
    <row r="50">
      <c r="A50" s="76" t="s">
        <v>59</v>
      </c>
      <c r="B50" s="122"/>
      <c r="C50" s="123"/>
      <c r="D50" s="147"/>
      <c r="E50" s="96"/>
      <c r="F50" s="125"/>
      <c r="G50" s="52">
        <f t="shared" ref="G50:G56" si="31">sum(B50:E50)</f>
        <v>0</v>
      </c>
      <c r="H50" s="53">
        <f t="shared" ref="H50:H56" si="32">H42 - G50</f>
        <v>0</v>
      </c>
    </row>
    <row r="51">
      <c r="A51" s="82" t="s">
        <v>61</v>
      </c>
      <c r="B51" s="98"/>
      <c r="C51" s="87"/>
      <c r="D51" s="85"/>
      <c r="E51" s="90"/>
      <c r="F51" s="99"/>
      <c r="G51" s="52">
        <f t="shared" si="31"/>
        <v>0</v>
      </c>
      <c r="H51" s="53">
        <f t="shared" si="32"/>
        <v>0.5</v>
      </c>
    </row>
    <row r="52">
      <c r="A52" s="82" t="s">
        <v>63</v>
      </c>
      <c r="B52" s="98"/>
      <c r="C52" s="87"/>
      <c r="D52" s="85"/>
      <c r="E52" s="90"/>
      <c r="F52" s="99"/>
      <c r="G52" s="52">
        <f t="shared" si="31"/>
        <v>0</v>
      </c>
      <c r="H52" s="53">
        <f t="shared" si="32"/>
        <v>4</v>
      </c>
    </row>
    <row r="53">
      <c r="A53" s="82" t="s">
        <v>64</v>
      </c>
      <c r="B53" s="98"/>
      <c r="C53" s="87"/>
      <c r="D53" s="85"/>
      <c r="E53" s="89">
        <v>3.0</v>
      </c>
      <c r="F53" s="101"/>
      <c r="G53" s="52">
        <f t="shared" si="31"/>
        <v>3</v>
      </c>
      <c r="H53" s="53">
        <f t="shared" si="32"/>
        <v>5</v>
      </c>
    </row>
    <row r="54">
      <c r="A54" s="82" t="s">
        <v>66</v>
      </c>
      <c r="B54" s="98"/>
      <c r="C54" s="152">
        <v>2.0</v>
      </c>
      <c r="D54" s="85"/>
      <c r="E54" s="90"/>
      <c r="F54" s="99"/>
      <c r="G54" s="52">
        <f t="shared" si="31"/>
        <v>2</v>
      </c>
      <c r="H54" s="53">
        <f t="shared" si="32"/>
        <v>2</v>
      </c>
    </row>
    <row r="55">
      <c r="A55" s="82" t="s">
        <v>67</v>
      </c>
      <c r="B55" s="98"/>
      <c r="C55" s="87"/>
      <c r="D55" s="85"/>
      <c r="E55" s="145">
        <v>1.0</v>
      </c>
      <c r="F55" s="99"/>
      <c r="G55" s="52">
        <f t="shared" si="31"/>
        <v>1</v>
      </c>
      <c r="H55" s="53">
        <f t="shared" si="32"/>
        <v>1</v>
      </c>
    </row>
    <row r="56">
      <c r="A56" s="92" t="s">
        <v>69</v>
      </c>
      <c r="B56" s="151">
        <v>3.0</v>
      </c>
      <c r="C56" s="105"/>
      <c r="D56" s="106"/>
      <c r="E56" s="107"/>
      <c r="F56" s="108"/>
      <c r="G56" s="52">
        <f t="shared" si="31"/>
        <v>3</v>
      </c>
      <c r="H56" s="53">
        <f t="shared" si="32"/>
        <v>1</v>
      </c>
    </row>
    <row r="57">
      <c r="A57" s="42">
        <f>A49 + 1</f>
        <v>44619</v>
      </c>
      <c r="B57" s="109" t="str">
        <f t="shared" ref="B57:E57" si="33">B49</f>
        <v>Site Navigation</v>
      </c>
      <c r="C57" s="110" t="str">
        <f t="shared" si="33"/>
        <v>Food Flags Creation</v>
      </c>
      <c r="D57" s="111" t="str">
        <f t="shared" si="33"/>
        <v/>
      </c>
      <c r="E57" s="112" t="str">
        <f t="shared" si="33"/>
        <v>Other</v>
      </c>
      <c r="F57" s="113" t="s">
        <v>70</v>
      </c>
      <c r="G57" s="45" t="s">
        <v>71</v>
      </c>
      <c r="H57" s="23" t="s">
        <v>72</v>
      </c>
    </row>
    <row r="58">
      <c r="A58" s="76" t="s">
        <v>59</v>
      </c>
      <c r="B58" s="122"/>
      <c r="C58" s="123"/>
      <c r="D58" s="147"/>
      <c r="E58" s="128"/>
      <c r="F58" s="126">
        <v>2.0</v>
      </c>
      <c r="G58" s="52">
        <f t="shared" ref="G58:G64" si="34">sum(B58:E58)</f>
        <v>0</v>
      </c>
      <c r="H58" s="53">
        <f t="shared" ref="H58:H64" si="35">H50 - G58</f>
        <v>0</v>
      </c>
    </row>
    <row r="59">
      <c r="A59" s="82" t="s">
        <v>61</v>
      </c>
      <c r="B59" s="98"/>
      <c r="C59" s="87"/>
      <c r="D59" s="85"/>
      <c r="E59" s="90"/>
      <c r="F59" s="99"/>
      <c r="G59" s="52">
        <f t="shared" si="34"/>
        <v>0</v>
      </c>
      <c r="H59" s="53">
        <f t="shared" si="35"/>
        <v>0.5</v>
      </c>
    </row>
    <row r="60">
      <c r="A60" s="82" t="s">
        <v>63</v>
      </c>
      <c r="B60" s="98"/>
      <c r="C60" s="87"/>
      <c r="D60" s="85"/>
      <c r="E60" s="89">
        <v>4.0</v>
      </c>
      <c r="F60" s="99"/>
      <c r="G60" s="52">
        <f t="shared" si="34"/>
        <v>4</v>
      </c>
      <c r="H60" s="53">
        <f t="shared" si="35"/>
        <v>0</v>
      </c>
    </row>
    <row r="61">
      <c r="A61" s="82" t="s">
        <v>64</v>
      </c>
      <c r="B61" s="98"/>
      <c r="C61" s="87"/>
      <c r="D61" s="85"/>
      <c r="E61" s="89">
        <v>4.0</v>
      </c>
      <c r="F61" s="101"/>
      <c r="G61" s="52">
        <f t="shared" si="34"/>
        <v>4</v>
      </c>
      <c r="H61" s="53">
        <f t="shared" si="35"/>
        <v>1</v>
      </c>
    </row>
    <row r="62">
      <c r="A62" s="82" t="s">
        <v>66</v>
      </c>
      <c r="B62" s="98"/>
      <c r="C62" s="114">
        <v>2.0</v>
      </c>
      <c r="D62" s="85"/>
      <c r="E62" s="90"/>
      <c r="F62" s="99"/>
      <c r="G62" s="52">
        <f t="shared" si="34"/>
        <v>2</v>
      </c>
      <c r="H62" s="53">
        <f t="shared" si="35"/>
        <v>0</v>
      </c>
    </row>
    <row r="63">
      <c r="A63" s="82" t="s">
        <v>67</v>
      </c>
      <c r="B63" s="98"/>
      <c r="C63" s="87"/>
      <c r="D63" s="85"/>
      <c r="E63" s="145">
        <v>1.0</v>
      </c>
      <c r="F63" s="99"/>
      <c r="G63" s="52">
        <f t="shared" si="34"/>
        <v>1</v>
      </c>
      <c r="H63" s="53">
        <f t="shared" si="35"/>
        <v>0</v>
      </c>
    </row>
    <row r="64">
      <c r="A64" s="92" t="s">
        <v>69</v>
      </c>
      <c r="B64" s="116"/>
      <c r="C64" s="105"/>
      <c r="D64" s="106"/>
      <c r="E64" s="107"/>
      <c r="F64" s="108"/>
      <c r="G64" s="52">
        <f t="shared" si="34"/>
        <v>0</v>
      </c>
      <c r="H64" s="66">
        <f t="shared" si="35"/>
        <v>1</v>
      </c>
    </row>
    <row r="65">
      <c r="E65" s="129" t="s">
        <v>75</v>
      </c>
      <c r="F65" s="130">
        <f>SUM(F9:F64)</f>
        <v>6.5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44613</v>
      </c>
      <c r="B72" s="70">
        <f>SUM(G10+G11+G12+G13+G14+G15+G16)</f>
        <v>9</v>
      </c>
      <c r="C72" s="70">
        <f>(B72-F72)/(F72)*100</f>
        <v>21.15384615</v>
      </c>
      <c r="D72" s="70">
        <f>SUM(H9:H16)</f>
        <v>52</v>
      </c>
      <c r="E72" s="70">
        <f>D72</f>
        <v>52</v>
      </c>
      <c r="F72" s="70">
        <f>E78</f>
        <v>7.428571429</v>
      </c>
    </row>
    <row r="73">
      <c r="A73" s="32">
        <f t="shared" ref="A73:A79" si="36">A72 + 1</f>
        <v>44614</v>
      </c>
      <c r="B73" s="70">
        <f>SUM(G18+G19+G20+G21+G22+G23+G24)</f>
        <v>9</v>
      </c>
      <c r="C73" s="70">
        <f>(B73-F72)/(F72)*100</f>
        <v>21.15384615</v>
      </c>
      <c r="D73" s="70">
        <f>Sum(H17:H24)</f>
        <v>43</v>
      </c>
      <c r="E73" s="70">
        <f>D72 * (6/7)</f>
        <v>44.57142857</v>
      </c>
    </row>
    <row r="74">
      <c r="A74" s="32">
        <f t="shared" si="36"/>
        <v>44615</v>
      </c>
      <c r="B74" s="70">
        <f>SUM(G26+G27+G28+G29+G30+G31+G32)</f>
        <v>9</v>
      </c>
      <c r="C74" s="70">
        <f>(B74-F72)/(F72)*100</f>
        <v>21.15384615</v>
      </c>
      <c r="D74" s="70">
        <f>sum(H25:H32)</f>
        <v>34</v>
      </c>
      <c r="E74" s="70">
        <f>D72 * (5/7)</f>
        <v>37.14285714</v>
      </c>
    </row>
    <row r="75">
      <c r="A75" s="32">
        <f t="shared" si="36"/>
        <v>44616</v>
      </c>
      <c r="B75" s="70">
        <f>SUM(G34+G35+G36+G37+G38+G39+G40)</f>
        <v>5.5</v>
      </c>
      <c r="C75" s="70">
        <f>(B75-F72)/(F72)*100</f>
        <v>-25.96153846</v>
      </c>
      <c r="D75" s="70">
        <f>sum(H33:H40)</f>
        <v>28.5</v>
      </c>
      <c r="E75" s="70">
        <f>D72 * (4/7)</f>
        <v>29.71428571</v>
      </c>
    </row>
    <row r="76">
      <c r="A76" s="32">
        <f t="shared" si="36"/>
        <v>44617</v>
      </c>
      <c r="B76" s="70">
        <f>SUM(G42+G43+G44+G45+G46+G47+G48)</f>
        <v>6</v>
      </c>
      <c r="C76" s="70">
        <f>((B76-F72)/(F72)*100)</f>
        <v>-19.23076923</v>
      </c>
      <c r="D76" s="70">
        <f>sum(H41:H48)</f>
        <v>22.5</v>
      </c>
      <c r="E76" s="70">
        <f>D72 * (3/7)</f>
        <v>22.28571429</v>
      </c>
    </row>
    <row r="77">
      <c r="A77" s="32">
        <f t="shared" si="36"/>
        <v>44618</v>
      </c>
      <c r="B77" s="70">
        <f>SUM(G50+G51+G52+G53+G54+G55+G56)</f>
        <v>9</v>
      </c>
      <c r="C77" s="70">
        <f>(B77-F72)/(F72)*100</f>
        <v>21.15384615</v>
      </c>
      <c r="D77" s="70">
        <f>sum(H49:H56)</f>
        <v>13.5</v>
      </c>
      <c r="E77" s="70">
        <f>D72 * (2/7)</f>
        <v>14.85714286</v>
      </c>
    </row>
    <row r="78">
      <c r="A78" s="32">
        <f t="shared" si="36"/>
        <v>44619</v>
      </c>
      <c r="B78" s="70">
        <f>SUM(G58+G59+G60+G61+G62+G63+G64)</f>
        <v>11</v>
      </c>
      <c r="C78" s="70">
        <f>(B78-F72)/(F72)*100</f>
        <v>48.07692308</v>
      </c>
      <c r="D78" s="70">
        <f>sum(H57:H64)</f>
        <v>2.5</v>
      </c>
      <c r="E78" s="70">
        <f>D72 * (1/7)</f>
        <v>7.428571429</v>
      </c>
    </row>
    <row r="79">
      <c r="A79" s="32">
        <f t="shared" si="36"/>
        <v>44620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2.5</v>
      </c>
      <c r="E79" s="70">
        <f>D72 * 0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13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132" t="s">
        <v>59</v>
      </c>
      <c r="B2" s="133">
        <v>8.0</v>
      </c>
      <c r="C2" s="27">
        <f>sumif(A9:A1000,A2,G9:G1000)</f>
        <v>11</v>
      </c>
      <c r="D2" s="28">
        <v>44620.0</v>
      </c>
      <c r="E2" s="29">
        <f>SUM(H9:H16)</f>
        <v>57</v>
      </c>
      <c r="F2" s="30">
        <f>sum(I2:I5)</f>
        <v>60</v>
      </c>
      <c r="G2" s="31" t="s">
        <v>88</v>
      </c>
      <c r="H2" s="134">
        <f>sum(B9:B64)</f>
        <v>0</v>
      </c>
      <c r="I2" s="31">
        <v>10.0</v>
      </c>
      <c r="J2" s="32">
        <f>D2</f>
        <v>44620</v>
      </c>
      <c r="K2" s="33">
        <f>B2</f>
        <v>8</v>
      </c>
      <c r="L2" s="33">
        <f>B3</f>
        <v>9</v>
      </c>
      <c r="M2" s="33">
        <f>B4</f>
        <v>8</v>
      </c>
      <c r="N2" s="33">
        <f>B5</f>
        <v>8</v>
      </c>
      <c r="O2" s="33">
        <f>B6</f>
        <v>12</v>
      </c>
      <c r="P2" s="33">
        <f>B7</f>
        <v>8</v>
      </c>
      <c r="Q2" s="33">
        <f>B8</f>
        <v>12</v>
      </c>
      <c r="R2" s="33">
        <f>sum(K2:Q2)</f>
        <v>65</v>
      </c>
      <c r="V2" s="25"/>
      <c r="W2" s="33">
        <f t="shared" ref="W2:AC2" si="1">(K11-K17)/7</f>
        <v>1.285714286</v>
      </c>
      <c r="X2" s="33">
        <f t="shared" si="1"/>
        <v>1.071428571</v>
      </c>
      <c r="Y2" s="33">
        <f t="shared" si="1"/>
        <v>0.8571428571</v>
      </c>
      <c r="Z2" s="33">
        <f t="shared" si="1"/>
        <v>1</v>
      </c>
      <c r="AA2" s="33">
        <f t="shared" si="1"/>
        <v>1</v>
      </c>
      <c r="AB2" s="33">
        <f t="shared" si="1"/>
        <v>0.8571428571</v>
      </c>
      <c r="AC2" s="33">
        <f t="shared" si="1"/>
        <v>1.285714286</v>
      </c>
      <c r="AD2" s="34"/>
    </row>
    <row r="3">
      <c r="A3" s="132" t="s">
        <v>61</v>
      </c>
      <c r="B3" s="149">
        <v>9.0</v>
      </c>
      <c r="C3" s="27">
        <f t="shared" ref="C3:C4" si="3">sumif(A9:A1000,A3,G9:G1000)</f>
        <v>7.5</v>
      </c>
      <c r="D3" s="28">
        <f t="shared" ref="D3:D8" si="4">D2 + 1</f>
        <v>44621</v>
      </c>
      <c r="E3" s="29">
        <f>Sum(H17:H24)</f>
        <v>48</v>
      </c>
      <c r="F3" s="29">
        <f>F2 * (6/7)</f>
        <v>51.42857143</v>
      </c>
      <c r="G3" s="5" t="s">
        <v>89</v>
      </c>
      <c r="H3" s="136">
        <f>sum(C9:C64)</f>
        <v>4</v>
      </c>
      <c r="I3" s="5">
        <v>20.0</v>
      </c>
      <c r="J3" s="32">
        <f t="shared" ref="J3:J9" si="5">J2 + 1</f>
        <v>44621</v>
      </c>
      <c r="K3" s="33">
        <f t="shared" ref="K3:R3" si="2">K2 * (6/7)</f>
        <v>6.857142857</v>
      </c>
      <c r="L3" s="33">
        <f t="shared" si="2"/>
        <v>7.714285714</v>
      </c>
      <c r="M3" s="33">
        <f t="shared" si="2"/>
        <v>6.857142857</v>
      </c>
      <c r="N3" s="33">
        <f t="shared" si="2"/>
        <v>6.857142857</v>
      </c>
      <c r="O3" s="33">
        <f t="shared" si="2"/>
        <v>10.28571429</v>
      </c>
      <c r="P3" s="33">
        <f t="shared" si="2"/>
        <v>6.857142857</v>
      </c>
      <c r="Q3" s="33">
        <f t="shared" si="2"/>
        <v>10.28571429</v>
      </c>
      <c r="R3" s="33">
        <f t="shared" si="2"/>
        <v>55.71428571</v>
      </c>
    </row>
    <row r="4">
      <c r="A4" s="132" t="s">
        <v>63</v>
      </c>
      <c r="B4" s="135">
        <v>8.0</v>
      </c>
      <c r="C4" s="27">
        <f t="shared" si="3"/>
        <v>8</v>
      </c>
      <c r="D4" s="28">
        <f t="shared" si="4"/>
        <v>44622</v>
      </c>
      <c r="E4" s="29">
        <f>sum(H25:H32)</f>
        <v>39.5</v>
      </c>
      <c r="F4" s="29">
        <f>F2 * (5/7)</f>
        <v>42.85714286</v>
      </c>
      <c r="G4" s="36" t="s">
        <v>90</v>
      </c>
      <c r="H4" s="137">
        <f>sum(D9:D64)</f>
        <v>19</v>
      </c>
      <c r="I4" s="36">
        <v>20.0</v>
      </c>
      <c r="J4" s="32">
        <f t="shared" si="5"/>
        <v>44622</v>
      </c>
      <c r="K4" s="33">
        <f t="shared" ref="K4:R4" si="6">K2 * (5/7)</f>
        <v>5.714285714</v>
      </c>
      <c r="L4" s="33">
        <f t="shared" si="6"/>
        <v>6.428571429</v>
      </c>
      <c r="M4" s="33">
        <f t="shared" si="6"/>
        <v>5.714285714</v>
      </c>
      <c r="N4" s="33">
        <f t="shared" si="6"/>
        <v>5.714285714</v>
      </c>
      <c r="O4" s="33">
        <f t="shared" si="6"/>
        <v>8.571428571</v>
      </c>
      <c r="P4" s="33">
        <f t="shared" si="6"/>
        <v>5.714285714</v>
      </c>
      <c r="Q4" s="33">
        <f t="shared" si="6"/>
        <v>8.571428571</v>
      </c>
      <c r="R4" s="33">
        <f t="shared" si="6"/>
        <v>46.42857143</v>
      </c>
    </row>
    <row r="5">
      <c r="A5" s="132" t="s">
        <v>64</v>
      </c>
      <c r="B5" s="135">
        <v>8.0</v>
      </c>
      <c r="C5" s="27">
        <f>sumif(A9:A1000,A5,G9:G1000)</f>
        <v>8</v>
      </c>
      <c r="D5" s="28">
        <f t="shared" si="4"/>
        <v>44623</v>
      </c>
      <c r="E5" s="29">
        <f>sum(H33:H40)</f>
        <v>30</v>
      </c>
      <c r="F5" s="29">
        <f>F2 * (4/7)</f>
        <v>34.28571429</v>
      </c>
      <c r="G5" s="38" t="s">
        <v>65</v>
      </c>
      <c r="H5" s="138">
        <f>sum(E9:E64)</f>
        <v>30.5</v>
      </c>
      <c r="I5" s="38">
        <v>10.0</v>
      </c>
      <c r="J5" s="32">
        <f t="shared" si="5"/>
        <v>44623</v>
      </c>
      <c r="K5" s="33">
        <f t="shared" ref="K5:R5" si="7">K2 * (4/7)</f>
        <v>4.571428571</v>
      </c>
      <c r="L5" s="33">
        <f t="shared" si="7"/>
        <v>5.142857143</v>
      </c>
      <c r="M5" s="33">
        <f t="shared" si="7"/>
        <v>4.571428571</v>
      </c>
      <c r="N5" s="33">
        <f t="shared" si="7"/>
        <v>4.571428571</v>
      </c>
      <c r="O5" s="33">
        <f t="shared" si="7"/>
        <v>6.857142857</v>
      </c>
      <c r="P5" s="33">
        <f t="shared" si="7"/>
        <v>4.571428571</v>
      </c>
      <c r="Q5" s="33">
        <f t="shared" si="7"/>
        <v>6.857142857</v>
      </c>
      <c r="R5" s="33">
        <f t="shared" si="7"/>
        <v>37.14285714</v>
      </c>
    </row>
    <row r="6">
      <c r="A6" s="132" t="s">
        <v>66</v>
      </c>
      <c r="B6" s="149">
        <v>12.0</v>
      </c>
      <c r="C6" s="27">
        <f>sumif(A9:A1000,A6,G9:G1000)</f>
        <v>9</v>
      </c>
      <c r="D6" s="28">
        <f t="shared" si="4"/>
        <v>44624</v>
      </c>
      <c r="E6" s="29">
        <f>sum(H41:H48)</f>
        <v>22.5</v>
      </c>
      <c r="F6" s="29">
        <f>F2 * (3/7)</f>
        <v>25.71428571</v>
      </c>
      <c r="J6" s="32">
        <f t="shared" si="5"/>
        <v>44624</v>
      </c>
      <c r="K6" s="33">
        <f t="shared" ref="K6:R6" si="8">K2 * (3/7)</f>
        <v>3.428571429</v>
      </c>
      <c r="L6" s="33">
        <f t="shared" si="8"/>
        <v>3.857142857</v>
      </c>
      <c r="M6" s="33">
        <f t="shared" si="8"/>
        <v>3.428571429</v>
      </c>
      <c r="N6" s="33">
        <f t="shared" si="8"/>
        <v>3.428571429</v>
      </c>
      <c r="O6" s="33">
        <f t="shared" si="8"/>
        <v>5.142857143</v>
      </c>
      <c r="P6" s="33">
        <f t="shared" si="8"/>
        <v>3.428571429</v>
      </c>
      <c r="Q6" s="33">
        <f t="shared" si="8"/>
        <v>5.142857143</v>
      </c>
      <c r="R6" s="33">
        <f t="shared" si="8"/>
        <v>27.85714286</v>
      </c>
    </row>
    <row r="7">
      <c r="A7" s="132" t="s">
        <v>67</v>
      </c>
      <c r="B7" s="135">
        <v>8.0</v>
      </c>
      <c r="C7" s="27">
        <f>sumif(A9:A1000,A7,G9:G1000)</f>
        <v>7</v>
      </c>
      <c r="D7" s="28">
        <f t="shared" si="4"/>
        <v>44625</v>
      </c>
      <c r="E7" s="29">
        <f>sum(H49:H56)</f>
        <v>13.5</v>
      </c>
      <c r="F7" s="29">
        <f>F2 * (2/7)</f>
        <v>17.14285714</v>
      </c>
      <c r="G7" s="26" t="s">
        <v>68</v>
      </c>
      <c r="H7" s="26" t="s">
        <v>50</v>
      </c>
      <c r="J7" s="32">
        <f t="shared" si="5"/>
        <v>44625</v>
      </c>
      <c r="K7" s="33">
        <f t="shared" ref="K7:R7" si="9">K2 * (2/7)</f>
        <v>2.285714286</v>
      </c>
      <c r="L7" s="33">
        <f t="shared" si="9"/>
        <v>2.571428571</v>
      </c>
      <c r="M7" s="33">
        <f t="shared" si="9"/>
        <v>2.285714286</v>
      </c>
      <c r="N7" s="33">
        <f t="shared" si="9"/>
        <v>2.285714286</v>
      </c>
      <c r="O7" s="33">
        <f t="shared" si="9"/>
        <v>3.428571429</v>
      </c>
      <c r="P7" s="33">
        <f t="shared" si="9"/>
        <v>2.285714286</v>
      </c>
      <c r="Q7" s="33">
        <f t="shared" si="9"/>
        <v>3.428571429</v>
      </c>
      <c r="R7" s="33">
        <f t="shared" si="9"/>
        <v>18.57142857</v>
      </c>
    </row>
    <row r="8">
      <c r="A8" s="132" t="s">
        <v>69</v>
      </c>
      <c r="B8" s="154">
        <v>12.0</v>
      </c>
      <c r="C8" s="27">
        <f>sumif(A9:A1000,A8,G9:G1000)</f>
        <v>9</v>
      </c>
      <c r="D8" s="28">
        <f t="shared" si="4"/>
        <v>44626</v>
      </c>
      <c r="E8" s="29">
        <f>sum(H57:H64)</f>
        <v>5.5</v>
      </c>
      <c r="F8" s="29">
        <f>F2 * (1/7)</f>
        <v>8.571428571</v>
      </c>
      <c r="G8" s="40">
        <f t="shared" ref="G8:H8" si="10">Sum(B2:B8)</f>
        <v>65</v>
      </c>
      <c r="H8" s="41">
        <f t="shared" si="10"/>
        <v>59.5</v>
      </c>
      <c r="J8" s="32">
        <f t="shared" si="5"/>
        <v>44626</v>
      </c>
      <c r="K8" s="33">
        <f t="shared" ref="K8:R8" si="11">K2 * (1/7)</f>
        <v>1.142857143</v>
      </c>
      <c r="L8" s="33">
        <f t="shared" si="11"/>
        <v>1.285714286</v>
      </c>
      <c r="M8" s="33">
        <f t="shared" si="11"/>
        <v>1.142857143</v>
      </c>
      <c r="N8" s="33">
        <f t="shared" si="11"/>
        <v>1.142857143</v>
      </c>
      <c r="O8" s="33">
        <f t="shared" si="11"/>
        <v>1.714285714</v>
      </c>
      <c r="P8" s="33">
        <f t="shared" si="11"/>
        <v>1.142857143</v>
      </c>
      <c r="Q8" s="33">
        <f t="shared" si="11"/>
        <v>1.714285714</v>
      </c>
      <c r="R8" s="33">
        <f t="shared" si="11"/>
        <v>9.285714286</v>
      </c>
    </row>
    <row r="9">
      <c r="A9" s="42">
        <f>D2</f>
        <v>44620</v>
      </c>
      <c r="B9" s="155" t="str">
        <f>G2</f>
        <v>Reviews Creation</v>
      </c>
      <c r="C9" s="35" t="str">
        <f>G3</f>
        <v>UM + Unit tests</v>
      </c>
      <c r="D9" s="36" t="s">
        <v>90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5"/>
        <v>44627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46" t="s">
        <v>59</v>
      </c>
      <c r="B10" s="47"/>
      <c r="C10" s="48"/>
      <c r="D10" s="49"/>
      <c r="E10" s="50">
        <v>2.0</v>
      </c>
      <c r="F10" s="51"/>
      <c r="G10" s="52">
        <f t="shared" ref="G10:G16" si="13">sum(B10:E10)</f>
        <v>2</v>
      </c>
      <c r="H10" s="53">
        <f t="shared" ref="H10:H16" si="14">B2 - G10</f>
        <v>6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/>
      <c r="F11" s="51"/>
      <c r="G11" s="52">
        <f t="shared" si="13"/>
        <v>0</v>
      </c>
      <c r="H11" s="53">
        <f t="shared" si="14"/>
        <v>9</v>
      </c>
      <c r="J11" s="32">
        <f>D2</f>
        <v>44620</v>
      </c>
      <c r="K11" s="57">
        <f>H10</f>
        <v>6</v>
      </c>
      <c r="L11" s="57">
        <f>H11</f>
        <v>9</v>
      </c>
      <c r="M11" s="57">
        <f>H12</f>
        <v>6</v>
      </c>
      <c r="N11" s="57">
        <f>H13</f>
        <v>7</v>
      </c>
      <c r="O11" s="57">
        <f>H14</f>
        <v>10</v>
      </c>
      <c r="P11" s="57">
        <f>H15</f>
        <v>7</v>
      </c>
      <c r="Q11" s="57">
        <f>H16</f>
        <v>12</v>
      </c>
      <c r="R11" s="57">
        <f t="shared" ref="R11:R18" si="15">sum(K11:Q11)</f>
        <v>57</v>
      </c>
    </row>
    <row r="12">
      <c r="A12" s="54" t="s">
        <v>63</v>
      </c>
      <c r="B12" s="55"/>
      <c r="C12" s="56"/>
      <c r="D12" s="156">
        <v>2.0</v>
      </c>
      <c r="E12" s="50"/>
      <c r="F12" s="51"/>
      <c r="G12" s="52">
        <f t="shared" si="13"/>
        <v>2</v>
      </c>
      <c r="H12" s="53">
        <f t="shared" si="14"/>
        <v>6</v>
      </c>
      <c r="J12" s="32">
        <f t="shared" ref="J12:J18" si="16">J11 + 1</f>
        <v>44621</v>
      </c>
      <c r="K12" s="57">
        <f>H18</f>
        <v>3</v>
      </c>
      <c r="L12" s="57">
        <f>H19</f>
        <v>7.5</v>
      </c>
      <c r="M12" s="57">
        <f>H20</f>
        <v>6</v>
      </c>
      <c r="N12" s="57">
        <f>H21</f>
        <v>6</v>
      </c>
      <c r="O12" s="57">
        <f>H22</f>
        <v>8</v>
      </c>
      <c r="P12" s="57">
        <f>H23</f>
        <v>5.5</v>
      </c>
      <c r="Q12" s="57">
        <f>H24</f>
        <v>12</v>
      </c>
      <c r="R12" s="57">
        <f t="shared" si="15"/>
        <v>48</v>
      </c>
    </row>
    <row r="13">
      <c r="A13" s="54" t="s">
        <v>64</v>
      </c>
      <c r="B13" s="55"/>
      <c r="C13" s="56"/>
      <c r="D13" s="49"/>
      <c r="E13" s="50">
        <v>1.0</v>
      </c>
      <c r="F13" s="51"/>
      <c r="G13" s="52">
        <f t="shared" si="13"/>
        <v>1</v>
      </c>
      <c r="H13" s="53">
        <f t="shared" si="14"/>
        <v>7</v>
      </c>
      <c r="J13" s="32">
        <f t="shared" si="16"/>
        <v>44622</v>
      </c>
      <c r="K13" s="57">
        <f>H26</f>
        <v>0</v>
      </c>
      <c r="L13" s="57">
        <f>H27</f>
        <v>7.5</v>
      </c>
      <c r="M13" s="57">
        <f>H28</f>
        <v>4</v>
      </c>
      <c r="N13" s="57">
        <f>H29</f>
        <v>5</v>
      </c>
      <c r="O13" s="57">
        <f>H30</f>
        <v>8</v>
      </c>
      <c r="P13" s="57">
        <f>H31</f>
        <v>5</v>
      </c>
      <c r="Q13" s="57">
        <f>H32</f>
        <v>10</v>
      </c>
      <c r="R13" s="57">
        <f t="shared" si="15"/>
        <v>39.5</v>
      </c>
    </row>
    <row r="14">
      <c r="A14" s="54" t="s">
        <v>66</v>
      </c>
      <c r="B14" s="55"/>
      <c r="C14" s="48">
        <v>2.0</v>
      </c>
      <c r="D14" s="49"/>
      <c r="E14" s="58"/>
      <c r="F14" s="51">
        <v>2.0</v>
      </c>
      <c r="G14" s="52">
        <f t="shared" si="13"/>
        <v>2</v>
      </c>
      <c r="H14" s="53">
        <f t="shared" si="14"/>
        <v>10</v>
      </c>
      <c r="J14" s="32">
        <f t="shared" si="16"/>
        <v>44623</v>
      </c>
      <c r="K14" s="57">
        <f>H34</f>
        <v>-2</v>
      </c>
      <c r="L14" s="57">
        <f>H35</f>
        <v>5</v>
      </c>
      <c r="M14" s="57">
        <f>H36</f>
        <v>2</v>
      </c>
      <c r="N14" s="57">
        <f>H37</f>
        <v>3</v>
      </c>
      <c r="O14" s="57">
        <f>H38</f>
        <v>8</v>
      </c>
      <c r="P14" s="57">
        <f>H39</f>
        <v>4</v>
      </c>
      <c r="Q14" s="57">
        <f>H40</f>
        <v>10</v>
      </c>
      <c r="R14" s="57">
        <f t="shared" si="15"/>
        <v>30</v>
      </c>
    </row>
    <row r="15">
      <c r="A15" s="54" t="s">
        <v>67</v>
      </c>
      <c r="B15" s="55"/>
      <c r="C15" s="56"/>
      <c r="D15" s="49"/>
      <c r="E15" s="50">
        <v>1.0</v>
      </c>
      <c r="F15" s="51"/>
      <c r="G15" s="52">
        <f t="shared" si="13"/>
        <v>1</v>
      </c>
      <c r="H15" s="53">
        <f t="shared" si="14"/>
        <v>7</v>
      </c>
      <c r="J15" s="32">
        <f t="shared" si="16"/>
        <v>44624</v>
      </c>
      <c r="K15" s="57">
        <f>H42</f>
        <v>-2</v>
      </c>
      <c r="L15" s="57">
        <f>H43</f>
        <v>1.5</v>
      </c>
      <c r="M15" s="57">
        <f>H44</f>
        <v>1</v>
      </c>
      <c r="N15" s="57">
        <f>H45</f>
        <v>2</v>
      </c>
      <c r="O15" s="57">
        <f>H46</f>
        <v>7</v>
      </c>
      <c r="P15" s="57">
        <f>H47</f>
        <v>3</v>
      </c>
      <c r="Q15" s="57">
        <f>H48</f>
        <v>10</v>
      </c>
      <c r="R15" s="57">
        <f t="shared" si="15"/>
        <v>22.5</v>
      </c>
    </row>
    <row r="16">
      <c r="A16" s="60" t="s">
        <v>69</v>
      </c>
      <c r="B16" s="47"/>
      <c r="C16" s="56"/>
      <c r="D16" s="49"/>
      <c r="E16" s="58"/>
      <c r="F16" s="59"/>
      <c r="G16" s="52">
        <f t="shared" si="13"/>
        <v>0</v>
      </c>
      <c r="H16" s="53">
        <f t="shared" si="14"/>
        <v>12</v>
      </c>
      <c r="J16" s="32">
        <f t="shared" si="16"/>
        <v>44625</v>
      </c>
      <c r="K16" s="57">
        <f>H50</f>
        <v>-3</v>
      </c>
      <c r="L16" s="57">
        <f>H51</f>
        <v>1.5</v>
      </c>
      <c r="M16" s="57">
        <f>H52</f>
        <v>1</v>
      </c>
      <c r="N16" s="57">
        <f>H53</f>
        <v>0</v>
      </c>
      <c r="O16" s="57">
        <f>H54</f>
        <v>5</v>
      </c>
      <c r="P16" s="57">
        <f>H55</f>
        <v>2</v>
      </c>
      <c r="Q16" s="57">
        <f>H56</f>
        <v>7</v>
      </c>
      <c r="R16" s="57">
        <f t="shared" si="15"/>
        <v>13.5</v>
      </c>
    </row>
    <row r="17">
      <c r="A17" s="42">
        <f>A9 + 1</f>
        <v>44621</v>
      </c>
      <c r="B17" s="43" t="str">
        <f t="shared" ref="B17:E17" si="17">B9</f>
        <v>Reviews Creation</v>
      </c>
      <c r="C17" s="35" t="str">
        <f t="shared" si="17"/>
        <v>UM + Unit tests</v>
      </c>
      <c r="D17" s="37" t="str">
        <f t="shared" si="17"/>
        <v>Login/Signup Page</v>
      </c>
      <c r="E17" s="39" t="str">
        <f t="shared" si="17"/>
        <v>Other</v>
      </c>
      <c r="F17" s="44" t="s">
        <v>70</v>
      </c>
      <c r="G17" s="45" t="s">
        <v>71</v>
      </c>
      <c r="H17" s="23" t="s">
        <v>72</v>
      </c>
      <c r="J17" s="32">
        <f t="shared" si="16"/>
        <v>44626</v>
      </c>
      <c r="K17" s="57">
        <f>H58</f>
        <v>-3</v>
      </c>
      <c r="L17" s="57">
        <f>H59</f>
        <v>1.5</v>
      </c>
      <c r="M17" s="57">
        <f>H60</f>
        <v>0</v>
      </c>
      <c r="N17" s="57">
        <f>H61</f>
        <v>0</v>
      </c>
      <c r="O17" s="57">
        <f>H62</f>
        <v>3</v>
      </c>
      <c r="P17" s="57">
        <f>H63</f>
        <v>1</v>
      </c>
      <c r="Q17" s="57">
        <f>H64</f>
        <v>3</v>
      </c>
      <c r="R17" s="57">
        <f t="shared" si="15"/>
        <v>5.5</v>
      </c>
    </row>
    <row r="18">
      <c r="A18" s="46" t="s">
        <v>59</v>
      </c>
      <c r="B18" s="47"/>
      <c r="C18" s="48"/>
      <c r="D18" s="49"/>
      <c r="E18" s="50">
        <v>3.0</v>
      </c>
      <c r="F18" s="51"/>
      <c r="G18" s="52">
        <f>sum(B18:E18)</f>
        <v>3</v>
      </c>
      <c r="H18" s="53">
        <f t="shared" ref="H18:H24" si="19">H10 - G18</f>
        <v>3</v>
      </c>
      <c r="J18" s="32">
        <f t="shared" si="16"/>
        <v>44627</v>
      </c>
      <c r="K18" s="57">
        <f t="shared" ref="K18:Q18" si="18">K17</f>
        <v>-3</v>
      </c>
      <c r="L18" s="57">
        <f t="shared" si="18"/>
        <v>1.5</v>
      </c>
      <c r="M18" s="57">
        <f t="shared" si="18"/>
        <v>0</v>
      </c>
      <c r="N18" s="57">
        <f t="shared" si="18"/>
        <v>0</v>
      </c>
      <c r="O18" s="57">
        <f t="shared" si="18"/>
        <v>3</v>
      </c>
      <c r="P18" s="57">
        <f t="shared" si="18"/>
        <v>1</v>
      </c>
      <c r="Q18" s="57">
        <f t="shared" si="18"/>
        <v>3</v>
      </c>
      <c r="R18" s="57">
        <f t="shared" si="15"/>
        <v>5.5</v>
      </c>
    </row>
    <row r="19">
      <c r="A19" s="54" t="s">
        <v>61</v>
      </c>
      <c r="B19" s="55"/>
      <c r="C19" s="56"/>
      <c r="D19" s="49"/>
      <c r="E19" s="50">
        <v>1.0</v>
      </c>
      <c r="F19" s="51">
        <v>0.5</v>
      </c>
      <c r="G19" s="52">
        <f>sum(B19:F19)</f>
        <v>1.5</v>
      </c>
      <c r="H19" s="53">
        <f t="shared" si="19"/>
        <v>7.5</v>
      </c>
    </row>
    <row r="20">
      <c r="A20" s="54" t="s">
        <v>63</v>
      </c>
      <c r="B20" s="47"/>
      <c r="C20" s="56"/>
      <c r="D20" s="49"/>
      <c r="E20" s="58"/>
      <c r="F20" s="51"/>
      <c r="G20" s="52">
        <f t="shared" ref="G20:G24" si="20">sum(B20:E20)</f>
        <v>0</v>
      </c>
      <c r="H20" s="53">
        <f t="shared" si="19"/>
        <v>6</v>
      </c>
    </row>
    <row r="21">
      <c r="A21" s="54" t="s">
        <v>64</v>
      </c>
      <c r="B21" s="55"/>
      <c r="C21" s="56"/>
      <c r="D21" s="49"/>
      <c r="E21" s="50">
        <v>1.0</v>
      </c>
      <c r="F21" s="51"/>
      <c r="G21" s="52">
        <f t="shared" si="20"/>
        <v>1</v>
      </c>
      <c r="H21" s="53">
        <f t="shared" si="19"/>
        <v>6</v>
      </c>
    </row>
    <row r="22">
      <c r="A22" s="54" t="s">
        <v>66</v>
      </c>
      <c r="B22" s="55"/>
      <c r="C22" s="48">
        <v>2.0</v>
      </c>
      <c r="D22" s="156"/>
      <c r="E22" s="58"/>
      <c r="F22" s="59"/>
      <c r="G22" s="52">
        <f t="shared" si="20"/>
        <v>2</v>
      </c>
      <c r="H22" s="53">
        <f t="shared" si="19"/>
        <v>8</v>
      </c>
    </row>
    <row r="23">
      <c r="A23" s="54" t="s">
        <v>67</v>
      </c>
      <c r="B23" s="55"/>
      <c r="C23" s="56"/>
      <c r="D23" s="49"/>
      <c r="E23" s="50">
        <v>1.5</v>
      </c>
      <c r="F23" s="59"/>
      <c r="G23" s="52">
        <f t="shared" si="20"/>
        <v>1.5</v>
      </c>
      <c r="H23" s="53">
        <f t="shared" si="19"/>
        <v>5.5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20"/>
        <v>0</v>
      </c>
      <c r="H24" s="53">
        <f t="shared" si="19"/>
        <v>12</v>
      </c>
    </row>
    <row r="25">
      <c r="A25" s="42">
        <f>A17 + 1</f>
        <v>44622</v>
      </c>
      <c r="B25" s="43" t="str">
        <f t="shared" ref="B25:E25" si="21">B17</f>
        <v>Reviews Creation</v>
      </c>
      <c r="C25" s="35" t="str">
        <f t="shared" si="21"/>
        <v>UM + Unit tests</v>
      </c>
      <c r="D25" s="37" t="str">
        <f t="shared" si="21"/>
        <v>Login/Signup Page</v>
      </c>
      <c r="E25" s="39" t="str">
        <f t="shared" si="21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/>
      <c r="C26" s="48"/>
      <c r="D26" s="49"/>
      <c r="E26" s="50">
        <v>3.0</v>
      </c>
      <c r="F26" s="51"/>
      <c r="G26" s="52">
        <f t="shared" ref="G26:G31" si="22">sum(B26:E26)</f>
        <v>3</v>
      </c>
      <c r="H26" s="53">
        <f t="shared" ref="H26:H32" si="23">H18 - G26</f>
        <v>0</v>
      </c>
    </row>
    <row r="27">
      <c r="A27" s="54" t="s">
        <v>61</v>
      </c>
      <c r="B27" s="47"/>
      <c r="C27" s="56"/>
      <c r="D27" s="49"/>
      <c r="E27" s="58"/>
      <c r="F27" s="51"/>
      <c r="G27" s="52">
        <f t="shared" si="22"/>
        <v>0</v>
      </c>
      <c r="H27" s="53">
        <f t="shared" si="23"/>
        <v>7.5</v>
      </c>
    </row>
    <row r="28">
      <c r="A28" s="54" t="s">
        <v>63</v>
      </c>
      <c r="B28" s="47"/>
      <c r="C28" s="56"/>
      <c r="D28" s="156">
        <v>2.0</v>
      </c>
      <c r="E28" s="58"/>
      <c r="F28" s="59"/>
      <c r="G28" s="52">
        <f t="shared" si="22"/>
        <v>2</v>
      </c>
      <c r="H28" s="53">
        <f t="shared" si="23"/>
        <v>4</v>
      </c>
    </row>
    <row r="29">
      <c r="A29" s="54" t="s">
        <v>64</v>
      </c>
      <c r="B29" s="55"/>
      <c r="C29" s="56"/>
      <c r="D29" s="49"/>
      <c r="E29" s="50">
        <v>1.0</v>
      </c>
      <c r="F29" s="59"/>
      <c r="G29" s="52">
        <f t="shared" si="22"/>
        <v>1</v>
      </c>
      <c r="H29" s="53">
        <f t="shared" si="23"/>
        <v>5</v>
      </c>
    </row>
    <row r="30">
      <c r="A30" s="54" t="s">
        <v>66</v>
      </c>
      <c r="B30" s="55"/>
      <c r="C30" s="48"/>
      <c r="D30" s="49"/>
      <c r="E30" s="58"/>
      <c r="F30" s="51">
        <v>3.0</v>
      </c>
      <c r="G30" s="52">
        <f t="shared" si="22"/>
        <v>0</v>
      </c>
      <c r="H30" s="53">
        <f t="shared" si="23"/>
        <v>8</v>
      </c>
    </row>
    <row r="31">
      <c r="A31" s="54" t="s">
        <v>67</v>
      </c>
      <c r="B31" s="55"/>
      <c r="C31" s="56"/>
      <c r="D31" s="49"/>
      <c r="E31" s="50">
        <v>0.5</v>
      </c>
      <c r="F31" s="59"/>
      <c r="G31" s="52">
        <f t="shared" si="22"/>
        <v>0.5</v>
      </c>
      <c r="H31" s="53">
        <f t="shared" si="23"/>
        <v>5</v>
      </c>
    </row>
    <row r="32">
      <c r="A32" s="60" t="s">
        <v>69</v>
      </c>
      <c r="B32" s="47"/>
      <c r="C32" s="56"/>
      <c r="D32" s="156">
        <v>1.0</v>
      </c>
      <c r="E32" s="58"/>
      <c r="F32" s="51">
        <v>1.0</v>
      </c>
      <c r="G32" s="52">
        <f>sum(B32:F32)</f>
        <v>2</v>
      </c>
      <c r="H32" s="53">
        <f t="shared" si="23"/>
        <v>10</v>
      </c>
    </row>
    <row r="33">
      <c r="A33" s="42">
        <f>A25 + 1</f>
        <v>44623</v>
      </c>
      <c r="B33" s="43" t="str">
        <f t="shared" ref="B33:E33" si="24">B25</f>
        <v>Reviews Creation</v>
      </c>
      <c r="C33" s="35" t="str">
        <f t="shared" si="24"/>
        <v>UM + Unit tests</v>
      </c>
      <c r="D33" s="37" t="str">
        <f t="shared" si="24"/>
        <v>Login/Signup Page</v>
      </c>
      <c r="E33" s="39" t="str">
        <f t="shared" si="24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/>
      <c r="C34" s="48"/>
      <c r="D34" s="49"/>
      <c r="E34" s="50">
        <v>2.0</v>
      </c>
      <c r="F34" s="51"/>
      <c r="G34" s="52">
        <f>sum(B34:E34)</f>
        <v>2</v>
      </c>
      <c r="H34" s="53">
        <f t="shared" ref="H34:H40" si="25">H26 - G34</f>
        <v>-2</v>
      </c>
    </row>
    <row r="35">
      <c r="A35" s="54" t="s">
        <v>61</v>
      </c>
      <c r="B35" s="47"/>
      <c r="C35" s="56"/>
      <c r="D35" s="49"/>
      <c r="E35" s="50">
        <v>1.5</v>
      </c>
      <c r="F35" s="51">
        <v>1.0</v>
      </c>
      <c r="G35" s="52">
        <f>sum(B35:F35)</f>
        <v>2.5</v>
      </c>
      <c r="H35" s="53">
        <f t="shared" si="25"/>
        <v>5</v>
      </c>
    </row>
    <row r="36">
      <c r="A36" s="54" t="s">
        <v>63</v>
      </c>
      <c r="B36" s="47"/>
      <c r="C36" s="56"/>
      <c r="D36" s="156">
        <v>2.0</v>
      </c>
      <c r="E36" s="58"/>
      <c r="F36" s="59"/>
      <c r="G36" s="52">
        <f t="shared" ref="G36:G40" si="26">sum(B36:E36)</f>
        <v>2</v>
      </c>
      <c r="H36" s="53">
        <f t="shared" si="25"/>
        <v>2</v>
      </c>
    </row>
    <row r="37">
      <c r="A37" s="54" t="s">
        <v>64</v>
      </c>
      <c r="B37" s="55"/>
      <c r="C37" s="56"/>
      <c r="D37" s="49"/>
      <c r="E37" s="50">
        <v>2.0</v>
      </c>
      <c r="F37" s="59"/>
      <c r="G37" s="52">
        <f t="shared" si="26"/>
        <v>2</v>
      </c>
      <c r="H37" s="53">
        <f t="shared" si="25"/>
        <v>3</v>
      </c>
    </row>
    <row r="38">
      <c r="A38" s="54" t="s">
        <v>66</v>
      </c>
      <c r="B38" s="55"/>
      <c r="C38" s="48"/>
      <c r="D38" s="49"/>
      <c r="E38" s="58"/>
      <c r="F38" s="59"/>
      <c r="G38" s="52">
        <f t="shared" si="26"/>
        <v>0</v>
      </c>
      <c r="H38" s="53">
        <f t="shared" si="25"/>
        <v>8</v>
      </c>
    </row>
    <row r="39">
      <c r="A39" s="54" t="s">
        <v>67</v>
      </c>
      <c r="B39" s="55"/>
      <c r="C39" s="56"/>
      <c r="D39" s="49"/>
      <c r="E39" s="50">
        <v>1.0</v>
      </c>
      <c r="F39" s="59"/>
      <c r="G39" s="52">
        <f t="shared" si="26"/>
        <v>1</v>
      </c>
      <c r="H39" s="53">
        <f t="shared" si="25"/>
        <v>4</v>
      </c>
    </row>
    <row r="40">
      <c r="A40" s="60" t="s">
        <v>69</v>
      </c>
      <c r="B40" s="55"/>
      <c r="C40" s="48"/>
      <c r="D40" s="49"/>
      <c r="E40" s="58"/>
      <c r="F40" s="59"/>
      <c r="G40" s="52">
        <f t="shared" si="26"/>
        <v>0</v>
      </c>
      <c r="H40" s="53">
        <f t="shared" si="25"/>
        <v>10</v>
      </c>
    </row>
    <row r="41">
      <c r="A41" s="42">
        <f>A33 + 1</f>
        <v>44624</v>
      </c>
      <c r="B41" s="43" t="str">
        <f t="shared" ref="B41:E41" si="27">B33</f>
        <v>Reviews Creation</v>
      </c>
      <c r="C41" s="35" t="str">
        <f t="shared" si="27"/>
        <v>UM + Unit tests</v>
      </c>
      <c r="D41" s="37" t="str">
        <f t="shared" si="27"/>
        <v>Login/Signup Page</v>
      </c>
      <c r="E41" s="39" t="str">
        <f t="shared" si="27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49"/>
      <c r="E42" s="50"/>
      <c r="F42" s="59"/>
      <c r="G42" s="52">
        <f>sum(B42:E42)</f>
        <v>0</v>
      </c>
      <c r="H42" s="53">
        <f t="shared" ref="H42:H48" si="28">H34 - G42</f>
        <v>-2</v>
      </c>
    </row>
    <row r="43">
      <c r="A43" s="54" t="s">
        <v>61</v>
      </c>
      <c r="B43" s="47"/>
      <c r="C43" s="56"/>
      <c r="D43" s="49"/>
      <c r="E43" s="50">
        <v>2.0</v>
      </c>
      <c r="F43" s="51">
        <v>1.5</v>
      </c>
      <c r="G43" s="52">
        <f>sum(B43:F43)</f>
        <v>3.5</v>
      </c>
      <c r="H43" s="53">
        <f t="shared" si="28"/>
        <v>1.5</v>
      </c>
    </row>
    <row r="44">
      <c r="A44" s="54" t="s">
        <v>63</v>
      </c>
      <c r="B44" s="55"/>
      <c r="C44" s="56"/>
      <c r="D44" s="156">
        <v>1.0</v>
      </c>
      <c r="E44" s="58"/>
      <c r="F44" s="59"/>
      <c r="G44" s="52">
        <f t="shared" ref="G44:G48" si="29">sum(B44:E44)</f>
        <v>1</v>
      </c>
      <c r="H44" s="53">
        <f t="shared" si="28"/>
        <v>1</v>
      </c>
    </row>
    <row r="45">
      <c r="A45" s="54" t="s">
        <v>64</v>
      </c>
      <c r="B45" s="55"/>
      <c r="C45" s="56"/>
      <c r="D45" s="49"/>
      <c r="E45" s="50">
        <v>1.0</v>
      </c>
      <c r="F45" s="51"/>
      <c r="G45" s="52">
        <f t="shared" si="29"/>
        <v>1</v>
      </c>
      <c r="H45" s="53">
        <f t="shared" si="28"/>
        <v>2</v>
      </c>
    </row>
    <row r="46">
      <c r="A46" s="54" t="s">
        <v>66</v>
      </c>
      <c r="B46" s="55"/>
      <c r="C46" s="56"/>
      <c r="D46" s="156">
        <v>1.0</v>
      </c>
      <c r="E46" s="58"/>
      <c r="F46" s="59"/>
      <c r="G46" s="52">
        <f t="shared" si="29"/>
        <v>1</v>
      </c>
      <c r="H46" s="53">
        <f t="shared" si="28"/>
        <v>7</v>
      </c>
    </row>
    <row r="47">
      <c r="A47" s="54" t="s">
        <v>67</v>
      </c>
      <c r="B47" s="55"/>
      <c r="C47" s="56"/>
      <c r="D47" s="49"/>
      <c r="E47" s="50">
        <v>1.0</v>
      </c>
      <c r="F47" s="59"/>
      <c r="G47" s="52">
        <f t="shared" si="29"/>
        <v>1</v>
      </c>
      <c r="H47" s="53">
        <f t="shared" si="28"/>
        <v>3</v>
      </c>
    </row>
    <row r="48">
      <c r="A48" s="60" t="s">
        <v>69</v>
      </c>
      <c r="B48" s="47"/>
      <c r="C48" s="56"/>
      <c r="D48" s="49"/>
      <c r="E48" s="58"/>
      <c r="F48" s="59"/>
      <c r="G48" s="52">
        <f t="shared" si="29"/>
        <v>0</v>
      </c>
      <c r="H48" s="53">
        <f t="shared" si="28"/>
        <v>10</v>
      </c>
    </row>
    <row r="49">
      <c r="A49" s="42">
        <f>A41 + 1</f>
        <v>44625</v>
      </c>
      <c r="B49" s="43" t="str">
        <f t="shared" ref="B49:E49" si="30">B41</f>
        <v>Reviews Creation</v>
      </c>
      <c r="C49" s="35" t="str">
        <f t="shared" si="30"/>
        <v>UM + Unit tests</v>
      </c>
      <c r="D49" s="37" t="str">
        <f t="shared" si="30"/>
        <v>Login/Signup Page</v>
      </c>
      <c r="E49" s="39" t="str">
        <f t="shared" si="30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49"/>
      <c r="E50" s="50">
        <v>1.0</v>
      </c>
      <c r="F50" s="59"/>
      <c r="G50" s="52">
        <f t="shared" ref="G50:G55" si="31">sum(B50:E50)</f>
        <v>1</v>
      </c>
      <c r="H50" s="53">
        <f t="shared" ref="H50:H56" si="32">H42 - G50</f>
        <v>-3</v>
      </c>
    </row>
    <row r="51">
      <c r="A51" s="54" t="s">
        <v>61</v>
      </c>
      <c r="B51" s="55"/>
      <c r="C51" s="56"/>
      <c r="D51" s="49"/>
      <c r="E51" s="58"/>
      <c r="F51" s="59"/>
      <c r="G51" s="52">
        <f t="shared" si="31"/>
        <v>0</v>
      </c>
      <c r="H51" s="53">
        <f t="shared" si="32"/>
        <v>1.5</v>
      </c>
    </row>
    <row r="52">
      <c r="A52" s="54" t="s">
        <v>63</v>
      </c>
      <c r="B52" s="55"/>
      <c r="C52" s="56"/>
      <c r="D52" s="49"/>
      <c r="E52" s="58"/>
      <c r="F52" s="59"/>
      <c r="G52" s="52">
        <f t="shared" si="31"/>
        <v>0</v>
      </c>
      <c r="H52" s="53">
        <f t="shared" si="32"/>
        <v>1</v>
      </c>
    </row>
    <row r="53">
      <c r="A53" s="54" t="s">
        <v>64</v>
      </c>
      <c r="B53" s="55"/>
      <c r="C53" s="56"/>
      <c r="D53" s="49"/>
      <c r="E53" s="50">
        <v>2.0</v>
      </c>
      <c r="F53" s="51">
        <v>0.0</v>
      </c>
      <c r="G53" s="52">
        <f t="shared" si="31"/>
        <v>2</v>
      </c>
      <c r="H53" s="53">
        <f t="shared" si="32"/>
        <v>0</v>
      </c>
    </row>
    <row r="54">
      <c r="A54" s="54" t="s">
        <v>66</v>
      </c>
      <c r="B54" s="55"/>
      <c r="C54" s="48"/>
      <c r="D54" s="156">
        <v>2.0</v>
      </c>
      <c r="E54" s="58"/>
      <c r="F54" s="51">
        <v>1.0</v>
      </c>
      <c r="G54" s="52">
        <f t="shared" si="31"/>
        <v>2</v>
      </c>
      <c r="H54" s="53">
        <f t="shared" si="32"/>
        <v>5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1"/>
        <v>1</v>
      </c>
      <c r="H55" s="53">
        <f t="shared" si="32"/>
        <v>2</v>
      </c>
    </row>
    <row r="56">
      <c r="A56" s="60" t="s">
        <v>69</v>
      </c>
      <c r="B56" s="55"/>
      <c r="C56" s="56"/>
      <c r="D56" s="156">
        <v>1.0</v>
      </c>
      <c r="E56" s="58"/>
      <c r="F56" s="51">
        <v>2.0</v>
      </c>
      <c r="G56" s="52">
        <f>sum(B56:F56)</f>
        <v>3</v>
      </c>
      <c r="H56" s="53">
        <f t="shared" si="32"/>
        <v>7</v>
      </c>
    </row>
    <row r="57">
      <c r="A57" s="42">
        <f>A49 + 1</f>
        <v>44626</v>
      </c>
      <c r="B57" s="43" t="str">
        <f t="shared" ref="B57:E57" si="33">B49</f>
        <v>Reviews Creation</v>
      </c>
      <c r="C57" s="35" t="str">
        <f t="shared" si="33"/>
        <v>UM + Unit tests</v>
      </c>
      <c r="D57" s="37" t="str">
        <f t="shared" si="33"/>
        <v>Login/Signup Page</v>
      </c>
      <c r="E57" s="39" t="str">
        <f t="shared" si="33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49"/>
      <c r="E58" s="58"/>
      <c r="F58" s="59"/>
      <c r="G58" s="52">
        <f t="shared" ref="G58:G64" si="34">sum(B58:E58)</f>
        <v>0</v>
      </c>
      <c r="H58" s="53">
        <f t="shared" ref="H58:H64" si="35">H50 - G58</f>
        <v>-3</v>
      </c>
    </row>
    <row r="59">
      <c r="A59" s="54" t="s">
        <v>61</v>
      </c>
      <c r="B59" s="55"/>
      <c r="C59" s="56"/>
      <c r="D59" s="49"/>
      <c r="E59" s="58"/>
      <c r="F59" s="59"/>
      <c r="G59" s="52">
        <f t="shared" si="34"/>
        <v>0</v>
      </c>
      <c r="H59" s="53">
        <f t="shared" si="35"/>
        <v>1.5</v>
      </c>
    </row>
    <row r="60">
      <c r="A60" s="54" t="s">
        <v>63</v>
      </c>
      <c r="B60" s="55"/>
      <c r="C60" s="56"/>
      <c r="D60" s="156">
        <v>1.0</v>
      </c>
      <c r="E60" s="58"/>
      <c r="F60" s="59"/>
      <c r="G60" s="52">
        <f t="shared" si="34"/>
        <v>1</v>
      </c>
      <c r="H60" s="53">
        <f t="shared" si="35"/>
        <v>0</v>
      </c>
    </row>
    <row r="61">
      <c r="A61" s="54" t="s">
        <v>64</v>
      </c>
      <c r="B61" s="55"/>
      <c r="C61" s="56"/>
      <c r="D61" s="49"/>
      <c r="E61" s="58"/>
      <c r="F61" s="51"/>
      <c r="G61" s="52">
        <f t="shared" si="34"/>
        <v>0</v>
      </c>
      <c r="H61" s="53">
        <f t="shared" si="35"/>
        <v>0</v>
      </c>
    </row>
    <row r="62">
      <c r="A62" s="54" t="s">
        <v>66</v>
      </c>
      <c r="B62" s="55"/>
      <c r="C62" s="56"/>
      <c r="D62" s="156">
        <v>2.0</v>
      </c>
      <c r="E62" s="58"/>
      <c r="F62" s="59"/>
      <c r="G62" s="52">
        <f t="shared" si="34"/>
        <v>2</v>
      </c>
      <c r="H62" s="53">
        <f t="shared" si="35"/>
        <v>3</v>
      </c>
    </row>
    <row r="63">
      <c r="A63" s="54" t="s">
        <v>67</v>
      </c>
      <c r="B63" s="55"/>
      <c r="C63" s="56"/>
      <c r="D63" s="49"/>
      <c r="E63" s="50">
        <v>1.0</v>
      </c>
      <c r="F63" s="59"/>
      <c r="G63" s="52">
        <f t="shared" si="34"/>
        <v>1</v>
      </c>
      <c r="H63" s="53">
        <f t="shared" si="35"/>
        <v>1</v>
      </c>
    </row>
    <row r="64">
      <c r="A64" s="60" t="s">
        <v>69</v>
      </c>
      <c r="B64" s="61"/>
      <c r="C64" s="62"/>
      <c r="D64" s="157">
        <v>4.0</v>
      </c>
      <c r="E64" s="158"/>
      <c r="F64" s="159">
        <v>2.0</v>
      </c>
      <c r="G64" s="52">
        <f t="shared" si="34"/>
        <v>4</v>
      </c>
      <c r="H64" s="66">
        <f t="shared" si="35"/>
        <v>3</v>
      </c>
    </row>
    <row r="65">
      <c r="E65" s="67" t="s">
        <v>75</v>
      </c>
      <c r="F65" s="68">
        <f>SUM(F9:F64)</f>
        <v>14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44620</v>
      </c>
      <c r="B72" s="70">
        <f>SUM(G10+G11+G12+G13+G14+G15+G16)</f>
        <v>8</v>
      </c>
      <c r="C72" s="70">
        <f>(B72-F72)/(F72)*100</f>
        <v>-1.754385965</v>
      </c>
      <c r="D72" s="70">
        <f>SUM(H9:H16)</f>
        <v>57</v>
      </c>
      <c r="E72" s="70">
        <f>D72</f>
        <v>57</v>
      </c>
      <c r="F72" s="70">
        <f>E78</f>
        <v>8.142857143</v>
      </c>
    </row>
    <row r="73">
      <c r="A73" s="32">
        <f t="shared" ref="A73:A79" si="36">A72 + 1</f>
        <v>44621</v>
      </c>
      <c r="B73" s="70">
        <f>SUM(G18+G19+G20+G21+G22+G23+G24)</f>
        <v>9</v>
      </c>
      <c r="C73" s="70">
        <f>(B73-F72)/(F72)*100</f>
        <v>10.52631579</v>
      </c>
      <c r="D73" s="70">
        <f>Sum(H17:H24)</f>
        <v>48</v>
      </c>
      <c r="E73" s="70">
        <f>D72 * (6/7)</f>
        <v>48.85714286</v>
      </c>
    </row>
    <row r="74">
      <c r="A74" s="32">
        <f t="shared" si="36"/>
        <v>44622</v>
      </c>
      <c r="B74" s="70">
        <f>SUM(G26+G27+G28+G29+G30+G31+G32)</f>
        <v>8.5</v>
      </c>
      <c r="C74" s="70">
        <f>(B74-F72)/(F72)*100</f>
        <v>4.385964912</v>
      </c>
      <c r="D74" s="70">
        <f>sum(H25:H32)</f>
        <v>39.5</v>
      </c>
      <c r="E74" s="70">
        <f>D72 * (5/7)</f>
        <v>40.71428571</v>
      </c>
    </row>
    <row r="75">
      <c r="A75" s="32">
        <f t="shared" si="36"/>
        <v>44623</v>
      </c>
      <c r="B75" s="70">
        <f>SUM(G34+G35+G36+G37+G38+G39+G40)</f>
        <v>9.5</v>
      </c>
      <c r="C75" s="70">
        <f>(B75-F72)/(F72)*100</f>
        <v>16.66666667</v>
      </c>
      <c r="D75" s="70">
        <f>sum(H33:H40)</f>
        <v>30</v>
      </c>
      <c r="E75" s="70">
        <f>D72 * (4/7)</f>
        <v>32.57142857</v>
      </c>
    </row>
    <row r="76">
      <c r="A76" s="32">
        <f t="shared" si="36"/>
        <v>44624</v>
      </c>
      <c r="B76" s="70">
        <f>SUM(G42+G43+G44+G45+G46+G47+G48)</f>
        <v>7.5</v>
      </c>
      <c r="C76" s="70">
        <f>((B76-F72)/(F72)*100)</f>
        <v>-7.894736842</v>
      </c>
      <c r="D76" s="70">
        <f>sum(H41:H48)</f>
        <v>22.5</v>
      </c>
      <c r="E76" s="70">
        <f>D72 * (3/7)</f>
        <v>24.42857143</v>
      </c>
    </row>
    <row r="77">
      <c r="A77" s="32">
        <f t="shared" si="36"/>
        <v>44625</v>
      </c>
      <c r="B77" s="70">
        <f>SUM(G50+G51+G52+G53+G54+G55+G56)</f>
        <v>9</v>
      </c>
      <c r="C77" s="70">
        <f>(B77-F72)/(F72)*100</f>
        <v>10.52631579</v>
      </c>
      <c r="D77" s="70">
        <f>sum(H49:H56)</f>
        <v>13.5</v>
      </c>
      <c r="E77" s="70">
        <f>D72 * (2/7)</f>
        <v>16.28571429</v>
      </c>
    </row>
    <row r="78">
      <c r="A78" s="32">
        <f t="shared" si="36"/>
        <v>44626</v>
      </c>
      <c r="B78" s="70">
        <f>SUM(G58+G59+G60+G61+G62+G63+G64)</f>
        <v>8</v>
      </c>
      <c r="C78" s="70">
        <f>(B78-F72)/(F72)*100</f>
        <v>-1.754385965</v>
      </c>
      <c r="D78" s="70">
        <f>sum(H57:H64)</f>
        <v>5.5</v>
      </c>
      <c r="E78" s="70">
        <f>D72 * (1/7)</f>
        <v>8.142857143</v>
      </c>
    </row>
    <row r="79">
      <c r="A79" s="32">
        <f t="shared" si="36"/>
        <v>44627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5.5</v>
      </c>
      <c r="E79" s="70">
        <f>D72 * 0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5</v>
      </c>
      <c r="D2" s="28">
        <v>44627.0</v>
      </c>
      <c r="E2" s="29">
        <f>SUM(H9:H16)</f>
        <v>52</v>
      </c>
      <c r="F2" s="30">
        <f>sum(I2:I5)</f>
        <v>55</v>
      </c>
      <c r="G2" s="31" t="s">
        <v>91</v>
      </c>
      <c r="H2" s="31">
        <f>sum(B9:B64)</f>
        <v>14</v>
      </c>
      <c r="I2" s="31">
        <v>10.0</v>
      </c>
      <c r="J2" s="32">
        <f>D2</f>
        <v>44627</v>
      </c>
      <c r="K2" s="33">
        <f>B2</f>
        <v>8</v>
      </c>
      <c r="L2" s="33">
        <f>B3</f>
        <v>10</v>
      </c>
      <c r="M2" s="33">
        <f>B4</f>
        <v>8</v>
      </c>
      <c r="N2" s="33">
        <f>B5</f>
        <v>8</v>
      </c>
      <c r="O2" s="33">
        <f>B6</f>
        <v>12</v>
      </c>
      <c r="P2" s="33">
        <f>B7</f>
        <v>8</v>
      </c>
      <c r="Q2" s="33">
        <f>B8</f>
        <v>8</v>
      </c>
      <c r="R2" s="33">
        <f>sum(K2:Q2)</f>
        <v>62</v>
      </c>
      <c r="V2" s="25"/>
      <c r="W2" s="33">
        <f t="shared" ref="W2:AC2" si="1">(K11-K17)/7</f>
        <v>0.7142857143</v>
      </c>
      <c r="X2" s="33">
        <f t="shared" si="1"/>
        <v>1</v>
      </c>
      <c r="Y2" s="33">
        <f t="shared" si="1"/>
        <v>0.8571428571</v>
      </c>
      <c r="Z2" s="33">
        <f t="shared" si="1"/>
        <v>1</v>
      </c>
      <c r="AA2" s="33">
        <f t="shared" si="1"/>
        <v>1.142857143</v>
      </c>
      <c r="AB2" s="33">
        <f t="shared" si="1"/>
        <v>0.9285714286</v>
      </c>
      <c r="AC2" s="33">
        <f t="shared" si="1"/>
        <v>0.7142857143</v>
      </c>
      <c r="AD2" s="34"/>
    </row>
    <row r="3">
      <c r="A3" s="26" t="s">
        <v>61</v>
      </c>
      <c r="B3" s="27">
        <v>10.0</v>
      </c>
      <c r="C3" s="27">
        <f t="shared" ref="C3:C4" si="3">sumif(A9:A1000,A3,G9:G1000)</f>
        <v>9</v>
      </c>
      <c r="D3" s="28">
        <f t="shared" ref="D3:D8" si="4">D2 + 1</f>
        <v>44628</v>
      </c>
      <c r="E3" s="29">
        <f>Sum(H17:H24)</f>
        <v>46</v>
      </c>
      <c r="F3" s="29">
        <f>F2 * (6/7)</f>
        <v>47.14285714</v>
      </c>
      <c r="G3" s="5" t="s">
        <v>92</v>
      </c>
      <c r="H3" s="35">
        <f>sum(C9:C64)</f>
        <v>6</v>
      </c>
      <c r="I3" s="5">
        <v>10.0</v>
      </c>
      <c r="J3" s="32">
        <f t="shared" ref="J3:J9" si="5">J2 + 1</f>
        <v>44628</v>
      </c>
      <c r="K3" s="33">
        <f t="shared" ref="K3:R3" si="2">K2 * (6/7)</f>
        <v>6.857142857</v>
      </c>
      <c r="L3" s="33">
        <f t="shared" si="2"/>
        <v>8.571428571</v>
      </c>
      <c r="M3" s="33">
        <f t="shared" si="2"/>
        <v>6.857142857</v>
      </c>
      <c r="N3" s="33">
        <f t="shared" si="2"/>
        <v>6.857142857</v>
      </c>
      <c r="O3" s="33">
        <f t="shared" si="2"/>
        <v>10.28571429</v>
      </c>
      <c r="P3" s="33">
        <f t="shared" si="2"/>
        <v>6.857142857</v>
      </c>
      <c r="Q3" s="33">
        <f t="shared" si="2"/>
        <v>6.857142857</v>
      </c>
      <c r="R3" s="33">
        <f t="shared" si="2"/>
        <v>53.14285714</v>
      </c>
    </row>
    <row r="4">
      <c r="A4" s="26" t="s">
        <v>63</v>
      </c>
      <c r="B4" s="27">
        <v>8.0</v>
      </c>
      <c r="C4" s="27">
        <f t="shared" si="3"/>
        <v>8</v>
      </c>
      <c r="D4" s="28">
        <f t="shared" si="4"/>
        <v>44629</v>
      </c>
      <c r="E4" s="29">
        <f>sum(H25:H32)</f>
        <v>36</v>
      </c>
      <c r="F4" s="29">
        <f>F2 * (5/7)</f>
        <v>39.28571429</v>
      </c>
      <c r="G4" s="36" t="s">
        <v>93</v>
      </c>
      <c r="H4" s="37">
        <f>sum(D9:D64)</f>
        <v>8</v>
      </c>
      <c r="I4" s="36">
        <v>20.0</v>
      </c>
      <c r="J4" s="32">
        <f t="shared" si="5"/>
        <v>44629</v>
      </c>
      <c r="K4" s="33">
        <f t="shared" ref="K4:R4" si="6">K2 * (5/7)</f>
        <v>5.714285714</v>
      </c>
      <c r="L4" s="33">
        <f t="shared" si="6"/>
        <v>7.142857143</v>
      </c>
      <c r="M4" s="33">
        <f t="shared" si="6"/>
        <v>5.714285714</v>
      </c>
      <c r="N4" s="33">
        <f t="shared" si="6"/>
        <v>5.714285714</v>
      </c>
      <c r="O4" s="33">
        <f t="shared" si="6"/>
        <v>8.571428571</v>
      </c>
      <c r="P4" s="33">
        <f t="shared" si="6"/>
        <v>5.714285714</v>
      </c>
      <c r="Q4" s="33">
        <f t="shared" si="6"/>
        <v>5.714285714</v>
      </c>
      <c r="R4" s="33">
        <f t="shared" si="6"/>
        <v>44.28571429</v>
      </c>
    </row>
    <row r="5">
      <c r="A5" s="26" t="s">
        <v>64</v>
      </c>
      <c r="B5" s="27">
        <v>8.0</v>
      </c>
      <c r="C5" s="27">
        <f>sumif(A9:A1000,A5,G9:G1000)</f>
        <v>8</v>
      </c>
      <c r="D5" s="28">
        <f t="shared" si="4"/>
        <v>44630</v>
      </c>
      <c r="E5" s="29">
        <f>sum(H33:H40)</f>
        <v>25</v>
      </c>
      <c r="F5" s="29">
        <f>F2 * (4/7)</f>
        <v>31.42857143</v>
      </c>
      <c r="G5" s="38" t="s">
        <v>65</v>
      </c>
      <c r="H5" s="39">
        <f>sum(E9:E64)</f>
        <v>26</v>
      </c>
      <c r="I5" s="38">
        <v>15.0</v>
      </c>
      <c r="J5" s="32">
        <f t="shared" si="5"/>
        <v>44630</v>
      </c>
      <c r="K5" s="33">
        <f t="shared" ref="K5:R5" si="7">K2 * (4/7)</f>
        <v>4.571428571</v>
      </c>
      <c r="L5" s="33">
        <f t="shared" si="7"/>
        <v>5.714285714</v>
      </c>
      <c r="M5" s="33">
        <f t="shared" si="7"/>
        <v>4.571428571</v>
      </c>
      <c r="N5" s="33">
        <f t="shared" si="7"/>
        <v>4.571428571</v>
      </c>
      <c r="O5" s="33">
        <f t="shared" si="7"/>
        <v>6.857142857</v>
      </c>
      <c r="P5" s="33">
        <f t="shared" si="7"/>
        <v>4.571428571</v>
      </c>
      <c r="Q5" s="33">
        <f t="shared" si="7"/>
        <v>4.571428571</v>
      </c>
      <c r="R5" s="33">
        <f t="shared" si="7"/>
        <v>35.42857143</v>
      </c>
    </row>
    <row r="6">
      <c r="A6" s="26" t="s">
        <v>66</v>
      </c>
      <c r="B6" s="27">
        <v>12.0</v>
      </c>
      <c r="C6" s="27">
        <f>sumif(A9:A1000,A6,G9:G1000)</f>
        <v>11</v>
      </c>
      <c r="D6" s="28">
        <f t="shared" si="4"/>
        <v>44631</v>
      </c>
      <c r="E6" s="29">
        <f>sum(H41:H48)</f>
        <v>16</v>
      </c>
      <c r="F6" s="29">
        <f>F2 * (3/7)</f>
        <v>23.57142857</v>
      </c>
      <c r="J6" s="32">
        <f t="shared" si="5"/>
        <v>44631</v>
      </c>
      <c r="K6" s="33">
        <f t="shared" ref="K6:R6" si="8">K2 * (3/7)</f>
        <v>3.428571429</v>
      </c>
      <c r="L6" s="33">
        <f t="shared" si="8"/>
        <v>4.285714286</v>
      </c>
      <c r="M6" s="33">
        <f t="shared" si="8"/>
        <v>3.428571429</v>
      </c>
      <c r="N6" s="33">
        <f t="shared" si="8"/>
        <v>3.428571429</v>
      </c>
      <c r="O6" s="33">
        <f t="shared" si="8"/>
        <v>5.142857143</v>
      </c>
      <c r="P6" s="33">
        <f t="shared" si="8"/>
        <v>3.428571429</v>
      </c>
      <c r="Q6" s="33">
        <f t="shared" si="8"/>
        <v>3.428571429</v>
      </c>
      <c r="R6" s="33">
        <f t="shared" si="8"/>
        <v>26.57142857</v>
      </c>
    </row>
    <row r="7">
      <c r="A7" s="26" t="s">
        <v>67</v>
      </c>
      <c r="B7" s="27">
        <v>8.0</v>
      </c>
      <c r="C7" s="27">
        <f>sumif(A9:A1000,A7,G9:G1000)</f>
        <v>6.5</v>
      </c>
      <c r="D7" s="28">
        <f t="shared" si="4"/>
        <v>44632</v>
      </c>
      <c r="E7" s="29">
        <f>sum(H49:H56)</f>
        <v>11</v>
      </c>
      <c r="F7" s="29">
        <f>F2 * (2/7)</f>
        <v>15.71428571</v>
      </c>
      <c r="G7" s="26" t="s">
        <v>68</v>
      </c>
      <c r="H7" s="26" t="s">
        <v>50</v>
      </c>
      <c r="J7" s="32">
        <f t="shared" si="5"/>
        <v>44632</v>
      </c>
      <c r="K7" s="33">
        <f t="shared" ref="K7:R7" si="9">K2 * (2/7)</f>
        <v>2.285714286</v>
      </c>
      <c r="L7" s="33">
        <f t="shared" si="9"/>
        <v>2.857142857</v>
      </c>
      <c r="M7" s="33">
        <f t="shared" si="9"/>
        <v>2.285714286</v>
      </c>
      <c r="N7" s="33">
        <f t="shared" si="9"/>
        <v>2.285714286</v>
      </c>
      <c r="O7" s="33">
        <f t="shared" si="9"/>
        <v>3.428571429</v>
      </c>
      <c r="P7" s="33">
        <f t="shared" si="9"/>
        <v>2.285714286</v>
      </c>
      <c r="Q7" s="33">
        <f t="shared" si="9"/>
        <v>2.285714286</v>
      </c>
      <c r="R7" s="33">
        <f t="shared" si="9"/>
        <v>17.71428571</v>
      </c>
    </row>
    <row r="8">
      <c r="A8" s="26" t="s">
        <v>69</v>
      </c>
      <c r="B8" s="27">
        <v>8.0</v>
      </c>
      <c r="C8" s="27">
        <f>sumif(A9:A1000,A8,G9:G1000)</f>
        <v>7</v>
      </c>
      <c r="D8" s="28">
        <f t="shared" si="4"/>
        <v>44633</v>
      </c>
      <c r="E8" s="29">
        <f>sum(H57:H64)</f>
        <v>7.5</v>
      </c>
      <c r="F8" s="29">
        <f>F2 * (1/7)</f>
        <v>7.857142857</v>
      </c>
      <c r="G8" s="40">
        <f t="shared" ref="G8:H8" si="10">Sum(B2:B8)</f>
        <v>62</v>
      </c>
      <c r="H8" s="41">
        <f t="shared" si="10"/>
        <v>54.5</v>
      </c>
      <c r="J8" s="32">
        <f t="shared" si="5"/>
        <v>44633</v>
      </c>
      <c r="K8" s="33">
        <f t="shared" ref="K8:R8" si="11">K2 * (1/7)</f>
        <v>1.142857143</v>
      </c>
      <c r="L8" s="33">
        <f t="shared" si="11"/>
        <v>1.428571429</v>
      </c>
      <c r="M8" s="33">
        <f t="shared" si="11"/>
        <v>1.142857143</v>
      </c>
      <c r="N8" s="33">
        <f t="shared" si="11"/>
        <v>1.142857143</v>
      </c>
      <c r="O8" s="33">
        <f t="shared" si="11"/>
        <v>1.714285714</v>
      </c>
      <c r="P8" s="33">
        <f t="shared" si="11"/>
        <v>1.142857143</v>
      </c>
      <c r="Q8" s="33">
        <f t="shared" si="11"/>
        <v>1.142857143</v>
      </c>
      <c r="R8" s="33">
        <f t="shared" si="11"/>
        <v>8.857142857</v>
      </c>
    </row>
    <row r="9">
      <c r="A9" s="42">
        <f>D2</f>
        <v>44627</v>
      </c>
      <c r="B9" s="43" t="str">
        <f>G2</f>
        <v>Connect front end</v>
      </c>
      <c r="C9" s="35" t="str">
        <f>G3</f>
        <v>Create Reviews</v>
      </c>
      <c r="D9" s="37" t="str">
        <f>G4</f>
        <v>Signup page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5"/>
        <v>44634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46" t="s">
        <v>59</v>
      </c>
      <c r="B10" s="47">
        <v>0.0</v>
      </c>
      <c r="C10" s="48">
        <v>0.0</v>
      </c>
      <c r="D10" s="49"/>
      <c r="E10" s="50">
        <v>0.0</v>
      </c>
      <c r="F10" s="51"/>
      <c r="G10" s="52">
        <f t="shared" ref="G10:G16" si="13">sum(B10:E10)</f>
        <v>0</v>
      </c>
      <c r="H10" s="53">
        <f t="shared" ref="H10:H16" si="14">B2 - G10</f>
        <v>8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>
        <v>2.0</v>
      </c>
      <c r="F11" s="51">
        <v>0.5</v>
      </c>
      <c r="G11" s="52">
        <f t="shared" si="13"/>
        <v>2</v>
      </c>
      <c r="H11" s="53">
        <f t="shared" si="14"/>
        <v>8</v>
      </c>
      <c r="J11" s="32">
        <f>D2</f>
        <v>44627</v>
      </c>
      <c r="K11" s="57">
        <f>H10</f>
        <v>8</v>
      </c>
      <c r="L11" s="57">
        <f>H11</f>
        <v>8</v>
      </c>
      <c r="M11" s="57">
        <f>H12</f>
        <v>6</v>
      </c>
      <c r="N11" s="57">
        <f>H13</f>
        <v>7</v>
      </c>
      <c r="O11" s="57">
        <f>H14</f>
        <v>9</v>
      </c>
      <c r="P11" s="57">
        <f>H15</f>
        <v>8</v>
      </c>
      <c r="Q11" s="57">
        <f>H16</f>
        <v>6</v>
      </c>
      <c r="R11" s="57">
        <f t="shared" ref="R11:R18" si="15">sum(K11:Q11)</f>
        <v>52</v>
      </c>
    </row>
    <row r="12">
      <c r="A12" s="54" t="s">
        <v>63</v>
      </c>
      <c r="B12" s="55"/>
      <c r="C12" s="56"/>
      <c r="D12" s="49"/>
      <c r="E12" s="50">
        <v>2.0</v>
      </c>
      <c r="F12" s="51">
        <v>0.0</v>
      </c>
      <c r="G12" s="52">
        <f t="shared" si="13"/>
        <v>2</v>
      </c>
      <c r="H12" s="53">
        <f t="shared" si="14"/>
        <v>6</v>
      </c>
      <c r="J12" s="32">
        <f t="shared" ref="J12:J18" si="16">J11 + 1</f>
        <v>44628</v>
      </c>
      <c r="K12" s="57">
        <f>H18</f>
        <v>8</v>
      </c>
      <c r="L12" s="57">
        <f>H19</f>
        <v>8</v>
      </c>
      <c r="M12" s="57">
        <f>H20</f>
        <v>3</v>
      </c>
      <c r="N12" s="57">
        <f>H21</f>
        <v>6</v>
      </c>
      <c r="O12" s="57">
        <f>H22</f>
        <v>8</v>
      </c>
      <c r="P12" s="57">
        <f>H23</f>
        <v>7</v>
      </c>
      <c r="Q12" s="57">
        <f>H24</f>
        <v>6</v>
      </c>
      <c r="R12" s="57">
        <f t="shared" si="15"/>
        <v>46</v>
      </c>
    </row>
    <row r="13">
      <c r="A13" s="54" t="s">
        <v>64</v>
      </c>
      <c r="B13" s="55"/>
      <c r="C13" s="56"/>
      <c r="D13" s="49"/>
      <c r="E13" s="50">
        <v>1.0</v>
      </c>
      <c r="F13" s="51">
        <v>0.0</v>
      </c>
      <c r="G13" s="52">
        <f t="shared" si="13"/>
        <v>1</v>
      </c>
      <c r="H13" s="53">
        <f t="shared" si="14"/>
        <v>7</v>
      </c>
      <c r="J13" s="32">
        <f t="shared" si="16"/>
        <v>44629</v>
      </c>
      <c r="K13" s="57">
        <f>H26</f>
        <v>6</v>
      </c>
      <c r="L13" s="57">
        <f>H27</f>
        <v>6</v>
      </c>
      <c r="M13" s="57">
        <f>H28</f>
        <v>1</v>
      </c>
      <c r="N13" s="57">
        <f>H29</f>
        <v>5</v>
      </c>
      <c r="O13" s="57">
        <f>H30</f>
        <v>6</v>
      </c>
      <c r="P13" s="57">
        <f>H31</f>
        <v>6</v>
      </c>
      <c r="Q13" s="57">
        <f>H32</f>
        <v>6</v>
      </c>
      <c r="R13" s="57">
        <f t="shared" si="15"/>
        <v>36</v>
      </c>
    </row>
    <row r="14">
      <c r="A14" s="54" t="s">
        <v>66</v>
      </c>
      <c r="B14" s="55"/>
      <c r="C14" s="56"/>
      <c r="D14" s="156">
        <v>3.0</v>
      </c>
      <c r="E14" s="58"/>
      <c r="F14" s="59"/>
      <c r="G14" s="52">
        <f t="shared" si="13"/>
        <v>3</v>
      </c>
      <c r="H14" s="53">
        <f t="shared" si="14"/>
        <v>9</v>
      </c>
      <c r="J14" s="32">
        <f t="shared" si="16"/>
        <v>44630</v>
      </c>
      <c r="K14" s="57">
        <f>H34</f>
        <v>5</v>
      </c>
      <c r="L14" s="57">
        <f>H35</f>
        <v>4</v>
      </c>
      <c r="M14" s="57">
        <f>H36</f>
        <v>0</v>
      </c>
      <c r="N14" s="57">
        <f>H37</f>
        <v>4</v>
      </c>
      <c r="O14" s="57">
        <f>H38</f>
        <v>3</v>
      </c>
      <c r="P14" s="57">
        <f>H39</f>
        <v>5</v>
      </c>
      <c r="Q14" s="57">
        <f>H40</f>
        <v>4</v>
      </c>
      <c r="R14" s="57">
        <f t="shared" si="15"/>
        <v>25</v>
      </c>
    </row>
    <row r="15">
      <c r="A15" s="54" t="s">
        <v>67</v>
      </c>
      <c r="B15" s="55"/>
      <c r="C15" s="56"/>
      <c r="D15" s="49"/>
      <c r="E15" s="58"/>
      <c r="F15" s="51">
        <v>0.0</v>
      </c>
      <c r="G15" s="52">
        <f t="shared" si="13"/>
        <v>0</v>
      </c>
      <c r="H15" s="53">
        <f t="shared" si="14"/>
        <v>8</v>
      </c>
      <c r="J15" s="32">
        <f t="shared" si="16"/>
        <v>44631</v>
      </c>
      <c r="K15" s="57">
        <f>H42</f>
        <v>4</v>
      </c>
      <c r="L15" s="57">
        <f>H43</f>
        <v>1</v>
      </c>
      <c r="M15" s="57">
        <f>H44</f>
        <v>0</v>
      </c>
      <c r="N15" s="57">
        <f>H45</f>
        <v>3</v>
      </c>
      <c r="O15" s="57">
        <f>H46</f>
        <v>1</v>
      </c>
      <c r="P15" s="57">
        <f>H47</f>
        <v>4</v>
      </c>
      <c r="Q15" s="57">
        <f>H48</f>
        <v>3</v>
      </c>
      <c r="R15" s="57">
        <f t="shared" si="15"/>
        <v>16</v>
      </c>
    </row>
    <row r="16">
      <c r="A16" s="60" t="s">
        <v>69</v>
      </c>
      <c r="B16" s="47">
        <v>2.0</v>
      </c>
      <c r="C16" s="56"/>
      <c r="D16" s="49"/>
      <c r="E16" s="58"/>
      <c r="F16" s="59"/>
      <c r="G16" s="52">
        <f t="shared" si="13"/>
        <v>2</v>
      </c>
      <c r="H16" s="53">
        <f t="shared" si="14"/>
        <v>6</v>
      </c>
      <c r="J16" s="32">
        <f t="shared" si="16"/>
        <v>44632</v>
      </c>
      <c r="K16" s="57">
        <f>H50</f>
        <v>3</v>
      </c>
      <c r="L16" s="57">
        <f>H51</f>
        <v>1</v>
      </c>
      <c r="M16" s="57">
        <f>H52</f>
        <v>0</v>
      </c>
      <c r="N16" s="57">
        <f>H53</f>
        <v>0</v>
      </c>
      <c r="O16" s="57">
        <f>H54</f>
        <v>1</v>
      </c>
      <c r="P16" s="57">
        <f>H55</f>
        <v>3</v>
      </c>
      <c r="Q16" s="57">
        <f>H56</f>
        <v>3</v>
      </c>
      <c r="R16" s="57">
        <f t="shared" si="15"/>
        <v>11</v>
      </c>
    </row>
    <row r="17">
      <c r="A17" s="42">
        <f>A9 + 1</f>
        <v>44628</v>
      </c>
      <c r="B17" s="43" t="str">
        <f t="shared" ref="B17:E17" si="17">B9</f>
        <v>Connect front end</v>
      </c>
      <c r="C17" s="35" t="str">
        <f t="shared" si="17"/>
        <v>Create Reviews</v>
      </c>
      <c r="D17" s="37" t="str">
        <f t="shared" si="17"/>
        <v>Signup page</v>
      </c>
      <c r="E17" s="39" t="str">
        <f t="shared" si="17"/>
        <v>Other</v>
      </c>
      <c r="F17" s="44" t="s">
        <v>70</v>
      </c>
      <c r="G17" s="45" t="s">
        <v>71</v>
      </c>
      <c r="H17" s="23" t="s">
        <v>72</v>
      </c>
      <c r="J17" s="32">
        <f t="shared" si="16"/>
        <v>44633</v>
      </c>
      <c r="K17" s="57">
        <f>H58</f>
        <v>3</v>
      </c>
      <c r="L17" s="57">
        <f>H59</f>
        <v>1</v>
      </c>
      <c r="M17" s="57">
        <f>H60</f>
        <v>0</v>
      </c>
      <c r="N17" s="57">
        <f>H61</f>
        <v>0</v>
      </c>
      <c r="O17" s="57">
        <f>H62</f>
        <v>1</v>
      </c>
      <c r="P17" s="57">
        <f>H63</f>
        <v>1.5</v>
      </c>
      <c r="Q17" s="57">
        <f>H64</f>
        <v>1</v>
      </c>
      <c r="R17" s="57">
        <f t="shared" si="15"/>
        <v>7.5</v>
      </c>
    </row>
    <row r="18">
      <c r="A18" s="46" t="s">
        <v>59</v>
      </c>
      <c r="B18" s="47">
        <v>0.0</v>
      </c>
      <c r="C18" s="48">
        <v>0.0</v>
      </c>
      <c r="D18" s="49"/>
      <c r="E18" s="50">
        <v>0.0</v>
      </c>
      <c r="F18" s="51">
        <v>0.0</v>
      </c>
      <c r="G18" s="52">
        <f t="shared" ref="G18:G24" si="19">sum(B18:E18)</f>
        <v>0</v>
      </c>
      <c r="H18" s="53">
        <f t="shared" ref="H18:H24" si="20">H10 - G18</f>
        <v>8</v>
      </c>
      <c r="J18" s="32">
        <f t="shared" si="16"/>
        <v>44634</v>
      </c>
      <c r="K18" s="57">
        <f t="shared" ref="K18:Q18" si="18">K17</f>
        <v>3</v>
      </c>
      <c r="L18" s="57">
        <f t="shared" si="18"/>
        <v>1</v>
      </c>
      <c r="M18" s="57">
        <f t="shared" si="18"/>
        <v>0</v>
      </c>
      <c r="N18" s="57">
        <f t="shared" si="18"/>
        <v>0</v>
      </c>
      <c r="O18" s="57">
        <f t="shared" si="18"/>
        <v>1</v>
      </c>
      <c r="P18" s="57">
        <f t="shared" si="18"/>
        <v>1.5</v>
      </c>
      <c r="Q18" s="57">
        <f t="shared" si="18"/>
        <v>1</v>
      </c>
      <c r="R18" s="57">
        <f t="shared" si="15"/>
        <v>7.5</v>
      </c>
    </row>
    <row r="19">
      <c r="A19" s="54" t="s">
        <v>61</v>
      </c>
      <c r="B19" s="55"/>
      <c r="C19" s="56"/>
      <c r="D19" s="49"/>
      <c r="E19" s="58"/>
      <c r="F19" s="59"/>
      <c r="G19" s="52">
        <f t="shared" si="19"/>
        <v>0</v>
      </c>
      <c r="H19" s="53">
        <f t="shared" si="20"/>
        <v>8</v>
      </c>
    </row>
    <row r="20">
      <c r="A20" s="54" t="s">
        <v>63</v>
      </c>
      <c r="B20" s="47">
        <v>3.0</v>
      </c>
      <c r="C20" s="56"/>
      <c r="D20" s="49"/>
      <c r="E20" s="58"/>
      <c r="F20" s="51">
        <v>1.0</v>
      </c>
      <c r="G20" s="52">
        <f t="shared" si="19"/>
        <v>3</v>
      </c>
      <c r="H20" s="53">
        <f t="shared" si="20"/>
        <v>3</v>
      </c>
    </row>
    <row r="21">
      <c r="A21" s="54" t="s">
        <v>64</v>
      </c>
      <c r="B21" s="55"/>
      <c r="C21" s="56"/>
      <c r="D21" s="49"/>
      <c r="E21" s="50">
        <v>1.0</v>
      </c>
      <c r="F21" s="51">
        <v>0.0</v>
      </c>
      <c r="G21" s="52">
        <f t="shared" si="19"/>
        <v>1</v>
      </c>
      <c r="H21" s="53">
        <f t="shared" si="20"/>
        <v>6</v>
      </c>
    </row>
    <row r="22">
      <c r="A22" s="54" t="s">
        <v>66</v>
      </c>
      <c r="B22" s="55"/>
      <c r="C22" s="48">
        <v>1.0</v>
      </c>
      <c r="D22" s="49"/>
      <c r="E22" s="58"/>
      <c r="F22" s="51">
        <v>2.0</v>
      </c>
      <c r="G22" s="52">
        <f t="shared" si="19"/>
        <v>1</v>
      </c>
      <c r="H22" s="53">
        <f t="shared" si="20"/>
        <v>8</v>
      </c>
    </row>
    <row r="23">
      <c r="A23" s="54" t="s">
        <v>67</v>
      </c>
      <c r="B23" s="55"/>
      <c r="C23" s="56"/>
      <c r="D23" s="49"/>
      <c r="E23" s="50">
        <v>1.0</v>
      </c>
      <c r="F23" s="59"/>
      <c r="G23" s="52">
        <f t="shared" si="19"/>
        <v>1</v>
      </c>
      <c r="H23" s="53">
        <f t="shared" si="20"/>
        <v>7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19"/>
        <v>0</v>
      </c>
      <c r="H24" s="53">
        <f t="shared" si="20"/>
        <v>6</v>
      </c>
    </row>
    <row r="25">
      <c r="A25" s="42">
        <f>A17 + 1</f>
        <v>44629</v>
      </c>
      <c r="B25" s="43" t="str">
        <f t="shared" ref="B25:E25" si="21">B17</f>
        <v>Connect front end</v>
      </c>
      <c r="C25" s="35" t="str">
        <f t="shared" si="21"/>
        <v>Create Reviews</v>
      </c>
      <c r="D25" s="37" t="str">
        <f t="shared" si="21"/>
        <v>Signup page</v>
      </c>
      <c r="E25" s="39" t="str">
        <f t="shared" si="21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>
        <v>0.0</v>
      </c>
      <c r="C26" s="48">
        <v>0.0</v>
      </c>
      <c r="D26" s="49"/>
      <c r="E26" s="50">
        <v>2.0</v>
      </c>
      <c r="F26" s="51">
        <v>0.0</v>
      </c>
      <c r="G26" s="52">
        <f t="shared" ref="G26:G32" si="22">sum(B26:E26)</f>
        <v>2</v>
      </c>
      <c r="H26" s="53">
        <f t="shared" ref="H26:H32" si="23">H18 - G26</f>
        <v>6</v>
      </c>
    </row>
    <row r="27">
      <c r="A27" s="54" t="s">
        <v>61</v>
      </c>
      <c r="B27" s="47">
        <v>2.0</v>
      </c>
      <c r="C27" s="56"/>
      <c r="D27" s="49"/>
      <c r="E27" s="58"/>
      <c r="F27" s="51">
        <v>0.5</v>
      </c>
      <c r="G27" s="52">
        <f t="shared" si="22"/>
        <v>2</v>
      </c>
      <c r="H27" s="53">
        <f t="shared" si="23"/>
        <v>6</v>
      </c>
    </row>
    <row r="28">
      <c r="A28" s="54" t="s">
        <v>63</v>
      </c>
      <c r="B28" s="47">
        <v>2.0</v>
      </c>
      <c r="C28" s="56"/>
      <c r="D28" s="49"/>
      <c r="E28" s="58"/>
      <c r="F28" s="59"/>
      <c r="G28" s="52">
        <f t="shared" si="22"/>
        <v>2</v>
      </c>
      <c r="H28" s="53">
        <f t="shared" si="23"/>
        <v>1</v>
      </c>
    </row>
    <row r="29">
      <c r="A29" s="54" t="s">
        <v>64</v>
      </c>
      <c r="B29" s="55"/>
      <c r="C29" s="56"/>
      <c r="D29" s="49"/>
      <c r="E29" s="50">
        <v>1.0</v>
      </c>
      <c r="F29" s="59"/>
      <c r="G29" s="52">
        <f t="shared" si="22"/>
        <v>1</v>
      </c>
      <c r="H29" s="53">
        <f t="shared" si="23"/>
        <v>5</v>
      </c>
    </row>
    <row r="30">
      <c r="A30" s="54" t="s">
        <v>66</v>
      </c>
      <c r="B30" s="47">
        <v>2.0</v>
      </c>
      <c r="C30" s="48"/>
      <c r="D30" s="49"/>
      <c r="E30" s="58"/>
      <c r="F30" s="59"/>
      <c r="G30" s="52">
        <f t="shared" si="22"/>
        <v>2</v>
      </c>
      <c r="H30" s="53">
        <f t="shared" si="23"/>
        <v>6</v>
      </c>
    </row>
    <row r="31">
      <c r="A31" s="54" t="s">
        <v>67</v>
      </c>
      <c r="B31" s="55"/>
      <c r="C31" s="56"/>
      <c r="D31" s="49"/>
      <c r="E31" s="50">
        <v>1.0</v>
      </c>
      <c r="F31" s="59"/>
      <c r="G31" s="52">
        <f t="shared" si="22"/>
        <v>1</v>
      </c>
      <c r="H31" s="53">
        <f t="shared" si="23"/>
        <v>6</v>
      </c>
    </row>
    <row r="32">
      <c r="A32" s="60" t="s">
        <v>69</v>
      </c>
      <c r="B32" s="47"/>
      <c r="C32" s="56"/>
      <c r="D32" s="49"/>
      <c r="E32" s="58"/>
      <c r="F32" s="59"/>
      <c r="G32" s="52">
        <f t="shared" si="22"/>
        <v>0</v>
      </c>
      <c r="H32" s="53">
        <f t="shared" si="23"/>
        <v>6</v>
      </c>
    </row>
    <row r="33">
      <c r="A33" s="42">
        <f>A25 + 1</f>
        <v>44630</v>
      </c>
      <c r="B33" s="43" t="str">
        <f t="shared" ref="B33:E33" si="24">B25</f>
        <v>Connect front end</v>
      </c>
      <c r="C33" s="35" t="str">
        <f t="shared" si="24"/>
        <v>Create Reviews</v>
      </c>
      <c r="D33" s="37" t="str">
        <f t="shared" si="24"/>
        <v>Signup page</v>
      </c>
      <c r="E33" s="39" t="str">
        <f t="shared" si="24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>
        <v>0.0</v>
      </c>
      <c r="C34" s="48">
        <v>0.0</v>
      </c>
      <c r="D34" s="49"/>
      <c r="E34" s="50">
        <v>1.0</v>
      </c>
      <c r="F34" s="51">
        <v>1.0</v>
      </c>
      <c r="G34" s="52">
        <f t="shared" ref="G34:G40" si="25">sum(B34:E34)</f>
        <v>1</v>
      </c>
      <c r="H34" s="53">
        <f t="shared" ref="H34:H40" si="26">H26 - G34</f>
        <v>5</v>
      </c>
    </row>
    <row r="35">
      <c r="A35" s="54" t="s">
        <v>61</v>
      </c>
      <c r="B35" s="47">
        <v>1.0</v>
      </c>
      <c r="C35" s="56"/>
      <c r="D35" s="49"/>
      <c r="E35" s="50">
        <v>1.0</v>
      </c>
      <c r="F35" s="51">
        <v>0.5</v>
      </c>
      <c r="G35" s="52">
        <f t="shared" si="25"/>
        <v>2</v>
      </c>
      <c r="H35" s="53">
        <f t="shared" si="26"/>
        <v>4</v>
      </c>
    </row>
    <row r="36">
      <c r="A36" s="54" t="s">
        <v>63</v>
      </c>
      <c r="B36" s="47">
        <v>1.0</v>
      </c>
      <c r="C36" s="56"/>
      <c r="D36" s="49"/>
      <c r="E36" s="58"/>
      <c r="F36" s="59"/>
      <c r="G36" s="52">
        <f t="shared" si="25"/>
        <v>1</v>
      </c>
      <c r="H36" s="53">
        <f t="shared" si="26"/>
        <v>0</v>
      </c>
    </row>
    <row r="37">
      <c r="A37" s="54" t="s">
        <v>64</v>
      </c>
      <c r="B37" s="55"/>
      <c r="C37" s="56"/>
      <c r="D37" s="49"/>
      <c r="E37" s="50">
        <v>1.0</v>
      </c>
      <c r="F37" s="59"/>
      <c r="G37" s="52">
        <f t="shared" si="25"/>
        <v>1</v>
      </c>
      <c r="H37" s="53">
        <f t="shared" si="26"/>
        <v>4</v>
      </c>
    </row>
    <row r="38">
      <c r="A38" s="54" t="s">
        <v>66</v>
      </c>
      <c r="B38" s="55"/>
      <c r="C38" s="48"/>
      <c r="D38" s="156">
        <v>3.0</v>
      </c>
      <c r="E38" s="58"/>
      <c r="F38" s="59"/>
      <c r="G38" s="52">
        <f t="shared" si="25"/>
        <v>3</v>
      </c>
      <c r="H38" s="53">
        <f t="shared" si="26"/>
        <v>3</v>
      </c>
    </row>
    <row r="39">
      <c r="A39" s="54" t="s">
        <v>67</v>
      </c>
      <c r="B39" s="55"/>
      <c r="C39" s="56"/>
      <c r="D39" s="49"/>
      <c r="E39" s="50">
        <v>1.0</v>
      </c>
      <c r="F39" s="59"/>
      <c r="G39" s="52">
        <f t="shared" si="25"/>
        <v>1</v>
      </c>
      <c r="H39" s="53">
        <f t="shared" si="26"/>
        <v>5</v>
      </c>
    </row>
    <row r="40">
      <c r="A40" s="60" t="s">
        <v>69</v>
      </c>
      <c r="B40" s="55"/>
      <c r="C40" s="48">
        <v>2.0</v>
      </c>
      <c r="D40" s="49"/>
      <c r="E40" s="58"/>
      <c r="F40" s="59"/>
      <c r="G40" s="52">
        <f t="shared" si="25"/>
        <v>2</v>
      </c>
      <c r="H40" s="53">
        <f t="shared" si="26"/>
        <v>4</v>
      </c>
    </row>
    <row r="41">
      <c r="A41" s="42">
        <f>A33 + 1</f>
        <v>44631</v>
      </c>
      <c r="B41" s="43" t="str">
        <f t="shared" ref="B41:E41" si="27">B33</f>
        <v>Connect front end</v>
      </c>
      <c r="C41" s="35" t="str">
        <f t="shared" si="27"/>
        <v>Create Reviews</v>
      </c>
      <c r="D41" s="37" t="str">
        <f t="shared" si="27"/>
        <v>Signup page</v>
      </c>
      <c r="E41" s="39" t="str">
        <f t="shared" si="27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49"/>
      <c r="E42" s="50">
        <v>1.0</v>
      </c>
      <c r="F42" s="59"/>
      <c r="G42" s="52">
        <f>sum(B42:E42)</f>
        <v>1</v>
      </c>
      <c r="H42" s="53">
        <f t="shared" ref="H42:H48" si="28">H34 - G42</f>
        <v>4</v>
      </c>
    </row>
    <row r="43">
      <c r="A43" s="54" t="s">
        <v>61</v>
      </c>
      <c r="B43" s="47">
        <v>1.0</v>
      </c>
      <c r="C43" s="56"/>
      <c r="D43" s="49"/>
      <c r="E43" s="50">
        <v>1.5</v>
      </c>
      <c r="F43" s="51">
        <v>0.5</v>
      </c>
      <c r="G43" s="52">
        <f>sum(B43:F43)</f>
        <v>3</v>
      </c>
      <c r="H43" s="53">
        <f t="shared" si="28"/>
        <v>1</v>
      </c>
    </row>
    <row r="44">
      <c r="A44" s="54" t="s">
        <v>63</v>
      </c>
      <c r="B44" s="55"/>
      <c r="C44" s="56"/>
      <c r="D44" s="49"/>
      <c r="E44" s="58"/>
      <c r="F44" s="59"/>
      <c r="G44" s="52">
        <f t="shared" ref="G44:G48" si="29">sum(B44:E44)</f>
        <v>0</v>
      </c>
      <c r="H44" s="53">
        <f t="shared" si="28"/>
        <v>0</v>
      </c>
    </row>
    <row r="45">
      <c r="A45" s="54" t="s">
        <v>64</v>
      </c>
      <c r="B45" s="55"/>
      <c r="C45" s="56"/>
      <c r="D45" s="49"/>
      <c r="E45" s="50">
        <v>1.0</v>
      </c>
      <c r="F45" s="51">
        <v>0.0</v>
      </c>
      <c r="G45" s="52">
        <f t="shared" si="29"/>
        <v>1</v>
      </c>
      <c r="H45" s="53">
        <f t="shared" si="28"/>
        <v>3</v>
      </c>
    </row>
    <row r="46">
      <c r="A46" s="54" t="s">
        <v>66</v>
      </c>
      <c r="B46" s="55"/>
      <c r="C46" s="48"/>
      <c r="D46" s="156">
        <v>2.0</v>
      </c>
      <c r="E46" s="58"/>
      <c r="F46" s="59"/>
      <c r="G46" s="52">
        <f t="shared" si="29"/>
        <v>2</v>
      </c>
      <c r="H46" s="53">
        <f t="shared" si="28"/>
        <v>1</v>
      </c>
    </row>
    <row r="47">
      <c r="A47" s="54" t="s">
        <v>67</v>
      </c>
      <c r="B47" s="55"/>
      <c r="C47" s="56"/>
      <c r="D47" s="49"/>
      <c r="E47" s="50">
        <v>1.0</v>
      </c>
      <c r="F47" s="59"/>
      <c r="G47" s="52">
        <f t="shared" si="29"/>
        <v>1</v>
      </c>
      <c r="H47" s="53">
        <f t="shared" si="28"/>
        <v>4</v>
      </c>
    </row>
    <row r="48">
      <c r="A48" s="60" t="s">
        <v>69</v>
      </c>
      <c r="B48" s="47"/>
      <c r="C48" s="48">
        <v>1.0</v>
      </c>
      <c r="D48" s="49"/>
      <c r="E48" s="58"/>
      <c r="F48" s="59"/>
      <c r="G48" s="52">
        <f t="shared" si="29"/>
        <v>1</v>
      </c>
      <c r="H48" s="53">
        <f t="shared" si="28"/>
        <v>3</v>
      </c>
    </row>
    <row r="49">
      <c r="A49" s="42">
        <f>A41 + 1</f>
        <v>44632</v>
      </c>
      <c r="B49" s="43" t="str">
        <f t="shared" ref="B49:E49" si="30">B41</f>
        <v>Connect front end</v>
      </c>
      <c r="C49" s="35" t="str">
        <f t="shared" si="30"/>
        <v>Create Reviews</v>
      </c>
      <c r="D49" s="37" t="str">
        <f t="shared" si="30"/>
        <v>Signup page</v>
      </c>
      <c r="E49" s="39" t="str">
        <f t="shared" si="30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49"/>
      <c r="E50" s="50">
        <v>1.0</v>
      </c>
      <c r="F50" s="59"/>
      <c r="G50" s="52">
        <f t="shared" ref="G50:G56" si="31">sum(B50:E50)</f>
        <v>1</v>
      </c>
      <c r="H50" s="53">
        <f t="shared" ref="H50:H56" si="32">H42 - G50</f>
        <v>3</v>
      </c>
    </row>
    <row r="51">
      <c r="A51" s="54" t="s">
        <v>61</v>
      </c>
      <c r="B51" s="55"/>
      <c r="C51" s="56"/>
      <c r="D51" s="49"/>
      <c r="E51" s="58"/>
      <c r="F51" s="59"/>
      <c r="G51" s="52">
        <f t="shared" si="31"/>
        <v>0</v>
      </c>
      <c r="H51" s="53">
        <f t="shared" si="32"/>
        <v>1</v>
      </c>
    </row>
    <row r="52">
      <c r="A52" s="54" t="s">
        <v>63</v>
      </c>
      <c r="B52" s="55"/>
      <c r="C52" s="56"/>
      <c r="D52" s="49"/>
      <c r="E52" s="58"/>
      <c r="F52" s="59"/>
      <c r="G52" s="52">
        <f t="shared" si="31"/>
        <v>0</v>
      </c>
      <c r="H52" s="53">
        <f t="shared" si="32"/>
        <v>0</v>
      </c>
    </row>
    <row r="53">
      <c r="A53" s="54" t="s">
        <v>64</v>
      </c>
      <c r="B53" s="55"/>
      <c r="C53" s="56"/>
      <c r="D53" s="49"/>
      <c r="E53" s="50">
        <v>3.0</v>
      </c>
      <c r="F53" s="51">
        <v>0.0</v>
      </c>
      <c r="G53" s="52">
        <f t="shared" si="31"/>
        <v>3</v>
      </c>
      <c r="H53" s="53">
        <f t="shared" si="32"/>
        <v>0</v>
      </c>
    </row>
    <row r="54">
      <c r="A54" s="54" t="s">
        <v>66</v>
      </c>
      <c r="B54" s="55"/>
      <c r="C54" s="48"/>
      <c r="D54" s="49"/>
      <c r="E54" s="58"/>
      <c r="F54" s="59"/>
      <c r="G54" s="52">
        <f t="shared" si="31"/>
        <v>0</v>
      </c>
      <c r="H54" s="53">
        <f t="shared" si="32"/>
        <v>1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1"/>
        <v>1</v>
      </c>
      <c r="H55" s="53">
        <f t="shared" si="32"/>
        <v>3</v>
      </c>
    </row>
    <row r="56">
      <c r="A56" s="60" t="s">
        <v>69</v>
      </c>
      <c r="B56" s="55"/>
      <c r="C56" s="56"/>
      <c r="D56" s="49"/>
      <c r="E56" s="58"/>
      <c r="F56" s="59"/>
      <c r="G56" s="52">
        <f t="shared" si="31"/>
        <v>0</v>
      </c>
      <c r="H56" s="53">
        <f t="shared" si="32"/>
        <v>3</v>
      </c>
    </row>
    <row r="57">
      <c r="A57" s="42">
        <f>A49 + 1</f>
        <v>44633</v>
      </c>
      <c r="B57" s="43" t="str">
        <f t="shared" ref="B57:E57" si="33">B49</f>
        <v>Connect front end</v>
      </c>
      <c r="C57" s="35" t="str">
        <f t="shared" si="33"/>
        <v>Create Reviews</v>
      </c>
      <c r="D57" s="37" t="str">
        <f t="shared" si="33"/>
        <v>Signup page</v>
      </c>
      <c r="E57" s="39" t="str">
        <f t="shared" si="33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49"/>
      <c r="E58" s="58"/>
      <c r="F58" s="59"/>
      <c r="G58" s="52">
        <f t="shared" ref="G58:G64" si="34">sum(B58:E58)</f>
        <v>0</v>
      </c>
      <c r="H58" s="53">
        <f t="shared" ref="H58:H64" si="35">H50 - G58</f>
        <v>3</v>
      </c>
    </row>
    <row r="59">
      <c r="A59" s="54" t="s">
        <v>61</v>
      </c>
      <c r="B59" s="55"/>
      <c r="C59" s="56"/>
      <c r="D59" s="49"/>
      <c r="E59" s="58"/>
      <c r="F59" s="59"/>
      <c r="G59" s="52">
        <f t="shared" si="34"/>
        <v>0</v>
      </c>
      <c r="H59" s="53">
        <f t="shared" si="35"/>
        <v>1</v>
      </c>
    </row>
    <row r="60">
      <c r="A60" s="54" t="s">
        <v>63</v>
      </c>
      <c r="B60" s="55"/>
      <c r="C60" s="56"/>
      <c r="D60" s="49"/>
      <c r="E60" s="58"/>
      <c r="F60" s="59"/>
      <c r="G60" s="52">
        <f t="shared" si="34"/>
        <v>0</v>
      </c>
      <c r="H60" s="53">
        <f t="shared" si="35"/>
        <v>0</v>
      </c>
    </row>
    <row r="61">
      <c r="A61" s="54" t="s">
        <v>64</v>
      </c>
      <c r="B61" s="55"/>
      <c r="C61" s="56"/>
      <c r="D61" s="49"/>
      <c r="E61" s="58"/>
      <c r="F61" s="51">
        <v>0.0</v>
      </c>
      <c r="G61" s="52">
        <f t="shared" si="34"/>
        <v>0</v>
      </c>
      <c r="H61" s="53">
        <f t="shared" si="35"/>
        <v>0</v>
      </c>
    </row>
    <row r="62">
      <c r="A62" s="54" t="s">
        <v>66</v>
      </c>
      <c r="B62" s="55"/>
      <c r="C62" s="56"/>
      <c r="D62" s="49"/>
      <c r="E62" s="58"/>
      <c r="F62" s="59"/>
      <c r="G62" s="52">
        <f t="shared" si="34"/>
        <v>0</v>
      </c>
      <c r="H62" s="53">
        <f t="shared" si="35"/>
        <v>1</v>
      </c>
    </row>
    <row r="63">
      <c r="A63" s="54" t="s">
        <v>67</v>
      </c>
      <c r="B63" s="55"/>
      <c r="C63" s="56"/>
      <c r="D63" s="49"/>
      <c r="E63" s="50">
        <v>1.5</v>
      </c>
      <c r="F63" s="59"/>
      <c r="G63" s="52">
        <f t="shared" si="34"/>
        <v>1.5</v>
      </c>
      <c r="H63" s="53">
        <f t="shared" si="35"/>
        <v>1.5</v>
      </c>
    </row>
    <row r="64">
      <c r="A64" s="60" t="s">
        <v>69</v>
      </c>
      <c r="B64" s="61"/>
      <c r="C64" s="160">
        <v>2.0</v>
      </c>
      <c r="D64" s="63"/>
      <c r="E64" s="64"/>
      <c r="F64" s="65"/>
      <c r="G64" s="52">
        <f t="shared" si="34"/>
        <v>2</v>
      </c>
      <c r="H64" s="66">
        <f t="shared" si="35"/>
        <v>1</v>
      </c>
    </row>
    <row r="65">
      <c r="E65" s="67" t="s">
        <v>75</v>
      </c>
      <c r="F65" s="68">
        <f>SUM(F9:F64)</f>
        <v>6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44627</v>
      </c>
      <c r="B72" s="70">
        <f>SUM(G10+G11+G12+G13+G14+G15+G16)</f>
        <v>10</v>
      </c>
      <c r="C72" s="70">
        <f>(B72-F72)/(F72)*100</f>
        <v>34.61538462</v>
      </c>
      <c r="D72" s="70">
        <f>SUM(H9:H16)</f>
        <v>52</v>
      </c>
      <c r="E72" s="70">
        <f>D72</f>
        <v>52</v>
      </c>
      <c r="F72" s="70">
        <f>E78</f>
        <v>7.428571429</v>
      </c>
    </row>
    <row r="73">
      <c r="A73" s="32">
        <f t="shared" ref="A73:A79" si="36">A72 + 1</f>
        <v>44628</v>
      </c>
      <c r="B73" s="70">
        <f>SUM(G18+G19+G20+G21+G22+G23+G24)</f>
        <v>6</v>
      </c>
      <c r="C73" s="70">
        <f>(B73-F72)/(F72)*100</f>
        <v>-19.23076923</v>
      </c>
      <c r="D73" s="70">
        <f>Sum(H17:H24)</f>
        <v>46</v>
      </c>
      <c r="E73" s="70">
        <f>D72 * (6/7)</f>
        <v>44.57142857</v>
      </c>
    </row>
    <row r="74">
      <c r="A74" s="32">
        <f t="shared" si="36"/>
        <v>44629</v>
      </c>
      <c r="B74" s="70">
        <f>SUM(G26+G27+G28+G29+G30+G31+G32)</f>
        <v>10</v>
      </c>
      <c r="C74" s="70">
        <f>(B74-F72)/(F72)*100</f>
        <v>34.61538462</v>
      </c>
      <c r="D74" s="70">
        <f>sum(H25:H32)</f>
        <v>36</v>
      </c>
      <c r="E74" s="70">
        <f>D72 * (5/7)</f>
        <v>37.14285714</v>
      </c>
    </row>
    <row r="75">
      <c r="A75" s="32">
        <f t="shared" si="36"/>
        <v>44630</v>
      </c>
      <c r="B75" s="70">
        <f>SUM(G34+G35+G36+G37+G38+G39+G40)</f>
        <v>11</v>
      </c>
      <c r="C75" s="70">
        <f>(B75-F72)/(F72)*100</f>
        <v>48.07692308</v>
      </c>
      <c r="D75" s="70">
        <f>sum(H33:H40)</f>
        <v>25</v>
      </c>
      <c r="E75" s="70">
        <f>D72 * (4/7)</f>
        <v>29.71428571</v>
      </c>
    </row>
    <row r="76">
      <c r="A76" s="32">
        <f t="shared" si="36"/>
        <v>44631</v>
      </c>
      <c r="B76" s="70">
        <f>SUM(G42+G43+G44+G45+G46+G47+G48)</f>
        <v>9</v>
      </c>
      <c r="C76" s="70">
        <f>((B76-F72)/(F72)*100)</f>
        <v>21.15384615</v>
      </c>
      <c r="D76" s="70">
        <f>sum(H41:H48)</f>
        <v>16</v>
      </c>
      <c r="E76" s="70">
        <f>D72 * (3/7)</f>
        <v>22.28571429</v>
      </c>
    </row>
    <row r="77">
      <c r="A77" s="32">
        <f t="shared" si="36"/>
        <v>44632</v>
      </c>
      <c r="B77" s="70">
        <f>SUM(G50+G51+G52+G53+G54+G55+G56)</f>
        <v>5</v>
      </c>
      <c r="C77" s="70">
        <f>(B77-F72)/(F72)*100</f>
        <v>-32.69230769</v>
      </c>
      <c r="D77" s="70">
        <f>sum(H49:H56)</f>
        <v>11</v>
      </c>
      <c r="E77" s="70">
        <f>D72 * (2/7)</f>
        <v>14.85714286</v>
      </c>
    </row>
    <row r="78">
      <c r="A78" s="32">
        <f t="shared" si="36"/>
        <v>44633</v>
      </c>
      <c r="B78" s="70">
        <f>SUM(G58+G59+G60+G61+G62+G63+G64)</f>
        <v>3.5</v>
      </c>
      <c r="C78" s="70">
        <f>(B78-F72)/(F72)*100</f>
        <v>-52.88461538</v>
      </c>
      <c r="D78" s="70">
        <f>sum(H57:H64)</f>
        <v>7.5</v>
      </c>
      <c r="E78" s="70">
        <f>D72 * (1/7)</f>
        <v>7.428571429</v>
      </c>
    </row>
    <row r="79">
      <c r="A79" s="32">
        <f t="shared" si="36"/>
        <v>44634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7.5</v>
      </c>
      <c r="E79" s="70">
        <f>D72 * 0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8</v>
      </c>
      <c r="D2" s="28">
        <v>44634.0</v>
      </c>
      <c r="E2" s="29">
        <f>SUM(H9:H16)</f>
        <v>53</v>
      </c>
      <c r="F2" s="30">
        <f>sum(I2:I5)</f>
        <v>55</v>
      </c>
      <c r="G2" s="31" t="s">
        <v>94</v>
      </c>
      <c r="H2" s="134">
        <f>sum(B9:B64)</f>
        <v>12.5</v>
      </c>
      <c r="I2" s="31">
        <v>15.0</v>
      </c>
      <c r="J2" s="32">
        <f>D2</f>
        <v>44634</v>
      </c>
      <c r="K2" s="33">
        <f>B2</f>
        <v>8</v>
      </c>
      <c r="L2" s="33">
        <f>B3</f>
        <v>9</v>
      </c>
      <c r="M2" s="33">
        <f>B4</f>
        <v>8</v>
      </c>
      <c r="N2" s="33">
        <f>B5</f>
        <v>8</v>
      </c>
      <c r="O2" s="33">
        <f>B6</f>
        <v>12</v>
      </c>
      <c r="P2" s="33">
        <f>B7</f>
        <v>8</v>
      </c>
      <c r="Q2" s="33">
        <f>B8</f>
        <v>8</v>
      </c>
      <c r="R2" s="33">
        <f>sum(K2:Q2)</f>
        <v>61</v>
      </c>
      <c r="V2" s="25"/>
      <c r="W2" s="33">
        <f t="shared" ref="W2:AC2" si="1">(K11-K17)/7</f>
        <v>1.142857143</v>
      </c>
      <c r="X2" s="33">
        <f t="shared" si="1"/>
        <v>1</v>
      </c>
      <c r="Y2" s="33">
        <f t="shared" si="1"/>
        <v>0.8571428571</v>
      </c>
      <c r="Z2" s="33">
        <f t="shared" si="1"/>
        <v>0.8571428571</v>
      </c>
      <c r="AA2" s="33">
        <f t="shared" si="1"/>
        <v>1.285714286</v>
      </c>
      <c r="AB2" s="33">
        <f t="shared" si="1"/>
        <v>0.9285714286</v>
      </c>
      <c r="AC2" s="33">
        <f t="shared" si="1"/>
        <v>1</v>
      </c>
      <c r="AD2" s="34"/>
    </row>
    <row r="3">
      <c r="A3" s="26" t="s">
        <v>61</v>
      </c>
      <c r="B3" s="27">
        <v>9.0</v>
      </c>
      <c r="C3" s="27">
        <f t="shared" ref="C3:C4" si="3">sumif(A9:A1000,A3,G9:G1000)</f>
        <v>9</v>
      </c>
      <c r="D3" s="28">
        <f t="shared" ref="D3:D8" si="4">D2 + 1</f>
        <v>44635</v>
      </c>
      <c r="E3" s="29">
        <f>Sum(H17:H24)</f>
        <v>42.5</v>
      </c>
      <c r="F3" s="29">
        <f>F2 * (6/7)</f>
        <v>47.14285714</v>
      </c>
      <c r="G3" s="5" t="s">
        <v>95</v>
      </c>
      <c r="H3" s="136">
        <f>sum(C9:C64)</f>
        <v>18</v>
      </c>
      <c r="I3" s="5">
        <v>20.0</v>
      </c>
      <c r="J3" s="32">
        <f t="shared" ref="J3:J9" si="5">J2 + 1</f>
        <v>44635</v>
      </c>
      <c r="K3" s="33">
        <f t="shared" ref="K3:R3" si="2">K2 * (6/7)</f>
        <v>6.857142857</v>
      </c>
      <c r="L3" s="33">
        <f t="shared" si="2"/>
        <v>7.714285714</v>
      </c>
      <c r="M3" s="33">
        <f t="shared" si="2"/>
        <v>6.857142857</v>
      </c>
      <c r="N3" s="33">
        <f t="shared" si="2"/>
        <v>6.857142857</v>
      </c>
      <c r="O3" s="33">
        <f t="shared" si="2"/>
        <v>10.28571429</v>
      </c>
      <c r="P3" s="33">
        <f t="shared" si="2"/>
        <v>6.857142857</v>
      </c>
      <c r="Q3" s="33">
        <f t="shared" si="2"/>
        <v>6.857142857</v>
      </c>
      <c r="R3" s="33">
        <f t="shared" si="2"/>
        <v>52.28571429</v>
      </c>
    </row>
    <row r="4">
      <c r="A4" s="26" t="s">
        <v>63</v>
      </c>
      <c r="B4" s="27">
        <v>8.0</v>
      </c>
      <c r="C4" s="27">
        <f t="shared" si="3"/>
        <v>8</v>
      </c>
      <c r="D4" s="28">
        <f t="shared" si="4"/>
        <v>44636</v>
      </c>
      <c r="E4" s="29">
        <f>sum(H25:H32)</f>
        <v>32.5</v>
      </c>
      <c r="F4" s="29">
        <f>F2 * (5/7)</f>
        <v>39.28571429</v>
      </c>
      <c r="G4" s="36" t="s">
        <v>96</v>
      </c>
      <c r="H4" s="137">
        <f>sum(D9:D64)</f>
        <v>6</v>
      </c>
      <c r="I4" s="36">
        <v>10.0</v>
      </c>
      <c r="J4" s="32">
        <f t="shared" si="5"/>
        <v>44636</v>
      </c>
      <c r="K4" s="33">
        <f t="shared" ref="K4:R4" si="6">K2 * (5/7)</f>
        <v>5.714285714</v>
      </c>
      <c r="L4" s="33">
        <f t="shared" si="6"/>
        <v>6.428571429</v>
      </c>
      <c r="M4" s="33">
        <f t="shared" si="6"/>
        <v>5.714285714</v>
      </c>
      <c r="N4" s="33">
        <f t="shared" si="6"/>
        <v>5.714285714</v>
      </c>
      <c r="O4" s="33">
        <f t="shared" si="6"/>
        <v>8.571428571</v>
      </c>
      <c r="P4" s="33">
        <f t="shared" si="6"/>
        <v>5.714285714</v>
      </c>
      <c r="Q4" s="33">
        <f t="shared" si="6"/>
        <v>5.714285714</v>
      </c>
      <c r="R4" s="33">
        <f t="shared" si="6"/>
        <v>43.57142857</v>
      </c>
    </row>
    <row r="5">
      <c r="A5" s="26" t="s">
        <v>64</v>
      </c>
      <c r="B5" s="27">
        <v>8.0</v>
      </c>
      <c r="C5" s="27">
        <f>sumif(A9:A1000,A5,G9:G1000)</f>
        <v>6</v>
      </c>
      <c r="D5" s="28">
        <f t="shared" si="4"/>
        <v>44637</v>
      </c>
      <c r="E5" s="29">
        <f>sum(H33:H40)</f>
        <v>24.5</v>
      </c>
      <c r="F5" s="29">
        <f>F2 * (4/7)</f>
        <v>31.42857143</v>
      </c>
      <c r="G5" s="38" t="s">
        <v>65</v>
      </c>
      <c r="H5" s="138">
        <f>sum(E9:E64)</f>
        <v>21</v>
      </c>
      <c r="I5" s="38">
        <v>10.0</v>
      </c>
      <c r="J5" s="32">
        <f t="shared" si="5"/>
        <v>44637</v>
      </c>
      <c r="K5" s="33">
        <f t="shared" ref="K5:R5" si="7">K2 * (4/7)</f>
        <v>4.571428571</v>
      </c>
      <c r="L5" s="33">
        <f t="shared" si="7"/>
        <v>5.142857143</v>
      </c>
      <c r="M5" s="33">
        <f t="shared" si="7"/>
        <v>4.571428571</v>
      </c>
      <c r="N5" s="33">
        <f t="shared" si="7"/>
        <v>4.571428571</v>
      </c>
      <c r="O5" s="33">
        <f t="shared" si="7"/>
        <v>6.857142857</v>
      </c>
      <c r="P5" s="33">
        <f t="shared" si="7"/>
        <v>4.571428571</v>
      </c>
      <c r="Q5" s="33">
        <f t="shared" si="7"/>
        <v>4.571428571</v>
      </c>
      <c r="R5" s="33">
        <f t="shared" si="7"/>
        <v>34.85714286</v>
      </c>
    </row>
    <row r="6">
      <c r="A6" s="26" t="s">
        <v>66</v>
      </c>
      <c r="B6" s="27">
        <v>12.0</v>
      </c>
      <c r="C6" s="27">
        <f>sumif(A9:A1000,A6,G9:G1000)</f>
        <v>12</v>
      </c>
      <c r="D6" s="28">
        <f t="shared" si="4"/>
        <v>44638</v>
      </c>
      <c r="E6" s="29">
        <f>sum(H41:H48)</f>
        <v>14</v>
      </c>
      <c r="F6" s="29">
        <f>F2 * (3/7)</f>
        <v>23.57142857</v>
      </c>
      <c r="J6" s="32">
        <f t="shared" si="5"/>
        <v>44638</v>
      </c>
      <c r="K6" s="33">
        <f t="shared" ref="K6:R6" si="8">K2 * (3/7)</f>
        <v>3.428571429</v>
      </c>
      <c r="L6" s="33">
        <f t="shared" si="8"/>
        <v>3.857142857</v>
      </c>
      <c r="M6" s="33">
        <f t="shared" si="8"/>
        <v>3.428571429</v>
      </c>
      <c r="N6" s="33">
        <f t="shared" si="8"/>
        <v>3.428571429</v>
      </c>
      <c r="O6" s="33">
        <f t="shared" si="8"/>
        <v>5.142857143</v>
      </c>
      <c r="P6" s="33">
        <f t="shared" si="8"/>
        <v>3.428571429</v>
      </c>
      <c r="Q6" s="33">
        <f t="shared" si="8"/>
        <v>3.428571429</v>
      </c>
      <c r="R6" s="33">
        <f t="shared" si="8"/>
        <v>26.14285714</v>
      </c>
    </row>
    <row r="7">
      <c r="A7" s="26" t="s">
        <v>67</v>
      </c>
      <c r="B7" s="27">
        <v>8.0</v>
      </c>
      <c r="C7" s="27">
        <f>sumif(A9:A1000,A7,G9:G1000)</f>
        <v>6.5</v>
      </c>
      <c r="D7" s="28">
        <f t="shared" si="4"/>
        <v>44639</v>
      </c>
      <c r="E7" s="29">
        <f>sum(H49:H56)</f>
        <v>9</v>
      </c>
      <c r="F7" s="29">
        <f>F2 * (2/7)</f>
        <v>15.71428571</v>
      </c>
      <c r="G7" s="26" t="s">
        <v>68</v>
      </c>
      <c r="H7" s="26" t="s">
        <v>50</v>
      </c>
      <c r="J7" s="32">
        <f t="shared" si="5"/>
        <v>44639</v>
      </c>
      <c r="K7" s="33">
        <f t="shared" ref="K7:R7" si="9">K2 * (2/7)</f>
        <v>2.285714286</v>
      </c>
      <c r="L7" s="33">
        <f t="shared" si="9"/>
        <v>2.571428571</v>
      </c>
      <c r="M7" s="33">
        <f t="shared" si="9"/>
        <v>2.285714286</v>
      </c>
      <c r="N7" s="33">
        <f t="shared" si="9"/>
        <v>2.285714286</v>
      </c>
      <c r="O7" s="33">
        <f t="shared" si="9"/>
        <v>3.428571429</v>
      </c>
      <c r="P7" s="33">
        <f t="shared" si="9"/>
        <v>2.285714286</v>
      </c>
      <c r="Q7" s="33">
        <f t="shared" si="9"/>
        <v>2.285714286</v>
      </c>
      <c r="R7" s="33">
        <f t="shared" si="9"/>
        <v>17.42857143</v>
      </c>
    </row>
    <row r="8">
      <c r="A8" s="26" t="s">
        <v>69</v>
      </c>
      <c r="B8" s="27">
        <v>8.0</v>
      </c>
      <c r="C8" s="27">
        <f>sumif(A9:A1000,A8,G9:G1000)</f>
        <v>8</v>
      </c>
      <c r="D8" s="28">
        <f t="shared" si="4"/>
        <v>44640</v>
      </c>
      <c r="E8" s="29">
        <f>sum(H57:H64)</f>
        <v>3.5</v>
      </c>
      <c r="F8" s="29">
        <f>F2 * (1/7)</f>
        <v>7.857142857</v>
      </c>
      <c r="G8" s="40">
        <f t="shared" ref="G8:H8" si="10">Sum(B2:B8)</f>
        <v>61</v>
      </c>
      <c r="H8" s="41">
        <f t="shared" si="10"/>
        <v>57.5</v>
      </c>
      <c r="J8" s="32">
        <f t="shared" si="5"/>
        <v>44640</v>
      </c>
      <c r="K8" s="33">
        <f t="shared" ref="K8:R8" si="11">K2 * (1/7)</f>
        <v>1.142857143</v>
      </c>
      <c r="L8" s="33">
        <f t="shared" si="11"/>
        <v>1.285714286</v>
      </c>
      <c r="M8" s="33">
        <f t="shared" si="11"/>
        <v>1.142857143</v>
      </c>
      <c r="N8" s="33">
        <f t="shared" si="11"/>
        <v>1.142857143</v>
      </c>
      <c r="O8" s="33">
        <f t="shared" si="11"/>
        <v>1.714285714</v>
      </c>
      <c r="P8" s="33">
        <f t="shared" si="11"/>
        <v>1.142857143</v>
      </c>
      <c r="Q8" s="33">
        <f t="shared" si="11"/>
        <v>1.142857143</v>
      </c>
      <c r="R8" s="33">
        <f t="shared" si="11"/>
        <v>8.714285714</v>
      </c>
    </row>
    <row r="9">
      <c r="A9" s="42">
        <f>D2</f>
        <v>44634</v>
      </c>
      <c r="B9" s="43" t="str">
        <f>G2</f>
        <v>Document Update</v>
      </c>
      <c r="C9" s="35" t="str">
        <f>G3</f>
        <v>Code Updates</v>
      </c>
      <c r="D9" s="37" t="str">
        <f>G4</f>
        <v>Food Flag Back end 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5"/>
        <v>44641</v>
      </c>
      <c r="K9" s="33">
        <f t="shared" ref="K9:R9" si="12">K2 * (0/7)</f>
        <v>0</v>
      </c>
      <c r="L9" s="33">
        <f t="shared" si="12"/>
        <v>0</v>
      </c>
      <c r="M9" s="33">
        <f t="shared" si="12"/>
        <v>0</v>
      </c>
      <c r="N9" s="33">
        <f t="shared" si="12"/>
        <v>0</v>
      </c>
      <c r="O9" s="33">
        <f t="shared" si="12"/>
        <v>0</v>
      </c>
      <c r="P9" s="33">
        <f t="shared" si="12"/>
        <v>0</v>
      </c>
      <c r="Q9" s="33">
        <f t="shared" si="12"/>
        <v>0</v>
      </c>
      <c r="R9" s="33">
        <f t="shared" si="12"/>
        <v>0</v>
      </c>
    </row>
    <row r="10">
      <c r="A10" s="46" t="s">
        <v>59</v>
      </c>
      <c r="B10" s="47">
        <v>0.0</v>
      </c>
      <c r="C10" s="48">
        <v>0.0</v>
      </c>
      <c r="D10" s="49"/>
      <c r="E10" s="50">
        <v>0.0</v>
      </c>
      <c r="F10" s="51"/>
      <c r="G10" s="52">
        <f t="shared" ref="G10:G16" si="13">sum(B10:E10)</f>
        <v>0</v>
      </c>
      <c r="H10" s="53">
        <f t="shared" ref="H10:H16" si="14">B2 - G10</f>
        <v>8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>
        <v>2.0</v>
      </c>
      <c r="F11" s="51">
        <v>0.0</v>
      </c>
      <c r="G11" s="52">
        <f t="shared" si="13"/>
        <v>2</v>
      </c>
      <c r="H11" s="53">
        <f t="shared" si="14"/>
        <v>7</v>
      </c>
      <c r="J11" s="32">
        <f>D2</f>
        <v>44634</v>
      </c>
      <c r="K11" s="57">
        <f>H10</f>
        <v>8</v>
      </c>
      <c r="L11" s="57">
        <f>H11</f>
        <v>7</v>
      </c>
      <c r="M11" s="57">
        <f>H12</f>
        <v>6</v>
      </c>
      <c r="N11" s="57">
        <f>H13</f>
        <v>8</v>
      </c>
      <c r="O11" s="57">
        <f>H14</f>
        <v>9</v>
      </c>
      <c r="P11" s="57">
        <f>H15</f>
        <v>8</v>
      </c>
      <c r="Q11" s="57">
        <f>H16</f>
        <v>7</v>
      </c>
      <c r="R11" s="57">
        <f t="shared" ref="R11:R18" si="15">sum(K11:Q11)</f>
        <v>53</v>
      </c>
    </row>
    <row r="12">
      <c r="A12" s="54" t="s">
        <v>63</v>
      </c>
      <c r="B12" s="55"/>
      <c r="C12" s="56"/>
      <c r="D12" s="49"/>
      <c r="E12" s="50">
        <v>2.0</v>
      </c>
      <c r="F12" s="51">
        <v>0.0</v>
      </c>
      <c r="G12" s="52">
        <f t="shared" si="13"/>
        <v>2</v>
      </c>
      <c r="H12" s="53">
        <f t="shared" si="14"/>
        <v>6</v>
      </c>
      <c r="J12" s="32">
        <f t="shared" ref="J12:J18" si="16">J11 + 1</f>
        <v>44635</v>
      </c>
      <c r="K12" s="57">
        <f>H18</f>
        <v>8</v>
      </c>
      <c r="L12" s="57">
        <f>H19</f>
        <v>5.5</v>
      </c>
      <c r="M12" s="57">
        <f>H20</f>
        <v>3</v>
      </c>
      <c r="N12" s="57">
        <f>H21</f>
        <v>5</v>
      </c>
      <c r="O12" s="57">
        <f>H22</f>
        <v>7</v>
      </c>
      <c r="P12" s="57">
        <f>H23</f>
        <v>7</v>
      </c>
      <c r="Q12" s="57">
        <f>H24</f>
        <v>7</v>
      </c>
      <c r="R12" s="57">
        <f t="shared" si="15"/>
        <v>42.5</v>
      </c>
    </row>
    <row r="13">
      <c r="A13" s="54" t="s">
        <v>64</v>
      </c>
      <c r="B13" s="55"/>
      <c r="C13" s="56"/>
      <c r="D13" s="49"/>
      <c r="E13" s="58"/>
      <c r="F13" s="51">
        <v>0.0</v>
      </c>
      <c r="G13" s="52">
        <f t="shared" si="13"/>
        <v>0</v>
      </c>
      <c r="H13" s="53">
        <f t="shared" si="14"/>
        <v>8</v>
      </c>
      <c r="J13" s="32">
        <f t="shared" si="16"/>
        <v>44636</v>
      </c>
      <c r="K13" s="57">
        <f>H26</f>
        <v>6</v>
      </c>
      <c r="L13" s="57">
        <f>H27</f>
        <v>3.5</v>
      </c>
      <c r="M13" s="57">
        <f>H28</f>
        <v>3</v>
      </c>
      <c r="N13" s="57">
        <f>H29</f>
        <v>5</v>
      </c>
      <c r="O13" s="57">
        <f>H30</f>
        <v>4</v>
      </c>
      <c r="P13" s="57">
        <f>H31</f>
        <v>6</v>
      </c>
      <c r="Q13" s="57">
        <f>H32</f>
        <v>5</v>
      </c>
      <c r="R13" s="57">
        <f t="shared" si="15"/>
        <v>32.5</v>
      </c>
    </row>
    <row r="14">
      <c r="A14" s="54" t="s">
        <v>66</v>
      </c>
      <c r="B14" s="55"/>
      <c r="C14" s="56"/>
      <c r="D14" s="156">
        <v>3.0</v>
      </c>
      <c r="E14" s="58"/>
      <c r="F14" s="59"/>
      <c r="G14" s="52">
        <f t="shared" si="13"/>
        <v>3</v>
      </c>
      <c r="H14" s="53">
        <f t="shared" si="14"/>
        <v>9</v>
      </c>
      <c r="J14" s="32">
        <f t="shared" si="16"/>
        <v>44637</v>
      </c>
      <c r="K14" s="57">
        <f>H34</f>
        <v>5</v>
      </c>
      <c r="L14" s="57">
        <f>H35</f>
        <v>2.5</v>
      </c>
      <c r="M14" s="57">
        <f>H36</f>
        <v>2</v>
      </c>
      <c r="N14" s="57">
        <f>H37</f>
        <v>5</v>
      </c>
      <c r="O14" s="57">
        <f>H38</f>
        <v>2</v>
      </c>
      <c r="P14" s="57">
        <f>H39</f>
        <v>5</v>
      </c>
      <c r="Q14" s="57">
        <f>H40</f>
        <v>3</v>
      </c>
      <c r="R14" s="57">
        <f t="shared" si="15"/>
        <v>24.5</v>
      </c>
    </row>
    <row r="15">
      <c r="A15" s="54" t="s">
        <v>67</v>
      </c>
      <c r="B15" s="55"/>
      <c r="C15" s="56"/>
      <c r="D15" s="49"/>
      <c r="E15" s="58"/>
      <c r="F15" s="51">
        <v>0.0</v>
      </c>
      <c r="G15" s="52">
        <f t="shared" si="13"/>
        <v>0</v>
      </c>
      <c r="H15" s="53">
        <f t="shared" si="14"/>
        <v>8</v>
      </c>
      <c r="J15" s="32">
        <f t="shared" si="16"/>
        <v>44638</v>
      </c>
      <c r="K15" s="57">
        <f>H42</f>
        <v>2</v>
      </c>
      <c r="L15" s="57">
        <f>H43</f>
        <v>0</v>
      </c>
      <c r="M15" s="57">
        <f>H44</f>
        <v>2</v>
      </c>
      <c r="N15" s="57">
        <f>H45</f>
        <v>4</v>
      </c>
      <c r="O15" s="57">
        <f>H46</f>
        <v>0</v>
      </c>
      <c r="P15" s="57">
        <f>H47</f>
        <v>4</v>
      </c>
      <c r="Q15" s="57">
        <f>H48</f>
        <v>2</v>
      </c>
      <c r="R15" s="57">
        <f t="shared" si="15"/>
        <v>14</v>
      </c>
    </row>
    <row r="16">
      <c r="A16" s="60" t="s">
        <v>69</v>
      </c>
      <c r="B16" s="47"/>
      <c r="C16" s="48">
        <v>1.0</v>
      </c>
      <c r="D16" s="49"/>
      <c r="E16" s="58"/>
      <c r="F16" s="59"/>
      <c r="G16" s="52">
        <f t="shared" si="13"/>
        <v>1</v>
      </c>
      <c r="H16" s="53">
        <f t="shared" si="14"/>
        <v>7</v>
      </c>
      <c r="J16" s="32">
        <f t="shared" si="16"/>
        <v>44639</v>
      </c>
      <c r="K16" s="57">
        <f>H50</f>
        <v>1</v>
      </c>
      <c r="L16" s="57">
        <f>H51</f>
        <v>0</v>
      </c>
      <c r="M16" s="57">
        <f>H52</f>
        <v>0</v>
      </c>
      <c r="N16" s="57">
        <f>H53</f>
        <v>3</v>
      </c>
      <c r="O16" s="57">
        <f>H54</f>
        <v>0</v>
      </c>
      <c r="P16" s="57">
        <f>H55</f>
        <v>3</v>
      </c>
      <c r="Q16" s="57">
        <f>H56</f>
        <v>2</v>
      </c>
      <c r="R16" s="57">
        <f t="shared" si="15"/>
        <v>9</v>
      </c>
    </row>
    <row r="17">
      <c r="A17" s="42">
        <f>A9 + 1</f>
        <v>44635</v>
      </c>
      <c r="B17" s="43" t="str">
        <f t="shared" ref="B17:E17" si="17">B9</f>
        <v>Document Update</v>
      </c>
      <c r="C17" s="35" t="str">
        <f t="shared" si="17"/>
        <v>Code Updates</v>
      </c>
      <c r="D17" s="37" t="str">
        <f t="shared" si="17"/>
        <v>Food Flag Back end </v>
      </c>
      <c r="E17" s="39" t="str">
        <f t="shared" si="17"/>
        <v>Other</v>
      </c>
      <c r="F17" s="44" t="s">
        <v>70</v>
      </c>
      <c r="G17" s="45" t="s">
        <v>71</v>
      </c>
      <c r="H17" s="23" t="s">
        <v>72</v>
      </c>
      <c r="J17" s="32">
        <f t="shared" si="16"/>
        <v>44640</v>
      </c>
      <c r="K17" s="57">
        <f>H58</f>
        <v>0</v>
      </c>
      <c r="L17" s="57">
        <f>H59</f>
        <v>0</v>
      </c>
      <c r="M17" s="57">
        <f>H60</f>
        <v>0</v>
      </c>
      <c r="N17" s="57">
        <f>H61</f>
        <v>2</v>
      </c>
      <c r="O17" s="57">
        <f>H62</f>
        <v>0</v>
      </c>
      <c r="P17" s="57">
        <f>H63</f>
        <v>1.5</v>
      </c>
      <c r="Q17" s="57">
        <f>H64</f>
        <v>0</v>
      </c>
      <c r="R17" s="57">
        <f t="shared" si="15"/>
        <v>3.5</v>
      </c>
    </row>
    <row r="18">
      <c r="A18" s="46" t="s">
        <v>59</v>
      </c>
      <c r="B18" s="47">
        <v>0.0</v>
      </c>
      <c r="C18" s="48">
        <v>0.0</v>
      </c>
      <c r="D18" s="49"/>
      <c r="E18" s="50">
        <v>0.0</v>
      </c>
      <c r="F18" s="51">
        <v>0.0</v>
      </c>
      <c r="G18" s="52">
        <f t="shared" ref="G18:G24" si="19">sum(B18:E18)</f>
        <v>0</v>
      </c>
      <c r="H18" s="53">
        <f t="shared" ref="H18:H24" si="20">H10 - G18</f>
        <v>8</v>
      </c>
      <c r="J18" s="32">
        <f t="shared" si="16"/>
        <v>44641</v>
      </c>
      <c r="K18" s="57">
        <f t="shared" ref="K18:Q18" si="18">K17</f>
        <v>0</v>
      </c>
      <c r="L18" s="57">
        <f t="shared" si="18"/>
        <v>0</v>
      </c>
      <c r="M18" s="57">
        <f t="shared" si="18"/>
        <v>0</v>
      </c>
      <c r="N18" s="57">
        <f t="shared" si="18"/>
        <v>2</v>
      </c>
      <c r="O18" s="57">
        <f t="shared" si="18"/>
        <v>0</v>
      </c>
      <c r="P18" s="57">
        <f t="shared" si="18"/>
        <v>1.5</v>
      </c>
      <c r="Q18" s="57">
        <f t="shared" si="18"/>
        <v>0</v>
      </c>
      <c r="R18" s="57">
        <f t="shared" si="15"/>
        <v>3.5</v>
      </c>
    </row>
    <row r="19">
      <c r="A19" s="54" t="s">
        <v>61</v>
      </c>
      <c r="B19" s="47">
        <v>1.5</v>
      </c>
      <c r="C19" s="56"/>
      <c r="D19" s="49"/>
      <c r="E19" s="50"/>
      <c r="F19" s="51">
        <v>1.0</v>
      </c>
      <c r="G19" s="52">
        <f t="shared" si="19"/>
        <v>1.5</v>
      </c>
      <c r="H19" s="53">
        <f t="shared" si="20"/>
        <v>5.5</v>
      </c>
    </row>
    <row r="20">
      <c r="A20" s="54" t="s">
        <v>63</v>
      </c>
      <c r="B20" s="47"/>
      <c r="C20" s="48">
        <v>3.0</v>
      </c>
      <c r="D20" s="49"/>
      <c r="E20" s="58"/>
      <c r="F20" s="51">
        <v>1.0</v>
      </c>
      <c r="G20" s="52">
        <f t="shared" si="19"/>
        <v>3</v>
      </c>
      <c r="H20" s="53">
        <f t="shared" si="20"/>
        <v>3</v>
      </c>
    </row>
    <row r="21">
      <c r="A21" s="54" t="s">
        <v>64</v>
      </c>
      <c r="B21" s="55"/>
      <c r="C21" s="56"/>
      <c r="D21" s="49"/>
      <c r="E21" s="50">
        <v>3.0</v>
      </c>
      <c r="F21" s="51">
        <v>0.0</v>
      </c>
      <c r="G21" s="52">
        <f t="shared" si="19"/>
        <v>3</v>
      </c>
      <c r="H21" s="53">
        <f t="shared" si="20"/>
        <v>5</v>
      </c>
    </row>
    <row r="22">
      <c r="A22" s="54" t="s">
        <v>66</v>
      </c>
      <c r="B22" s="55"/>
      <c r="C22" s="48"/>
      <c r="D22" s="156">
        <v>2.0</v>
      </c>
      <c r="E22" s="58"/>
      <c r="F22" s="59"/>
      <c r="G22" s="52">
        <f t="shared" si="19"/>
        <v>2</v>
      </c>
      <c r="H22" s="53">
        <f t="shared" si="20"/>
        <v>7</v>
      </c>
    </row>
    <row r="23">
      <c r="A23" s="54" t="s">
        <v>67</v>
      </c>
      <c r="B23" s="55"/>
      <c r="C23" s="56"/>
      <c r="D23" s="49"/>
      <c r="E23" s="50">
        <v>1.0</v>
      </c>
      <c r="F23" s="59"/>
      <c r="G23" s="52">
        <f t="shared" si="19"/>
        <v>1</v>
      </c>
      <c r="H23" s="53">
        <f t="shared" si="20"/>
        <v>7</v>
      </c>
    </row>
    <row r="24">
      <c r="A24" s="60" t="s">
        <v>69</v>
      </c>
      <c r="B24" s="47"/>
      <c r="C24" s="56"/>
      <c r="D24" s="49"/>
      <c r="E24" s="58"/>
      <c r="F24" s="59"/>
      <c r="G24" s="52">
        <f t="shared" si="19"/>
        <v>0</v>
      </c>
      <c r="H24" s="53">
        <f t="shared" si="20"/>
        <v>7</v>
      </c>
    </row>
    <row r="25">
      <c r="A25" s="42">
        <f>A17 + 1</f>
        <v>44636</v>
      </c>
      <c r="B25" s="43" t="str">
        <f t="shared" ref="B25:E25" si="21">B17</f>
        <v>Document Update</v>
      </c>
      <c r="C25" s="35" t="str">
        <f t="shared" si="21"/>
        <v>Code Updates</v>
      </c>
      <c r="D25" s="37" t="str">
        <f t="shared" si="21"/>
        <v>Food Flag Back end </v>
      </c>
      <c r="E25" s="39" t="str">
        <f t="shared" si="21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>
        <v>2.0</v>
      </c>
      <c r="C26" s="48">
        <v>0.0</v>
      </c>
      <c r="D26" s="49"/>
      <c r="E26" s="50"/>
      <c r="F26" s="51">
        <v>0.0</v>
      </c>
      <c r="G26" s="52">
        <f t="shared" ref="G26:G32" si="22">sum(B26:E26)</f>
        <v>2</v>
      </c>
      <c r="H26" s="53">
        <f t="shared" ref="H26:H32" si="23">H18 - G26</f>
        <v>6</v>
      </c>
    </row>
    <row r="27">
      <c r="A27" s="54" t="s">
        <v>61</v>
      </c>
      <c r="B27" s="47">
        <v>2.0</v>
      </c>
      <c r="C27" s="56"/>
      <c r="D27" s="49"/>
      <c r="E27" s="58"/>
      <c r="F27" s="51">
        <v>0.5</v>
      </c>
      <c r="G27" s="52">
        <f t="shared" si="22"/>
        <v>2</v>
      </c>
      <c r="H27" s="53">
        <f t="shared" si="23"/>
        <v>3.5</v>
      </c>
    </row>
    <row r="28">
      <c r="A28" s="54" t="s">
        <v>63</v>
      </c>
      <c r="B28" s="47"/>
      <c r="C28" s="56"/>
      <c r="D28" s="49"/>
      <c r="E28" s="58"/>
      <c r="F28" s="59"/>
      <c r="G28" s="52">
        <f t="shared" si="22"/>
        <v>0</v>
      </c>
      <c r="H28" s="53">
        <f t="shared" si="23"/>
        <v>3</v>
      </c>
    </row>
    <row r="29">
      <c r="A29" s="54" t="s">
        <v>64</v>
      </c>
      <c r="B29" s="55"/>
      <c r="C29" s="56"/>
      <c r="D29" s="49"/>
      <c r="E29" s="58"/>
      <c r="F29" s="59"/>
      <c r="G29" s="52">
        <f t="shared" si="22"/>
        <v>0</v>
      </c>
      <c r="H29" s="53">
        <f t="shared" si="23"/>
        <v>5</v>
      </c>
    </row>
    <row r="30">
      <c r="A30" s="54" t="s">
        <v>66</v>
      </c>
      <c r="B30" s="55"/>
      <c r="C30" s="48"/>
      <c r="D30" s="156">
        <v>1.0</v>
      </c>
      <c r="E30" s="50">
        <v>2.0</v>
      </c>
      <c r="F30" s="59"/>
      <c r="G30" s="52">
        <f t="shared" si="22"/>
        <v>3</v>
      </c>
      <c r="H30" s="53">
        <f t="shared" si="23"/>
        <v>4</v>
      </c>
    </row>
    <row r="31">
      <c r="A31" s="54" t="s">
        <v>67</v>
      </c>
      <c r="B31" s="55"/>
      <c r="C31" s="56"/>
      <c r="D31" s="49"/>
      <c r="E31" s="50">
        <v>1.0</v>
      </c>
      <c r="F31" s="59"/>
      <c r="G31" s="52">
        <f t="shared" si="22"/>
        <v>1</v>
      </c>
      <c r="H31" s="53">
        <f t="shared" si="23"/>
        <v>6</v>
      </c>
    </row>
    <row r="32">
      <c r="A32" s="60" t="s">
        <v>69</v>
      </c>
      <c r="B32" s="47"/>
      <c r="C32" s="48">
        <v>2.0</v>
      </c>
      <c r="D32" s="49"/>
      <c r="E32" s="58"/>
      <c r="F32" s="59"/>
      <c r="G32" s="52">
        <f t="shared" si="22"/>
        <v>2</v>
      </c>
      <c r="H32" s="53">
        <f t="shared" si="23"/>
        <v>5</v>
      </c>
    </row>
    <row r="33">
      <c r="A33" s="42">
        <f>A25 + 1</f>
        <v>44637</v>
      </c>
      <c r="B33" s="43" t="str">
        <f t="shared" ref="B33:E33" si="24">B25</f>
        <v>Document Update</v>
      </c>
      <c r="C33" s="35" t="str">
        <f t="shared" si="24"/>
        <v>Code Updates</v>
      </c>
      <c r="D33" s="37" t="str">
        <f t="shared" si="24"/>
        <v>Food Flag Back end </v>
      </c>
      <c r="E33" s="39" t="str">
        <f t="shared" si="24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>
        <v>1.0</v>
      </c>
      <c r="C34" s="48">
        <v>0.0</v>
      </c>
      <c r="D34" s="49"/>
      <c r="E34" s="50"/>
      <c r="F34" s="51">
        <v>1.0</v>
      </c>
      <c r="G34" s="52">
        <f t="shared" ref="G34:G40" si="25">sum(B34:E34)</f>
        <v>1</v>
      </c>
      <c r="H34" s="53">
        <f t="shared" ref="H34:H40" si="26">H26 - G34</f>
        <v>5</v>
      </c>
    </row>
    <row r="35">
      <c r="A35" s="54" t="s">
        <v>61</v>
      </c>
      <c r="B35" s="47">
        <v>1.0</v>
      </c>
      <c r="C35" s="56"/>
      <c r="D35" s="49"/>
      <c r="E35" s="50"/>
      <c r="F35" s="51">
        <v>0.5</v>
      </c>
      <c r="G35" s="52">
        <f t="shared" si="25"/>
        <v>1</v>
      </c>
      <c r="H35" s="53">
        <f t="shared" si="26"/>
        <v>2.5</v>
      </c>
    </row>
    <row r="36">
      <c r="A36" s="54" t="s">
        <v>63</v>
      </c>
      <c r="B36" s="47"/>
      <c r="C36" s="48">
        <v>1.0</v>
      </c>
      <c r="D36" s="49"/>
      <c r="E36" s="58"/>
      <c r="F36" s="59"/>
      <c r="G36" s="52">
        <f t="shared" si="25"/>
        <v>1</v>
      </c>
      <c r="H36" s="53">
        <f t="shared" si="26"/>
        <v>2</v>
      </c>
    </row>
    <row r="37">
      <c r="A37" s="54" t="s">
        <v>64</v>
      </c>
      <c r="B37" s="55"/>
      <c r="C37" s="56"/>
      <c r="D37" s="49"/>
      <c r="E37" s="58"/>
      <c r="F37" s="59"/>
      <c r="G37" s="52">
        <f t="shared" si="25"/>
        <v>0</v>
      </c>
      <c r="H37" s="53">
        <f t="shared" si="26"/>
        <v>5</v>
      </c>
    </row>
    <row r="38">
      <c r="A38" s="54" t="s">
        <v>66</v>
      </c>
      <c r="B38" s="55"/>
      <c r="C38" s="48">
        <v>2.0</v>
      </c>
      <c r="D38" s="156"/>
      <c r="E38" s="58"/>
      <c r="F38" s="59"/>
      <c r="G38" s="52">
        <f t="shared" si="25"/>
        <v>2</v>
      </c>
      <c r="H38" s="53">
        <f t="shared" si="26"/>
        <v>2</v>
      </c>
    </row>
    <row r="39">
      <c r="A39" s="54" t="s">
        <v>67</v>
      </c>
      <c r="B39" s="55"/>
      <c r="C39" s="56"/>
      <c r="D39" s="49"/>
      <c r="E39" s="50">
        <v>1.0</v>
      </c>
      <c r="F39" s="59"/>
      <c r="G39" s="52">
        <f t="shared" si="25"/>
        <v>1</v>
      </c>
      <c r="H39" s="53">
        <f t="shared" si="26"/>
        <v>5</v>
      </c>
    </row>
    <row r="40">
      <c r="A40" s="60" t="s">
        <v>69</v>
      </c>
      <c r="B40" s="55"/>
      <c r="C40" s="48">
        <v>2.0</v>
      </c>
      <c r="D40" s="49"/>
      <c r="E40" s="58"/>
      <c r="F40" s="59"/>
      <c r="G40" s="52">
        <f t="shared" si="25"/>
        <v>2</v>
      </c>
      <c r="H40" s="53">
        <f t="shared" si="26"/>
        <v>3</v>
      </c>
    </row>
    <row r="41">
      <c r="A41" s="42">
        <f>A33 + 1</f>
        <v>44638</v>
      </c>
      <c r="B41" s="43" t="str">
        <f t="shared" ref="B41:E41" si="27">B33</f>
        <v>Document Update</v>
      </c>
      <c r="C41" s="35" t="str">
        <f t="shared" si="27"/>
        <v>Code Updates</v>
      </c>
      <c r="D41" s="37" t="str">
        <f t="shared" si="27"/>
        <v>Food Flag Back end </v>
      </c>
      <c r="E41" s="39" t="str">
        <f t="shared" si="27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47">
        <v>2.0</v>
      </c>
      <c r="C42" s="56"/>
      <c r="D42" s="49"/>
      <c r="E42" s="50">
        <v>1.0</v>
      </c>
      <c r="F42" s="59"/>
      <c r="G42" s="52">
        <f t="shared" ref="G42:G48" si="28">sum(B42:E42)</f>
        <v>3</v>
      </c>
      <c r="H42" s="53">
        <f t="shared" ref="H42:H48" si="29">H34 - G42</f>
        <v>2</v>
      </c>
    </row>
    <row r="43">
      <c r="A43" s="54" t="s">
        <v>61</v>
      </c>
      <c r="B43" s="47">
        <v>1.0</v>
      </c>
      <c r="C43" s="48"/>
      <c r="D43" s="49"/>
      <c r="E43" s="50">
        <v>1.5</v>
      </c>
      <c r="F43" s="59"/>
      <c r="G43" s="52">
        <f t="shared" si="28"/>
        <v>2.5</v>
      </c>
      <c r="H43" s="53">
        <f t="shared" si="29"/>
        <v>0</v>
      </c>
    </row>
    <row r="44">
      <c r="A44" s="54" t="s">
        <v>63</v>
      </c>
      <c r="B44" s="55"/>
      <c r="C44" s="56"/>
      <c r="D44" s="49"/>
      <c r="E44" s="58"/>
      <c r="F44" s="59"/>
      <c r="G44" s="52">
        <f t="shared" si="28"/>
        <v>0</v>
      </c>
      <c r="H44" s="53">
        <f t="shared" si="29"/>
        <v>2</v>
      </c>
    </row>
    <row r="45">
      <c r="A45" s="54" t="s">
        <v>64</v>
      </c>
      <c r="B45" s="55"/>
      <c r="C45" s="56"/>
      <c r="D45" s="49"/>
      <c r="E45" s="50">
        <v>1.0</v>
      </c>
      <c r="F45" s="51">
        <v>0.0</v>
      </c>
      <c r="G45" s="52">
        <f t="shared" si="28"/>
        <v>1</v>
      </c>
      <c r="H45" s="53">
        <f t="shared" si="29"/>
        <v>4</v>
      </c>
    </row>
    <row r="46">
      <c r="A46" s="54" t="s">
        <v>66</v>
      </c>
      <c r="B46" s="55"/>
      <c r="C46" s="48">
        <v>2.0</v>
      </c>
      <c r="D46" s="156"/>
      <c r="E46" s="58"/>
      <c r="F46" s="59"/>
      <c r="G46" s="52">
        <f t="shared" si="28"/>
        <v>2</v>
      </c>
      <c r="H46" s="53">
        <f t="shared" si="29"/>
        <v>0</v>
      </c>
    </row>
    <row r="47">
      <c r="A47" s="54" t="s">
        <v>67</v>
      </c>
      <c r="B47" s="55"/>
      <c r="C47" s="56"/>
      <c r="D47" s="49"/>
      <c r="E47" s="50">
        <v>1.0</v>
      </c>
      <c r="F47" s="59"/>
      <c r="G47" s="52">
        <f t="shared" si="28"/>
        <v>1</v>
      </c>
      <c r="H47" s="53">
        <f t="shared" si="29"/>
        <v>4</v>
      </c>
    </row>
    <row r="48">
      <c r="A48" s="60" t="s">
        <v>69</v>
      </c>
      <c r="B48" s="47"/>
      <c r="C48" s="48">
        <v>1.0</v>
      </c>
      <c r="D48" s="49"/>
      <c r="E48" s="58"/>
      <c r="F48" s="59"/>
      <c r="G48" s="52">
        <f t="shared" si="28"/>
        <v>1</v>
      </c>
      <c r="H48" s="53">
        <f t="shared" si="29"/>
        <v>2</v>
      </c>
    </row>
    <row r="49">
      <c r="A49" s="42">
        <f>A41 + 1</f>
        <v>44639</v>
      </c>
      <c r="B49" s="43" t="str">
        <f t="shared" ref="B49:E49" si="30">B41</f>
        <v>Document Update</v>
      </c>
      <c r="C49" s="35" t="str">
        <f t="shared" si="30"/>
        <v>Code Updates</v>
      </c>
      <c r="D49" s="37" t="str">
        <f t="shared" si="30"/>
        <v>Food Flag Back end </v>
      </c>
      <c r="E49" s="39" t="str">
        <f t="shared" si="30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47">
        <v>1.0</v>
      </c>
      <c r="C50" s="56"/>
      <c r="D50" s="49"/>
      <c r="E50" s="50"/>
      <c r="F50" s="59"/>
      <c r="G50" s="52">
        <f t="shared" ref="G50:G56" si="31">sum(B50:E50)</f>
        <v>1</v>
      </c>
      <c r="H50" s="53">
        <f t="shared" ref="H50:H56" si="32">H42 - G50</f>
        <v>1</v>
      </c>
    </row>
    <row r="51">
      <c r="A51" s="54" t="s">
        <v>61</v>
      </c>
      <c r="B51" s="55"/>
      <c r="C51" s="56"/>
      <c r="D51" s="49"/>
      <c r="E51" s="58"/>
      <c r="F51" s="59"/>
      <c r="G51" s="52">
        <f t="shared" si="31"/>
        <v>0</v>
      </c>
      <c r="H51" s="53">
        <f t="shared" si="32"/>
        <v>0</v>
      </c>
    </row>
    <row r="52">
      <c r="A52" s="54" t="s">
        <v>63</v>
      </c>
      <c r="B52" s="55"/>
      <c r="C52" s="48">
        <v>2.0</v>
      </c>
      <c r="D52" s="49"/>
      <c r="E52" s="58"/>
      <c r="F52" s="59"/>
      <c r="G52" s="52">
        <f t="shared" si="31"/>
        <v>2</v>
      </c>
      <c r="H52" s="53">
        <f t="shared" si="32"/>
        <v>0</v>
      </c>
    </row>
    <row r="53">
      <c r="A53" s="54" t="s">
        <v>64</v>
      </c>
      <c r="B53" s="55"/>
      <c r="C53" s="56"/>
      <c r="D53" s="49"/>
      <c r="E53" s="50">
        <v>1.0</v>
      </c>
      <c r="F53" s="51">
        <v>0.0</v>
      </c>
      <c r="G53" s="52">
        <f t="shared" si="31"/>
        <v>1</v>
      </c>
      <c r="H53" s="53">
        <f t="shared" si="32"/>
        <v>3</v>
      </c>
    </row>
    <row r="54">
      <c r="A54" s="54" t="s">
        <v>66</v>
      </c>
      <c r="B54" s="55"/>
      <c r="C54" s="48"/>
      <c r="D54" s="49"/>
      <c r="E54" s="58"/>
      <c r="F54" s="59"/>
      <c r="G54" s="52">
        <f t="shared" si="31"/>
        <v>0</v>
      </c>
      <c r="H54" s="53">
        <f t="shared" si="32"/>
        <v>0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1"/>
        <v>1</v>
      </c>
      <c r="H55" s="53">
        <f t="shared" si="32"/>
        <v>3</v>
      </c>
    </row>
    <row r="56">
      <c r="A56" s="60" t="s">
        <v>69</v>
      </c>
      <c r="B56" s="55"/>
      <c r="C56" s="56"/>
      <c r="D56" s="49"/>
      <c r="E56" s="58"/>
      <c r="F56" s="59"/>
      <c r="G56" s="52">
        <f t="shared" si="31"/>
        <v>0</v>
      </c>
      <c r="H56" s="53">
        <f t="shared" si="32"/>
        <v>2</v>
      </c>
    </row>
    <row r="57">
      <c r="A57" s="42">
        <f>A49 + 1</f>
        <v>44640</v>
      </c>
      <c r="B57" s="43" t="str">
        <f t="shared" ref="B57:E57" si="33">B49</f>
        <v>Document Update</v>
      </c>
      <c r="C57" s="35" t="str">
        <f t="shared" si="33"/>
        <v>Code Updates</v>
      </c>
      <c r="D57" s="37" t="str">
        <f t="shared" si="33"/>
        <v>Food Flag Back end </v>
      </c>
      <c r="E57" s="39" t="str">
        <f t="shared" si="33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47">
        <v>1.0</v>
      </c>
      <c r="C58" s="56"/>
      <c r="D58" s="49"/>
      <c r="E58" s="58"/>
      <c r="F58" s="59"/>
      <c r="G58" s="52">
        <f t="shared" ref="G58:G64" si="34">sum(B58:E58)</f>
        <v>1</v>
      </c>
      <c r="H58" s="53">
        <f t="shared" ref="H58:H64" si="35">H50 - G58</f>
        <v>0</v>
      </c>
    </row>
    <row r="59">
      <c r="A59" s="54" t="s">
        <v>61</v>
      </c>
      <c r="B59" s="55"/>
      <c r="C59" s="56"/>
      <c r="D59" s="49"/>
      <c r="E59" s="58"/>
      <c r="F59" s="59"/>
      <c r="G59" s="52">
        <f t="shared" si="34"/>
        <v>0</v>
      </c>
      <c r="H59" s="53">
        <f t="shared" si="35"/>
        <v>0</v>
      </c>
    </row>
    <row r="60">
      <c r="A60" s="54" t="s">
        <v>63</v>
      </c>
      <c r="B60" s="55"/>
      <c r="C60" s="56"/>
      <c r="D60" s="49"/>
      <c r="E60" s="58"/>
      <c r="F60" s="59"/>
      <c r="G60" s="52">
        <f t="shared" si="34"/>
        <v>0</v>
      </c>
      <c r="H60" s="53">
        <f t="shared" si="35"/>
        <v>0</v>
      </c>
    </row>
    <row r="61">
      <c r="A61" s="54" t="s">
        <v>64</v>
      </c>
      <c r="B61" s="55"/>
      <c r="C61" s="56"/>
      <c r="D61" s="49"/>
      <c r="E61" s="50">
        <v>1.0</v>
      </c>
      <c r="F61" s="51">
        <v>0.0</v>
      </c>
      <c r="G61" s="52">
        <f t="shared" si="34"/>
        <v>1</v>
      </c>
      <c r="H61" s="53">
        <f t="shared" si="35"/>
        <v>2</v>
      </c>
    </row>
    <row r="62">
      <c r="A62" s="54" t="s">
        <v>66</v>
      </c>
      <c r="B62" s="55"/>
      <c r="C62" s="56"/>
      <c r="D62" s="49"/>
      <c r="E62" s="58"/>
      <c r="F62" s="59"/>
      <c r="G62" s="52">
        <f t="shared" si="34"/>
        <v>0</v>
      </c>
      <c r="H62" s="53">
        <f t="shared" si="35"/>
        <v>0</v>
      </c>
    </row>
    <row r="63">
      <c r="A63" s="54" t="s">
        <v>67</v>
      </c>
      <c r="B63" s="55"/>
      <c r="C63" s="56"/>
      <c r="D63" s="49"/>
      <c r="E63" s="50">
        <v>1.5</v>
      </c>
      <c r="F63" s="59"/>
      <c r="G63" s="52">
        <f t="shared" si="34"/>
        <v>1.5</v>
      </c>
      <c r="H63" s="53">
        <f t="shared" si="35"/>
        <v>1.5</v>
      </c>
    </row>
    <row r="64">
      <c r="A64" s="60" t="s">
        <v>69</v>
      </c>
      <c r="B64" s="61"/>
      <c r="C64" s="160">
        <v>2.0</v>
      </c>
      <c r="D64" s="63"/>
      <c r="E64" s="64"/>
      <c r="F64" s="65"/>
      <c r="G64" s="52">
        <f t="shared" si="34"/>
        <v>2</v>
      </c>
      <c r="H64" s="66">
        <f t="shared" si="35"/>
        <v>0</v>
      </c>
    </row>
    <row r="65">
      <c r="E65" s="67" t="s">
        <v>75</v>
      </c>
      <c r="F65" s="68">
        <f>SUM(F9:F64)</f>
        <v>4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44634</v>
      </c>
      <c r="B72" s="70">
        <f>SUM(G10+G11+G12+G13+G14+G15+G16)</f>
        <v>8</v>
      </c>
      <c r="C72" s="70">
        <f>(B72-F72)/(F72)*100</f>
        <v>5.660377358</v>
      </c>
      <c r="D72" s="70">
        <f>SUM(H9:H16)</f>
        <v>53</v>
      </c>
      <c r="E72" s="70">
        <f>D72</f>
        <v>53</v>
      </c>
      <c r="F72" s="70">
        <f>E78</f>
        <v>7.571428571</v>
      </c>
    </row>
    <row r="73">
      <c r="A73" s="32">
        <f t="shared" ref="A73:A79" si="36">A72 + 1</f>
        <v>44635</v>
      </c>
      <c r="B73" s="70">
        <f>SUM(G18+G19+G20+G21+G22+G23+G24)</f>
        <v>10.5</v>
      </c>
      <c r="C73" s="70">
        <f>(B73-F72)/(F72)*100</f>
        <v>38.67924528</v>
      </c>
      <c r="D73" s="70">
        <f>Sum(H17:H24)</f>
        <v>42.5</v>
      </c>
      <c r="E73" s="70">
        <f>D72 * (6/7)</f>
        <v>45.42857143</v>
      </c>
    </row>
    <row r="74">
      <c r="A74" s="32">
        <f t="shared" si="36"/>
        <v>44636</v>
      </c>
      <c r="B74" s="70">
        <f>SUM(G26+G27+G28+G29+G30+G31+G32)</f>
        <v>10</v>
      </c>
      <c r="C74" s="70">
        <f>(B74-F72)/(F72)*100</f>
        <v>32.0754717</v>
      </c>
      <c r="D74" s="70">
        <f>sum(H25:H32)</f>
        <v>32.5</v>
      </c>
      <c r="E74" s="70">
        <f>D72 * (5/7)</f>
        <v>37.85714286</v>
      </c>
    </row>
    <row r="75">
      <c r="A75" s="32">
        <f t="shared" si="36"/>
        <v>44637</v>
      </c>
      <c r="B75" s="70">
        <f>SUM(G34+G35+G36+G37+G38+G39+G40)</f>
        <v>8</v>
      </c>
      <c r="C75" s="70">
        <f>(B75-F72)/(F72)*100</f>
        <v>5.660377358</v>
      </c>
      <c r="D75" s="70">
        <f>sum(H33:H40)</f>
        <v>24.5</v>
      </c>
      <c r="E75" s="70">
        <f>D72 * (4/7)</f>
        <v>30.28571429</v>
      </c>
    </row>
    <row r="76">
      <c r="A76" s="32">
        <f t="shared" si="36"/>
        <v>44638</v>
      </c>
      <c r="B76" s="70">
        <f>SUM(G42+G43+G44+G45+G46+G47+G48)</f>
        <v>10.5</v>
      </c>
      <c r="C76" s="70">
        <f>((B76-F72)/(F72)*100)</f>
        <v>38.67924528</v>
      </c>
      <c r="D76" s="70">
        <f>sum(H41:H48)</f>
        <v>14</v>
      </c>
      <c r="E76" s="70">
        <f>D72 * (3/7)</f>
        <v>22.71428571</v>
      </c>
    </row>
    <row r="77">
      <c r="A77" s="32">
        <f t="shared" si="36"/>
        <v>44639</v>
      </c>
      <c r="B77" s="70">
        <f>SUM(G50+G51+G52+G53+G54+G55+G56)</f>
        <v>5</v>
      </c>
      <c r="C77" s="70">
        <f>(B77-F72)/(F72)*100</f>
        <v>-33.96226415</v>
      </c>
      <c r="D77" s="70">
        <f>sum(H49:H56)</f>
        <v>9</v>
      </c>
      <c r="E77" s="70">
        <f>D72 * (2/7)</f>
        <v>15.14285714</v>
      </c>
    </row>
    <row r="78">
      <c r="A78" s="32">
        <f t="shared" si="36"/>
        <v>44640</v>
      </c>
      <c r="B78" s="70">
        <f>SUM(G58+G59+G60+G61+G62+G63+G64)</f>
        <v>5.5</v>
      </c>
      <c r="C78" s="70">
        <f>(B78-F72)/(F72)*100</f>
        <v>-27.35849057</v>
      </c>
      <c r="D78" s="70">
        <f>sum(H57:H64)</f>
        <v>3.5</v>
      </c>
      <c r="E78" s="70">
        <f>D72 * (1/7)</f>
        <v>7.571428571</v>
      </c>
    </row>
    <row r="79">
      <c r="A79" s="32">
        <f t="shared" si="36"/>
        <v>44641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3.5</v>
      </c>
      <c r="E79" s="70">
        <f>D72 * 0</f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9.63"/>
    <col customWidth="1" min="4" max="4" width="19.13"/>
    <col customWidth="1" min="5" max="5" width="28.38"/>
    <col customWidth="1" min="6" max="6" width="18.5"/>
    <col customWidth="1" min="7" max="7" width="20.5"/>
    <col customWidth="1" min="8" max="8" width="15.63"/>
    <col customWidth="1" min="10" max="10" width="15.0"/>
    <col customWidth="1" min="19" max="19" width="16.75"/>
    <col customWidth="1" min="20" max="21" width="16.63"/>
    <col customWidth="1" min="22" max="22" width="16.0"/>
  </cols>
  <sheetData>
    <row r="1">
      <c r="A1" s="21" t="s">
        <v>48</v>
      </c>
      <c r="B1" s="21" t="s">
        <v>49</v>
      </c>
      <c r="C1" s="21" t="s">
        <v>50</v>
      </c>
      <c r="D1" s="22"/>
      <c r="E1" s="23" t="s">
        <v>51</v>
      </c>
      <c r="F1" s="23" t="s">
        <v>52</v>
      </c>
      <c r="G1" s="24" t="s">
        <v>53</v>
      </c>
      <c r="H1" s="24" t="s">
        <v>54</v>
      </c>
      <c r="I1" s="24" t="s">
        <v>55</v>
      </c>
      <c r="J1" s="24" t="s">
        <v>56</v>
      </c>
      <c r="K1" s="25" t="str">
        <f>A2</f>
        <v>Alex</v>
      </c>
      <c r="L1" s="25" t="str">
        <f>A3</f>
        <v>Daniel</v>
      </c>
      <c r="M1" s="25" t="str">
        <f>A4</f>
        <v>Hunter</v>
      </c>
      <c r="N1" s="25" t="str">
        <f>A5</f>
        <v>Luke</v>
      </c>
      <c r="O1" s="25" t="str">
        <f>A6</f>
        <v>Matt</v>
      </c>
      <c r="P1" s="25" t="str">
        <f>A7</f>
        <v>Michelle</v>
      </c>
      <c r="Q1" s="25" t="str">
        <f>A8</f>
        <v>Tyler</v>
      </c>
      <c r="R1" s="24" t="s">
        <v>57</v>
      </c>
      <c r="V1" s="24" t="s">
        <v>58</v>
      </c>
      <c r="W1" s="25" t="str">
        <f>A2</f>
        <v>Alex</v>
      </c>
      <c r="X1" s="25" t="str">
        <f>A3</f>
        <v>Daniel</v>
      </c>
      <c r="Y1" s="25" t="str">
        <f>A4</f>
        <v>Hunter</v>
      </c>
      <c r="Z1" s="25" t="str">
        <f>A5</f>
        <v>Luke</v>
      </c>
      <c r="AA1" s="25" t="str">
        <f>A6</f>
        <v>Matt</v>
      </c>
      <c r="AB1" s="25" t="str">
        <f>A7</f>
        <v>Michelle</v>
      </c>
      <c r="AC1" s="25" t="str">
        <f>A8</f>
        <v>Tyler</v>
      </c>
      <c r="AD1" s="20"/>
    </row>
    <row r="2">
      <c r="A2" s="26" t="s">
        <v>59</v>
      </c>
      <c r="B2" s="27">
        <v>8.0</v>
      </c>
      <c r="C2" s="27">
        <f>sumif(A9:A1000,A2,G9:G1000)</f>
        <v>2</v>
      </c>
      <c r="D2" s="28">
        <v>44641.0</v>
      </c>
      <c r="E2" s="29">
        <f>SUM(H9:H16)</f>
        <v>55</v>
      </c>
      <c r="F2" s="30">
        <f>sum(I2:I5)</f>
        <v>54</v>
      </c>
      <c r="G2" s="31" t="s">
        <v>97</v>
      </c>
      <c r="H2" s="31">
        <f>sum(B9:B64)</f>
        <v>6</v>
      </c>
      <c r="I2" s="31">
        <v>15.0</v>
      </c>
      <c r="J2" s="32">
        <f>D2</f>
        <v>44641</v>
      </c>
      <c r="K2" s="33">
        <f>B2</f>
        <v>8</v>
      </c>
      <c r="L2" s="33">
        <f>B3</f>
        <v>8</v>
      </c>
      <c r="M2" s="33">
        <f>B4</f>
        <v>8</v>
      </c>
      <c r="N2" s="33">
        <f>B5</f>
        <v>12</v>
      </c>
      <c r="O2" s="33">
        <f>B6</f>
        <v>12</v>
      </c>
      <c r="P2" s="33">
        <f>B7</f>
        <v>8</v>
      </c>
      <c r="Q2" s="33">
        <f>B8</f>
        <v>8</v>
      </c>
      <c r="R2" s="33">
        <f>sum(K2:Q2)</f>
        <v>64</v>
      </c>
      <c r="V2" s="25"/>
      <c r="W2" s="33">
        <f t="shared" ref="W2:AC2" si="1">(K11-K17)/7</f>
        <v>0.2857142857</v>
      </c>
      <c r="X2" s="33">
        <f t="shared" si="1"/>
        <v>0.7857142857</v>
      </c>
      <c r="Y2" s="33">
        <f t="shared" si="1"/>
        <v>0.7142857143</v>
      </c>
      <c r="Z2" s="33">
        <f t="shared" si="1"/>
        <v>1</v>
      </c>
      <c r="AA2" s="33">
        <f t="shared" si="1"/>
        <v>1.571428571</v>
      </c>
      <c r="AB2" s="33">
        <f t="shared" si="1"/>
        <v>0.7857142857</v>
      </c>
      <c r="AC2" s="33">
        <f t="shared" si="1"/>
        <v>0.5714285714</v>
      </c>
      <c r="AD2" s="34"/>
    </row>
    <row r="3">
      <c r="A3" s="26" t="s">
        <v>61</v>
      </c>
      <c r="B3" s="27">
        <v>8.0</v>
      </c>
      <c r="C3" s="27">
        <f t="shared" ref="C3:C4" si="3">sumif(A9:A1000,A3,G9:G1000)</f>
        <v>6.5</v>
      </c>
      <c r="D3" s="28">
        <v>44642.0</v>
      </c>
      <c r="E3" s="29">
        <f>Sum(H17:H24)</f>
        <v>47.5</v>
      </c>
      <c r="F3" s="29">
        <f>F2 * (6/7)</f>
        <v>46.28571429</v>
      </c>
      <c r="G3" s="5" t="s">
        <v>98</v>
      </c>
      <c r="H3" s="35">
        <f>sum(C9:C64)</f>
        <v>18</v>
      </c>
      <c r="I3" s="5">
        <v>20.0</v>
      </c>
      <c r="J3" s="32">
        <f t="shared" ref="J3:J9" si="4">J2 + 1</f>
        <v>44642</v>
      </c>
      <c r="K3" s="33">
        <f t="shared" ref="K3:R3" si="2">K2 * (6/7)</f>
        <v>6.857142857</v>
      </c>
      <c r="L3" s="33">
        <f t="shared" si="2"/>
        <v>6.857142857</v>
      </c>
      <c r="M3" s="33">
        <f t="shared" si="2"/>
        <v>6.857142857</v>
      </c>
      <c r="N3" s="33">
        <f t="shared" si="2"/>
        <v>10.28571429</v>
      </c>
      <c r="O3" s="33">
        <f t="shared" si="2"/>
        <v>10.28571429</v>
      </c>
      <c r="P3" s="33">
        <f t="shared" si="2"/>
        <v>6.857142857</v>
      </c>
      <c r="Q3" s="33">
        <f t="shared" si="2"/>
        <v>6.857142857</v>
      </c>
      <c r="R3" s="33">
        <f t="shared" si="2"/>
        <v>54.85714286</v>
      </c>
    </row>
    <row r="4">
      <c r="A4" s="26" t="s">
        <v>63</v>
      </c>
      <c r="B4" s="27">
        <v>8.0</v>
      </c>
      <c r="C4" s="27">
        <f t="shared" si="3"/>
        <v>6</v>
      </c>
      <c r="D4" s="28">
        <v>44643.0</v>
      </c>
      <c r="E4" s="29">
        <f>sum(H25:H32)</f>
        <v>42.5</v>
      </c>
      <c r="F4" s="29">
        <f>F2 * (5/7)</f>
        <v>38.57142857</v>
      </c>
      <c r="G4" s="36" t="s">
        <v>99</v>
      </c>
      <c r="H4" s="37">
        <f>sum(D9:D64)</f>
        <v>1</v>
      </c>
      <c r="I4" s="36">
        <v>4.0</v>
      </c>
      <c r="J4" s="32">
        <f t="shared" si="4"/>
        <v>44643</v>
      </c>
      <c r="K4" s="33">
        <f t="shared" ref="K4:R4" si="5">K2 * (5/7)</f>
        <v>5.714285714</v>
      </c>
      <c r="L4" s="33">
        <f t="shared" si="5"/>
        <v>5.714285714</v>
      </c>
      <c r="M4" s="33">
        <f t="shared" si="5"/>
        <v>5.714285714</v>
      </c>
      <c r="N4" s="33">
        <f t="shared" si="5"/>
        <v>8.571428571</v>
      </c>
      <c r="O4" s="33">
        <f t="shared" si="5"/>
        <v>8.571428571</v>
      </c>
      <c r="P4" s="33">
        <f t="shared" si="5"/>
        <v>5.714285714</v>
      </c>
      <c r="Q4" s="33">
        <f t="shared" si="5"/>
        <v>5.714285714</v>
      </c>
      <c r="R4" s="33">
        <f t="shared" si="5"/>
        <v>45.71428571</v>
      </c>
    </row>
    <row r="5">
      <c r="A5" s="26" t="s">
        <v>64</v>
      </c>
      <c r="B5" s="27">
        <v>12.0</v>
      </c>
      <c r="C5" s="27">
        <f>sumif(A9:A1000,A5,G9:G1000)</f>
        <v>8</v>
      </c>
      <c r="D5" s="28">
        <v>44644.0</v>
      </c>
      <c r="E5" s="29">
        <f>sum(H33:H40)</f>
        <v>38.5</v>
      </c>
      <c r="F5" s="29">
        <f>F2 * (4/7)</f>
        <v>30.85714286</v>
      </c>
      <c r="G5" s="38" t="s">
        <v>65</v>
      </c>
      <c r="H5" s="39">
        <f>sum(E9:E64)</f>
        <v>22.5</v>
      </c>
      <c r="I5" s="38">
        <v>15.0</v>
      </c>
      <c r="J5" s="32">
        <f t="shared" si="4"/>
        <v>44644</v>
      </c>
      <c r="K5" s="33">
        <f t="shared" ref="K5:R5" si="6">K2 * (4/7)</f>
        <v>4.571428571</v>
      </c>
      <c r="L5" s="33">
        <f t="shared" si="6"/>
        <v>4.571428571</v>
      </c>
      <c r="M5" s="33">
        <f t="shared" si="6"/>
        <v>4.571428571</v>
      </c>
      <c r="N5" s="33">
        <f t="shared" si="6"/>
        <v>6.857142857</v>
      </c>
      <c r="O5" s="33">
        <f t="shared" si="6"/>
        <v>6.857142857</v>
      </c>
      <c r="P5" s="33">
        <f t="shared" si="6"/>
        <v>4.571428571</v>
      </c>
      <c r="Q5" s="33">
        <f t="shared" si="6"/>
        <v>4.571428571</v>
      </c>
      <c r="R5" s="33">
        <f t="shared" si="6"/>
        <v>36.57142857</v>
      </c>
    </row>
    <row r="6">
      <c r="A6" s="26" t="s">
        <v>66</v>
      </c>
      <c r="B6" s="27">
        <v>12.0</v>
      </c>
      <c r="C6" s="27">
        <f>sumif(A9:A1000,A6,G9:G1000)</f>
        <v>14</v>
      </c>
      <c r="D6" s="28">
        <v>44645.0</v>
      </c>
      <c r="E6" s="29">
        <f>sum(H41:H48)</f>
        <v>31.5</v>
      </c>
      <c r="F6" s="29">
        <f>F2 * (3/7)</f>
        <v>23.14285714</v>
      </c>
      <c r="J6" s="32">
        <f t="shared" si="4"/>
        <v>44645</v>
      </c>
      <c r="K6" s="33">
        <f t="shared" ref="K6:R6" si="7">K2 * (3/7)</f>
        <v>3.428571429</v>
      </c>
      <c r="L6" s="33">
        <f t="shared" si="7"/>
        <v>3.428571429</v>
      </c>
      <c r="M6" s="33">
        <f t="shared" si="7"/>
        <v>3.428571429</v>
      </c>
      <c r="N6" s="33">
        <f t="shared" si="7"/>
        <v>5.142857143</v>
      </c>
      <c r="O6" s="33">
        <f t="shared" si="7"/>
        <v>5.142857143</v>
      </c>
      <c r="P6" s="33">
        <f t="shared" si="7"/>
        <v>3.428571429</v>
      </c>
      <c r="Q6" s="33">
        <f t="shared" si="7"/>
        <v>3.428571429</v>
      </c>
      <c r="R6" s="33">
        <f t="shared" si="7"/>
        <v>27.42857143</v>
      </c>
    </row>
    <row r="7">
      <c r="A7" s="26" t="s">
        <v>67</v>
      </c>
      <c r="B7" s="27">
        <v>8.0</v>
      </c>
      <c r="C7" s="27">
        <f>sumif(A9:A1000,A7,G9:G1000)</f>
        <v>6.5</v>
      </c>
      <c r="D7" s="28">
        <v>44646.0</v>
      </c>
      <c r="E7" s="29">
        <f>sum(H49:H56)</f>
        <v>24.5</v>
      </c>
      <c r="F7" s="29">
        <f>F2 * (2/7)</f>
        <v>15.42857143</v>
      </c>
      <c r="G7" s="26" t="s">
        <v>68</v>
      </c>
      <c r="H7" s="26" t="s">
        <v>50</v>
      </c>
      <c r="J7" s="32">
        <f t="shared" si="4"/>
        <v>44646</v>
      </c>
      <c r="K7" s="33">
        <f t="shared" ref="K7:R7" si="8">K2 * (2/7)</f>
        <v>2.285714286</v>
      </c>
      <c r="L7" s="33">
        <f t="shared" si="8"/>
        <v>2.285714286</v>
      </c>
      <c r="M7" s="33">
        <f t="shared" si="8"/>
        <v>2.285714286</v>
      </c>
      <c r="N7" s="33">
        <f t="shared" si="8"/>
        <v>3.428571429</v>
      </c>
      <c r="O7" s="33">
        <f t="shared" si="8"/>
        <v>3.428571429</v>
      </c>
      <c r="P7" s="33">
        <f t="shared" si="8"/>
        <v>2.285714286</v>
      </c>
      <c r="Q7" s="33">
        <f t="shared" si="8"/>
        <v>2.285714286</v>
      </c>
      <c r="R7" s="33">
        <f t="shared" si="8"/>
        <v>18.28571429</v>
      </c>
    </row>
    <row r="8">
      <c r="A8" s="26" t="s">
        <v>69</v>
      </c>
      <c r="B8" s="27">
        <v>8.0</v>
      </c>
      <c r="C8" s="27">
        <f>sumif(A9:A1000,A8,G9:G1000)</f>
        <v>6</v>
      </c>
      <c r="D8" s="28">
        <v>44647.0</v>
      </c>
      <c r="E8" s="29">
        <f>sum(H57:H64)</f>
        <v>15</v>
      </c>
      <c r="F8" s="29">
        <f>F2 * (1/7)</f>
        <v>7.714285714</v>
      </c>
      <c r="G8" s="40">
        <f t="shared" ref="G8:H8" si="9">Sum(B2:B8)</f>
        <v>64</v>
      </c>
      <c r="H8" s="41">
        <f t="shared" si="9"/>
        <v>49</v>
      </c>
      <c r="J8" s="32">
        <f t="shared" si="4"/>
        <v>44647</v>
      </c>
      <c r="K8" s="33">
        <f t="shared" ref="K8:R8" si="10">K2 * (1/7)</f>
        <v>1.142857143</v>
      </c>
      <c r="L8" s="33">
        <f t="shared" si="10"/>
        <v>1.142857143</v>
      </c>
      <c r="M8" s="33">
        <f t="shared" si="10"/>
        <v>1.142857143</v>
      </c>
      <c r="N8" s="33">
        <f t="shared" si="10"/>
        <v>1.714285714</v>
      </c>
      <c r="O8" s="33">
        <f t="shared" si="10"/>
        <v>1.714285714</v>
      </c>
      <c r="P8" s="33">
        <f t="shared" si="10"/>
        <v>1.142857143</v>
      </c>
      <c r="Q8" s="33">
        <f t="shared" si="10"/>
        <v>1.142857143</v>
      </c>
      <c r="R8" s="33">
        <f t="shared" si="10"/>
        <v>9.142857143</v>
      </c>
    </row>
    <row r="9">
      <c r="A9" s="42">
        <f>D2</f>
        <v>44641</v>
      </c>
      <c r="B9" s="43" t="str">
        <f>G2</f>
        <v>Front End Structure</v>
      </c>
      <c r="C9" s="35" t="str">
        <f>G3</f>
        <v>Code/Unit Test Refactor</v>
      </c>
      <c r="D9" s="37" t="str">
        <f>G4</f>
        <v>Updated DB keys</v>
      </c>
      <c r="E9" s="39" t="str">
        <f>G5</f>
        <v>Other</v>
      </c>
      <c r="F9" s="44" t="s">
        <v>70</v>
      </c>
      <c r="G9" s="45" t="s">
        <v>71</v>
      </c>
      <c r="H9" s="23" t="s">
        <v>72</v>
      </c>
      <c r="J9" s="32">
        <f t="shared" si="4"/>
        <v>44648</v>
      </c>
      <c r="K9" s="33">
        <f t="shared" ref="K9:R9" si="11">K2 * (0/7)</f>
        <v>0</v>
      </c>
      <c r="L9" s="33">
        <f t="shared" si="11"/>
        <v>0</v>
      </c>
      <c r="M9" s="33">
        <f t="shared" si="11"/>
        <v>0</v>
      </c>
      <c r="N9" s="33">
        <f t="shared" si="11"/>
        <v>0</v>
      </c>
      <c r="O9" s="33">
        <f t="shared" si="11"/>
        <v>0</v>
      </c>
      <c r="P9" s="33">
        <f t="shared" si="11"/>
        <v>0</v>
      </c>
      <c r="Q9" s="33">
        <f t="shared" si="11"/>
        <v>0</v>
      </c>
      <c r="R9" s="33">
        <f t="shared" si="11"/>
        <v>0</v>
      </c>
    </row>
    <row r="10">
      <c r="A10" s="46" t="s">
        <v>59</v>
      </c>
      <c r="B10" s="47"/>
      <c r="C10" s="48"/>
      <c r="D10" s="49"/>
      <c r="E10" s="50"/>
      <c r="F10" s="51"/>
      <c r="G10" s="52">
        <f t="shared" ref="G10:G16" si="12">sum(B10:E10)</f>
        <v>0</v>
      </c>
      <c r="H10" s="53">
        <f t="shared" ref="H10:H16" si="13">B2 - G10</f>
        <v>8</v>
      </c>
      <c r="J10" s="24" t="s">
        <v>73</v>
      </c>
      <c r="K10" s="25" t="str">
        <f>A2</f>
        <v>Alex</v>
      </c>
      <c r="L10" s="25" t="str">
        <f>A3</f>
        <v>Daniel</v>
      </c>
      <c r="M10" s="25" t="str">
        <f>A4</f>
        <v>Hunter</v>
      </c>
      <c r="N10" s="25" t="str">
        <f>A5</f>
        <v>Luke</v>
      </c>
      <c r="O10" s="25" t="str">
        <f>A6</f>
        <v>Matt</v>
      </c>
      <c r="P10" s="25" t="str">
        <f>A7</f>
        <v>Michelle</v>
      </c>
      <c r="Q10" s="25" t="str">
        <f>A8</f>
        <v>Tyler</v>
      </c>
      <c r="R10" s="24" t="s">
        <v>74</v>
      </c>
    </row>
    <row r="11">
      <c r="A11" s="54" t="s">
        <v>61</v>
      </c>
      <c r="B11" s="55"/>
      <c r="C11" s="56"/>
      <c r="D11" s="49"/>
      <c r="E11" s="50">
        <v>1.0</v>
      </c>
      <c r="F11" s="51">
        <v>0.5</v>
      </c>
      <c r="G11" s="52">
        <f t="shared" si="12"/>
        <v>1</v>
      </c>
      <c r="H11" s="53">
        <f t="shared" si="13"/>
        <v>7</v>
      </c>
      <c r="J11" s="32">
        <f>D2</f>
        <v>44641</v>
      </c>
      <c r="K11" s="57">
        <f>H10</f>
        <v>8</v>
      </c>
      <c r="L11" s="57">
        <f>H11</f>
        <v>7</v>
      </c>
      <c r="M11" s="57">
        <f>H12</f>
        <v>7</v>
      </c>
      <c r="N11" s="57">
        <f>H13</f>
        <v>11</v>
      </c>
      <c r="O11" s="57">
        <f>H14</f>
        <v>9</v>
      </c>
      <c r="P11" s="57">
        <f>H15</f>
        <v>7</v>
      </c>
      <c r="Q11" s="57">
        <f>H16</f>
        <v>6</v>
      </c>
      <c r="R11" s="57">
        <f t="shared" ref="R11:R18" si="14">sum(K11:Q11)</f>
        <v>55</v>
      </c>
    </row>
    <row r="12">
      <c r="A12" s="54" t="s">
        <v>63</v>
      </c>
      <c r="B12" s="55"/>
      <c r="C12" s="48">
        <v>1.0</v>
      </c>
      <c r="D12" s="156"/>
      <c r="E12" s="50"/>
      <c r="F12" s="51"/>
      <c r="G12" s="52">
        <f t="shared" si="12"/>
        <v>1</v>
      </c>
      <c r="H12" s="53">
        <f t="shared" si="13"/>
        <v>7</v>
      </c>
      <c r="J12" s="32">
        <f t="shared" ref="J12:J18" si="15">J11 + 1</f>
        <v>44642</v>
      </c>
      <c r="K12" s="57">
        <f>H18</f>
        <v>8</v>
      </c>
      <c r="L12" s="57">
        <f>H19</f>
        <v>7</v>
      </c>
      <c r="M12" s="57">
        <f>H20</f>
        <v>5</v>
      </c>
      <c r="N12" s="57">
        <f>H21</f>
        <v>10</v>
      </c>
      <c r="O12" s="57">
        <f>H22</f>
        <v>7</v>
      </c>
      <c r="P12" s="57">
        <f>H23</f>
        <v>5.5</v>
      </c>
      <c r="Q12" s="57">
        <f>H24</f>
        <v>5</v>
      </c>
      <c r="R12" s="57">
        <f t="shared" si="14"/>
        <v>47.5</v>
      </c>
    </row>
    <row r="13">
      <c r="A13" s="54" t="s">
        <v>64</v>
      </c>
      <c r="B13" s="55"/>
      <c r="C13" s="56"/>
      <c r="D13" s="49"/>
      <c r="E13" s="50">
        <v>1.0</v>
      </c>
      <c r="F13" s="51"/>
      <c r="G13" s="52">
        <f t="shared" si="12"/>
        <v>1</v>
      </c>
      <c r="H13" s="53">
        <f t="shared" si="13"/>
        <v>11</v>
      </c>
      <c r="J13" s="32">
        <f t="shared" si="15"/>
        <v>44643</v>
      </c>
      <c r="K13" s="57">
        <f>H26</f>
        <v>6</v>
      </c>
      <c r="L13" s="57">
        <f>H27</f>
        <v>5</v>
      </c>
      <c r="M13" s="57">
        <f>H28</f>
        <v>5</v>
      </c>
      <c r="N13" s="57">
        <f>H29</f>
        <v>10</v>
      </c>
      <c r="O13" s="57">
        <f>H30</f>
        <v>7</v>
      </c>
      <c r="P13" s="57">
        <f>H31</f>
        <v>4.5</v>
      </c>
      <c r="Q13" s="57">
        <f>H32</f>
        <v>5</v>
      </c>
      <c r="R13" s="57">
        <f t="shared" si="14"/>
        <v>42.5</v>
      </c>
    </row>
    <row r="14">
      <c r="A14" s="54" t="s">
        <v>66</v>
      </c>
      <c r="B14" s="55"/>
      <c r="C14" s="48">
        <v>2.0</v>
      </c>
      <c r="D14" s="156"/>
      <c r="E14" s="50">
        <v>1.0</v>
      </c>
      <c r="F14" s="59"/>
      <c r="G14" s="52">
        <f t="shared" si="12"/>
        <v>3</v>
      </c>
      <c r="H14" s="53">
        <f t="shared" si="13"/>
        <v>9</v>
      </c>
      <c r="J14" s="32">
        <f t="shared" si="15"/>
        <v>44644</v>
      </c>
      <c r="K14" s="57">
        <f>H34</f>
        <v>6</v>
      </c>
      <c r="L14" s="57">
        <f>H35</f>
        <v>5</v>
      </c>
      <c r="M14" s="57">
        <f>H36</f>
        <v>5</v>
      </c>
      <c r="N14" s="57">
        <f>H37</f>
        <v>10</v>
      </c>
      <c r="O14" s="57">
        <f>H38</f>
        <v>4</v>
      </c>
      <c r="P14" s="57">
        <f>H39</f>
        <v>3.5</v>
      </c>
      <c r="Q14" s="57">
        <f>H40</f>
        <v>5</v>
      </c>
      <c r="R14" s="57">
        <f t="shared" si="14"/>
        <v>38.5</v>
      </c>
    </row>
    <row r="15">
      <c r="A15" s="54" t="s">
        <v>67</v>
      </c>
      <c r="B15" s="55"/>
      <c r="C15" s="56"/>
      <c r="D15" s="49"/>
      <c r="E15" s="50">
        <v>1.0</v>
      </c>
      <c r="F15" s="51"/>
      <c r="G15" s="52">
        <f t="shared" si="12"/>
        <v>1</v>
      </c>
      <c r="H15" s="53">
        <f t="shared" si="13"/>
        <v>7</v>
      </c>
      <c r="J15" s="32">
        <f t="shared" si="15"/>
        <v>44645</v>
      </c>
      <c r="K15" s="57">
        <f>H42</f>
        <v>6</v>
      </c>
      <c r="L15" s="57">
        <f>H43</f>
        <v>1.5</v>
      </c>
      <c r="M15" s="57">
        <f>H44</f>
        <v>3</v>
      </c>
      <c r="N15" s="57">
        <f>H45</f>
        <v>10</v>
      </c>
      <c r="O15" s="57">
        <f>H46</f>
        <v>4</v>
      </c>
      <c r="P15" s="57">
        <f>H47</f>
        <v>3</v>
      </c>
      <c r="Q15" s="57">
        <f>H48</f>
        <v>4</v>
      </c>
      <c r="R15" s="57">
        <f t="shared" si="14"/>
        <v>31.5</v>
      </c>
    </row>
    <row r="16">
      <c r="A16" s="60" t="s">
        <v>69</v>
      </c>
      <c r="B16" s="47">
        <v>2.0</v>
      </c>
      <c r="C16" s="56"/>
      <c r="D16" s="49"/>
      <c r="E16" s="58"/>
      <c r="F16" s="59"/>
      <c r="G16" s="52">
        <f t="shared" si="12"/>
        <v>2</v>
      </c>
      <c r="H16" s="53">
        <f t="shared" si="13"/>
        <v>6</v>
      </c>
      <c r="J16" s="32">
        <f t="shared" si="15"/>
        <v>44646</v>
      </c>
      <c r="K16" s="57">
        <f>H50</f>
        <v>6</v>
      </c>
      <c r="L16" s="57">
        <f>H51</f>
        <v>1.5</v>
      </c>
      <c r="M16" s="57">
        <f>H52</f>
        <v>3</v>
      </c>
      <c r="N16" s="57">
        <f>H53</f>
        <v>7</v>
      </c>
      <c r="O16" s="57">
        <f>H54</f>
        <v>1</v>
      </c>
      <c r="P16" s="57">
        <f>H55</f>
        <v>2</v>
      </c>
      <c r="Q16" s="57">
        <f>H56</f>
        <v>4</v>
      </c>
      <c r="R16" s="57">
        <f t="shared" si="14"/>
        <v>24.5</v>
      </c>
    </row>
    <row r="17">
      <c r="A17" s="42">
        <f>A9 + 1</f>
        <v>44642</v>
      </c>
      <c r="B17" s="43" t="str">
        <f t="shared" ref="B17:E17" si="16">B9</f>
        <v>Front End Structure</v>
      </c>
      <c r="C17" s="35" t="str">
        <f t="shared" si="16"/>
        <v>Code/Unit Test Refactor</v>
      </c>
      <c r="D17" s="37" t="str">
        <f t="shared" si="16"/>
        <v>Updated DB keys</v>
      </c>
      <c r="E17" s="39" t="str">
        <f t="shared" si="16"/>
        <v>Other</v>
      </c>
      <c r="F17" s="44" t="s">
        <v>70</v>
      </c>
      <c r="G17" s="45" t="s">
        <v>71</v>
      </c>
      <c r="H17" s="23" t="s">
        <v>72</v>
      </c>
      <c r="J17" s="32">
        <f t="shared" si="15"/>
        <v>44647</v>
      </c>
      <c r="K17" s="57">
        <f>H58</f>
        <v>6</v>
      </c>
      <c r="L17" s="57">
        <f>H59</f>
        <v>1.5</v>
      </c>
      <c r="M17" s="57">
        <f>H60</f>
        <v>2</v>
      </c>
      <c r="N17" s="57">
        <f>H61</f>
        <v>4</v>
      </c>
      <c r="O17" s="57">
        <f>H62</f>
        <v>-2</v>
      </c>
      <c r="P17" s="57">
        <f>H63</f>
        <v>1.5</v>
      </c>
      <c r="Q17" s="57">
        <f>H64</f>
        <v>2</v>
      </c>
      <c r="R17" s="57">
        <f t="shared" si="14"/>
        <v>15</v>
      </c>
    </row>
    <row r="18">
      <c r="A18" s="46" t="s">
        <v>59</v>
      </c>
      <c r="B18" s="47"/>
      <c r="C18" s="48"/>
      <c r="D18" s="49"/>
      <c r="E18" s="50"/>
      <c r="F18" s="51">
        <v>0.0</v>
      </c>
      <c r="G18" s="52">
        <f t="shared" ref="G18:G24" si="18">sum(B18:E18)</f>
        <v>0</v>
      </c>
      <c r="H18" s="53">
        <f t="shared" ref="H18:H24" si="19">H10 - G18</f>
        <v>8</v>
      </c>
      <c r="J18" s="32">
        <f t="shared" si="15"/>
        <v>44648</v>
      </c>
      <c r="K18" s="57">
        <f t="shared" ref="K18:Q18" si="17">K17</f>
        <v>6</v>
      </c>
      <c r="L18" s="57">
        <f t="shared" si="17"/>
        <v>1.5</v>
      </c>
      <c r="M18" s="57">
        <f t="shared" si="17"/>
        <v>2</v>
      </c>
      <c r="N18" s="57">
        <f t="shared" si="17"/>
        <v>4</v>
      </c>
      <c r="O18" s="57">
        <f t="shared" si="17"/>
        <v>-2</v>
      </c>
      <c r="P18" s="57">
        <f t="shared" si="17"/>
        <v>1.5</v>
      </c>
      <c r="Q18" s="57">
        <f t="shared" si="17"/>
        <v>2</v>
      </c>
      <c r="R18" s="57">
        <f t="shared" si="14"/>
        <v>15</v>
      </c>
    </row>
    <row r="19">
      <c r="A19" s="54" t="s">
        <v>61</v>
      </c>
      <c r="B19" s="55"/>
      <c r="C19" s="56"/>
      <c r="D19" s="49"/>
      <c r="E19" s="58"/>
      <c r="F19" s="59"/>
      <c r="G19" s="52">
        <f t="shared" si="18"/>
        <v>0</v>
      </c>
      <c r="H19" s="53">
        <f t="shared" si="19"/>
        <v>7</v>
      </c>
    </row>
    <row r="20">
      <c r="A20" s="54" t="s">
        <v>63</v>
      </c>
      <c r="B20" s="47"/>
      <c r="C20" s="48">
        <v>2.0</v>
      </c>
      <c r="D20" s="49"/>
      <c r="E20" s="58"/>
      <c r="F20" s="51">
        <v>1.0</v>
      </c>
      <c r="G20" s="52">
        <f t="shared" si="18"/>
        <v>2</v>
      </c>
      <c r="H20" s="53">
        <f t="shared" si="19"/>
        <v>5</v>
      </c>
    </row>
    <row r="21">
      <c r="A21" s="54" t="s">
        <v>64</v>
      </c>
      <c r="B21" s="55"/>
      <c r="C21" s="56"/>
      <c r="D21" s="49"/>
      <c r="E21" s="50">
        <v>1.0</v>
      </c>
      <c r="F21" s="51">
        <v>0.0</v>
      </c>
      <c r="G21" s="52">
        <f t="shared" si="18"/>
        <v>1</v>
      </c>
      <c r="H21" s="53">
        <f t="shared" si="19"/>
        <v>10</v>
      </c>
    </row>
    <row r="22">
      <c r="A22" s="54" t="s">
        <v>66</v>
      </c>
      <c r="B22" s="55"/>
      <c r="C22" s="48">
        <v>2.0</v>
      </c>
      <c r="D22" s="49"/>
      <c r="E22" s="58"/>
      <c r="F22" s="59"/>
      <c r="G22" s="52">
        <f t="shared" si="18"/>
        <v>2</v>
      </c>
      <c r="H22" s="53">
        <f t="shared" si="19"/>
        <v>7</v>
      </c>
    </row>
    <row r="23">
      <c r="A23" s="54" t="s">
        <v>67</v>
      </c>
      <c r="B23" s="55"/>
      <c r="C23" s="56"/>
      <c r="D23" s="49"/>
      <c r="E23" s="50">
        <v>1.5</v>
      </c>
      <c r="F23" s="59"/>
      <c r="G23" s="52">
        <f t="shared" si="18"/>
        <v>1.5</v>
      </c>
      <c r="H23" s="53">
        <f t="shared" si="19"/>
        <v>5.5</v>
      </c>
    </row>
    <row r="24">
      <c r="A24" s="60" t="s">
        <v>69</v>
      </c>
      <c r="B24" s="47">
        <v>1.0</v>
      </c>
      <c r="C24" s="56"/>
      <c r="D24" s="49"/>
      <c r="E24" s="58"/>
      <c r="F24" s="59"/>
      <c r="G24" s="52">
        <f t="shared" si="18"/>
        <v>1</v>
      </c>
      <c r="H24" s="53">
        <f t="shared" si="19"/>
        <v>5</v>
      </c>
    </row>
    <row r="25">
      <c r="A25" s="42">
        <f>A17 + 1</f>
        <v>44643</v>
      </c>
      <c r="B25" s="43" t="str">
        <f t="shared" ref="B25:E25" si="20">B17</f>
        <v>Front End Structure</v>
      </c>
      <c r="C25" s="35" t="str">
        <f t="shared" si="20"/>
        <v>Code/Unit Test Refactor</v>
      </c>
      <c r="D25" s="37" t="str">
        <f t="shared" si="20"/>
        <v>Updated DB keys</v>
      </c>
      <c r="E25" s="39" t="str">
        <f t="shared" si="20"/>
        <v>Other</v>
      </c>
      <c r="F25" s="44" t="s">
        <v>70</v>
      </c>
      <c r="G25" s="45" t="s">
        <v>71</v>
      </c>
      <c r="H25" s="23" t="s">
        <v>72</v>
      </c>
    </row>
    <row r="26">
      <c r="A26" s="46" t="s">
        <v>59</v>
      </c>
      <c r="B26" s="47"/>
      <c r="C26" s="48"/>
      <c r="D26" s="49"/>
      <c r="E26" s="50">
        <v>2.0</v>
      </c>
      <c r="F26" s="51">
        <v>0.0</v>
      </c>
      <c r="G26" s="52">
        <f t="shared" ref="G26:G32" si="21">sum(B26:E26)</f>
        <v>2</v>
      </c>
      <c r="H26" s="53">
        <f t="shared" ref="H26:H32" si="22">H18 - G26</f>
        <v>6</v>
      </c>
    </row>
    <row r="27">
      <c r="A27" s="54" t="s">
        <v>61</v>
      </c>
      <c r="B27" s="47"/>
      <c r="C27" s="56"/>
      <c r="D27" s="156">
        <v>1.0</v>
      </c>
      <c r="E27" s="50">
        <v>1.0</v>
      </c>
      <c r="F27" s="51">
        <v>0.5</v>
      </c>
      <c r="G27" s="52">
        <f t="shared" si="21"/>
        <v>2</v>
      </c>
      <c r="H27" s="53">
        <f t="shared" si="22"/>
        <v>5</v>
      </c>
    </row>
    <row r="28">
      <c r="A28" s="54" t="s">
        <v>63</v>
      </c>
      <c r="B28" s="47"/>
      <c r="C28" s="56"/>
      <c r="D28" s="156"/>
      <c r="E28" s="58"/>
      <c r="F28" s="59"/>
      <c r="G28" s="52">
        <f t="shared" si="21"/>
        <v>0</v>
      </c>
      <c r="H28" s="53">
        <f t="shared" si="22"/>
        <v>5</v>
      </c>
    </row>
    <row r="29">
      <c r="A29" s="54" t="s">
        <v>64</v>
      </c>
      <c r="B29" s="55"/>
      <c r="C29" s="56"/>
      <c r="D29" s="49"/>
      <c r="E29" s="50"/>
      <c r="F29" s="59"/>
      <c r="G29" s="52">
        <f t="shared" si="21"/>
        <v>0</v>
      </c>
      <c r="H29" s="53">
        <f t="shared" si="22"/>
        <v>10</v>
      </c>
    </row>
    <row r="30">
      <c r="A30" s="54" t="s">
        <v>66</v>
      </c>
      <c r="B30" s="55"/>
      <c r="C30" s="48"/>
      <c r="D30" s="49"/>
      <c r="E30" s="58"/>
      <c r="F30" s="59"/>
      <c r="G30" s="52">
        <f t="shared" si="21"/>
        <v>0</v>
      </c>
      <c r="H30" s="53">
        <f t="shared" si="22"/>
        <v>7</v>
      </c>
    </row>
    <row r="31">
      <c r="A31" s="54" t="s">
        <v>67</v>
      </c>
      <c r="B31" s="55"/>
      <c r="C31" s="56"/>
      <c r="D31" s="49"/>
      <c r="E31" s="50">
        <v>1.0</v>
      </c>
      <c r="F31" s="59"/>
      <c r="G31" s="52">
        <f t="shared" si="21"/>
        <v>1</v>
      </c>
      <c r="H31" s="53">
        <f t="shared" si="22"/>
        <v>4.5</v>
      </c>
    </row>
    <row r="32">
      <c r="A32" s="60" t="s">
        <v>69</v>
      </c>
      <c r="B32" s="47"/>
      <c r="C32" s="56"/>
      <c r="D32" s="49"/>
      <c r="E32" s="58"/>
      <c r="F32" s="59"/>
      <c r="G32" s="52">
        <f t="shared" si="21"/>
        <v>0</v>
      </c>
      <c r="H32" s="53">
        <f t="shared" si="22"/>
        <v>5</v>
      </c>
    </row>
    <row r="33">
      <c r="A33" s="42">
        <f>A25 + 1</f>
        <v>44644</v>
      </c>
      <c r="B33" s="43" t="str">
        <f t="shared" ref="B33:E33" si="23">B25</f>
        <v>Front End Structure</v>
      </c>
      <c r="C33" s="35" t="str">
        <f t="shared" si="23"/>
        <v>Code/Unit Test Refactor</v>
      </c>
      <c r="D33" s="37" t="str">
        <f t="shared" si="23"/>
        <v>Updated DB keys</v>
      </c>
      <c r="E33" s="39" t="str">
        <f t="shared" si="23"/>
        <v>Other</v>
      </c>
      <c r="F33" s="44" t="s">
        <v>70</v>
      </c>
      <c r="G33" s="45" t="s">
        <v>71</v>
      </c>
      <c r="H33" s="23" t="s">
        <v>72</v>
      </c>
    </row>
    <row r="34">
      <c r="A34" s="46" t="s">
        <v>59</v>
      </c>
      <c r="B34" s="47"/>
      <c r="C34" s="48"/>
      <c r="D34" s="49"/>
      <c r="E34" s="50"/>
      <c r="F34" s="51">
        <v>1.0</v>
      </c>
      <c r="G34" s="52">
        <f t="shared" ref="G34:G40" si="24">sum(B34:E34)</f>
        <v>0</v>
      </c>
      <c r="H34" s="53">
        <f t="shared" ref="H34:H40" si="25">H26 - G34</f>
        <v>6</v>
      </c>
    </row>
    <row r="35">
      <c r="A35" s="54" t="s">
        <v>61</v>
      </c>
      <c r="B35" s="47"/>
      <c r="C35" s="56"/>
      <c r="D35" s="49"/>
      <c r="E35" s="50"/>
      <c r="F35" s="51">
        <v>0.5</v>
      </c>
      <c r="G35" s="52">
        <f t="shared" si="24"/>
        <v>0</v>
      </c>
      <c r="H35" s="53">
        <f t="shared" si="25"/>
        <v>5</v>
      </c>
    </row>
    <row r="36">
      <c r="A36" s="54" t="s">
        <v>63</v>
      </c>
      <c r="B36" s="47"/>
      <c r="C36" s="56"/>
      <c r="D36" s="49"/>
      <c r="E36" s="58"/>
      <c r="F36" s="59"/>
      <c r="G36" s="52">
        <f t="shared" si="24"/>
        <v>0</v>
      </c>
      <c r="H36" s="53">
        <f t="shared" si="25"/>
        <v>5</v>
      </c>
    </row>
    <row r="37">
      <c r="A37" s="54" t="s">
        <v>64</v>
      </c>
      <c r="B37" s="55"/>
      <c r="C37" s="56"/>
      <c r="D37" s="49"/>
      <c r="E37" s="50"/>
      <c r="F37" s="59"/>
      <c r="G37" s="52">
        <f t="shared" si="24"/>
        <v>0</v>
      </c>
      <c r="H37" s="53">
        <f t="shared" si="25"/>
        <v>10</v>
      </c>
    </row>
    <row r="38">
      <c r="A38" s="54" t="s">
        <v>66</v>
      </c>
      <c r="B38" s="55"/>
      <c r="C38" s="48">
        <v>3.0</v>
      </c>
      <c r="D38" s="156"/>
      <c r="E38" s="58"/>
      <c r="F38" s="59"/>
      <c r="G38" s="52">
        <f t="shared" si="24"/>
        <v>3</v>
      </c>
      <c r="H38" s="53">
        <f t="shared" si="25"/>
        <v>4</v>
      </c>
    </row>
    <row r="39">
      <c r="A39" s="54" t="s">
        <v>67</v>
      </c>
      <c r="B39" s="55"/>
      <c r="C39" s="56"/>
      <c r="D39" s="49"/>
      <c r="E39" s="50">
        <v>1.0</v>
      </c>
      <c r="F39" s="59"/>
      <c r="G39" s="52">
        <f t="shared" si="24"/>
        <v>1</v>
      </c>
      <c r="H39" s="53">
        <f t="shared" si="25"/>
        <v>3.5</v>
      </c>
    </row>
    <row r="40">
      <c r="A40" s="60" t="s">
        <v>69</v>
      </c>
      <c r="B40" s="55"/>
      <c r="C40" s="48"/>
      <c r="D40" s="49"/>
      <c r="E40" s="58"/>
      <c r="F40" s="59"/>
      <c r="G40" s="52">
        <f t="shared" si="24"/>
        <v>0</v>
      </c>
      <c r="H40" s="53">
        <f t="shared" si="25"/>
        <v>5</v>
      </c>
    </row>
    <row r="41">
      <c r="A41" s="42">
        <f>A33 + 1</f>
        <v>44645</v>
      </c>
      <c r="B41" s="43" t="str">
        <f t="shared" ref="B41:E41" si="26">B33</f>
        <v>Front End Structure</v>
      </c>
      <c r="C41" s="35" t="str">
        <f t="shared" si="26"/>
        <v>Code/Unit Test Refactor</v>
      </c>
      <c r="D41" s="37" t="str">
        <f t="shared" si="26"/>
        <v>Updated DB keys</v>
      </c>
      <c r="E41" s="39" t="str">
        <f t="shared" si="26"/>
        <v>Other</v>
      </c>
      <c r="F41" s="44" t="s">
        <v>70</v>
      </c>
      <c r="G41" s="45" t="s">
        <v>71</v>
      </c>
      <c r="H41" s="23" t="s">
        <v>72</v>
      </c>
    </row>
    <row r="42">
      <c r="A42" s="46" t="s">
        <v>59</v>
      </c>
      <c r="B42" s="55"/>
      <c r="C42" s="56"/>
      <c r="D42" s="49"/>
      <c r="E42" s="50"/>
      <c r="F42" s="59"/>
      <c r="G42" s="52">
        <f>sum(B42:E42)</f>
        <v>0</v>
      </c>
      <c r="H42" s="53">
        <f t="shared" ref="H42:H48" si="27">H34 - G42</f>
        <v>6</v>
      </c>
    </row>
    <row r="43">
      <c r="A43" s="54" t="s">
        <v>61</v>
      </c>
      <c r="B43" s="47"/>
      <c r="C43" s="56"/>
      <c r="D43" s="49"/>
      <c r="E43" s="50">
        <v>2.0</v>
      </c>
      <c r="F43" s="51">
        <v>1.5</v>
      </c>
      <c r="G43" s="52">
        <f>sum(B43:F43)</f>
        <v>3.5</v>
      </c>
      <c r="H43" s="53">
        <f t="shared" si="27"/>
        <v>1.5</v>
      </c>
    </row>
    <row r="44">
      <c r="A44" s="54" t="s">
        <v>63</v>
      </c>
      <c r="B44" s="55"/>
      <c r="C44" s="48">
        <v>2.0</v>
      </c>
      <c r="D44" s="49"/>
      <c r="E44" s="58"/>
      <c r="F44" s="59"/>
      <c r="G44" s="52">
        <f t="shared" ref="G44:G48" si="28">sum(B44:E44)</f>
        <v>2</v>
      </c>
      <c r="H44" s="53">
        <f t="shared" si="27"/>
        <v>3</v>
      </c>
    </row>
    <row r="45">
      <c r="A45" s="54" t="s">
        <v>64</v>
      </c>
      <c r="B45" s="55"/>
      <c r="C45" s="56"/>
      <c r="D45" s="49"/>
      <c r="E45" s="50"/>
      <c r="F45" s="51"/>
      <c r="G45" s="52">
        <f t="shared" si="28"/>
        <v>0</v>
      </c>
      <c r="H45" s="53">
        <f t="shared" si="27"/>
        <v>10</v>
      </c>
    </row>
    <row r="46">
      <c r="A46" s="54" t="s">
        <v>66</v>
      </c>
      <c r="B46" s="55"/>
      <c r="C46" s="56"/>
      <c r="D46" s="156"/>
      <c r="E46" s="58"/>
      <c r="F46" s="59"/>
      <c r="G46" s="52">
        <f t="shared" si="28"/>
        <v>0</v>
      </c>
      <c r="H46" s="53">
        <f t="shared" si="27"/>
        <v>4</v>
      </c>
    </row>
    <row r="47">
      <c r="A47" s="54" t="s">
        <v>67</v>
      </c>
      <c r="B47" s="55"/>
      <c r="C47" s="56"/>
      <c r="D47" s="49"/>
      <c r="E47" s="50">
        <v>0.5</v>
      </c>
      <c r="F47" s="59"/>
      <c r="G47" s="52">
        <f t="shared" si="28"/>
        <v>0.5</v>
      </c>
      <c r="H47" s="53">
        <f t="shared" si="27"/>
        <v>3</v>
      </c>
    </row>
    <row r="48">
      <c r="A48" s="60" t="s">
        <v>69</v>
      </c>
      <c r="B48" s="47">
        <v>1.0</v>
      </c>
      <c r="C48" s="56"/>
      <c r="D48" s="49"/>
      <c r="E48" s="58"/>
      <c r="F48" s="59"/>
      <c r="G48" s="52">
        <f t="shared" si="28"/>
        <v>1</v>
      </c>
      <c r="H48" s="53">
        <f t="shared" si="27"/>
        <v>4</v>
      </c>
    </row>
    <row r="49">
      <c r="A49" s="42">
        <f>A41 + 1</f>
        <v>44646</v>
      </c>
      <c r="B49" s="43" t="str">
        <f t="shared" ref="B49:E49" si="29">B41</f>
        <v>Front End Structure</v>
      </c>
      <c r="C49" s="35" t="str">
        <f t="shared" si="29"/>
        <v>Code/Unit Test Refactor</v>
      </c>
      <c r="D49" s="37" t="str">
        <f t="shared" si="29"/>
        <v>Updated DB keys</v>
      </c>
      <c r="E49" s="39" t="str">
        <f t="shared" si="29"/>
        <v>Other</v>
      </c>
      <c r="F49" s="44" t="s">
        <v>70</v>
      </c>
      <c r="G49" s="45" t="s">
        <v>71</v>
      </c>
      <c r="H49" s="23" t="s">
        <v>72</v>
      </c>
    </row>
    <row r="50">
      <c r="A50" s="46" t="s">
        <v>59</v>
      </c>
      <c r="B50" s="55"/>
      <c r="C50" s="56"/>
      <c r="D50" s="49"/>
      <c r="E50" s="50"/>
      <c r="F50" s="59"/>
      <c r="G50" s="52">
        <f t="shared" ref="G50:G56" si="30">sum(B50:E50)</f>
        <v>0</v>
      </c>
      <c r="H50" s="53">
        <f t="shared" ref="H50:H56" si="31">H42 - G50</f>
        <v>6</v>
      </c>
    </row>
    <row r="51">
      <c r="A51" s="54" t="s">
        <v>61</v>
      </c>
      <c r="B51" s="55"/>
      <c r="C51" s="56"/>
      <c r="D51" s="49"/>
      <c r="E51" s="58"/>
      <c r="F51" s="59"/>
      <c r="G51" s="52">
        <f t="shared" si="30"/>
        <v>0</v>
      </c>
      <c r="H51" s="53">
        <f t="shared" si="31"/>
        <v>1.5</v>
      </c>
    </row>
    <row r="52">
      <c r="A52" s="54" t="s">
        <v>63</v>
      </c>
      <c r="B52" s="55"/>
      <c r="C52" s="56"/>
      <c r="D52" s="49"/>
      <c r="E52" s="58"/>
      <c r="F52" s="59"/>
      <c r="G52" s="52">
        <f t="shared" si="30"/>
        <v>0</v>
      </c>
      <c r="H52" s="53">
        <f t="shared" si="31"/>
        <v>3</v>
      </c>
    </row>
    <row r="53">
      <c r="A53" s="54" t="s">
        <v>64</v>
      </c>
      <c r="B53" s="55"/>
      <c r="C53" s="56"/>
      <c r="D53" s="49"/>
      <c r="E53" s="50">
        <v>3.0</v>
      </c>
      <c r="F53" s="51">
        <v>0.0</v>
      </c>
      <c r="G53" s="52">
        <f t="shared" si="30"/>
        <v>3</v>
      </c>
      <c r="H53" s="53">
        <f t="shared" si="31"/>
        <v>7</v>
      </c>
    </row>
    <row r="54">
      <c r="A54" s="54" t="s">
        <v>66</v>
      </c>
      <c r="B54" s="55"/>
      <c r="C54" s="48">
        <v>2.0</v>
      </c>
      <c r="D54" s="49"/>
      <c r="E54" s="50">
        <v>1.0</v>
      </c>
      <c r="F54" s="59"/>
      <c r="G54" s="52">
        <f t="shared" si="30"/>
        <v>3</v>
      </c>
      <c r="H54" s="53">
        <f t="shared" si="31"/>
        <v>1</v>
      </c>
    </row>
    <row r="55">
      <c r="A55" s="54" t="s">
        <v>67</v>
      </c>
      <c r="B55" s="55"/>
      <c r="C55" s="56"/>
      <c r="D55" s="49"/>
      <c r="E55" s="50">
        <v>1.0</v>
      </c>
      <c r="F55" s="59"/>
      <c r="G55" s="52">
        <f t="shared" si="30"/>
        <v>1</v>
      </c>
      <c r="H55" s="53">
        <f t="shared" si="31"/>
        <v>2</v>
      </c>
    </row>
    <row r="56">
      <c r="A56" s="60" t="s">
        <v>69</v>
      </c>
      <c r="B56" s="47"/>
      <c r="C56" s="56"/>
      <c r="D56" s="49"/>
      <c r="E56" s="58"/>
      <c r="F56" s="59"/>
      <c r="G56" s="52">
        <f t="shared" si="30"/>
        <v>0</v>
      </c>
      <c r="H56" s="53">
        <f t="shared" si="31"/>
        <v>4</v>
      </c>
    </row>
    <row r="57">
      <c r="A57" s="42">
        <f>A49 + 1</f>
        <v>44647</v>
      </c>
      <c r="B57" s="43" t="str">
        <f t="shared" ref="B57:E57" si="32">B49</f>
        <v>Front End Structure</v>
      </c>
      <c r="C57" s="35" t="str">
        <f t="shared" si="32"/>
        <v>Code/Unit Test Refactor</v>
      </c>
      <c r="D57" s="37" t="str">
        <f t="shared" si="32"/>
        <v>Updated DB keys</v>
      </c>
      <c r="E57" s="39" t="str">
        <f t="shared" si="32"/>
        <v>Other</v>
      </c>
      <c r="F57" s="44" t="s">
        <v>70</v>
      </c>
      <c r="G57" s="45" t="s">
        <v>71</v>
      </c>
      <c r="H57" s="23" t="s">
        <v>72</v>
      </c>
    </row>
    <row r="58">
      <c r="A58" s="46" t="s">
        <v>59</v>
      </c>
      <c r="B58" s="55"/>
      <c r="C58" s="56"/>
      <c r="D58" s="49"/>
      <c r="E58" s="58"/>
      <c r="F58" s="59"/>
      <c r="G58" s="52">
        <f t="shared" ref="G58:G64" si="33">sum(B58:E58)</f>
        <v>0</v>
      </c>
      <c r="H58" s="53">
        <f t="shared" ref="H58:H64" si="34">H50 - G58</f>
        <v>6</v>
      </c>
    </row>
    <row r="59">
      <c r="A59" s="54" t="s">
        <v>61</v>
      </c>
      <c r="B59" s="55"/>
      <c r="C59" s="56"/>
      <c r="D59" s="49"/>
      <c r="E59" s="58"/>
      <c r="F59" s="59"/>
      <c r="G59" s="52">
        <f t="shared" si="33"/>
        <v>0</v>
      </c>
      <c r="H59" s="53">
        <f t="shared" si="34"/>
        <v>1.5</v>
      </c>
    </row>
    <row r="60">
      <c r="A60" s="54" t="s">
        <v>63</v>
      </c>
      <c r="B60" s="55"/>
      <c r="C60" s="48">
        <v>1.0</v>
      </c>
      <c r="D60" s="49"/>
      <c r="E60" s="58"/>
      <c r="F60" s="59"/>
      <c r="G60" s="52">
        <f t="shared" si="33"/>
        <v>1</v>
      </c>
      <c r="H60" s="53">
        <f t="shared" si="34"/>
        <v>2</v>
      </c>
    </row>
    <row r="61">
      <c r="A61" s="54" t="s">
        <v>64</v>
      </c>
      <c r="B61" s="55"/>
      <c r="C61" s="56"/>
      <c r="D61" s="49"/>
      <c r="E61" s="50">
        <v>3.0</v>
      </c>
      <c r="F61" s="51">
        <v>0.0</v>
      </c>
      <c r="G61" s="52">
        <f t="shared" si="33"/>
        <v>3</v>
      </c>
      <c r="H61" s="53">
        <f t="shared" si="34"/>
        <v>4</v>
      </c>
    </row>
    <row r="62">
      <c r="A62" s="54" t="s">
        <v>66</v>
      </c>
      <c r="B62" s="55"/>
      <c r="C62" s="48">
        <v>3.0</v>
      </c>
      <c r="D62" s="49"/>
      <c r="E62" s="58"/>
      <c r="F62" s="59"/>
      <c r="G62" s="52">
        <f t="shared" si="33"/>
        <v>3</v>
      </c>
      <c r="H62" s="53">
        <f t="shared" si="34"/>
        <v>-2</v>
      </c>
    </row>
    <row r="63">
      <c r="A63" s="54" t="s">
        <v>67</v>
      </c>
      <c r="B63" s="55"/>
      <c r="C63" s="56"/>
      <c r="D63" s="49"/>
      <c r="E63" s="50">
        <v>0.5</v>
      </c>
      <c r="F63" s="59"/>
      <c r="G63" s="52">
        <f t="shared" si="33"/>
        <v>0.5</v>
      </c>
      <c r="H63" s="53">
        <f t="shared" si="34"/>
        <v>1.5</v>
      </c>
    </row>
    <row r="64">
      <c r="A64" s="60" t="s">
        <v>69</v>
      </c>
      <c r="B64" s="61">
        <v>2.0</v>
      </c>
      <c r="C64" s="62"/>
      <c r="D64" s="63"/>
      <c r="E64" s="64"/>
      <c r="F64" s="65"/>
      <c r="G64" s="52">
        <f t="shared" si="33"/>
        <v>2</v>
      </c>
      <c r="H64" s="66">
        <f t="shared" si="34"/>
        <v>2</v>
      </c>
    </row>
    <row r="65">
      <c r="E65" s="67" t="s">
        <v>75</v>
      </c>
      <c r="F65" s="68">
        <f>SUM(F9:F64)</f>
        <v>5</v>
      </c>
    </row>
    <row r="71">
      <c r="A71" s="69"/>
      <c r="B71" s="24" t="s">
        <v>76</v>
      </c>
      <c r="C71" s="24" t="s">
        <v>77</v>
      </c>
      <c r="D71" s="24" t="s">
        <v>78</v>
      </c>
      <c r="E71" s="24" t="s">
        <v>79</v>
      </c>
      <c r="F71" s="24" t="s">
        <v>80</v>
      </c>
    </row>
    <row r="72">
      <c r="A72" s="32">
        <f>J2</f>
        <v>44641</v>
      </c>
      <c r="B72" s="70">
        <f>SUM(G10+G11+G12+G13+G14+G15+G16)</f>
        <v>9</v>
      </c>
      <c r="C72" s="70">
        <f>(B72-F72)/(F72)*100</f>
        <v>14.54545455</v>
      </c>
      <c r="D72" s="70">
        <f>SUM(H9:H16)</f>
        <v>55</v>
      </c>
      <c r="E72" s="70">
        <f>D72</f>
        <v>55</v>
      </c>
      <c r="F72" s="70">
        <f>E78</f>
        <v>7.857142857</v>
      </c>
    </row>
    <row r="73">
      <c r="A73" s="32">
        <f t="shared" ref="A73:A79" si="35">A72 + 1</f>
        <v>44642</v>
      </c>
      <c r="B73" s="70">
        <f>SUM(G18+G19+G20+G21+G22+G23+G24)</f>
        <v>7.5</v>
      </c>
      <c r="C73" s="70">
        <f>(B73-F72)/(F72)*100</f>
        <v>-4.545454545</v>
      </c>
      <c r="D73" s="70">
        <f>Sum(H17:H24)</f>
        <v>47.5</v>
      </c>
      <c r="E73" s="70">
        <f>D72 * (6/7)</f>
        <v>47.14285714</v>
      </c>
    </row>
    <row r="74">
      <c r="A74" s="32">
        <f t="shared" si="35"/>
        <v>44643</v>
      </c>
      <c r="B74" s="70">
        <f>SUM(G26+G27+G28+G29+G30+G31+G32)</f>
        <v>5</v>
      </c>
      <c r="C74" s="70">
        <f>(B74-F72)/(F72)*100</f>
        <v>-36.36363636</v>
      </c>
      <c r="D74" s="70">
        <f>sum(H25:H32)</f>
        <v>42.5</v>
      </c>
      <c r="E74" s="70">
        <f>D72 * (5/7)</f>
        <v>39.28571429</v>
      </c>
    </row>
    <row r="75">
      <c r="A75" s="32">
        <f t="shared" si="35"/>
        <v>44644</v>
      </c>
      <c r="B75" s="70">
        <f>SUM(G34+G35+G36+G37+G38+G39+G40)</f>
        <v>4</v>
      </c>
      <c r="C75" s="70">
        <f>(B75-F72)/(F72)*100</f>
        <v>-49.09090909</v>
      </c>
      <c r="D75" s="70">
        <f>sum(H33:H40)</f>
        <v>38.5</v>
      </c>
      <c r="E75" s="70">
        <f>D72 * (4/7)</f>
        <v>31.42857143</v>
      </c>
    </row>
    <row r="76">
      <c r="A76" s="32">
        <f t="shared" si="35"/>
        <v>44645</v>
      </c>
      <c r="B76" s="70">
        <f>SUM(G42+G43+G44+G45+G46+G47+G48)</f>
        <v>7</v>
      </c>
      <c r="C76" s="70">
        <f>((B76-F72)/(F72)*100)</f>
        <v>-10.90909091</v>
      </c>
      <c r="D76" s="70">
        <f>sum(H41:H48)</f>
        <v>31.5</v>
      </c>
      <c r="E76" s="70">
        <f>D72 * (3/7)</f>
        <v>23.57142857</v>
      </c>
    </row>
    <row r="77">
      <c r="A77" s="32">
        <f t="shared" si="35"/>
        <v>44646</v>
      </c>
      <c r="B77" s="70">
        <f>SUM(G50+G51+G52+G53+G54+G55+G56)</f>
        <v>7</v>
      </c>
      <c r="C77" s="70">
        <f>(B77-F72)/(F72)*100</f>
        <v>-10.90909091</v>
      </c>
      <c r="D77" s="70">
        <f>sum(H49:H56)</f>
        <v>24.5</v>
      </c>
      <c r="E77" s="70">
        <f>D72 * (2/7)</f>
        <v>15.71428571</v>
      </c>
    </row>
    <row r="78">
      <c r="A78" s="32">
        <f t="shared" si="35"/>
        <v>44647</v>
      </c>
      <c r="B78" s="70">
        <f>SUM(G58+G59+G60+G61+G62+G63+G64)</f>
        <v>9.5</v>
      </c>
      <c r="C78" s="70">
        <f>(B78-F72)/(F72)*100</f>
        <v>20.90909091</v>
      </c>
      <c r="D78" s="70">
        <f>sum(H57:H64)</f>
        <v>15</v>
      </c>
      <c r="E78" s="70">
        <f>D72 * (1/7)</f>
        <v>7.857142857</v>
      </c>
    </row>
    <row r="79">
      <c r="A79" s="32">
        <f t="shared" si="35"/>
        <v>44648</v>
      </c>
      <c r="B79" s="70">
        <f>SUM(G66+G67+G68+G69+G70+G71+G72)</f>
        <v>0</v>
      </c>
      <c r="C79" s="70">
        <f>((ABS(B79-SUM(B2+B3+B4+B5+B6+B7+B8))/(SUM(B2+B3+B4+B5+B6+B7+B8)))*100)</f>
        <v>100</v>
      </c>
      <c r="D79" s="70">
        <f>sum(H57:H64)</f>
        <v>15</v>
      </c>
      <c r="E79" s="70">
        <f>D72 * 0</f>
        <v>0</v>
      </c>
    </row>
  </sheetData>
  <drawing r:id="rId1"/>
</worksheet>
</file>