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p1\Documents\courses\startup-growth-engineering\"/>
    </mc:Choice>
  </mc:AlternateContent>
  <xr:revisionPtr revIDLastSave="0" documentId="13_ncr:1_{C902F6FC-7CAB-4A1E-B8DB-E69FE0556928}" xr6:coauthVersionLast="46" xr6:coauthVersionMax="46" xr10:uidLastSave="{00000000-0000-0000-0000-000000000000}"/>
  <bookViews>
    <workbookView xWindow="-28920" yWindow="-120" windowWidth="29040" windowHeight="15840" activeTab="2" xr2:uid="{5843732C-20B4-884C-A93C-B7F9E6830AD1}"/>
  </bookViews>
  <sheets>
    <sheet name="Overall View" sheetId="1" r:id="rId1"/>
    <sheet name="Acquisition" sheetId="2" r:id="rId2"/>
    <sheet name="Retention" sheetId="3" r:id="rId3"/>
    <sheet name="Monetization" sheetId="4" r:id="rId4"/>
    <sheet name="Co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E6" i="5"/>
  <c r="E18" i="5"/>
  <c r="F18" i="5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E23" i="5" l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D23" i="5"/>
  <c r="D10" i="2" l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E29" i="5"/>
  <c r="C23" i="1" s="1"/>
  <c r="F29" i="5"/>
  <c r="D23" i="1" s="1"/>
  <c r="G29" i="5"/>
  <c r="H29" i="5"/>
  <c r="I29" i="5"/>
  <c r="J29" i="5"/>
  <c r="K29" i="5"/>
  <c r="L29" i="5"/>
  <c r="M29" i="5"/>
  <c r="N29" i="5"/>
  <c r="L23" i="1" s="1"/>
  <c r="O29" i="5"/>
  <c r="M23" i="1" s="1"/>
  <c r="P29" i="5"/>
  <c r="N23" i="1" s="1"/>
  <c r="Q29" i="5"/>
  <c r="O23" i="1" s="1"/>
  <c r="R29" i="5"/>
  <c r="P23" i="1" s="1"/>
  <c r="S29" i="5"/>
  <c r="T29" i="5"/>
  <c r="U29" i="5"/>
  <c r="V29" i="5"/>
  <c r="W29" i="5"/>
  <c r="X29" i="5"/>
  <c r="Y29" i="5"/>
  <c r="Z29" i="5"/>
  <c r="X23" i="1" s="1"/>
  <c r="AA29" i="5"/>
  <c r="Y23" i="1" s="1"/>
  <c r="AB29" i="5"/>
  <c r="Z23" i="1" s="1"/>
  <c r="AC29" i="5"/>
  <c r="AA23" i="1" s="1"/>
  <c r="AD29" i="5"/>
  <c r="AB23" i="1" s="1"/>
  <c r="AE29" i="5"/>
  <c r="AF29" i="5"/>
  <c r="AG29" i="5"/>
  <c r="AH29" i="5"/>
  <c r="AI29" i="5"/>
  <c r="AJ29" i="5"/>
  <c r="AK29" i="5"/>
  <c r="AL29" i="5"/>
  <c r="AM29" i="5"/>
  <c r="AK23" i="1" s="1"/>
  <c r="D29" i="5"/>
  <c r="B23" i="1" s="1"/>
  <c r="B10" i="1"/>
  <c r="B9" i="1"/>
  <c r="B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6" i="1"/>
  <c r="B25" i="1"/>
  <c r="A22" i="1"/>
  <c r="A26" i="1"/>
  <c r="A25" i="1"/>
  <c r="A24" i="1"/>
  <c r="A23" i="1"/>
  <c r="A21" i="1"/>
  <c r="A20" i="1"/>
  <c r="A19" i="1"/>
  <c r="A18" i="1"/>
  <c r="D4" i="5"/>
  <c r="D26" i="2"/>
  <c r="D35" i="2" s="1"/>
  <c r="D22" i="2"/>
  <c r="D31" i="2" s="1"/>
  <c r="E8" i="5"/>
  <c r="C19" i="1" s="1"/>
  <c r="F8" i="5"/>
  <c r="D19" i="1" s="1"/>
  <c r="G8" i="5"/>
  <c r="E19" i="1" s="1"/>
  <c r="H8" i="5"/>
  <c r="F19" i="1" s="1"/>
  <c r="I8" i="5"/>
  <c r="G19" i="1" s="1"/>
  <c r="J8" i="5"/>
  <c r="H19" i="1" s="1"/>
  <c r="K8" i="5"/>
  <c r="I19" i="1" s="1"/>
  <c r="L8" i="5"/>
  <c r="J19" i="1" s="1"/>
  <c r="M8" i="5"/>
  <c r="K19" i="1" s="1"/>
  <c r="N8" i="5"/>
  <c r="L19" i="1" s="1"/>
  <c r="O8" i="5"/>
  <c r="M19" i="1" s="1"/>
  <c r="P8" i="5"/>
  <c r="N19" i="1" s="1"/>
  <c r="Q8" i="5"/>
  <c r="O19" i="1" s="1"/>
  <c r="R8" i="5"/>
  <c r="P19" i="1" s="1"/>
  <c r="S8" i="5"/>
  <c r="Q19" i="1" s="1"/>
  <c r="T8" i="5"/>
  <c r="R19" i="1" s="1"/>
  <c r="U8" i="5"/>
  <c r="S19" i="1" s="1"/>
  <c r="V8" i="5"/>
  <c r="T19" i="1" s="1"/>
  <c r="W8" i="5"/>
  <c r="U19" i="1" s="1"/>
  <c r="X8" i="5"/>
  <c r="V19" i="1" s="1"/>
  <c r="Y8" i="5"/>
  <c r="W19" i="1" s="1"/>
  <c r="Z8" i="5"/>
  <c r="X19" i="1" s="1"/>
  <c r="AA8" i="5"/>
  <c r="Y19" i="1" s="1"/>
  <c r="AB8" i="5"/>
  <c r="Z19" i="1" s="1"/>
  <c r="AC8" i="5"/>
  <c r="AA19" i="1" s="1"/>
  <c r="AD8" i="5"/>
  <c r="AB19" i="1" s="1"/>
  <c r="AE8" i="5"/>
  <c r="AC19" i="1" s="1"/>
  <c r="AF8" i="5"/>
  <c r="AD19" i="1" s="1"/>
  <c r="AG8" i="5"/>
  <c r="AE19" i="1" s="1"/>
  <c r="AH8" i="5"/>
  <c r="AF19" i="1" s="1"/>
  <c r="AI8" i="5"/>
  <c r="AG19" i="1" s="1"/>
  <c r="AJ8" i="5"/>
  <c r="AH19" i="1" s="1"/>
  <c r="AK8" i="5"/>
  <c r="AI19" i="1" s="1"/>
  <c r="AL8" i="5"/>
  <c r="AJ19" i="1" s="1"/>
  <c r="AM8" i="5"/>
  <c r="AK19" i="1" s="1"/>
  <c r="E12" i="5"/>
  <c r="C20" i="1" s="1"/>
  <c r="F12" i="5"/>
  <c r="D20" i="1" s="1"/>
  <c r="G12" i="5"/>
  <c r="E20" i="1" s="1"/>
  <c r="H12" i="5"/>
  <c r="F20" i="1" s="1"/>
  <c r="I12" i="5"/>
  <c r="G20" i="1" s="1"/>
  <c r="J12" i="5"/>
  <c r="H20" i="1" s="1"/>
  <c r="K12" i="5"/>
  <c r="I20" i="1" s="1"/>
  <c r="L12" i="5"/>
  <c r="J20" i="1" s="1"/>
  <c r="M12" i="5"/>
  <c r="K20" i="1" s="1"/>
  <c r="N12" i="5"/>
  <c r="L20" i="1" s="1"/>
  <c r="O12" i="5"/>
  <c r="M20" i="1" s="1"/>
  <c r="P12" i="5"/>
  <c r="N20" i="1" s="1"/>
  <c r="Q12" i="5"/>
  <c r="O20" i="1" s="1"/>
  <c r="R12" i="5"/>
  <c r="P20" i="1" s="1"/>
  <c r="S12" i="5"/>
  <c r="Q20" i="1" s="1"/>
  <c r="T12" i="5"/>
  <c r="R20" i="1" s="1"/>
  <c r="U12" i="5"/>
  <c r="S20" i="1" s="1"/>
  <c r="V12" i="5"/>
  <c r="T20" i="1" s="1"/>
  <c r="W12" i="5"/>
  <c r="U20" i="1" s="1"/>
  <c r="X12" i="5"/>
  <c r="V20" i="1" s="1"/>
  <c r="Y12" i="5"/>
  <c r="W20" i="1" s="1"/>
  <c r="Z12" i="5"/>
  <c r="X20" i="1" s="1"/>
  <c r="AA12" i="5"/>
  <c r="Y20" i="1" s="1"/>
  <c r="AB12" i="5"/>
  <c r="Z20" i="1" s="1"/>
  <c r="AC12" i="5"/>
  <c r="AA20" i="1" s="1"/>
  <c r="AD12" i="5"/>
  <c r="AB20" i="1" s="1"/>
  <c r="AE12" i="5"/>
  <c r="AC20" i="1" s="1"/>
  <c r="AF12" i="5"/>
  <c r="AD20" i="1" s="1"/>
  <c r="AG12" i="5"/>
  <c r="AE20" i="1" s="1"/>
  <c r="AH12" i="5"/>
  <c r="AF20" i="1" s="1"/>
  <c r="AI12" i="5"/>
  <c r="AG20" i="1" s="1"/>
  <c r="AJ12" i="5"/>
  <c r="AH20" i="1" s="1"/>
  <c r="AK12" i="5"/>
  <c r="AI20" i="1" s="1"/>
  <c r="AL12" i="5"/>
  <c r="AJ20" i="1" s="1"/>
  <c r="AM12" i="5"/>
  <c r="AK20" i="1" s="1"/>
  <c r="E16" i="5"/>
  <c r="C21" i="1" s="1"/>
  <c r="F16" i="5"/>
  <c r="D21" i="1" s="1"/>
  <c r="G16" i="5"/>
  <c r="E21" i="1" s="1"/>
  <c r="H16" i="5"/>
  <c r="F21" i="1" s="1"/>
  <c r="I16" i="5"/>
  <c r="G21" i="1" s="1"/>
  <c r="J16" i="5"/>
  <c r="H21" i="1" s="1"/>
  <c r="K16" i="5"/>
  <c r="I21" i="1" s="1"/>
  <c r="L16" i="5"/>
  <c r="J21" i="1" s="1"/>
  <c r="M16" i="5"/>
  <c r="K21" i="1" s="1"/>
  <c r="N16" i="5"/>
  <c r="L21" i="1" s="1"/>
  <c r="O16" i="5"/>
  <c r="M21" i="1" s="1"/>
  <c r="P16" i="5"/>
  <c r="N21" i="1" s="1"/>
  <c r="Q16" i="5"/>
  <c r="O21" i="1" s="1"/>
  <c r="R16" i="5"/>
  <c r="P21" i="1" s="1"/>
  <c r="S16" i="5"/>
  <c r="Q21" i="1" s="1"/>
  <c r="T16" i="5"/>
  <c r="R21" i="1" s="1"/>
  <c r="U16" i="5"/>
  <c r="S21" i="1" s="1"/>
  <c r="V16" i="5"/>
  <c r="T21" i="1" s="1"/>
  <c r="W16" i="5"/>
  <c r="U21" i="1" s="1"/>
  <c r="X16" i="5"/>
  <c r="V21" i="1" s="1"/>
  <c r="Y16" i="5"/>
  <c r="W21" i="1" s="1"/>
  <c r="Z16" i="5"/>
  <c r="X21" i="1" s="1"/>
  <c r="AA16" i="5"/>
  <c r="Y21" i="1" s="1"/>
  <c r="AB16" i="5"/>
  <c r="Z21" i="1" s="1"/>
  <c r="AC16" i="5"/>
  <c r="AA21" i="1" s="1"/>
  <c r="AD16" i="5"/>
  <c r="AB21" i="1" s="1"/>
  <c r="AE16" i="5"/>
  <c r="AC21" i="1" s="1"/>
  <c r="AF16" i="5"/>
  <c r="AD21" i="1" s="1"/>
  <c r="AG16" i="5"/>
  <c r="AE21" i="1" s="1"/>
  <c r="AH16" i="5"/>
  <c r="AF21" i="1" s="1"/>
  <c r="AI16" i="5"/>
  <c r="AG21" i="1" s="1"/>
  <c r="AJ16" i="5"/>
  <c r="AH21" i="1" s="1"/>
  <c r="AK16" i="5"/>
  <c r="AI21" i="1" s="1"/>
  <c r="AL16" i="5"/>
  <c r="AJ21" i="1" s="1"/>
  <c r="AM16" i="5"/>
  <c r="AK21" i="1" s="1"/>
  <c r="E20" i="5"/>
  <c r="C22" i="1" s="1"/>
  <c r="F20" i="5"/>
  <c r="D22" i="1" s="1"/>
  <c r="G20" i="5"/>
  <c r="E22" i="1" s="1"/>
  <c r="H20" i="5"/>
  <c r="F22" i="1" s="1"/>
  <c r="I20" i="5"/>
  <c r="G22" i="1" s="1"/>
  <c r="J20" i="5"/>
  <c r="H22" i="1" s="1"/>
  <c r="K20" i="5"/>
  <c r="I22" i="1" s="1"/>
  <c r="L20" i="5"/>
  <c r="J22" i="1" s="1"/>
  <c r="M20" i="5"/>
  <c r="K22" i="1" s="1"/>
  <c r="N20" i="5"/>
  <c r="L22" i="1" s="1"/>
  <c r="O20" i="5"/>
  <c r="M22" i="1" s="1"/>
  <c r="P20" i="5"/>
  <c r="N22" i="1" s="1"/>
  <c r="Q20" i="5"/>
  <c r="O22" i="1" s="1"/>
  <c r="R20" i="5"/>
  <c r="P22" i="1" s="1"/>
  <c r="S20" i="5"/>
  <c r="Q22" i="1" s="1"/>
  <c r="T20" i="5"/>
  <c r="R22" i="1" s="1"/>
  <c r="U20" i="5"/>
  <c r="S22" i="1" s="1"/>
  <c r="V20" i="5"/>
  <c r="T22" i="1" s="1"/>
  <c r="W20" i="5"/>
  <c r="U22" i="1" s="1"/>
  <c r="X20" i="5"/>
  <c r="V22" i="1" s="1"/>
  <c r="Y20" i="5"/>
  <c r="W22" i="1" s="1"/>
  <c r="Z20" i="5"/>
  <c r="X22" i="1" s="1"/>
  <c r="AA20" i="5"/>
  <c r="Y22" i="1" s="1"/>
  <c r="AB20" i="5"/>
  <c r="Z22" i="1" s="1"/>
  <c r="AC20" i="5"/>
  <c r="AA22" i="1" s="1"/>
  <c r="AD20" i="5"/>
  <c r="AB22" i="1" s="1"/>
  <c r="AE20" i="5"/>
  <c r="AC22" i="1" s="1"/>
  <c r="AF20" i="5"/>
  <c r="AD22" i="1" s="1"/>
  <c r="AG20" i="5"/>
  <c r="AE22" i="1" s="1"/>
  <c r="AH20" i="5"/>
  <c r="AF22" i="1" s="1"/>
  <c r="AI20" i="5"/>
  <c r="AG22" i="1" s="1"/>
  <c r="AJ20" i="5"/>
  <c r="AH22" i="1" s="1"/>
  <c r="AK20" i="5"/>
  <c r="AI22" i="1" s="1"/>
  <c r="AL20" i="5"/>
  <c r="AJ22" i="1" s="1"/>
  <c r="AM20" i="5"/>
  <c r="AK22" i="1" s="1"/>
  <c r="E23" i="1"/>
  <c r="F23" i="1"/>
  <c r="G23" i="1"/>
  <c r="H23" i="1"/>
  <c r="I23" i="1"/>
  <c r="J23" i="1"/>
  <c r="K23" i="1"/>
  <c r="Q23" i="1"/>
  <c r="R23" i="1"/>
  <c r="S23" i="1"/>
  <c r="T23" i="1"/>
  <c r="U23" i="1"/>
  <c r="V23" i="1"/>
  <c r="W23" i="1"/>
  <c r="AC23" i="1"/>
  <c r="AD23" i="1"/>
  <c r="AE23" i="1"/>
  <c r="AF23" i="1"/>
  <c r="AG23" i="1"/>
  <c r="AH23" i="1"/>
  <c r="AI23" i="1"/>
  <c r="AJ23" i="1"/>
  <c r="D20" i="5"/>
  <c r="B22" i="1" s="1"/>
  <c r="D16" i="5"/>
  <c r="B21" i="1" s="1"/>
  <c r="D12" i="5"/>
  <c r="B20" i="1" s="1"/>
  <c r="D8" i="5"/>
  <c r="B19" i="1" s="1"/>
  <c r="D10" i="3"/>
  <c r="D12" i="3"/>
  <c r="AM10" i="2" l="1"/>
  <c r="AA10" i="2"/>
  <c r="Z10" i="2"/>
  <c r="Y10" i="2"/>
  <c r="X10" i="2"/>
  <c r="W10" i="2"/>
  <c r="AB10" i="2"/>
  <c r="P10" i="2"/>
  <c r="O10" i="2"/>
  <c r="AL10" i="2"/>
  <c r="N10" i="2"/>
  <c r="AK10" i="2"/>
  <c r="M10" i="2"/>
  <c r="AJ10" i="2"/>
  <c r="L10" i="2"/>
  <c r="AI10" i="2"/>
  <c r="K10" i="2"/>
  <c r="AH10" i="2"/>
  <c r="V10" i="2"/>
  <c r="J10" i="2"/>
  <c r="AG10" i="2"/>
  <c r="U10" i="2"/>
  <c r="I10" i="2"/>
  <c r="AF10" i="2"/>
  <c r="T10" i="2"/>
  <c r="H10" i="2"/>
  <c r="AE10" i="2"/>
  <c r="S10" i="2"/>
  <c r="G10" i="2"/>
  <c r="AD10" i="2"/>
  <c r="R10" i="2"/>
  <c r="F10" i="2"/>
  <c r="AC10" i="2"/>
  <c r="Q10" i="2"/>
  <c r="E10" i="2"/>
  <c r="E16" i="2" s="1"/>
  <c r="E34" i="2" s="1"/>
  <c r="E13" i="2" l="1"/>
  <c r="E30" i="2" s="1"/>
  <c r="E33" i="5"/>
  <c r="C24" i="1" s="1"/>
  <c r="F16" i="2"/>
  <c r="F34" i="2" s="1"/>
  <c r="F13" i="2"/>
  <c r="F30" i="2" s="1"/>
  <c r="G13" i="2"/>
  <c r="G30" i="2" s="1"/>
  <c r="G16" i="2"/>
  <c r="G34" i="2" s="1"/>
  <c r="F33" i="5"/>
  <c r="D24" i="1" s="1"/>
  <c r="G33" i="5" l="1"/>
  <c r="E24" i="1" s="1"/>
  <c r="H13" i="2"/>
  <c r="H30" i="2" s="1"/>
  <c r="H16" i="2"/>
  <c r="D16" i="2"/>
  <c r="D13" i="2"/>
  <c r="D30" i="2" s="1"/>
  <c r="D32" i="2" s="1"/>
  <c r="I13" i="2" l="1"/>
  <c r="I30" i="2" s="1"/>
  <c r="I16" i="2"/>
  <c r="H34" i="2"/>
  <c r="H33" i="5"/>
  <c r="F24" i="1" s="1"/>
  <c r="D17" i="3"/>
  <c r="B4" i="1"/>
  <c r="D34" i="2"/>
  <c r="D36" i="2" s="1"/>
  <c r="D33" i="5"/>
  <c r="D40" i="5" s="1"/>
  <c r="D3" i="4" l="1"/>
  <c r="D8" i="4" s="1"/>
  <c r="E5" i="3"/>
  <c r="E22" i="2" s="1"/>
  <c r="E31" i="2" s="1"/>
  <c r="E32" i="2" s="1"/>
  <c r="C4" i="1" s="1"/>
  <c r="J13" i="2"/>
  <c r="J30" i="2" s="1"/>
  <c r="J16" i="2"/>
  <c r="I33" i="5"/>
  <c r="G24" i="1" s="1"/>
  <c r="I34" i="2"/>
  <c r="D19" i="3"/>
  <c r="D18" i="4" s="1"/>
  <c r="B5" i="1"/>
  <c r="B28" i="1"/>
  <c r="B24" i="1"/>
  <c r="D13" i="4"/>
  <c r="D15" i="4" s="1"/>
  <c r="C9" i="1" l="1"/>
  <c r="D22" i="3"/>
  <c r="E4" i="3" s="1"/>
  <c r="E26" i="2" s="1"/>
  <c r="E35" i="2" s="1"/>
  <c r="E36" i="2" s="1"/>
  <c r="C5" i="1" s="1"/>
  <c r="E10" i="3"/>
  <c r="E17" i="3" s="1"/>
  <c r="E6" i="3"/>
  <c r="C10" i="1" s="1"/>
  <c r="K13" i="2"/>
  <c r="K30" i="2" s="1"/>
  <c r="K16" i="2"/>
  <c r="J34" i="2"/>
  <c r="J33" i="5"/>
  <c r="H24" i="1" s="1"/>
  <c r="D22" i="4"/>
  <c r="D25" i="4" s="1"/>
  <c r="B13" i="1"/>
  <c r="E4" i="5" l="1"/>
  <c r="E40" i="5" s="1"/>
  <c r="C28" i="1" s="1"/>
  <c r="C8" i="1"/>
  <c r="E12" i="3"/>
  <c r="E19" i="3" s="1"/>
  <c r="L13" i="2"/>
  <c r="L30" i="2" s="1"/>
  <c r="L16" i="2"/>
  <c r="K33" i="5"/>
  <c r="I24" i="1" s="1"/>
  <c r="K34" i="2"/>
  <c r="B14" i="1"/>
  <c r="F5" i="3"/>
  <c r="D9" i="1" s="1"/>
  <c r="E3" i="4"/>
  <c r="E8" i="4" s="1"/>
  <c r="B15" i="1"/>
  <c r="B18" i="1"/>
  <c r="E22" i="3" l="1"/>
  <c r="F4" i="3" s="1"/>
  <c r="D8" i="1" s="1"/>
  <c r="F6" i="3"/>
  <c r="D10" i="1" s="1"/>
  <c r="E18" i="4"/>
  <c r="E22" i="4" s="1"/>
  <c r="C14" i="1" s="1"/>
  <c r="L34" i="2"/>
  <c r="L33" i="5"/>
  <c r="J24" i="1" s="1"/>
  <c r="M13" i="2"/>
  <c r="M30" i="2" s="1"/>
  <c r="M16" i="2"/>
  <c r="F10" i="3"/>
  <c r="F26" i="2"/>
  <c r="F22" i="2"/>
  <c r="F4" i="5"/>
  <c r="E13" i="4"/>
  <c r="E15" i="4" s="1"/>
  <c r="C13" i="1"/>
  <c r="F12" i="3" l="1"/>
  <c r="F40" i="5"/>
  <c r="D28" i="1" s="1"/>
  <c r="E25" i="4"/>
  <c r="C15" i="1" s="1"/>
  <c r="N13" i="2"/>
  <c r="N30" i="2" s="1"/>
  <c r="N16" i="2"/>
  <c r="M33" i="5"/>
  <c r="K24" i="1" s="1"/>
  <c r="M34" i="2"/>
  <c r="F35" i="2"/>
  <c r="F31" i="2"/>
  <c r="C18" i="1"/>
  <c r="N33" i="5" l="1"/>
  <c r="L24" i="1" s="1"/>
  <c r="N34" i="2"/>
  <c r="O13" i="2"/>
  <c r="O30" i="2" s="1"/>
  <c r="O16" i="2"/>
  <c r="F36" i="2"/>
  <c r="F32" i="2"/>
  <c r="O33" i="5" l="1"/>
  <c r="M24" i="1" s="1"/>
  <c r="O34" i="2"/>
  <c r="P16" i="2"/>
  <c r="P13" i="2"/>
  <c r="P30" i="2" s="1"/>
  <c r="F17" i="3"/>
  <c r="G5" i="3" s="1"/>
  <c r="E9" i="1" s="1"/>
  <c r="D4" i="1"/>
  <c r="F19" i="3"/>
  <c r="F18" i="4" s="1"/>
  <c r="D5" i="1"/>
  <c r="F3" i="4" l="1"/>
  <c r="F8" i="4" s="1"/>
  <c r="D13" i="1" s="1"/>
  <c r="Q16" i="2"/>
  <c r="Q13" i="2"/>
  <c r="Q30" i="2" s="1"/>
  <c r="P34" i="2"/>
  <c r="P33" i="5"/>
  <c r="N24" i="1" s="1"/>
  <c r="G6" i="3"/>
  <c r="E10" i="1" s="1"/>
  <c r="F22" i="3"/>
  <c r="G4" i="3" s="1"/>
  <c r="G26" i="2" s="1"/>
  <c r="G35" i="2" s="1"/>
  <c r="G36" i="2" s="1"/>
  <c r="F22" i="4"/>
  <c r="D14" i="1" s="1"/>
  <c r="G10" i="3"/>
  <c r="G22" i="2"/>
  <c r="G31" i="2" s="1"/>
  <c r="G32" i="2" s="1"/>
  <c r="D18" i="1"/>
  <c r="G12" i="3" l="1"/>
  <c r="F13" i="4"/>
  <c r="F15" i="4" s="1"/>
  <c r="F25" i="4" s="1"/>
  <c r="D15" i="1" s="1"/>
  <c r="E8" i="1"/>
  <c r="R13" i="2"/>
  <c r="R30" i="2" s="1"/>
  <c r="R16" i="2"/>
  <c r="G4" i="5"/>
  <c r="Q34" i="2"/>
  <c r="Q33" i="5"/>
  <c r="O24" i="1" s="1"/>
  <c r="G19" i="3"/>
  <c r="H6" i="3" s="1"/>
  <c r="F10" i="1" s="1"/>
  <c r="E5" i="1"/>
  <c r="G17" i="3"/>
  <c r="G3" i="4" s="1"/>
  <c r="E4" i="1"/>
  <c r="G40" i="5" l="1"/>
  <c r="E28" i="1" s="1"/>
  <c r="R34" i="2"/>
  <c r="R33" i="5"/>
  <c r="P24" i="1" s="1"/>
  <c r="G18" i="4"/>
  <c r="G22" i="4" s="1"/>
  <c r="E14" i="1" s="1"/>
  <c r="S13" i="2"/>
  <c r="S30" i="2" s="1"/>
  <c r="S16" i="2"/>
  <c r="H5" i="3"/>
  <c r="H10" i="3" s="1"/>
  <c r="G22" i="3"/>
  <c r="H4" i="3" s="1"/>
  <c r="G13" i="4"/>
  <c r="G8" i="4"/>
  <c r="E13" i="1" s="1"/>
  <c r="H4" i="5"/>
  <c r="H12" i="3"/>
  <c r="H40" i="5" l="1"/>
  <c r="F28" i="1" s="1"/>
  <c r="F9" i="1"/>
  <c r="H22" i="2"/>
  <c r="H31" i="2" s="1"/>
  <c r="H32" i="2" s="1"/>
  <c r="F4" i="1" s="1"/>
  <c r="T13" i="2"/>
  <c r="T30" i="2" s="1"/>
  <c r="T16" i="2"/>
  <c r="S34" i="2"/>
  <c r="S33" i="5"/>
  <c r="Q24" i="1" s="1"/>
  <c r="H26" i="2"/>
  <c r="H35" i="2" s="1"/>
  <c r="H36" i="2" s="1"/>
  <c r="F5" i="1" s="1"/>
  <c r="F8" i="1"/>
  <c r="G15" i="4"/>
  <c r="G25" i="4" s="1"/>
  <c r="E15" i="1" s="1"/>
  <c r="E18" i="1"/>
  <c r="H17" i="3" l="1"/>
  <c r="H3" i="4" s="1"/>
  <c r="T34" i="2"/>
  <c r="T33" i="5"/>
  <c r="R24" i="1" s="1"/>
  <c r="U13" i="2"/>
  <c r="U30" i="2" s="1"/>
  <c r="U16" i="2"/>
  <c r="H19" i="3"/>
  <c r="F18" i="1"/>
  <c r="I5" i="3" l="1"/>
  <c r="V13" i="2"/>
  <c r="V30" i="2" s="1"/>
  <c r="V16" i="2"/>
  <c r="U34" i="2"/>
  <c r="U33" i="5"/>
  <c r="S24" i="1" s="1"/>
  <c r="I22" i="2"/>
  <c r="I31" i="2" s="1"/>
  <c r="I32" i="2" s="1"/>
  <c r="G4" i="1" s="1"/>
  <c r="G9" i="1"/>
  <c r="I10" i="3"/>
  <c r="H8" i="4"/>
  <c r="F13" i="1" s="1"/>
  <c r="H13" i="4"/>
  <c r="H22" i="3"/>
  <c r="I4" i="3" s="1"/>
  <c r="I6" i="3"/>
  <c r="H18" i="4"/>
  <c r="H22" i="4" s="1"/>
  <c r="H15" i="4" l="1"/>
  <c r="H25" i="4" s="1"/>
  <c r="F15" i="1" s="1"/>
  <c r="V33" i="5"/>
  <c r="T24" i="1" s="1"/>
  <c r="V34" i="2"/>
  <c r="W13" i="2"/>
  <c r="W30" i="2" s="1"/>
  <c r="W16" i="2"/>
  <c r="I17" i="3"/>
  <c r="F14" i="1"/>
  <c r="G10" i="1"/>
  <c r="I4" i="5"/>
  <c r="I12" i="3"/>
  <c r="I26" i="2"/>
  <c r="I35" i="2" s="1"/>
  <c r="I36" i="2" s="1"/>
  <c r="G5" i="1" s="1"/>
  <c r="G8" i="1"/>
  <c r="I40" i="5" l="1"/>
  <c r="G28" i="1" s="1"/>
  <c r="W34" i="2"/>
  <c r="W33" i="5"/>
  <c r="U24" i="1" s="1"/>
  <c r="X13" i="2"/>
  <c r="X30" i="2" s="1"/>
  <c r="X16" i="2"/>
  <c r="I3" i="4"/>
  <c r="J5" i="3"/>
  <c r="I19" i="3"/>
  <c r="G18" i="1"/>
  <c r="X34" i="2" l="1"/>
  <c r="X33" i="5"/>
  <c r="V24" i="1" s="1"/>
  <c r="Y13" i="2"/>
  <c r="Y30" i="2" s="1"/>
  <c r="Y16" i="2"/>
  <c r="J10" i="3"/>
  <c r="J22" i="2"/>
  <c r="J31" i="2" s="1"/>
  <c r="J32" i="2" s="1"/>
  <c r="H4" i="1" s="1"/>
  <c r="H9" i="1"/>
  <c r="I8" i="4"/>
  <c r="G13" i="1" s="1"/>
  <c r="I13" i="4"/>
  <c r="J6" i="3"/>
  <c r="I18" i="4"/>
  <c r="I22" i="4" s="1"/>
  <c r="I22" i="3"/>
  <c r="J4" i="3" s="1"/>
  <c r="I15" i="4" l="1"/>
  <c r="I25" i="4" s="1"/>
  <c r="G15" i="1" s="1"/>
  <c r="Y33" i="5"/>
  <c r="W24" i="1" s="1"/>
  <c r="Y34" i="2"/>
  <c r="Z13" i="2"/>
  <c r="Z30" i="2" s="1"/>
  <c r="Z16" i="2"/>
  <c r="J17" i="3"/>
  <c r="J26" i="2"/>
  <c r="J35" i="2" s="1"/>
  <c r="J36" i="2" s="1"/>
  <c r="H5" i="1" s="1"/>
  <c r="H8" i="1"/>
  <c r="G14" i="1"/>
  <c r="H10" i="1"/>
  <c r="J12" i="3"/>
  <c r="J4" i="5"/>
  <c r="J40" i="5" s="1"/>
  <c r="Z34" i="2" l="1"/>
  <c r="Z33" i="5"/>
  <c r="X24" i="1" s="1"/>
  <c r="AA13" i="2"/>
  <c r="AA30" i="2" s="1"/>
  <c r="AA16" i="2"/>
  <c r="J19" i="3"/>
  <c r="J22" i="3" s="1"/>
  <c r="K4" i="3" s="1"/>
  <c r="J3" i="4"/>
  <c r="K5" i="3"/>
  <c r="H28" i="1"/>
  <c r="H18" i="1"/>
  <c r="K6" i="3" l="1"/>
  <c r="I10" i="1" s="1"/>
  <c r="AA33" i="5"/>
  <c r="Y24" i="1" s="1"/>
  <c r="AA34" i="2"/>
  <c r="J18" i="4"/>
  <c r="J22" i="4" s="1"/>
  <c r="H14" i="1" s="1"/>
  <c r="AB16" i="2"/>
  <c r="AB13" i="2"/>
  <c r="AB30" i="2" s="1"/>
  <c r="K22" i="2"/>
  <c r="K31" i="2" s="1"/>
  <c r="K32" i="2" s="1"/>
  <c r="I4" i="1" s="1"/>
  <c r="I9" i="1"/>
  <c r="K10" i="3"/>
  <c r="J8" i="4"/>
  <c r="H13" i="1" s="1"/>
  <c r="J13" i="4"/>
  <c r="K26" i="2"/>
  <c r="K35" i="2" s="1"/>
  <c r="K36" i="2" s="1"/>
  <c r="I5" i="1" s="1"/>
  <c r="I8" i="1"/>
  <c r="K12" i="3"/>
  <c r="K4" i="5"/>
  <c r="K40" i="5" l="1"/>
  <c r="I28" i="1" s="1"/>
  <c r="J15" i="4"/>
  <c r="J25" i="4" s="1"/>
  <c r="H15" i="1" s="1"/>
  <c r="K17" i="3"/>
  <c r="L5" i="3" s="1"/>
  <c r="AC16" i="2"/>
  <c r="AC13" i="2"/>
  <c r="AC30" i="2" s="1"/>
  <c r="AB34" i="2"/>
  <c r="AB33" i="5"/>
  <c r="Z24" i="1" s="1"/>
  <c r="K19" i="3"/>
  <c r="L6" i="3" s="1"/>
  <c r="I18" i="1"/>
  <c r="K3" i="4" l="1"/>
  <c r="K8" i="4" s="1"/>
  <c r="I13" i="1" s="1"/>
  <c r="K18" i="4"/>
  <c r="K22" i="4" s="1"/>
  <c r="I14" i="1" s="1"/>
  <c r="K22" i="3"/>
  <c r="L4" i="3" s="1"/>
  <c r="L26" i="2" s="1"/>
  <c r="L35" i="2" s="1"/>
  <c r="L36" i="2" s="1"/>
  <c r="J5" i="1" s="1"/>
  <c r="AD13" i="2"/>
  <c r="AD30" i="2" s="1"/>
  <c r="AD16" i="2"/>
  <c r="AC34" i="2"/>
  <c r="AC33" i="5"/>
  <c r="AA24" i="1" s="1"/>
  <c r="L10" i="3"/>
  <c r="L22" i="2"/>
  <c r="L31" i="2" s="1"/>
  <c r="L32" i="2" s="1"/>
  <c r="J4" i="1" s="1"/>
  <c r="J9" i="1"/>
  <c r="J10" i="1"/>
  <c r="L4" i="5"/>
  <c r="L12" i="3"/>
  <c r="L40" i="5" l="1"/>
  <c r="J28" i="1" s="1"/>
  <c r="K13" i="4"/>
  <c r="K15" i="4" s="1"/>
  <c r="K25" i="4" s="1"/>
  <c r="I15" i="1" s="1"/>
  <c r="J8" i="1"/>
  <c r="L17" i="3"/>
  <c r="M5" i="3" s="1"/>
  <c r="AE13" i="2"/>
  <c r="AE30" i="2" s="1"/>
  <c r="AE16" i="2"/>
  <c r="AD33" i="5"/>
  <c r="AB24" i="1" s="1"/>
  <c r="AD34" i="2"/>
  <c r="L19" i="3"/>
  <c r="J18" i="1"/>
  <c r="L3" i="4" l="1"/>
  <c r="AF13" i="2"/>
  <c r="AF30" i="2" s="1"/>
  <c r="AF16" i="2"/>
  <c r="AE33" i="5"/>
  <c r="AC24" i="1" s="1"/>
  <c r="AE34" i="2"/>
  <c r="M10" i="3"/>
  <c r="M22" i="2"/>
  <c r="M31" i="2" s="1"/>
  <c r="M32" i="2" s="1"/>
  <c r="K4" i="1" s="1"/>
  <c r="K9" i="1"/>
  <c r="L8" i="4"/>
  <c r="J13" i="1" s="1"/>
  <c r="L13" i="4"/>
  <c r="L18" i="4"/>
  <c r="L22" i="4" s="1"/>
  <c r="L22" i="3"/>
  <c r="M4" i="3" s="1"/>
  <c r="M6" i="3"/>
  <c r="AF34" i="2" l="1"/>
  <c r="AF33" i="5"/>
  <c r="AD24" i="1" s="1"/>
  <c r="AG13" i="2"/>
  <c r="AG30" i="2" s="1"/>
  <c r="AG16" i="2"/>
  <c r="M17" i="3"/>
  <c r="L15" i="4"/>
  <c r="L25" i="4" s="1"/>
  <c r="J15" i="1" s="1"/>
  <c r="M26" i="2"/>
  <c r="M35" i="2" s="1"/>
  <c r="M36" i="2" s="1"/>
  <c r="K5" i="1" s="1"/>
  <c r="K8" i="1"/>
  <c r="K10" i="1"/>
  <c r="M4" i="5"/>
  <c r="M12" i="3"/>
  <c r="J14" i="1"/>
  <c r="M40" i="5" l="1"/>
  <c r="K28" i="1" s="1"/>
  <c r="AG34" i="2"/>
  <c r="AG33" i="5"/>
  <c r="AE24" i="1" s="1"/>
  <c r="AH13" i="2"/>
  <c r="AH30" i="2" s="1"/>
  <c r="AH16" i="2"/>
  <c r="M19" i="3"/>
  <c r="N6" i="3" s="1"/>
  <c r="M3" i="4"/>
  <c r="N5" i="3"/>
  <c r="K18" i="1"/>
  <c r="M18" i="4" l="1"/>
  <c r="M22" i="4" s="1"/>
  <c r="M22" i="3"/>
  <c r="N4" i="3" s="1"/>
  <c r="N26" i="2" s="1"/>
  <c r="N35" i="2" s="1"/>
  <c r="N36" i="2" s="1"/>
  <c r="L5" i="1" s="1"/>
  <c r="AH33" i="5"/>
  <c r="AF24" i="1" s="1"/>
  <c r="AH34" i="2"/>
  <c r="AI13" i="2"/>
  <c r="AI30" i="2" s="1"/>
  <c r="AI16" i="2"/>
  <c r="N10" i="3"/>
  <c r="L9" i="1"/>
  <c r="N22" i="2"/>
  <c r="N31" i="2" s="1"/>
  <c r="N32" i="2" s="1"/>
  <c r="L4" i="1" s="1"/>
  <c r="M8" i="4"/>
  <c r="K13" i="1" s="1"/>
  <c r="M13" i="4"/>
  <c r="K14" i="1"/>
  <c r="L10" i="1"/>
  <c r="N4" i="5"/>
  <c r="N12" i="3"/>
  <c r="N40" i="5" l="1"/>
  <c r="L28" i="1" s="1"/>
  <c r="L8" i="1"/>
  <c r="M15" i="4"/>
  <c r="M25" i="4" s="1"/>
  <c r="K15" i="1" s="1"/>
  <c r="AI34" i="2"/>
  <c r="AI33" i="5"/>
  <c r="AG24" i="1" s="1"/>
  <c r="AJ13" i="2"/>
  <c r="AJ30" i="2" s="1"/>
  <c r="AJ16" i="2"/>
  <c r="N17" i="3"/>
  <c r="N19" i="3"/>
  <c r="O6" i="3" s="1"/>
  <c r="L18" i="1"/>
  <c r="N18" i="4" l="1"/>
  <c r="N22" i="4" s="1"/>
  <c r="L14" i="1" s="1"/>
  <c r="N22" i="3"/>
  <c r="O4" i="3" s="1"/>
  <c r="M8" i="1" s="1"/>
  <c r="AJ34" i="2"/>
  <c r="AJ33" i="5"/>
  <c r="AH24" i="1" s="1"/>
  <c r="AK13" i="2"/>
  <c r="AK30" i="2" s="1"/>
  <c r="AK16" i="2"/>
  <c r="N3" i="4"/>
  <c r="O5" i="3"/>
  <c r="M10" i="1"/>
  <c r="O4" i="5"/>
  <c r="O12" i="3"/>
  <c r="O40" i="5" l="1"/>
  <c r="M28" i="1" s="1"/>
  <c r="O26" i="2"/>
  <c r="O35" i="2" s="1"/>
  <c r="O36" i="2" s="1"/>
  <c r="M5" i="1" s="1"/>
  <c r="M18" i="1"/>
  <c r="AK33" i="5"/>
  <c r="AI24" i="1" s="1"/>
  <c r="AK34" i="2"/>
  <c r="AM13" i="2"/>
  <c r="AM30" i="2" s="1"/>
  <c r="AM16" i="2"/>
  <c r="AL13" i="2"/>
  <c r="AL30" i="2" s="1"/>
  <c r="AL16" i="2"/>
  <c r="O10" i="3"/>
  <c r="M9" i="1"/>
  <c r="O22" i="2"/>
  <c r="O31" i="2" s="1"/>
  <c r="O32" i="2" s="1"/>
  <c r="M4" i="1" s="1"/>
  <c r="N8" i="4"/>
  <c r="L13" i="1" s="1"/>
  <c r="N13" i="4"/>
  <c r="O19" i="3" l="1"/>
  <c r="P6" i="3" s="1"/>
  <c r="N15" i="4"/>
  <c r="N25" i="4" s="1"/>
  <c r="L15" i="1" s="1"/>
  <c r="AL34" i="2"/>
  <c r="AL33" i="5"/>
  <c r="AJ24" i="1" s="1"/>
  <c r="AM34" i="2"/>
  <c r="AM33" i="5"/>
  <c r="AK24" i="1" s="1"/>
  <c r="O17" i="3"/>
  <c r="O18" i="4"/>
  <c r="O22" i="4" s="1"/>
  <c r="O22" i="3" l="1"/>
  <c r="P4" i="3" s="1"/>
  <c r="N8" i="1" s="1"/>
  <c r="O3" i="4"/>
  <c r="P5" i="3"/>
  <c r="M14" i="1"/>
  <c r="N10" i="1"/>
  <c r="P12" i="3"/>
  <c r="P4" i="5"/>
  <c r="P40" i="5" s="1"/>
  <c r="P26" i="2" l="1"/>
  <c r="P35" i="2" s="1"/>
  <c r="P36" i="2" s="1"/>
  <c r="N5" i="1" s="1"/>
  <c r="P22" i="2"/>
  <c r="P31" i="2" s="1"/>
  <c r="P32" i="2" s="1"/>
  <c r="N4" i="1" s="1"/>
  <c r="N9" i="1"/>
  <c r="P10" i="3"/>
  <c r="O13" i="4"/>
  <c r="O8" i="4"/>
  <c r="N28" i="1"/>
  <c r="N18" i="1"/>
  <c r="P19" i="3" l="1"/>
  <c r="P17" i="3"/>
  <c r="P3" i="4" s="1"/>
  <c r="O15" i="4"/>
  <c r="O25" i="4" s="1"/>
  <c r="M15" i="1" s="1"/>
  <c r="M13" i="1"/>
  <c r="P18" i="4" l="1"/>
  <c r="P22" i="4" s="1"/>
  <c r="N14" i="1" s="1"/>
  <c r="Q6" i="3"/>
  <c r="Q5" i="3"/>
  <c r="O9" i="1" s="1"/>
  <c r="P22" i="3"/>
  <c r="Q4" i="3" s="1"/>
  <c r="Q22" i="2"/>
  <c r="Q31" i="2" s="1"/>
  <c r="Q32" i="2" s="1"/>
  <c r="O4" i="1" s="1"/>
  <c r="Q10" i="3"/>
  <c r="P8" i="4"/>
  <c r="N13" i="1" s="1"/>
  <c r="P13" i="4"/>
  <c r="O10" i="1" l="1"/>
  <c r="Q4" i="5"/>
  <c r="Q12" i="3"/>
  <c r="P15" i="4"/>
  <c r="P25" i="4" s="1"/>
  <c r="N15" i="1" s="1"/>
  <c r="O8" i="1"/>
  <c r="Q26" i="2"/>
  <c r="Q35" i="2" s="1"/>
  <c r="Q36" i="2" s="1"/>
  <c r="Q17" i="3"/>
  <c r="Q3" i="4" s="1"/>
  <c r="Q40" i="5" l="1"/>
  <c r="O28" i="1" s="1"/>
  <c r="O18" i="1"/>
  <c r="O5" i="1"/>
  <c r="Q19" i="3"/>
  <c r="R5" i="3"/>
  <c r="R22" i="2" s="1"/>
  <c r="R31" i="2" s="1"/>
  <c r="R32" i="2" s="1"/>
  <c r="P4" i="1" s="1"/>
  <c r="Q8" i="4"/>
  <c r="O13" i="1" s="1"/>
  <c r="Q13" i="4"/>
  <c r="R10" i="3" l="1"/>
  <c r="R17" i="3" s="1"/>
  <c r="R3" i="4" s="1"/>
  <c r="Q15" i="4"/>
  <c r="P9" i="1"/>
  <c r="R6" i="3"/>
  <c r="Q18" i="4"/>
  <c r="Q22" i="4" s="1"/>
  <c r="O14" i="1" s="1"/>
  <c r="Q22" i="3"/>
  <c r="R4" i="3" s="1"/>
  <c r="P8" i="1" s="1"/>
  <c r="R26" i="2" l="1"/>
  <c r="R35" i="2" s="1"/>
  <c r="R36" i="2" s="1"/>
  <c r="P5" i="1" s="1"/>
  <c r="S5" i="3"/>
  <c r="R4" i="5"/>
  <c r="R40" i="5" s="1"/>
  <c r="P10" i="1"/>
  <c r="R12" i="3"/>
  <c r="Q25" i="4"/>
  <c r="O15" i="1" s="1"/>
  <c r="S10" i="3"/>
  <c r="S22" i="2"/>
  <c r="S31" i="2" s="1"/>
  <c r="S32" i="2" s="1"/>
  <c r="Q4" i="1" s="1"/>
  <c r="Q9" i="1"/>
  <c r="R8" i="4"/>
  <c r="P13" i="1" s="1"/>
  <c r="R13" i="4"/>
  <c r="R19" i="3" l="1"/>
  <c r="R15" i="4"/>
  <c r="P28" i="1"/>
  <c r="P18" i="1"/>
  <c r="R22" i="3"/>
  <c r="S4" i="3" s="1"/>
  <c r="S6" i="3"/>
  <c r="R18" i="4"/>
  <c r="R22" i="4" s="1"/>
  <c r="P14" i="1" s="1"/>
  <c r="S17" i="3"/>
  <c r="S3" i="4" s="1"/>
  <c r="R25" i="4" l="1"/>
  <c r="P15" i="1" s="1"/>
  <c r="S12" i="3"/>
  <c r="Q10" i="1"/>
  <c r="S4" i="5"/>
  <c r="S40" i="5" s="1"/>
  <c r="Q8" i="1"/>
  <c r="S26" i="2"/>
  <c r="S35" i="2" s="1"/>
  <c r="S36" i="2" s="1"/>
  <c r="Q5" i="1" s="1"/>
  <c r="T5" i="3"/>
  <c r="T10" i="3" s="1"/>
  <c r="S8" i="4"/>
  <c r="Q13" i="1" s="1"/>
  <c r="S13" i="4"/>
  <c r="T22" i="2" l="1"/>
  <c r="T31" i="2" s="1"/>
  <c r="T32" i="2" s="1"/>
  <c r="R4" i="1" s="1"/>
  <c r="R9" i="1"/>
  <c r="Q28" i="1"/>
  <c r="Q18" i="1"/>
  <c r="S19" i="3"/>
  <c r="S15" i="4"/>
  <c r="T17" i="3" l="1"/>
  <c r="T3" i="4" s="1"/>
  <c r="T8" i="4" s="1"/>
  <c r="R13" i="1" s="1"/>
  <c r="T6" i="3"/>
  <c r="S22" i="3"/>
  <c r="T4" i="3" s="1"/>
  <c r="S18" i="4"/>
  <c r="S22" i="4" s="1"/>
  <c r="Q14" i="1" s="1"/>
  <c r="T13" i="4" l="1"/>
  <c r="T15" i="4" s="1"/>
  <c r="U5" i="3"/>
  <c r="U10" i="3" s="1"/>
  <c r="R10" i="1"/>
  <c r="T4" i="5"/>
  <c r="T40" i="5" s="1"/>
  <c r="T12" i="3"/>
  <c r="R8" i="1"/>
  <c r="T26" i="2"/>
  <c r="T35" i="2" s="1"/>
  <c r="T36" i="2" s="1"/>
  <c r="R5" i="1" s="1"/>
  <c r="S25" i="4"/>
  <c r="Q15" i="1" s="1"/>
  <c r="U22" i="2" l="1"/>
  <c r="U31" i="2" s="1"/>
  <c r="U32" i="2" s="1"/>
  <c r="S9" i="1"/>
  <c r="T19" i="3"/>
  <c r="R28" i="1"/>
  <c r="R18" i="1"/>
  <c r="S4" i="1" l="1"/>
  <c r="U17" i="3"/>
  <c r="U6" i="3"/>
  <c r="T18" i="4"/>
  <c r="T22" i="4" s="1"/>
  <c r="T22" i="3"/>
  <c r="U4" i="3" s="1"/>
  <c r="V5" i="3" l="1"/>
  <c r="U3" i="4"/>
  <c r="R14" i="1"/>
  <c r="T25" i="4"/>
  <c r="R15" i="1" s="1"/>
  <c r="U26" i="2"/>
  <c r="U35" i="2" s="1"/>
  <c r="U36" i="2" s="1"/>
  <c r="S5" i="1" s="1"/>
  <c r="S8" i="1"/>
  <c r="U12" i="3"/>
  <c r="U4" i="5"/>
  <c r="U40" i="5" s="1"/>
  <c r="S10" i="1"/>
  <c r="U13" i="4" l="1"/>
  <c r="U8" i="4"/>
  <c r="V22" i="2"/>
  <c r="V31" i="2" s="1"/>
  <c r="V32" i="2" s="1"/>
  <c r="T4" i="1" s="1"/>
  <c r="T9" i="1"/>
  <c r="V10" i="3"/>
  <c r="S28" i="1"/>
  <c r="S18" i="1"/>
  <c r="U19" i="3"/>
  <c r="V17" i="3" l="1"/>
  <c r="S13" i="1"/>
  <c r="U15" i="4"/>
  <c r="U18" i="4"/>
  <c r="U22" i="4" s="1"/>
  <c r="V6" i="3"/>
  <c r="U22" i="3"/>
  <c r="V4" i="3" s="1"/>
  <c r="W5" i="3" l="1"/>
  <c r="V3" i="4"/>
  <c r="T8" i="1"/>
  <c r="V26" i="2"/>
  <c r="V35" i="2" s="1"/>
  <c r="V36" i="2" s="1"/>
  <c r="T5" i="1" s="1"/>
  <c r="V4" i="5"/>
  <c r="V40" i="5" s="1"/>
  <c r="T10" i="1"/>
  <c r="V12" i="3"/>
  <c r="S14" i="1"/>
  <c r="U25" i="4"/>
  <c r="S15" i="1" s="1"/>
  <c r="V13" i="4" l="1"/>
  <c r="V8" i="4"/>
  <c r="U9" i="1"/>
  <c r="W10" i="3"/>
  <c r="W22" i="2"/>
  <c r="W31" i="2" s="1"/>
  <c r="W32" i="2" s="1"/>
  <c r="U4" i="1" s="1"/>
  <c r="V19" i="3"/>
  <c r="W6" i="3" s="1"/>
  <c r="T28" i="1"/>
  <c r="T18" i="1"/>
  <c r="W17" i="3" l="1"/>
  <c r="X5" i="3" s="1"/>
  <c r="T13" i="1"/>
  <c r="V15" i="4"/>
  <c r="V22" i="3"/>
  <c r="W4" i="3" s="1"/>
  <c r="W26" i="2" s="1"/>
  <c r="W35" i="2" s="1"/>
  <c r="W36" i="2" s="1"/>
  <c r="U5" i="1" s="1"/>
  <c r="V18" i="4"/>
  <c r="V22" i="4" s="1"/>
  <c r="T14" i="1" s="1"/>
  <c r="W4" i="5"/>
  <c r="W40" i="5" s="1"/>
  <c r="U10" i="1"/>
  <c r="W12" i="3"/>
  <c r="W3" i="4" l="1"/>
  <c r="X10" i="3"/>
  <c r="X22" i="2"/>
  <c r="X31" i="2" s="1"/>
  <c r="X32" i="2" s="1"/>
  <c r="V4" i="1" s="1"/>
  <c r="V9" i="1"/>
  <c r="W8" i="4"/>
  <c r="W13" i="4"/>
  <c r="U8" i="1"/>
  <c r="W19" i="3"/>
  <c r="W22" i="3" s="1"/>
  <c r="X4" i="3" s="1"/>
  <c r="V25" i="4"/>
  <c r="T15" i="1" s="1"/>
  <c r="U28" i="1"/>
  <c r="U18" i="1"/>
  <c r="X17" i="3" l="1"/>
  <c r="X3" i="4" s="1"/>
  <c r="X6" i="3"/>
  <c r="U13" i="1"/>
  <c r="W15" i="4"/>
  <c r="W18" i="4"/>
  <c r="W22" i="4" s="1"/>
  <c r="X12" i="3"/>
  <c r="X4" i="5"/>
  <c r="X40" i="5" s="1"/>
  <c r="V10" i="1"/>
  <c r="X26" i="2"/>
  <c r="X35" i="2" s="1"/>
  <c r="X36" i="2" s="1"/>
  <c r="V5" i="1" s="1"/>
  <c r="V8" i="1"/>
  <c r="W25" i="4" l="1"/>
  <c r="U15" i="1" s="1"/>
  <c r="Y5" i="3"/>
  <c r="U14" i="1"/>
  <c r="W9" i="1"/>
  <c r="Y10" i="3"/>
  <c r="Y22" i="2"/>
  <c r="Y31" i="2" s="1"/>
  <c r="Y32" i="2" s="1"/>
  <c r="W4" i="1" s="1"/>
  <c r="X8" i="4"/>
  <c r="X13" i="4"/>
  <c r="X19" i="3"/>
  <c r="V28" i="1"/>
  <c r="V18" i="1"/>
  <c r="V13" i="1" l="1"/>
  <c r="X15" i="4"/>
  <c r="Y17" i="3"/>
  <c r="X22" i="3"/>
  <c r="Y4" i="3" s="1"/>
  <c r="Y6" i="3"/>
  <c r="X18" i="4"/>
  <c r="X22" i="4" s="1"/>
  <c r="Z5" i="3" l="1"/>
  <c r="Y3" i="4"/>
  <c r="W10" i="1"/>
  <c r="Y4" i="5"/>
  <c r="Y40" i="5" s="1"/>
  <c r="Y12" i="3"/>
  <c r="V14" i="1"/>
  <c r="X25" i="4"/>
  <c r="V15" i="1" s="1"/>
  <c r="Y26" i="2"/>
  <c r="Y35" i="2" s="1"/>
  <c r="Y36" i="2" s="1"/>
  <c r="W5" i="1" s="1"/>
  <c r="W8" i="1"/>
  <c r="Y13" i="4" l="1"/>
  <c r="Y8" i="4"/>
  <c r="Z10" i="3"/>
  <c r="X9" i="1"/>
  <c r="Z22" i="2"/>
  <c r="Z31" i="2" s="1"/>
  <c r="Z32" i="2" s="1"/>
  <c r="X4" i="1" s="1"/>
  <c r="Y19" i="3"/>
  <c r="Z6" i="3" s="1"/>
  <c r="W28" i="1"/>
  <c r="W18" i="1"/>
  <c r="W13" i="1" l="1"/>
  <c r="Y15" i="4"/>
  <c r="Z17" i="3"/>
  <c r="Y18" i="4"/>
  <c r="Y22" i="4" s="1"/>
  <c r="Y25" i="4" s="1"/>
  <c r="W15" i="1" s="1"/>
  <c r="Y22" i="3"/>
  <c r="Z4" i="3" s="1"/>
  <c r="Z26" i="2" s="1"/>
  <c r="Z35" i="2" s="1"/>
  <c r="Z36" i="2" s="1"/>
  <c r="X5" i="1" s="1"/>
  <c r="Z12" i="3"/>
  <c r="X10" i="1"/>
  <c r="Z4" i="5"/>
  <c r="Z40" i="5" s="1"/>
  <c r="Z3" i="4" l="1"/>
  <c r="AA5" i="3"/>
  <c r="X8" i="1"/>
  <c r="Z19" i="3"/>
  <c r="Z18" i="4" s="1"/>
  <c r="Z22" i="4" s="1"/>
  <c r="W14" i="1"/>
  <c r="X28" i="1"/>
  <c r="X18" i="1"/>
  <c r="AA22" i="2" l="1"/>
  <c r="AA31" i="2" s="1"/>
  <c r="AA32" i="2" s="1"/>
  <c r="Y4" i="1" s="1"/>
  <c r="AA10" i="3"/>
  <c r="Y9" i="1"/>
  <c r="Z13" i="4"/>
  <c r="Z8" i="4"/>
  <c r="AA6" i="3"/>
  <c r="AA12" i="3" s="1"/>
  <c r="Z22" i="3"/>
  <c r="AA4" i="3" s="1"/>
  <c r="Y8" i="1" s="1"/>
  <c r="X14" i="1"/>
  <c r="AA4" i="5" l="1"/>
  <c r="AA40" i="5" s="1"/>
  <c r="AA17" i="3"/>
  <c r="Y10" i="1"/>
  <c r="Z15" i="4"/>
  <c r="Z25" i="4" s="1"/>
  <c r="X15" i="1" s="1"/>
  <c r="X13" i="1"/>
  <c r="AA3" i="4"/>
  <c r="AB5" i="3"/>
  <c r="AA26" i="2"/>
  <c r="AA35" i="2" s="1"/>
  <c r="AA36" i="2" s="1"/>
  <c r="Y5" i="1" s="1"/>
  <c r="Y28" i="1"/>
  <c r="Y18" i="1"/>
  <c r="Z9" i="1" l="1"/>
  <c r="AB22" i="2"/>
  <c r="AB31" i="2" s="1"/>
  <c r="AB32" i="2" s="1"/>
  <c r="Z4" i="1" s="1"/>
  <c r="AB10" i="3"/>
  <c r="AB17" i="3" s="1"/>
  <c r="AA13" i="4"/>
  <c r="AA8" i="4"/>
  <c r="AA19" i="3"/>
  <c r="AB6" i="3" s="1"/>
  <c r="AB4" i="5" s="1"/>
  <c r="AB40" i="5" s="1"/>
  <c r="Z10" i="1" l="1"/>
  <c r="AB12" i="3"/>
  <c r="Y13" i="1"/>
  <c r="AA15" i="4"/>
  <c r="AC5" i="3"/>
  <c r="AB3" i="4"/>
  <c r="AA22" i="3"/>
  <c r="AB4" i="3" s="1"/>
  <c r="AB26" i="2" s="1"/>
  <c r="AB35" i="2" s="1"/>
  <c r="AB36" i="2" s="1"/>
  <c r="Z5" i="1" s="1"/>
  <c r="AA18" i="4"/>
  <c r="AA22" i="4" s="1"/>
  <c r="Z18" i="1"/>
  <c r="Z28" i="1"/>
  <c r="Z8" i="1" l="1"/>
  <c r="AB13" i="4"/>
  <c r="AB8" i="4"/>
  <c r="AA9" i="1"/>
  <c r="AC22" i="2"/>
  <c r="AC31" i="2" s="1"/>
  <c r="AC32" i="2" s="1"/>
  <c r="AA4" i="1" s="1"/>
  <c r="AC10" i="3"/>
  <c r="AB19" i="3"/>
  <c r="AB22" i="3" s="1"/>
  <c r="AC4" i="3" s="1"/>
  <c r="AA8" i="1" s="1"/>
  <c r="Y14" i="1"/>
  <c r="AA25" i="4"/>
  <c r="Y15" i="1" s="1"/>
  <c r="AB18" i="4" l="1"/>
  <c r="AB22" i="4" s="1"/>
  <c r="AC6" i="3"/>
  <c r="AC17" i="3"/>
  <c r="AD5" i="3" s="1"/>
  <c r="Z13" i="1"/>
  <c r="AB15" i="4"/>
  <c r="AC26" i="2"/>
  <c r="AC35" i="2" s="1"/>
  <c r="AC36" i="2" s="1"/>
  <c r="AA5" i="1" s="1"/>
  <c r="Z14" i="1"/>
  <c r="AA10" i="1"/>
  <c r="AC12" i="3"/>
  <c r="AC4" i="5"/>
  <c r="AB25" i="4" l="1"/>
  <c r="Z15" i="1" s="1"/>
  <c r="AC3" i="4"/>
  <c r="AC19" i="3"/>
  <c r="AC18" i="4" s="1"/>
  <c r="AC22" i="4" s="1"/>
  <c r="AA14" i="1" s="1"/>
  <c r="AC8" i="4"/>
  <c r="AA13" i="1" s="1"/>
  <c r="AC13" i="4"/>
  <c r="AD22" i="2"/>
  <c r="AD31" i="2" s="1"/>
  <c r="AD32" i="2" s="1"/>
  <c r="AB4" i="1" s="1"/>
  <c r="AD10" i="3"/>
  <c r="AB9" i="1"/>
  <c r="AC40" i="5"/>
  <c r="AA28" i="1" s="1"/>
  <c r="AA18" i="1"/>
  <c r="AC15" i="4" l="1"/>
  <c r="AD6" i="3"/>
  <c r="AC25" i="4"/>
  <c r="AA15" i="1" s="1"/>
  <c r="AC22" i="3"/>
  <c r="AD4" i="3" s="1"/>
  <c r="AD26" i="2" s="1"/>
  <c r="AD35" i="2" s="1"/>
  <c r="AD36" i="2" s="1"/>
  <c r="AB5" i="1" s="1"/>
  <c r="AD17" i="3"/>
  <c r="AD3" i="4" s="1"/>
  <c r="AD4" i="5"/>
  <c r="AD40" i="5" s="1"/>
  <c r="AB28" i="1" s="1"/>
  <c r="AB8" i="1" l="1"/>
  <c r="AB10" i="1"/>
  <c r="AD12" i="3"/>
  <c r="AD19" i="3" s="1"/>
  <c r="AD18" i="4" s="1"/>
  <c r="AD22" i="4" s="1"/>
  <c r="AE5" i="3"/>
  <c r="AB18" i="1"/>
  <c r="AE22" i="2"/>
  <c r="AE31" i="2" s="1"/>
  <c r="AE32" i="2" s="1"/>
  <c r="AC4" i="1" s="1"/>
  <c r="AE10" i="3"/>
  <c r="AC9" i="1"/>
  <c r="AD8" i="4"/>
  <c r="AD13" i="4"/>
  <c r="AE6" i="3"/>
  <c r="AE17" i="3" l="1"/>
  <c r="AD22" i="3"/>
  <c r="AE4" i="3" s="1"/>
  <c r="AC8" i="1" s="1"/>
  <c r="AB13" i="1"/>
  <c r="AD15" i="4"/>
  <c r="AF5" i="3"/>
  <c r="AE3" i="4"/>
  <c r="AB14" i="1"/>
  <c r="AD25" i="4"/>
  <c r="AB15" i="1" s="1"/>
  <c r="AC10" i="1"/>
  <c r="AE4" i="5"/>
  <c r="AE40" i="5" s="1"/>
  <c r="AE12" i="3"/>
  <c r="AE26" i="2" l="1"/>
  <c r="AE35" i="2" s="1"/>
  <c r="AE36" i="2" s="1"/>
  <c r="AC5" i="1" s="1"/>
  <c r="AE19" i="3"/>
  <c r="AE18" i="4" s="1"/>
  <c r="AE22" i="4" s="1"/>
  <c r="AE13" i="4"/>
  <c r="AE8" i="4"/>
  <c r="AD9" i="1"/>
  <c r="AF22" i="2"/>
  <c r="AF31" i="2" s="1"/>
  <c r="AF32" i="2" s="1"/>
  <c r="AD4" i="1" s="1"/>
  <c r="AF10" i="3"/>
  <c r="AC28" i="1"/>
  <c r="AC18" i="1"/>
  <c r="AE22" i="3"/>
  <c r="AF4" i="3" s="1"/>
  <c r="AF6" i="3" l="1"/>
  <c r="AF17" i="3"/>
  <c r="AE15" i="4"/>
  <c r="AC13" i="1"/>
  <c r="AD10" i="1"/>
  <c r="AF4" i="5"/>
  <c r="AF40" i="5" s="1"/>
  <c r="AF12" i="3"/>
  <c r="AF26" i="2"/>
  <c r="AF35" i="2" s="1"/>
  <c r="AF36" i="2" s="1"/>
  <c r="AD5" i="1" s="1"/>
  <c r="AD8" i="1"/>
  <c r="AC14" i="1"/>
  <c r="AE25" i="4"/>
  <c r="AC15" i="1" s="1"/>
  <c r="AF3" i="4" l="1"/>
  <c r="AG5" i="3"/>
  <c r="AD28" i="1"/>
  <c r="AD18" i="1"/>
  <c r="AF19" i="3"/>
  <c r="AG22" i="2" l="1"/>
  <c r="AG31" i="2" s="1"/>
  <c r="AG32" i="2" s="1"/>
  <c r="AE4" i="1" s="1"/>
  <c r="AE9" i="1"/>
  <c r="AG10" i="3"/>
  <c r="AG17" i="3" s="1"/>
  <c r="AF8" i="4"/>
  <c r="AF13" i="4"/>
  <c r="AG6" i="3"/>
  <c r="AF18" i="4"/>
  <c r="AF22" i="4" s="1"/>
  <c r="AF22" i="3"/>
  <c r="AG4" i="3" s="1"/>
  <c r="AD13" i="1" l="1"/>
  <c r="AF15" i="4"/>
  <c r="AH5" i="3"/>
  <c r="AG3" i="4"/>
  <c r="AF25" i="4"/>
  <c r="AD15" i="1" s="1"/>
  <c r="AD14" i="1"/>
  <c r="AG26" i="2"/>
  <c r="AG35" i="2" s="1"/>
  <c r="AG36" i="2" s="1"/>
  <c r="AE5" i="1" s="1"/>
  <c r="AE8" i="1"/>
  <c r="AE10" i="1"/>
  <c r="AG12" i="3"/>
  <c r="AG4" i="5"/>
  <c r="AG40" i="5" s="1"/>
  <c r="AH22" i="2" l="1"/>
  <c r="AH31" i="2" s="1"/>
  <c r="AH32" i="2" s="1"/>
  <c r="AF4" i="1" s="1"/>
  <c r="AH10" i="3"/>
  <c r="AH17" i="3" s="1"/>
  <c r="AF9" i="1"/>
  <c r="AG8" i="4"/>
  <c r="AG13" i="4"/>
  <c r="AG19" i="3"/>
  <c r="AH6" i="3" s="1"/>
  <c r="AE28" i="1"/>
  <c r="AE18" i="1"/>
  <c r="AH3" i="4" l="1"/>
  <c r="AI5" i="3"/>
  <c r="AG15" i="4"/>
  <c r="AE13" i="1"/>
  <c r="AG22" i="3"/>
  <c r="AH4" i="3" s="1"/>
  <c r="AH26" i="2" s="1"/>
  <c r="AH35" i="2" s="1"/>
  <c r="AH36" i="2" s="1"/>
  <c r="AF5" i="1" s="1"/>
  <c r="AG18" i="4"/>
  <c r="AG22" i="4" s="1"/>
  <c r="AG25" i="4" s="1"/>
  <c r="AE15" i="1" s="1"/>
  <c r="AF10" i="1"/>
  <c r="AH4" i="5"/>
  <c r="AH40" i="5" s="1"/>
  <c r="AH12" i="3"/>
  <c r="AI22" i="2" l="1"/>
  <c r="AI31" i="2" s="1"/>
  <c r="AI32" i="2" s="1"/>
  <c r="AG4" i="1" s="1"/>
  <c r="AI10" i="3"/>
  <c r="AI17" i="3" s="1"/>
  <c r="AG9" i="1"/>
  <c r="AH8" i="4"/>
  <c r="AH13" i="4"/>
  <c r="AE14" i="1"/>
  <c r="AF8" i="1"/>
  <c r="AH19" i="3"/>
  <c r="AI6" i="3" s="1"/>
  <c r="AF28" i="1"/>
  <c r="AF18" i="1"/>
  <c r="AH18" i="4" l="1"/>
  <c r="AH22" i="4" s="1"/>
  <c r="AF13" i="1"/>
  <c r="AH15" i="4"/>
  <c r="AJ5" i="3"/>
  <c r="AI3" i="4"/>
  <c r="AH22" i="3"/>
  <c r="AI4" i="3" s="1"/>
  <c r="AI26" i="2" s="1"/>
  <c r="AI35" i="2" s="1"/>
  <c r="AI36" i="2" s="1"/>
  <c r="AG5" i="1" s="1"/>
  <c r="AH25" i="4"/>
  <c r="AF15" i="1" s="1"/>
  <c r="AF14" i="1"/>
  <c r="AG10" i="1"/>
  <c r="AI4" i="5"/>
  <c r="AI40" i="5" s="1"/>
  <c r="AI12" i="3"/>
  <c r="AG8" i="1" l="1"/>
  <c r="AI19" i="3"/>
  <c r="AI8" i="4"/>
  <c r="AI13" i="4"/>
  <c r="AH9" i="1"/>
  <c r="AJ10" i="3"/>
  <c r="AJ22" i="2"/>
  <c r="AJ31" i="2" s="1"/>
  <c r="AJ32" i="2" s="1"/>
  <c r="AH4" i="1" s="1"/>
  <c r="AI18" i="4"/>
  <c r="AI22" i="4" s="1"/>
  <c r="AG14" i="1" s="1"/>
  <c r="AJ6" i="3"/>
  <c r="AI22" i="3"/>
  <c r="AJ4" i="3" s="1"/>
  <c r="AG28" i="1"/>
  <c r="AG18" i="1"/>
  <c r="AJ17" i="3" l="1"/>
  <c r="AK5" i="3" s="1"/>
  <c r="AI15" i="4"/>
  <c r="AI25" i="4" s="1"/>
  <c r="AG15" i="1" s="1"/>
  <c r="AG13" i="1"/>
  <c r="AJ3" i="4"/>
  <c r="AJ13" i="4" s="1"/>
  <c r="AH10" i="1"/>
  <c r="AJ4" i="5"/>
  <c r="AJ40" i="5" s="1"/>
  <c r="AJ12" i="3"/>
  <c r="AI9" i="1"/>
  <c r="AK10" i="3"/>
  <c r="AK22" i="2"/>
  <c r="AK31" i="2" s="1"/>
  <c r="AK32" i="2" s="1"/>
  <c r="AJ26" i="2"/>
  <c r="AJ35" i="2" s="1"/>
  <c r="AJ36" i="2" s="1"/>
  <c r="AH5" i="1" s="1"/>
  <c r="AH8" i="1"/>
  <c r="AJ8" i="4" l="1"/>
  <c r="AJ19" i="3"/>
  <c r="AK6" i="3" s="1"/>
  <c r="AK17" i="3"/>
  <c r="AI4" i="1"/>
  <c r="AH28" i="1"/>
  <c r="AH18" i="1"/>
  <c r="AJ15" i="4"/>
  <c r="AH13" i="1"/>
  <c r="AJ22" i="3" l="1"/>
  <c r="AK4" i="3" s="1"/>
  <c r="AK26" i="2" s="1"/>
  <c r="AK35" i="2" s="1"/>
  <c r="AK36" i="2" s="1"/>
  <c r="AI5" i="1" s="1"/>
  <c r="AJ18" i="4"/>
  <c r="AJ22" i="4" s="1"/>
  <c r="AH14" i="1" s="1"/>
  <c r="AK3" i="4"/>
  <c r="AL5" i="3"/>
  <c r="AI10" i="1"/>
  <c r="AK12" i="3"/>
  <c r="AK4" i="5"/>
  <c r="AK40" i="5" s="1"/>
  <c r="AI8" i="1" l="1"/>
  <c r="AK19" i="3"/>
  <c r="AK18" i="4" s="1"/>
  <c r="AK22" i="4" s="1"/>
  <c r="AJ25" i="4"/>
  <c r="AH15" i="1" s="1"/>
  <c r="AI28" i="1"/>
  <c r="AI18" i="1"/>
  <c r="AK22" i="3"/>
  <c r="AL4" i="3" s="1"/>
  <c r="AJ9" i="1"/>
  <c r="AL22" i="2"/>
  <c r="AL31" i="2" s="1"/>
  <c r="AL32" i="2" s="1"/>
  <c r="AL10" i="3"/>
  <c r="AK13" i="4"/>
  <c r="AK8" i="4"/>
  <c r="AL6" i="3" l="1"/>
  <c r="AL17" i="3"/>
  <c r="AJ4" i="1"/>
  <c r="AK15" i="4"/>
  <c r="AI13" i="1"/>
  <c r="AJ8" i="1"/>
  <c r="AL26" i="2"/>
  <c r="AL35" i="2" s="1"/>
  <c r="AL36" i="2" s="1"/>
  <c r="AK25" i="4"/>
  <c r="AI15" i="1" s="1"/>
  <c r="AI14" i="1"/>
  <c r="AJ10" i="1"/>
  <c r="AL12" i="3"/>
  <c r="AL4" i="5"/>
  <c r="AL40" i="5" s="1"/>
  <c r="AL19" i="3" l="1"/>
  <c r="AJ5" i="1"/>
  <c r="AJ28" i="1"/>
  <c r="AJ18" i="1"/>
  <c r="AM5" i="3"/>
  <c r="AL3" i="4"/>
  <c r="AL22" i="3"/>
  <c r="AM4" i="3" s="1"/>
  <c r="AL13" i="4" l="1"/>
  <c r="AL8" i="4"/>
  <c r="AM26" i="2"/>
  <c r="AM35" i="2" s="1"/>
  <c r="AM36" i="2" s="1"/>
  <c r="AK5" i="1" s="1"/>
  <c r="AK8" i="1"/>
  <c r="AK9" i="1"/>
  <c r="AM10" i="3"/>
  <c r="AM22" i="2"/>
  <c r="AM31" i="2" s="1"/>
  <c r="AM32" i="2" s="1"/>
  <c r="AK4" i="1" s="1"/>
  <c r="AL18" i="4"/>
  <c r="AL22" i="4" s="1"/>
  <c r="AJ14" i="1" s="1"/>
  <c r="AM6" i="3"/>
  <c r="AK10" i="1" l="1"/>
  <c r="AM4" i="5"/>
  <c r="AM40" i="5" s="1"/>
  <c r="AM12" i="3"/>
  <c r="AM19" i="3" s="1"/>
  <c r="AM18" i="4" s="1"/>
  <c r="AM22" i="4" s="1"/>
  <c r="AK14" i="1" s="1"/>
  <c r="AM17" i="3"/>
  <c r="AL15" i="4"/>
  <c r="AL25" i="4" s="1"/>
  <c r="AJ15" i="1" s="1"/>
  <c r="AJ13" i="1"/>
  <c r="AM3" i="4" l="1"/>
  <c r="AM22" i="3"/>
  <c r="AK28" i="1"/>
  <c r="AK18" i="1"/>
  <c r="AM8" i="4" l="1"/>
  <c r="AM13" i="4"/>
  <c r="AM15" i="4" l="1"/>
  <c r="AM25" i="4" s="1"/>
  <c r="AK15" i="1" s="1"/>
  <c r="AK13" i="1"/>
</calcChain>
</file>

<file path=xl/sharedStrings.xml><?xml version="1.0" encoding="utf-8"?>
<sst xmlns="http://schemas.openxmlformats.org/spreadsheetml/2006/main" count="179" uniqueCount="138">
  <si>
    <t>Acquisition</t>
  </si>
  <si>
    <t>Retention</t>
  </si>
  <si>
    <t>Monetization</t>
  </si>
  <si>
    <t>Costs</t>
  </si>
  <si>
    <t>Attribute</t>
  </si>
  <si>
    <t>Formula</t>
  </si>
  <si>
    <t>New Booker</t>
  </si>
  <si>
    <t>New Host</t>
  </si>
  <si>
    <t>Host Revenue</t>
  </si>
  <si>
    <t>Total</t>
  </si>
  <si>
    <t>Linear</t>
  </si>
  <si>
    <t>Starting Conditions - Monthly Active Inviters</t>
  </si>
  <si>
    <t>Ending Conditions - Monthly Active Inviters</t>
  </si>
  <si>
    <t>Core CGM</t>
  </si>
  <si>
    <t>Summary</t>
  </si>
  <si>
    <t>Total Revenue</t>
  </si>
  <si>
    <t>Total Costs per Month</t>
  </si>
  <si>
    <t>Booker</t>
  </si>
  <si>
    <t>Host</t>
  </si>
  <si>
    <t>Celebrity Brand Deals</t>
  </si>
  <si>
    <t>Advertisement Filming Costs</t>
  </si>
  <si>
    <t>Host Photography Costs</t>
  </si>
  <si>
    <t>// From Direct Type ins</t>
  </si>
  <si>
    <t>// From Organic Search</t>
  </si>
  <si>
    <t>// Social Media Paid Ads</t>
  </si>
  <si>
    <t>Site Visits</t>
  </si>
  <si>
    <t>Total Site Visits</t>
  </si>
  <si>
    <t>Total New Bookers - Linear</t>
  </si>
  <si>
    <t>Total New Hosts - Linear</t>
  </si>
  <si>
    <t>// Conversion rate from visit to host</t>
  </si>
  <si>
    <t>//Conversion rate from Host Referals</t>
  </si>
  <si>
    <t>// Conversion rate from Trip Detail Shares</t>
  </si>
  <si>
    <t>// Trip Details Shares per month per User</t>
  </si>
  <si>
    <t>// Host Referals sharing per month per User</t>
  </si>
  <si>
    <t>//  Convsersion rate from visit to booker</t>
  </si>
  <si>
    <t>Total Site Visits * Booker conv. Rate</t>
  </si>
  <si>
    <t>Total Site Visits * Host conv. Rate</t>
  </si>
  <si>
    <t>Starting Monthly Active Bookers</t>
  </si>
  <si>
    <t>Starting Monthly Active Hosts</t>
  </si>
  <si>
    <t>Total New Bookers - Core CGM</t>
  </si>
  <si>
    <t>Total New Hosts - Core CGM</t>
  </si>
  <si>
    <t>New Booker - Linear</t>
  </si>
  <si>
    <t>New Booker - CGM</t>
  </si>
  <si>
    <t>New Host - Linear</t>
  </si>
  <si>
    <t>New Host - CGM</t>
  </si>
  <si>
    <t>Total - New Hosts</t>
  </si>
  <si>
    <t>Total - New Bookers</t>
  </si>
  <si>
    <t>Chrun</t>
  </si>
  <si>
    <t>// % Hosts that become dormant</t>
  </si>
  <si>
    <t>// % Bookers that become dormant</t>
  </si>
  <si>
    <t>Churned Bookers</t>
  </si>
  <si>
    <t>Chuned Hosts</t>
  </si>
  <si>
    <t>// % New Bookers that become active</t>
  </si>
  <si>
    <t>// % New Hosts that become active</t>
  </si>
  <si>
    <t>Ending Monthly Active Hosts</t>
  </si>
  <si>
    <t>Ending Monthly Active Bookers</t>
  </si>
  <si>
    <t>Ending Monthly Active Inviters</t>
  </si>
  <si>
    <t>Starting-Churned + Acquisition!New Bookers * % Activation</t>
  </si>
  <si>
    <t>Starting-Churned + Acquisition!New Hosts * % Activation</t>
  </si>
  <si>
    <t>Starting Monthly Active Inviters</t>
  </si>
  <si>
    <t>// % Hosts who are bookers</t>
  </si>
  <si>
    <t>Ending Bookers + ending hosts - ending hosts*%hosts who are bookers</t>
  </si>
  <si>
    <t>Bookers</t>
  </si>
  <si>
    <t>Revenue - Bookers</t>
  </si>
  <si>
    <t>Revenue - Hosts</t>
  </si>
  <si>
    <t>Hosts</t>
  </si>
  <si>
    <t>//Average booking price</t>
  </si>
  <si>
    <t>Bookings per month</t>
  </si>
  <si>
    <t>Average stay price</t>
  </si>
  <si>
    <t>% stay service fee</t>
  </si>
  <si>
    <t>Average Experience Price</t>
  </si>
  <si>
    <t>% experience service fee</t>
  </si>
  <si>
    <t>% host service fee</t>
  </si>
  <si>
    <t>experiences per month</t>
  </si>
  <si>
    <t>Experiences Revenue</t>
  </si>
  <si>
    <t>Total Bookings Revenue</t>
  </si>
  <si>
    <t>Server Costs per Host</t>
  </si>
  <si>
    <t>Server Cost per Site Visit</t>
  </si>
  <si>
    <t>Number of Software Dev Employees</t>
  </si>
  <si>
    <t>Average Wage Software Dev Employees</t>
  </si>
  <si>
    <t>Total Software Development Team Cost</t>
  </si>
  <si>
    <t>Number of Marketing Employees</t>
  </si>
  <si>
    <t>Average Wage Marketing Employees</t>
  </si>
  <si>
    <t>Number of Design Employees</t>
  </si>
  <si>
    <t>Average Wage Design Employees</t>
  </si>
  <si>
    <t>TV</t>
  </si>
  <si>
    <t>Total Advertisement Cost</t>
  </si>
  <si>
    <t>Total Support Team Costs</t>
  </si>
  <si>
    <t>Number of Support Team Employees</t>
  </si>
  <si>
    <t>Average Support Team Wage</t>
  </si>
  <si>
    <t>Cost per Host referal</t>
  </si>
  <si>
    <t>Bookings Revenue</t>
  </si>
  <si>
    <t>// From Paid Search</t>
  </si>
  <si>
    <t>Total Server Costs</t>
  </si>
  <si>
    <t>Total Design Team Cost</t>
  </si>
  <si>
    <t>Total Marketing Team Cost</t>
  </si>
  <si>
    <t>Social Media Advertisements</t>
  </si>
  <si>
    <t>Inviters</t>
  </si>
  <si>
    <t>Sum of above linear mechanisms</t>
  </si>
  <si>
    <t>Trip Detail Shares Per Month * Trip Details Conv rate * Retention!Current MAI</t>
  </si>
  <si>
    <t>Host Referals Per Month * Host Referral Conv rate * Retention!Current MAI</t>
  </si>
  <si>
    <t>From Total New Bookers - Linear</t>
  </si>
  <si>
    <t>From Total New Hosts - Linear</t>
  </si>
  <si>
    <t>From Total New Bookers - Core CGM</t>
  </si>
  <si>
    <t>Sum of New Bookers Linear and New Bookers Core CGM</t>
  </si>
  <si>
    <t>Sum of New Hosts Linear and New Hosts Core CGM</t>
  </si>
  <si>
    <t>% Bookers that become dormant * starting bookers</t>
  </si>
  <si>
    <t>// % Hosts that become dormant * starting hosts</t>
  </si>
  <si>
    <t>From Retention Tab</t>
  </si>
  <si>
    <t>Bookings Per Month</t>
  </si>
  <si>
    <t>Average Stay Price * % Booking Fee * Bookings Per Month</t>
  </si>
  <si>
    <t>Average Stay Price * % Hosts Fee * Stays Per Month</t>
  </si>
  <si>
    <t>Average Experience Price * % Experience Fee * Experiences Per Month</t>
  </si>
  <si>
    <t>Sum of Booking Revenue and Experiences Revenue</t>
  </si>
  <si>
    <t>Booking Revenue</t>
  </si>
  <si>
    <t>Sum of Total Booking Revenue and Host Revenue</t>
  </si>
  <si>
    <t>Num Software Dev Employees * Average Wage for Software Dev</t>
  </si>
  <si>
    <t>Num Design Employees * Average Wage for Design Employee</t>
  </si>
  <si>
    <t>Num Marketing Employees * Average Wage for Marketing Employee</t>
  </si>
  <si>
    <t>Num Supprt Team Employees * Average Wage for Support Team Employee</t>
  </si>
  <si>
    <t>Sum of Advertising Channels (TV, Social Media, Brand Deals)</t>
  </si>
  <si>
    <t>Partnerships</t>
  </si>
  <si>
    <t>% Hosts who receive a first booking</t>
  </si>
  <si>
    <t>Cost Per Referal * % Hosts Who Receive a Booking * Acquisition!Total New Hosts</t>
  </si>
  <si>
    <t>Sum of all Totals Above</t>
  </si>
  <si>
    <t>Total Host Referal Costs</t>
  </si>
  <si>
    <t>Moving Variable</t>
  </si>
  <si>
    <t>Improving</t>
  </si>
  <si>
    <t>Steady</t>
  </si>
  <si>
    <t>// Social Media Shared Links</t>
  </si>
  <si>
    <t>Fluctuates</t>
  </si>
  <si>
    <t>Flucuates</t>
  </si>
  <si>
    <t>Improving then Steady</t>
  </si>
  <si>
    <t>SEM cost per click</t>
  </si>
  <si>
    <t>Total Cost</t>
  </si>
  <si>
    <t>Acquisition!From Paid Search * cost per click</t>
  </si>
  <si>
    <t>Fluctuating</t>
  </si>
  <si>
    <t>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</si>
</sst>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0.0%"/>
    <numFmt numFmtId="165" formatCode="&quot;£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33">
    <xf numFmtId="0" fontId="0" fillId="0" borderId="0" xfId="0"/>
    <xf numFmtId="17" fontId="0" fillId="0" borderId="0" xfId="0" applyNumberFormat="1" applyAlignment="1">
      <alignment horizontal="center"/>
    </xf>
    <xf numFmtId="17" fontId="2" fillId="2" borderId="0" xfId="1" applyNumberFormat="1" applyAlignment="1">
      <alignment horizontal="center"/>
    </xf>
    <xf numFmtId="0" fontId="1" fillId="4" borderId="0" xfId="3"/>
    <xf numFmtId="0" fontId="2" fillId="3" borderId="0" xfId="2"/>
    <xf numFmtId="0" fontId="3" fillId="0" borderId="0" xfId="0" applyFont="1"/>
    <xf numFmtId="0" fontId="0" fillId="0" borderId="0" xfId="0" applyFont="1"/>
    <xf numFmtId="9" fontId="0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/>
    <xf numFmtId="8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6" fontId="0" fillId="0" borderId="0" xfId="0" applyNumberFormat="1"/>
    <xf numFmtId="6" fontId="3" fillId="0" borderId="0" xfId="0" applyNumberFormat="1" applyFont="1"/>
    <xf numFmtId="6" fontId="1" fillId="4" borderId="0" xfId="3" applyNumberFormat="1"/>
    <xf numFmtId="1" fontId="1" fillId="4" borderId="0" xfId="3" applyNumberFormat="1"/>
    <xf numFmtId="1" fontId="3" fillId="0" borderId="0" xfId="0" applyNumberFormat="1" applyFont="1"/>
    <xf numFmtId="10" fontId="0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5" fontId="0" fillId="0" borderId="0" xfId="0" applyNumberFormat="1" applyFont="1"/>
    <xf numFmtId="6" fontId="0" fillId="0" borderId="0" xfId="0" applyNumberFormat="1" applyFont="1"/>
    <xf numFmtId="0" fontId="2" fillId="3" borderId="0" xfId="2" applyFont="1"/>
    <xf numFmtId="0" fontId="4" fillId="5" borderId="0" xfId="4"/>
    <xf numFmtId="0" fontId="5" fillId="6" borderId="0" xfId="5"/>
    <xf numFmtId="0" fontId="3" fillId="0" borderId="0" xfId="0" applyNumberFormat="1" applyFont="1"/>
    <xf numFmtId="0" fontId="5" fillId="6" borderId="0" xfId="5" applyNumberFormat="1"/>
    <xf numFmtId="0" fontId="4" fillId="5" borderId="0" xfId="4" applyNumberFormat="1"/>
    <xf numFmtId="2" fontId="0" fillId="0" borderId="0" xfId="0" applyNumberFormat="1"/>
    <xf numFmtId="164" fontId="0" fillId="0" borderId="0" xfId="0" applyNumberFormat="1" applyFont="1"/>
  </cellXfs>
  <cellStyles count="6">
    <cellStyle name="20% - Accent5" xfId="3" builtinId="46"/>
    <cellStyle name="Accent1" xfId="1" builtinId="29"/>
    <cellStyle name="Accent3" xfId="2" builtinId="37"/>
    <cellStyle name="Good" xfId="4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Booker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View'!$A$4</c:f>
              <c:strCache>
                <c:ptCount val="1"/>
                <c:pt idx="0">
                  <c:v>New Booker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View'!$B$4:$AN$4</c:f>
              <c:numCache>
                <c:formatCode>0</c:formatCode>
                <c:ptCount val="39"/>
                <c:pt idx="0">
                  <c:v>3208000</c:v>
                </c:pt>
                <c:pt idx="1">
                  <c:v>3075372</c:v>
                </c:pt>
                <c:pt idx="2">
                  <c:v>3125127.1035000002</c:v>
                </c:pt>
                <c:pt idx="3">
                  <c:v>3301634.1336376248</c:v>
                </c:pt>
                <c:pt idx="4">
                  <c:v>3469649.0179014769</c:v>
                </c:pt>
                <c:pt idx="5">
                  <c:v>3693392.7467288324</c:v>
                </c:pt>
                <c:pt idx="6">
                  <c:v>3800519.8861016142</c:v>
                </c:pt>
                <c:pt idx="7">
                  <c:v>3710234.3147416417</c:v>
                </c:pt>
                <c:pt idx="8">
                  <c:v>3563097.2354977112</c:v>
                </c:pt>
                <c:pt idx="9">
                  <c:v>3631248.736891801</c:v>
                </c:pt>
                <c:pt idx="10">
                  <c:v>3648430.2677992173</c:v>
                </c:pt>
                <c:pt idx="11">
                  <c:v>3633270.0632358249</c:v>
                </c:pt>
                <c:pt idx="12">
                  <c:v>4499984.8059225874</c:v>
                </c:pt>
                <c:pt idx="13">
                  <c:v>4272437.3350722454</c:v>
                </c:pt>
                <c:pt idx="14">
                  <c:v>4313418.0132930987</c:v>
                </c:pt>
                <c:pt idx="15">
                  <c:v>4528675.7522834148</c:v>
                </c:pt>
                <c:pt idx="16">
                  <c:v>4721520.5015747929</c:v>
                </c:pt>
                <c:pt idx="17">
                  <c:v>4981342.0554028396</c:v>
                </c:pt>
                <c:pt idx="18">
                  <c:v>5089581.0446611391</c:v>
                </c:pt>
                <c:pt idx="19">
                  <c:v>4940183.0752598476</c:v>
                </c:pt>
                <c:pt idx="20">
                  <c:v>4715211.0363602703</c:v>
                </c:pt>
                <c:pt idx="21">
                  <c:v>4777513.4881364135</c:v>
                </c:pt>
                <c:pt idx="22">
                  <c:v>4770878.6208131006</c:v>
                </c:pt>
                <c:pt idx="23">
                  <c:v>4725280.0570438877</c:v>
                </c:pt>
                <c:pt idx="24">
                  <c:v>5808213.971873153</c:v>
                </c:pt>
                <c:pt idx="25">
                  <c:v>5485608.9531122316</c:v>
                </c:pt>
                <c:pt idx="26">
                  <c:v>5513685.957758083</c:v>
                </c:pt>
                <c:pt idx="27">
                  <c:v>5763631.1965886531</c:v>
                </c:pt>
                <c:pt idx="28">
                  <c:v>5981232.6080202088</c:v>
                </c:pt>
                <c:pt idx="29">
                  <c:v>6280943.5095940325</c:v>
                </c:pt>
                <c:pt idx="30">
                  <c:v>6390190.9359463854</c:v>
                </c:pt>
                <c:pt idx="31">
                  <c:v>6177762.6609265739</c:v>
                </c:pt>
                <c:pt idx="32">
                  <c:v>5872995.0172347529</c:v>
                </c:pt>
                <c:pt idx="33">
                  <c:v>5927522.6845063996</c:v>
                </c:pt>
                <c:pt idx="34">
                  <c:v>5897035.3786680251</c:v>
                </c:pt>
                <c:pt idx="35">
                  <c:v>5819126.4065741729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D-4A8C-9FEA-170FFD15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82336"/>
        <c:axId val="735871104"/>
      </c:lineChart>
      <c:catAx>
        <c:axId val="7358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71104"/>
        <c:crosses val="autoZero"/>
        <c:auto val="1"/>
        <c:lblAlgn val="ctr"/>
        <c:lblOffset val="100"/>
        <c:noMultiLvlLbl val="0"/>
      </c:catAx>
      <c:valAx>
        <c:axId val="7358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View'!$A$5</c:f>
              <c:strCache>
                <c:ptCount val="1"/>
                <c:pt idx="0">
                  <c:v>New 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View'!$B$5:$AN$5</c:f>
              <c:numCache>
                <c:formatCode>0</c:formatCode>
                <c:ptCount val="39"/>
                <c:pt idx="0">
                  <c:v>15600</c:v>
                </c:pt>
                <c:pt idx="1">
                  <c:v>15845.695</c:v>
                </c:pt>
                <c:pt idx="2">
                  <c:v>16179.999876187501</c:v>
                </c:pt>
                <c:pt idx="3">
                  <c:v>16516.708396972266</c:v>
                </c:pt>
                <c:pt idx="4">
                  <c:v>16865.302987179217</c:v>
                </c:pt>
                <c:pt idx="5">
                  <c:v>17225.028060710658</c:v>
                </c:pt>
                <c:pt idx="6">
                  <c:v>17599.952153468068</c:v>
                </c:pt>
                <c:pt idx="7">
                  <c:v>17981.177260513174</c:v>
                </c:pt>
                <c:pt idx="8">
                  <c:v>18353.834538306561</c:v>
                </c:pt>
                <c:pt idx="9">
                  <c:v>18713.74573676506</c:v>
                </c:pt>
                <c:pt idx="10">
                  <c:v>19077.184841711649</c:v>
                </c:pt>
                <c:pt idx="11">
                  <c:v>19440.29390972681</c:v>
                </c:pt>
                <c:pt idx="12">
                  <c:v>19800.650646584669</c:v>
                </c:pt>
                <c:pt idx="13">
                  <c:v>20224.423201850201</c:v>
                </c:pt>
                <c:pt idx="14">
                  <c:v>20628.908583286277</c:v>
                </c:pt>
                <c:pt idx="15">
                  <c:v>21034.439079081407</c:v>
                </c:pt>
                <c:pt idx="16">
                  <c:v>21454.075074856999</c:v>
                </c:pt>
                <c:pt idx="17">
                  <c:v>21885.994761921371</c:v>
                </c:pt>
                <c:pt idx="18">
                  <c:v>22335.098763007481</c:v>
                </c:pt>
                <c:pt idx="19">
                  <c:v>22789.846804531917</c:v>
                </c:pt>
                <c:pt idx="20">
                  <c:v>23230.859793723062</c:v>
                </c:pt>
                <c:pt idx="21">
                  <c:v>23652.606903771455</c:v>
                </c:pt>
                <c:pt idx="22">
                  <c:v>24076.826187418672</c:v>
                </c:pt>
                <c:pt idx="23">
                  <c:v>24498.322700655997</c:v>
                </c:pt>
                <c:pt idx="24">
                  <c:v>24914.201405909396</c:v>
                </c:pt>
                <c:pt idx="25">
                  <c:v>25409.158392568628</c:v>
                </c:pt>
                <c:pt idx="26">
                  <c:v>25876.988491238877</c:v>
                </c:pt>
                <c:pt idx="27">
                  <c:v>26344.263837280792</c:v>
                </c:pt>
                <c:pt idx="28">
                  <c:v>26827.630139555833</c:v>
                </c:pt>
                <c:pt idx="29">
                  <c:v>27324.50095317635</c:v>
                </c:pt>
                <c:pt idx="30">
                  <c:v>27840.899665948222</c:v>
                </c:pt>
                <c:pt idx="31">
                  <c:v>28362.346536156248</c:v>
                </c:pt>
                <c:pt idx="32">
                  <c:v>28864.66552368737</c:v>
                </c:pt>
                <c:pt idx="33">
                  <c:v>29341.122272093635</c:v>
                </c:pt>
                <c:pt idx="34">
                  <c:v>29818.922283076405</c:v>
                </c:pt>
                <c:pt idx="35">
                  <c:v>30291.67606911952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C-4ECB-9ADC-D09D1785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1760"/>
        <c:axId val="814763008"/>
      </c:lineChart>
      <c:catAx>
        <c:axId val="8147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63008"/>
        <c:crosses val="autoZero"/>
        <c:auto val="1"/>
        <c:lblAlgn val="ctr"/>
        <c:lblOffset val="100"/>
        <c:noMultiLvlLbl val="0"/>
      </c:catAx>
      <c:valAx>
        <c:axId val="814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Retained</a:t>
            </a:r>
            <a:r>
              <a:rPr lang="en-GB" baseline="0"/>
              <a:t> Bookers / Inviters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View'!$A$8</c:f>
              <c:strCache>
                <c:ptCount val="1"/>
                <c:pt idx="0">
                  <c:v>Inviters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View'!$B$8:$AN$8</c:f>
              <c:numCache>
                <c:formatCode>0</c:formatCode>
                <c:ptCount val="39"/>
                <c:pt idx="0">
                  <c:v>98000000</c:v>
                </c:pt>
                <c:pt idx="1">
                  <c:v>98446950</c:v>
                </c:pt>
                <c:pt idx="2">
                  <c:v>99779998.761875004</c:v>
                </c:pt>
                <c:pt idx="3">
                  <c:v>101137083.96972266</c:v>
                </c:pt>
                <c:pt idx="4">
                  <c:v>102613029.87179215</c:v>
                </c:pt>
                <c:pt idx="5">
                  <c:v>104200280.60710657</c:v>
                </c:pt>
                <c:pt idx="6">
                  <c:v>105939521.53468069</c:v>
                </c:pt>
                <c:pt idx="7">
                  <c:v>107741772.60513173</c:v>
                </c:pt>
                <c:pt idx="8">
                  <c:v>109458345.38306563</c:v>
                </c:pt>
                <c:pt idx="9">
                  <c:v>111047457.3676506</c:v>
                </c:pt>
                <c:pt idx="10">
                  <c:v>112671848.41711648</c:v>
                </c:pt>
                <c:pt idx="11">
                  <c:v>114292939.09726809</c:v>
                </c:pt>
                <c:pt idx="12">
                  <c:v>115886506.4658467</c:v>
                </c:pt>
                <c:pt idx="13">
                  <c:v>118114232.01850198</c:v>
                </c:pt>
                <c:pt idx="14">
                  <c:v>120149085.83286278</c:v>
                </c:pt>
                <c:pt idx="15">
                  <c:v>122194390.79081406</c:v>
                </c:pt>
                <c:pt idx="16">
                  <c:v>124380750.74856997</c:v>
                </c:pt>
                <c:pt idx="17">
                  <c:v>126689947.6192137</c:v>
                </c:pt>
                <c:pt idx="18">
                  <c:v>129170987.63007481</c:v>
                </c:pt>
                <c:pt idx="19">
                  <c:v>131708468.04531914</c:v>
                </c:pt>
                <c:pt idx="20">
                  <c:v>134108597.93723062</c:v>
                </c:pt>
                <c:pt idx="21">
                  <c:v>136316069.03771457</c:v>
                </c:pt>
                <c:pt idx="22">
                  <c:v>138548261.87418669</c:v>
                </c:pt>
                <c:pt idx="23">
                  <c:v>140753227.00655997</c:v>
                </c:pt>
                <c:pt idx="24">
                  <c:v>142902014.05909395</c:v>
                </c:pt>
                <c:pt idx="25">
                  <c:v>145841583.92568627</c:v>
                </c:pt>
                <c:pt idx="26">
                  <c:v>148509884.91238877</c:v>
                </c:pt>
                <c:pt idx="27">
                  <c:v>151172638.37280789</c:v>
                </c:pt>
                <c:pt idx="28">
                  <c:v>153996301.3955583</c:v>
                </c:pt>
                <c:pt idx="29">
                  <c:v>156955009.53176349</c:v>
                </c:pt>
                <c:pt idx="30">
                  <c:v>160108996.65948221</c:v>
                </c:pt>
                <c:pt idx="31">
                  <c:v>163313465.36156246</c:v>
                </c:pt>
                <c:pt idx="32">
                  <c:v>166326655.23687369</c:v>
                </c:pt>
                <c:pt idx="33">
                  <c:v>169081222.72093633</c:v>
                </c:pt>
                <c:pt idx="34">
                  <c:v>171849222.83076403</c:v>
                </c:pt>
                <c:pt idx="35">
                  <c:v>174566760.69119519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7-47C8-9209-284BA10C0929}"/>
            </c:ext>
          </c:extLst>
        </c:ser>
        <c:ser>
          <c:idx val="1"/>
          <c:order val="1"/>
          <c:tx>
            <c:strRef>
              <c:f>'Overall View'!$A$9</c:f>
              <c:strCache>
                <c:ptCount val="1"/>
                <c:pt idx="0">
                  <c:v>Booker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View'!$B$9:$AN$9</c:f>
              <c:numCache>
                <c:formatCode>0</c:formatCode>
                <c:ptCount val="39"/>
                <c:pt idx="0">
                  <c:v>96000000</c:v>
                </c:pt>
                <c:pt idx="1">
                  <c:v>97446000</c:v>
                </c:pt>
                <c:pt idx="2">
                  <c:v>98778069</c:v>
                </c:pt>
                <c:pt idx="3">
                  <c:v>100134133.63762501</c:v>
                </c:pt>
                <c:pt idx="4">
                  <c:v>101609017.90147698</c:v>
                </c:pt>
                <c:pt idx="5">
                  <c:v>103195164.48588832</c:v>
                </c:pt>
                <c:pt idx="6">
                  <c:v>104933257.40107606</c:v>
                </c:pt>
                <c:pt idx="7">
                  <c:v>106734314.74164152</c:v>
                </c:pt>
                <c:pt idx="8">
                  <c:v>108449647.33028135</c:v>
                </c:pt>
                <c:pt idx="9">
                  <c:v>110037473.78360182</c:v>
                </c:pt>
                <c:pt idx="10">
                  <c:v>111660535.59843466</c:v>
                </c:pt>
                <c:pt idx="11">
                  <c:v>113280252.94329973</c:v>
                </c:pt>
                <c:pt idx="12">
                  <c:v>114872402.96129359</c:v>
                </c:pt>
                <c:pt idx="13">
                  <c:v>117098667.53612261</c:v>
                </c:pt>
                <c:pt idx="14">
                  <c:v>119132008.86206555</c:v>
                </c:pt>
                <c:pt idx="15">
                  <c:v>121175752.28341472</c:v>
                </c:pt>
                <c:pt idx="16">
                  <c:v>123360501.57479313</c:v>
                </c:pt>
                <c:pt idx="17">
                  <c:v>125668036.93522629</c:v>
                </c:pt>
                <c:pt idx="18">
                  <c:v>128147363.10742615</c:v>
                </c:pt>
                <c:pt idx="19">
                  <c:v>130683075.25984775</c:v>
                </c:pt>
                <c:pt idx="20">
                  <c:v>133081381.81369415</c:v>
                </c:pt>
                <c:pt idx="21">
                  <c:v>135286976.27282742</c:v>
                </c:pt>
                <c:pt idx="22">
                  <c:v>137517241.62620145</c:v>
                </c:pt>
                <c:pt idx="23">
                  <c:v>139720228.17554927</c:v>
                </c:pt>
                <c:pt idx="24">
                  <c:v>141866985.93657666</c:v>
                </c:pt>
                <c:pt idx="25">
                  <c:v>144804476.55611578</c:v>
                </c:pt>
                <c:pt idx="26">
                  <c:v>147470638.5053888</c:v>
                </c:pt>
                <c:pt idx="27">
                  <c:v>150131196.58865348</c:v>
                </c:pt>
                <c:pt idx="28">
                  <c:v>152952608.02020842</c:v>
                </c:pt>
                <c:pt idx="29">
                  <c:v>155909006.39602152</c:v>
                </c:pt>
                <c:pt idx="30">
                  <c:v>159060623.96425682</c:v>
                </c:pt>
                <c:pt idx="31">
                  <c:v>162262660.92657405</c:v>
                </c:pt>
                <c:pt idx="32">
                  <c:v>165273356.31300324</c:v>
                </c:pt>
                <c:pt idx="33">
                  <c:v>168025369.01279929</c:v>
                </c:pt>
                <c:pt idx="34">
                  <c:v>170790757.33605111</c:v>
                </c:pt>
                <c:pt idx="35">
                  <c:v>173505626.29669163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7-47C8-9209-284BA10C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00896"/>
        <c:axId val="637901312"/>
      </c:lineChart>
      <c:catAx>
        <c:axId val="6379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1312"/>
        <c:crosses val="autoZero"/>
        <c:auto val="1"/>
        <c:lblAlgn val="ctr"/>
        <c:lblOffset val="100"/>
        <c:noMultiLvlLbl val="0"/>
      </c:catAx>
      <c:valAx>
        <c:axId val="637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Retained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View'!$A$10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View'!$B$10:$AN$10</c:f>
              <c:numCache>
                <c:formatCode>0</c:formatCode>
                <c:ptCount val="39"/>
                <c:pt idx="0">
                  <c:v>4000000</c:v>
                </c:pt>
                <c:pt idx="1">
                  <c:v>4003800</c:v>
                </c:pt>
                <c:pt idx="2">
                  <c:v>4007719.0475000003</c:v>
                </c:pt>
                <c:pt idx="3">
                  <c:v>4011801.3283905941</c:v>
                </c:pt>
                <c:pt idx="4">
                  <c:v>4016047.8812606898</c:v>
                </c:pt>
                <c:pt idx="5">
                  <c:v>4020464.4848730187</c:v>
                </c:pt>
                <c:pt idx="6">
                  <c:v>4025056.534418501</c:v>
                </c:pt>
                <c:pt idx="7">
                  <c:v>4029831.4539608168</c:v>
                </c:pt>
                <c:pt idx="8">
                  <c:v>4034792.2111371127</c:v>
                </c:pt>
                <c:pt idx="9">
                  <c:v>4039934.3361951285</c:v>
                </c:pt>
                <c:pt idx="10">
                  <c:v>4045251.2747273156</c:v>
                </c:pt>
                <c:pt idx="11">
                  <c:v>4050744.6158734444</c:v>
                </c:pt>
                <c:pt idx="12">
                  <c:v>4056414.0182124344</c:v>
                </c:pt>
                <c:pt idx="13">
                  <c:v>4062257.9295175145</c:v>
                </c:pt>
                <c:pt idx="14">
                  <c:v>4068307.8831889224</c:v>
                </c:pt>
                <c:pt idx="15">
                  <c:v>4074554.0295973765</c:v>
                </c:pt>
                <c:pt idx="16">
                  <c:v>4080996.6951073199</c:v>
                </c:pt>
                <c:pt idx="17">
                  <c:v>4087642.7359496411</c:v>
                </c:pt>
                <c:pt idx="18">
                  <c:v>4094498.0905946521</c:v>
                </c:pt>
                <c:pt idx="19">
                  <c:v>4101571.1418855614</c:v>
                </c:pt>
                <c:pt idx="20">
                  <c:v>4108864.4941459419</c:v>
                </c:pt>
                <c:pt idx="21">
                  <c:v>4116371.0595486574</c:v>
                </c:pt>
                <c:pt idx="22">
                  <c:v>4124080.9919409947</c:v>
                </c:pt>
                <c:pt idx="23">
                  <c:v>4131995.3240427631</c:v>
                </c:pt>
                <c:pt idx="24">
                  <c:v>4140112.4900690485</c:v>
                </c:pt>
                <c:pt idx="25">
                  <c:v>4148429.4782819343</c:v>
                </c:pt>
                <c:pt idx="26">
                  <c:v>4156985.6279999367</c:v>
                </c:pt>
                <c:pt idx="27">
                  <c:v>4165767.1366175562</c:v>
                </c:pt>
                <c:pt idx="28">
                  <c:v>4174773.501399579</c:v>
                </c:pt>
                <c:pt idx="29">
                  <c:v>4184012.5429679574</c:v>
                </c:pt>
                <c:pt idx="30">
                  <c:v>4193490.7809015773</c:v>
                </c:pt>
                <c:pt idx="31">
                  <c:v>4203217.7399536502</c:v>
                </c:pt>
                <c:pt idx="32">
                  <c:v>4213195.6954817744</c:v>
                </c:pt>
                <c:pt idx="33">
                  <c:v>4223414.8325481359</c:v>
                </c:pt>
                <c:pt idx="34">
                  <c:v>4233861.9788516341</c:v>
                </c:pt>
                <c:pt idx="35">
                  <c:v>4244537.5780143207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D-432B-BBF3-803430F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47072"/>
        <c:axId val="551556224"/>
      </c:lineChart>
      <c:catAx>
        <c:axId val="551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56224"/>
        <c:crosses val="autoZero"/>
        <c:auto val="1"/>
        <c:lblAlgn val="ctr"/>
        <c:lblOffset val="100"/>
        <c:noMultiLvlLbl val="0"/>
      </c:catAx>
      <c:valAx>
        <c:axId val="551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Monetization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View'!$A$13</c:f>
              <c:strCache>
                <c:ptCount val="1"/>
                <c:pt idx="0">
                  <c:v>Bookings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View'!$B$13:$AN$13</c:f>
              <c:numCache>
                <c:formatCode>"£"#,##0_);[Red]\("£"#,##0\)</c:formatCode>
                <c:ptCount val="39"/>
                <c:pt idx="0">
                  <c:v>381910363.19999999</c:v>
                </c:pt>
                <c:pt idx="1">
                  <c:v>336635659.15199995</c:v>
                </c:pt>
                <c:pt idx="2">
                  <c:v>307131414.69332343</c:v>
                </c:pt>
                <c:pt idx="3">
                  <c:v>311655179.70741016</c:v>
                </c:pt>
                <c:pt idx="4">
                  <c:v>351689120.56790739</c:v>
                </c:pt>
                <c:pt idx="5">
                  <c:v>393373795.34515393</c:v>
                </c:pt>
                <c:pt idx="6">
                  <c:v>400125599.10346568</c:v>
                </c:pt>
                <c:pt idx="7">
                  <c:v>369596398.10159886</c:v>
                </c:pt>
                <c:pt idx="8">
                  <c:v>337506939.58906347</c:v>
                </c:pt>
                <c:pt idx="9">
                  <c:v>323458239.52154547</c:v>
                </c:pt>
                <c:pt idx="10">
                  <c:v>308847281.62461233</c:v>
                </c:pt>
                <c:pt idx="11">
                  <c:v>293613861.96906638</c:v>
                </c:pt>
                <c:pt idx="12">
                  <c:v>458933097.80757171</c:v>
                </c:pt>
                <c:pt idx="13">
                  <c:v>406001886.20191938</c:v>
                </c:pt>
                <c:pt idx="14">
                  <c:v>371670267.40368956</c:v>
                </c:pt>
                <c:pt idx="15">
                  <c:v>378371330.43020546</c:v>
                </c:pt>
                <c:pt idx="16">
                  <c:v>428276669.87525123</c:v>
                </c:pt>
                <c:pt idx="17">
                  <c:v>480398834.81711918</c:v>
                </c:pt>
                <c:pt idx="18">
                  <c:v>489904712.53411722</c:v>
                </c:pt>
                <c:pt idx="19">
                  <c:v>453541349.22106963</c:v>
                </c:pt>
                <c:pt idx="20">
                  <c:v>414952213.62401623</c:v>
                </c:pt>
                <c:pt idx="21">
                  <c:v>398359945.54278034</c:v>
                </c:pt>
                <c:pt idx="22">
                  <c:v>380933230.09781748</c:v>
                </c:pt>
                <c:pt idx="23">
                  <c:v>362612016.05388993</c:v>
                </c:pt>
                <c:pt idx="24">
                  <c:v>567517704.51872897</c:v>
                </c:pt>
                <c:pt idx="25">
                  <c:v>502579936.02636504</c:v>
                </c:pt>
                <c:pt idx="26">
                  <c:v>460482406.17671788</c:v>
                </c:pt>
                <c:pt idx="27">
                  <c:v>469136239.31958324</c:v>
                </c:pt>
                <c:pt idx="28">
                  <c:v>531337893.79764128</c:v>
                </c:pt>
                <c:pt idx="29">
                  <c:v>596286467.11720586</c:v>
                </c:pt>
                <c:pt idx="30">
                  <c:v>608290263.28154075</c:v>
                </c:pt>
                <c:pt idx="31">
                  <c:v>563251598.31471503</c:v>
                </c:pt>
                <c:pt idx="32">
                  <c:v>515367411.83605796</c:v>
                </c:pt>
                <c:pt idx="33">
                  <c:v>494746665.85107291</c:v>
                </c:pt>
                <c:pt idx="34">
                  <c:v>473045739.53530008</c:v>
                </c:pt>
                <c:pt idx="35">
                  <c:v>450200842.32760292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B-4C76-947C-A6B2121EB7A0}"/>
            </c:ext>
          </c:extLst>
        </c:ser>
        <c:ser>
          <c:idx val="1"/>
          <c:order val="1"/>
          <c:tx>
            <c:strRef>
              <c:f>'Overall View'!$A$14</c:f>
              <c:strCache>
                <c:ptCount val="1"/>
                <c:pt idx="0">
                  <c:v>Host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View'!$B$14:$AN$14</c:f>
              <c:numCache>
                <c:formatCode>"£"#,##0_);[Red]\("£"#,##0\)</c:formatCode>
                <c:ptCount val="39"/>
                <c:pt idx="0">
                  <c:v>86482080</c:v>
                </c:pt>
                <c:pt idx="1">
                  <c:v>100994519.99700001</c:v>
                </c:pt>
                <c:pt idx="2">
                  <c:v>115539878.25764911</c:v>
                </c:pt>
                <c:pt idx="3">
                  <c:v>130119951.35284634</c:v>
                </c:pt>
                <c:pt idx="4">
                  <c:v>144736721.45542866</c:v>
                </c:pt>
                <c:pt idx="5">
                  <c:v>173882442.28687924</c:v>
                </c:pt>
                <c:pt idx="6">
                  <c:v>174088718.81110728</c:v>
                </c:pt>
                <c:pt idx="7">
                  <c:v>159777771.56102964</c:v>
                </c:pt>
                <c:pt idx="8">
                  <c:v>145437636.10302463</c:v>
                </c:pt>
                <c:pt idx="9">
                  <c:v>101940332.12312835</c:v>
                </c:pt>
                <c:pt idx="10">
                  <c:v>102078764.3200108</c:v>
                </c:pt>
                <c:pt idx="11">
                  <c:v>146030904.65564764</c:v>
                </c:pt>
                <c:pt idx="12">
                  <c:v>87744771.277578309</c:v>
                </c:pt>
                <c:pt idx="13">
                  <c:v>102521358.65636083</c:v>
                </c:pt>
                <c:pt idx="14">
                  <c:v>117347156.05240443</c:v>
                </c:pt>
                <c:pt idx="15">
                  <c:v>132224292.92147717</c:v>
                </c:pt>
                <c:pt idx="16">
                  <c:v>147155138.49418706</c:v>
                </c:pt>
                <c:pt idx="17">
                  <c:v>176882317.51368898</c:v>
                </c:pt>
                <c:pt idx="18">
                  <c:v>177187873.32945624</c:v>
                </c:pt>
                <c:pt idx="19">
                  <c:v>162711033.96817929</c:v>
                </c:pt>
                <c:pt idx="20">
                  <c:v>148189358.14375165</c:v>
                </c:pt>
                <c:pt idx="21">
                  <c:v>103926840.99691306</c:v>
                </c:pt>
                <c:pt idx="22">
                  <c:v>104126282.16587764</c:v>
                </c:pt>
                <c:pt idx="23">
                  <c:v>149044049.64248574</c:v>
                </c:pt>
                <c:pt idx="24">
                  <c:v>89606076.730889767</c:v>
                </c:pt>
                <c:pt idx="25">
                  <c:v>104756037.8255984</c:v>
                </c:pt>
                <c:pt idx="26">
                  <c:v>119974093.53458561</c:v>
                </c:pt>
                <c:pt idx="27">
                  <c:v>135262661.44534636</c:v>
                </c:pt>
                <c:pt idx="28">
                  <c:v>150624451.54684645</c:v>
                </c:pt>
                <c:pt idx="29">
                  <c:v>181158801.7349481</c:v>
                </c:pt>
                <c:pt idx="30">
                  <c:v>181579006.36599767</c:v>
                </c:pt>
                <c:pt idx="31">
                  <c:v>166842549.54107827</c:v>
                </c:pt>
                <c:pt idx="32">
                  <c:v>152042933.97173288</c:v>
                </c:pt>
                <c:pt idx="33">
                  <c:v>106693321.86706117</c:v>
                </c:pt>
                <c:pt idx="34">
                  <c:v>106962346.96596088</c:v>
                </c:pt>
                <c:pt idx="35">
                  <c:v>153195799.62495115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B-4C76-947C-A6B2121EB7A0}"/>
            </c:ext>
          </c:extLst>
        </c:ser>
        <c:ser>
          <c:idx val="2"/>
          <c:order val="2"/>
          <c:tx>
            <c:strRef>
              <c:f>'Overall View'!$A$15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View'!$B$15:$AN$15</c:f>
              <c:numCache>
                <c:formatCode>"£"#,##0_);[Red]\("£"#,##0\)</c:formatCode>
                <c:ptCount val="39"/>
                <c:pt idx="0">
                  <c:v>483009343.19999999</c:v>
                </c:pt>
                <c:pt idx="1">
                  <c:v>452446889.49899995</c:v>
                </c:pt>
                <c:pt idx="2">
                  <c:v>440695437.00574505</c:v>
                </c:pt>
                <c:pt idx="3">
                  <c:v>460064754.28252232</c:v>
                </c:pt>
                <c:pt idx="4">
                  <c:v>518096826.56537259</c:v>
                </c:pt>
                <c:pt idx="5">
                  <c:v>589292221.68625915</c:v>
                </c:pt>
                <c:pt idx="6">
                  <c:v>599830553.45256686</c:v>
                </c:pt>
                <c:pt idx="7">
                  <c:v>555402085.021896</c:v>
                </c:pt>
                <c:pt idx="8">
                  <c:v>512654693.61366057</c:v>
                </c:pt>
                <c:pt idx="9">
                  <c:v>455546916.25625116</c:v>
                </c:pt>
                <c:pt idx="10">
                  <c:v>444910121.82761306</c:v>
                </c:pt>
                <c:pt idx="11">
                  <c:v>474106487.51310211</c:v>
                </c:pt>
                <c:pt idx="12">
                  <c:v>581807469.34598684</c:v>
                </c:pt>
                <c:pt idx="13">
                  <c:v>544262847.51689982</c:v>
                </c:pt>
                <c:pt idx="14">
                  <c:v>525370149.14111841</c:v>
                </c:pt>
                <c:pt idx="15">
                  <c:v>547603773.82412052</c:v>
                </c:pt>
                <c:pt idx="16">
                  <c:v>613132219.45000625</c:v>
                </c:pt>
                <c:pt idx="17">
                  <c:v>695725361.26303601</c:v>
                </c:pt>
                <c:pt idx="18">
                  <c:v>706297508.44152784</c:v>
                </c:pt>
                <c:pt idx="19">
                  <c:v>656176797.73335719</c:v>
                </c:pt>
                <c:pt idx="20">
                  <c:v>603727664.64961612</c:v>
                </c:pt>
                <c:pt idx="21">
                  <c:v>543541959.0275538</c:v>
                </c:pt>
                <c:pt idx="22">
                  <c:v>526975580.71635991</c:v>
                </c:pt>
                <c:pt idx="23">
                  <c:v>554216161.47734869</c:v>
                </c:pt>
                <c:pt idx="24">
                  <c:v>700565124.21645355</c:v>
                </c:pt>
                <c:pt idx="25">
                  <c:v>651577165.40358007</c:v>
                </c:pt>
                <c:pt idx="26">
                  <c:v>625495858.68789959</c:v>
                </c:pt>
                <c:pt idx="27">
                  <c:v>650284683.17099214</c:v>
                </c:pt>
                <c:pt idx="28">
                  <c:v>728735047.26329422</c:v>
                </c:pt>
                <c:pt idx="29">
                  <c:v>825163456.04143095</c:v>
                </c:pt>
                <c:pt idx="30">
                  <c:v>838548067.92551064</c:v>
                </c:pt>
                <c:pt idx="31">
                  <c:v>779676154.74969435</c:v>
                </c:pt>
                <c:pt idx="32">
                  <c:v>717817956.51163065</c:v>
                </c:pt>
                <c:pt idx="33">
                  <c:v>652677214.91894937</c:v>
                </c:pt>
                <c:pt idx="34">
                  <c:v>632059774.39026845</c:v>
                </c:pt>
                <c:pt idx="35">
                  <c:v>656237116.40415072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B-4C76-947C-A6B2121E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42496"/>
        <c:axId val="551543744"/>
      </c:lineChart>
      <c:catAx>
        <c:axId val="551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3744"/>
        <c:crosses val="autoZero"/>
        <c:auto val="1"/>
        <c:lblAlgn val="ctr"/>
        <c:lblOffset val="100"/>
        <c:noMultiLvlLbl val="0"/>
      </c:catAx>
      <c:valAx>
        <c:axId val="551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Costs Breakdown Month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'Overall View'!$A$18:$A$26</c:f>
              <c:strCache>
                <c:ptCount val="9"/>
                <c:pt idx="0">
                  <c:v>Total Server Costs</c:v>
                </c:pt>
                <c:pt idx="1">
                  <c:v>Total Software Development Team Cost</c:v>
                </c:pt>
                <c:pt idx="2">
                  <c:v>Total Design Team Cost</c:v>
                </c:pt>
                <c:pt idx="3">
                  <c:v>Total Marketing Team Cost</c:v>
                </c:pt>
                <c:pt idx="4">
                  <c:v>Total Support Team Costs</c:v>
                </c:pt>
                <c:pt idx="5">
                  <c:v>Total Advertisement Cost</c:v>
                </c:pt>
                <c:pt idx="6">
                  <c:v>Total Host Referal Costs</c:v>
                </c:pt>
                <c:pt idx="7">
                  <c:v>Advertisement Filming Costs</c:v>
                </c:pt>
                <c:pt idx="8">
                  <c:v>Host Photography Costs</c:v>
                </c:pt>
              </c:strCache>
            </c:strRef>
          </c:cat>
          <c:val>
            <c:numRef>
              <c:f>'Overall View'!$B$18:$B$26</c:f>
              <c:numCache>
                <c:formatCode>"£"#,##0_);[Red]\("£"#,##0\)</c:formatCode>
                <c:ptCount val="9"/>
                <c:pt idx="0">
                  <c:v>3300000</c:v>
                </c:pt>
                <c:pt idx="1">
                  <c:v>280000000</c:v>
                </c:pt>
                <c:pt idx="2">
                  <c:v>30000000</c:v>
                </c:pt>
                <c:pt idx="3">
                  <c:v>30000000</c:v>
                </c:pt>
                <c:pt idx="4">
                  <c:v>8000000</c:v>
                </c:pt>
                <c:pt idx="5">
                  <c:v>12500000</c:v>
                </c:pt>
                <c:pt idx="6">
                  <c:v>47850</c:v>
                </c:pt>
                <c:pt idx="7">
                  <c:v>1000000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451E-9B56-B3DC7BE0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View'!$A$28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'Overall View'!$B$28:$AN$28</c:f>
              <c:numCache>
                <c:formatCode>"£"#,##0_);[Red]\("£"#,##0\)</c:formatCode>
                <c:ptCount val="39"/>
                <c:pt idx="0">
                  <c:v>369847850</c:v>
                </c:pt>
                <c:pt idx="1">
                  <c:v>370106399.25</c:v>
                </c:pt>
                <c:pt idx="2">
                  <c:v>370369382.40474999</c:v>
                </c:pt>
                <c:pt idx="3">
                  <c:v>370636803.88283908</c:v>
                </c:pt>
                <c:pt idx="4">
                  <c:v>370908663.78812605</c:v>
                </c:pt>
                <c:pt idx="5">
                  <c:v>371184962.69848728</c:v>
                </c:pt>
                <c:pt idx="6">
                  <c:v>371465701.15344185</c:v>
                </c:pt>
                <c:pt idx="7">
                  <c:v>371750879.89539605</c:v>
                </c:pt>
                <c:pt idx="8">
                  <c:v>372040499.22111368</c:v>
                </c:pt>
                <c:pt idx="9">
                  <c:v>372334558.6836195</c:v>
                </c:pt>
                <c:pt idx="10">
                  <c:v>372633057.62747276</c:v>
                </c:pt>
                <c:pt idx="11">
                  <c:v>372935996.21158737</c:v>
                </c:pt>
                <c:pt idx="12">
                  <c:v>373243374.40182126</c:v>
                </c:pt>
                <c:pt idx="13">
                  <c:v>373555192.04295176</c:v>
                </c:pt>
                <c:pt idx="14">
                  <c:v>373871452.28831887</c:v>
                </c:pt>
                <c:pt idx="15">
                  <c:v>374192154.15295976</c:v>
                </c:pt>
                <c:pt idx="16">
                  <c:v>374517297.66951072</c:v>
                </c:pt>
                <c:pt idx="17">
                  <c:v>374846883.52359498</c:v>
                </c:pt>
                <c:pt idx="18">
                  <c:v>375180912.30905944</c:v>
                </c:pt>
                <c:pt idx="19">
                  <c:v>375519384.86418855</c:v>
                </c:pt>
                <c:pt idx="20">
                  <c:v>375862301.44941461</c:v>
                </c:pt>
                <c:pt idx="21">
                  <c:v>376209661.35595489</c:v>
                </c:pt>
                <c:pt idx="22">
                  <c:v>376561463.59919411</c:v>
                </c:pt>
                <c:pt idx="23">
                  <c:v>376917708.2824043</c:v>
                </c:pt>
                <c:pt idx="24">
                  <c:v>377278395.24900693</c:v>
                </c:pt>
                <c:pt idx="25">
                  <c:v>377643524.19782817</c:v>
                </c:pt>
                <c:pt idx="26">
                  <c:v>378013099.06279999</c:v>
                </c:pt>
                <c:pt idx="27">
                  <c:v>378387118.46366173</c:v>
                </c:pt>
                <c:pt idx="28">
                  <c:v>378765582.35013998</c:v>
                </c:pt>
                <c:pt idx="29">
                  <c:v>379148491.50429678</c:v>
                </c:pt>
                <c:pt idx="30">
                  <c:v>379535846.57809013</c:v>
                </c:pt>
                <c:pt idx="31">
                  <c:v>379927648.52399534</c:v>
                </c:pt>
                <c:pt idx="32">
                  <c:v>380323897.56954819</c:v>
                </c:pt>
                <c:pt idx="33">
                  <c:v>380724592.73325479</c:v>
                </c:pt>
                <c:pt idx="34">
                  <c:v>381129732.69788516</c:v>
                </c:pt>
                <c:pt idx="35">
                  <c:v>381539317.50780141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D0B-910C-E7419ECA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08240"/>
        <c:axId val="580206160"/>
      </c:lineChart>
      <c:catAx>
        <c:axId val="5802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06160"/>
        <c:crosses val="autoZero"/>
        <c:auto val="1"/>
        <c:lblAlgn val="ctr"/>
        <c:lblOffset val="100"/>
        <c:noMultiLvlLbl val="0"/>
      </c:catAx>
      <c:valAx>
        <c:axId val="5802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2052637</xdr:colOff>
      <xdr:row>29</xdr:row>
      <xdr:rowOff>0</xdr:rowOff>
    </xdr:from>
    <xdr:to>
      <xdr:col>4</xdr:col>
      <xdr:colOff>995362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9A92-DDCE-4252-9379-D5CDFAF3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2043112</xdr:colOff>
      <xdr:row>42</xdr:row>
      <xdr:rowOff>152400</xdr:rowOff>
    </xdr:from>
    <xdr:to>
      <xdr:col>4</xdr:col>
      <xdr:colOff>985837</xdr:colOff>
      <xdr:row>56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CFA2B-78C6-44A8-BC87-8E13B743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995362</xdr:colOff>
      <xdr:row>29</xdr:row>
      <xdr:rowOff>0</xdr:rowOff>
    </xdr:from>
    <xdr:to>
      <xdr:col>8</xdr:col>
      <xdr:colOff>804862</xdr:colOff>
      <xdr:row>42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16B2F9-AAFD-494A-909E-02757CF8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995362</xdr:colOff>
      <xdr:row>42</xdr:row>
      <xdr:rowOff>152400</xdr:rowOff>
    </xdr:from>
    <xdr:to>
      <xdr:col>8</xdr:col>
      <xdr:colOff>804862</xdr:colOff>
      <xdr:row>56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1E6B26-13DA-4FA8-AB92-B89F2416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804862</xdr:colOff>
      <xdr:row>29</xdr:row>
      <xdr:rowOff>0</xdr:rowOff>
    </xdr:from>
    <xdr:to>
      <xdr:col>12</xdr:col>
      <xdr:colOff>614362</xdr:colOff>
      <xdr:row>42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1F9C61-0961-4053-BC2A-D87C5CF04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795337</xdr:colOff>
      <xdr:row>56</xdr:row>
      <xdr:rowOff>85725</xdr:rowOff>
    </xdr:from>
    <xdr:to>
      <xdr:col>12</xdr:col>
      <xdr:colOff>604837</xdr:colOff>
      <xdr:row>70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D2B896-E482-49FF-9606-30F379E22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795337</xdr:colOff>
      <xdr:row>42</xdr:row>
      <xdr:rowOff>142875</xdr:rowOff>
    </xdr:from>
    <xdr:to>
      <xdr:col>12</xdr:col>
      <xdr:colOff>604837</xdr:colOff>
      <xdr:row>56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80A3C5-7F12-4330-91B0-52F0DD56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37AD-1BCC-EB4F-82BE-0ECBB95ABA7B}">
  <dimension ref="A1:AN28"/>
  <sheetViews>
    <sheetView topLeftCell="A25" workbookViewId="0">
      <selection activeCell="A49" sqref="A49"/>
    </sheetView>
  </sheetViews>
  <sheetFormatPr defaultColWidth="11" defaultRowHeight="15.75" x14ac:dyDescent="0.25"/>
  <cols>
    <col min="1" max="1" width="27" customWidth="1"/>
    <col min="2" max="37" width="15.625" customWidth="1"/>
  </cols>
  <sheetData>
    <row r="1" spans="1:40" x14ac:dyDescent="0.25"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44378</v>
      </c>
      <c r="U1" s="2">
        <v>44409</v>
      </c>
      <c r="V1" s="2">
        <v>44440</v>
      </c>
      <c r="W1" s="2">
        <v>44470</v>
      </c>
      <c r="X1" s="2">
        <v>44501</v>
      </c>
      <c r="Y1" s="2">
        <v>44531</v>
      </c>
      <c r="Z1" s="2">
        <v>44562</v>
      </c>
      <c r="AA1" s="2">
        <v>44593</v>
      </c>
      <c r="AB1" s="2">
        <v>44621</v>
      </c>
      <c r="AC1" s="2">
        <v>44652</v>
      </c>
      <c r="AD1" s="2">
        <v>44682</v>
      </c>
      <c r="AE1" s="2">
        <v>44713</v>
      </c>
      <c r="AF1" s="2">
        <v>44743</v>
      </c>
      <c r="AG1" s="2">
        <v>44774</v>
      </c>
      <c r="AH1" s="2">
        <v>44805</v>
      </c>
      <c r="AI1" s="2">
        <v>44835</v>
      </c>
      <c r="AJ1" s="2">
        <v>44866</v>
      </c>
      <c r="AK1" s="2">
        <v>44896</v>
      </c>
      <c r="AL1" s="1"/>
      <c r="AM1" s="1"/>
      <c r="AN1" s="1"/>
    </row>
    <row r="3" spans="1:40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x14ac:dyDescent="0.25">
      <c r="A4" t="s">
        <v>6</v>
      </c>
      <c r="B4" s="8">
        <f>Acquisition!D32</f>
        <v>3208000</v>
      </c>
      <c r="C4" s="8">
        <f>Acquisition!E32</f>
        <v>3075372</v>
      </c>
      <c r="D4" s="8">
        <f>Acquisition!F32</f>
        <v>3125127.1035000002</v>
      </c>
      <c r="E4" s="8">
        <f>Acquisition!G32</f>
        <v>3301634.1336376248</v>
      </c>
      <c r="F4" s="8">
        <f>Acquisition!H32</f>
        <v>3469649.0179014769</v>
      </c>
      <c r="G4" s="8">
        <f>Acquisition!I32</f>
        <v>3693392.7467288324</v>
      </c>
      <c r="H4" s="8">
        <f>Acquisition!J32</f>
        <v>3800519.8861016142</v>
      </c>
      <c r="I4" s="8">
        <f>Acquisition!K32</f>
        <v>3710234.3147416417</v>
      </c>
      <c r="J4" s="8">
        <f>Acquisition!L32</f>
        <v>3563097.2354977112</v>
      </c>
      <c r="K4" s="8">
        <f>Acquisition!M32</f>
        <v>3631248.736891801</v>
      </c>
      <c r="L4" s="8">
        <f>Acquisition!N32</f>
        <v>3648430.2677992173</v>
      </c>
      <c r="M4" s="8">
        <f>Acquisition!O32</f>
        <v>3633270.0632358249</v>
      </c>
      <c r="N4" s="8">
        <f>Acquisition!P32</f>
        <v>4499984.8059225874</v>
      </c>
      <c r="O4" s="8">
        <f>Acquisition!Q32</f>
        <v>4272437.3350722454</v>
      </c>
      <c r="P4" s="8">
        <f>Acquisition!R32</f>
        <v>4313418.0132930987</v>
      </c>
      <c r="Q4" s="8">
        <f>Acquisition!S32</f>
        <v>4528675.7522834148</v>
      </c>
      <c r="R4" s="8">
        <f>Acquisition!T32</f>
        <v>4721520.5015747929</v>
      </c>
      <c r="S4" s="8">
        <f>Acquisition!U32</f>
        <v>4981342.0554028396</v>
      </c>
      <c r="T4" s="8">
        <f>Acquisition!V32</f>
        <v>5089581.0446611391</v>
      </c>
      <c r="U4" s="8">
        <f>Acquisition!W32</f>
        <v>4940183.0752598476</v>
      </c>
      <c r="V4" s="8">
        <f>Acquisition!X32</f>
        <v>4715211.0363602703</v>
      </c>
      <c r="W4" s="8">
        <f>Acquisition!Y32</f>
        <v>4777513.4881364135</v>
      </c>
      <c r="X4" s="8">
        <f>Acquisition!Z32</f>
        <v>4770878.6208131006</v>
      </c>
      <c r="Y4" s="8">
        <f>Acquisition!AA32</f>
        <v>4725280.0570438877</v>
      </c>
      <c r="Z4" s="8">
        <f>Acquisition!AB32</f>
        <v>5808213.971873153</v>
      </c>
      <c r="AA4" s="8">
        <f>Acquisition!AC32</f>
        <v>5485608.9531122316</v>
      </c>
      <c r="AB4" s="8">
        <f>Acquisition!AD32</f>
        <v>5513685.957758083</v>
      </c>
      <c r="AC4" s="8">
        <f>Acquisition!AE32</f>
        <v>5763631.1965886531</v>
      </c>
      <c r="AD4" s="8">
        <f>Acquisition!AF32</f>
        <v>5981232.6080202088</v>
      </c>
      <c r="AE4" s="8">
        <f>Acquisition!AG32</f>
        <v>6280943.5095940325</v>
      </c>
      <c r="AF4" s="8">
        <f>Acquisition!AH32</f>
        <v>6390190.9359463854</v>
      </c>
      <c r="AG4" s="8">
        <f>Acquisition!AI32</f>
        <v>6177762.6609265739</v>
      </c>
      <c r="AH4" s="8">
        <f>Acquisition!AJ32</f>
        <v>5872995.0172347529</v>
      </c>
      <c r="AI4" s="8">
        <f>Acquisition!AK32</f>
        <v>5927522.6845063996</v>
      </c>
      <c r="AJ4" s="8">
        <f>Acquisition!AL32</f>
        <v>5897035.3786680251</v>
      </c>
      <c r="AK4" s="8">
        <f>Acquisition!AM32</f>
        <v>5819126.4065741729</v>
      </c>
    </row>
    <row r="5" spans="1:40" x14ac:dyDescent="0.25">
      <c r="A5" t="s">
        <v>7</v>
      </c>
      <c r="B5" s="8">
        <f>Acquisition!D36</f>
        <v>15600</v>
      </c>
      <c r="C5" s="8">
        <f>Acquisition!E36</f>
        <v>15845.695</v>
      </c>
      <c r="D5" s="8">
        <f>Acquisition!F36</f>
        <v>16179.999876187501</v>
      </c>
      <c r="E5" s="8">
        <f>Acquisition!G36</f>
        <v>16516.708396972266</v>
      </c>
      <c r="F5" s="8">
        <f>Acquisition!H36</f>
        <v>16865.302987179217</v>
      </c>
      <c r="G5" s="8">
        <f>Acquisition!I36</f>
        <v>17225.028060710658</v>
      </c>
      <c r="H5" s="8">
        <f>Acquisition!J36</f>
        <v>17599.952153468068</v>
      </c>
      <c r="I5" s="8">
        <f>Acquisition!K36</f>
        <v>17981.177260513174</v>
      </c>
      <c r="J5" s="8">
        <f>Acquisition!L36</f>
        <v>18353.834538306561</v>
      </c>
      <c r="K5" s="8">
        <f>Acquisition!M36</f>
        <v>18713.74573676506</v>
      </c>
      <c r="L5" s="8">
        <f>Acquisition!N36</f>
        <v>19077.184841711649</v>
      </c>
      <c r="M5" s="8">
        <f>Acquisition!O36</f>
        <v>19440.29390972681</v>
      </c>
      <c r="N5" s="8">
        <f>Acquisition!P36</f>
        <v>19800.650646584669</v>
      </c>
      <c r="O5" s="8">
        <f>Acquisition!Q36</f>
        <v>20224.423201850201</v>
      </c>
      <c r="P5" s="8">
        <f>Acquisition!R36</f>
        <v>20628.908583286277</v>
      </c>
      <c r="Q5" s="8">
        <f>Acquisition!S36</f>
        <v>21034.439079081407</v>
      </c>
      <c r="R5" s="8">
        <f>Acquisition!T36</f>
        <v>21454.075074856999</v>
      </c>
      <c r="S5" s="8">
        <f>Acquisition!U36</f>
        <v>21885.994761921371</v>
      </c>
      <c r="T5" s="8">
        <f>Acquisition!V36</f>
        <v>22335.098763007481</v>
      </c>
      <c r="U5" s="8">
        <f>Acquisition!W36</f>
        <v>22789.846804531917</v>
      </c>
      <c r="V5" s="8">
        <f>Acquisition!X36</f>
        <v>23230.859793723062</v>
      </c>
      <c r="W5" s="8">
        <f>Acquisition!Y36</f>
        <v>23652.606903771455</v>
      </c>
      <c r="X5" s="8">
        <f>Acquisition!Z36</f>
        <v>24076.826187418672</v>
      </c>
      <c r="Y5" s="8">
        <f>Acquisition!AA36</f>
        <v>24498.322700655997</v>
      </c>
      <c r="Z5" s="8">
        <f>Acquisition!AB36</f>
        <v>24914.201405909396</v>
      </c>
      <c r="AA5" s="8">
        <f>Acquisition!AC36</f>
        <v>25409.158392568628</v>
      </c>
      <c r="AB5" s="8">
        <f>Acquisition!AD36</f>
        <v>25876.988491238877</v>
      </c>
      <c r="AC5" s="8">
        <f>Acquisition!AE36</f>
        <v>26344.263837280792</v>
      </c>
      <c r="AD5" s="8">
        <f>Acquisition!AF36</f>
        <v>26827.630139555833</v>
      </c>
      <c r="AE5" s="8">
        <f>Acquisition!AG36</f>
        <v>27324.50095317635</v>
      </c>
      <c r="AF5" s="8">
        <f>Acquisition!AH36</f>
        <v>27840.899665948222</v>
      </c>
      <c r="AG5" s="8">
        <f>Acquisition!AI36</f>
        <v>28362.346536156248</v>
      </c>
      <c r="AH5" s="8">
        <f>Acquisition!AJ36</f>
        <v>28864.66552368737</v>
      </c>
      <c r="AI5" s="8">
        <f>Acquisition!AK36</f>
        <v>29341.122272093635</v>
      </c>
      <c r="AJ5" s="8">
        <f>Acquisition!AL36</f>
        <v>29818.922283076405</v>
      </c>
      <c r="AK5" s="8">
        <f>Acquisition!AM36</f>
        <v>30291.67606911952</v>
      </c>
    </row>
    <row r="6" spans="1:40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0" x14ac:dyDescent="0.25">
      <c r="A7" s="3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40" x14ac:dyDescent="0.25">
      <c r="A8" t="s">
        <v>97</v>
      </c>
      <c r="B8" s="8">
        <f>Retention!D4</f>
        <v>98000000</v>
      </c>
      <c r="C8" s="8">
        <f>Retention!E4</f>
        <v>98446950</v>
      </c>
      <c r="D8" s="8">
        <f>Retention!F4</f>
        <v>99779998.761875004</v>
      </c>
      <c r="E8" s="8">
        <f>Retention!G4</f>
        <v>101137083.96972266</v>
      </c>
      <c r="F8" s="8">
        <f>Retention!H4</f>
        <v>102613029.87179215</v>
      </c>
      <c r="G8" s="8">
        <f>Retention!I4</f>
        <v>104200280.60710657</v>
      </c>
      <c r="H8" s="8">
        <f>Retention!J4</f>
        <v>105939521.53468069</v>
      </c>
      <c r="I8" s="8">
        <f>Retention!K4</f>
        <v>107741772.60513173</v>
      </c>
      <c r="J8" s="8">
        <f>Retention!L4</f>
        <v>109458345.38306563</v>
      </c>
      <c r="K8" s="8">
        <f>Retention!M4</f>
        <v>111047457.3676506</v>
      </c>
      <c r="L8" s="8">
        <f>Retention!N4</f>
        <v>112671848.41711648</v>
      </c>
      <c r="M8" s="8">
        <f>Retention!O4</f>
        <v>114292939.09726809</v>
      </c>
      <c r="N8" s="8">
        <f>Retention!P4</f>
        <v>115886506.4658467</v>
      </c>
      <c r="O8" s="8">
        <f>Retention!Q4</f>
        <v>118114232.01850198</v>
      </c>
      <c r="P8" s="8">
        <f>Retention!R4</f>
        <v>120149085.83286278</v>
      </c>
      <c r="Q8" s="8">
        <f>Retention!S4</f>
        <v>122194390.79081406</v>
      </c>
      <c r="R8" s="8">
        <f>Retention!T4</f>
        <v>124380750.74856997</v>
      </c>
      <c r="S8" s="8">
        <f>Retention!U4</f>
        <v>126689947.6192137</v>
      </c>
      <c r="T8" s="8">
        <f>Retention!V4</f>
        <v>129170987.63007481</v>
      </c>
      <c r="U8" s="8">
        <f>Retention!W4</f>
        <v>131708468.04531914</v>
      </c>
      <c r="V8" s="8">
        <f>Retention!X4</f>
        <v>134108597.93723062</v>
      </c>
      <c r="W8" s="8">
        <f>Retention!Y4</f>
        <v>136316069.03771457</v>
      </c>
      <c r="X8" s="8">
        <f>Retention!Z4</f>
        <v>138548261.87418669</v>
      </c>
      <c r="Y8" s="8">
        <f>Retention!AA4</f>
        <v>140753227.00655997</v>
      </c>
      <c r="Z8" s="8">
        <f>Retention!AB4</f>
        <v>142902014.05909395</v>
      </c>
      <c r="AA8" s="8">
        <f>Retention!AC4</f>
        <v>145841583.92568627</v>
      </c>
      <c r="AB8" s="8">
        <f>Retention!AD4</f>
        <v>148509884.91238877</v>
      </c>
      <c r="AC8" s="8">
        <f>Retention!AE4</f>
        <v>151172638.37280789</v>
      </c>
      <c r="AD8" s="8">
        <f>Retention!AF4</f>
        <v>153996301.3955583</v>
      </c>
      <c r="AE8" s="8">
        <f>Retention!AG4</f>
        <v>156955009.53176349</v>
      </c>
      <c r="AF8" s="8">
        <f>Retention!AH4</f>
        <v>160108996.65948221</v>
      </c>
      <c r="AG8" s="8">
        <f>Retention!AI4</f>
        <v>163313465.36156246</v>
      </c>
      <c r="AH8" s="8">
        <f>Retention!AJ4</f>
        <v>166326655.23687369</v>
      </c>
      <c r="AI8" s="8">
        <f>Retention!AK4</f>
        <v>169081222.72093633</v>
      </c>
      <c r="AJ8" s="8">
        <f>Retention!AL4</f>
        <v>171849222.83076403</v>
      </c>
      <c r="AK8" s="8">
        <f>Retention!AM4</f>
        <v>174566760.69119519</v>
      </c>
    </row>
    <row r="9" spans="1:40" x14ac:dyDescent="0.25">
      <c r="A9" t="s">
        <v>17</v>
      </c>
      <c r="B9" s="8">
        <f>Retention!D5</f>
        <v>96000000</v>
      </c>
      <c r="C9" s="8">
        <f>Retention!E5</f>
        <v>97446000</v>
      </c>
      <c r="D9" s="8">
        <f>Retention!F5</f>
        <v>98778069</v>
      </c>
      <c r="E9" s="8">
        <f>Retention!G5</f>
        <v>100134133.63762501</v>
      </c>
      <c r="F9" s="8">
        <f>Retention!H5</f>
        <v>101609017.90147698</v>
      </c>
      <c r="G9" s="8">
        <f>Retention!I5</f>
        <v>103195164.48588832</v>
      </c>
      <c r="H9" s="8">
        <f>Retention!J5</f>
        <v>104933257.40107606</v>
      </c>
      <c r="I9" s="8">
        <f>Retention!K5</f>
        <v>106734314.74164152</v>
      </c>
      <c r="J9" s="8">
        <f>Retention!L5</f>
        <v>108449647.33028135</v>
      </c>
      <c r="K9" s="8">
        <f>Retention!M5</f>
        <v>110037473.78360182</v>
      </c>
      <c r="L9" s="8">
        <f>Retention!N5</f>
        <v>111660535.59843466</v>
      </c>
      <c r="M9" s="8">
        <f>Retention!O5</f>
        <v>113280252.94329973</v>
      </c>
      <c r="N9" s="8">
        <f>Retention!P5</f>
        <v>114872402.96129359</v>
      </c>
      <c r="O9" s="8">
        <f>Retention!Q5</f>
        <v>117098667.53612261</v>
      </c>
      <c r="P9" s="8">
        <f>Retention!R5</f>
        <v>119132008.86206555</v>
      </c>
      <c r="Q9" s="8">
        <f>Retention!S5</f>
        <v>121175752.28341472</v>
      </c>
      <c r="R9" s="8">
        <f>Retention!T5</f>
        <v>123360501.57479313</v>
      </c>
      <c r="S9" s="8">
        <f>Retention!U5</f>
        <v>125668036.93522629</v>
      </c>
      <c r="T9" s="8">
        <f>Retention!V5</f>
        <v>128147363.10742615</v>
      </c>
      <c r="U9" s="8">
        <f>Retention!W5</f>
        <v>130683075.25984775</v>
      </c>
      <c r="V9" s="8">
        <f>Retention!X5</f>
        <v>133081381.81369415</v>
      </c>
      <c r="W9" s="8">
        <f>Retention!Y5</f>
        <v>135286976.27282742</v>
      </c>
      <c r="X9" s="8">
        <f>Retention!Z5</f>
        <v>137517241.62620145</v>
      </c>
      <c r="Y9" s="8">
        <f>Retention!AA5</f>
        <v>139720228.17554927</v>
      </c>
      <c r="Z9" s="8">
        <f>Retention!AB5</f>
        <v>141866985.93657666</v>
      </c>
      <c r="AA9" s="8">
        <f>Retention!AC5</f>
        <v>144804476.55611578</v>
      </c>
      <c r="AB9" s="8">
        <f>Retention!AD5</f>
        <v>147470638.5053888</v>
      </c>
      <c r="AC9" s="8">
        <f>Retention!AE5</f>
        <v>150131196.58865348</v>
      </c>
      <c r="AD9" s="8">
        <f>Retention!AF5</f>
        <v>152952608.02020842</v>
      </c>
      <c r="AE9" s="8">
        <f>Retention!AG5</f>
        <v>155909006.39602152</v>
      </c>
      <c r="AF9" s="8">
        <f>Retention!AH5</f>
        <v>159060623.96425682</v>
      </c>
      <c r="AG9" s="8">
        <f>Retention!AI5</f>
        <v>162262660.92657405</v>
      </c>
      <c r="AH9" s="8">
        <f>Retention!AJ5</f>
        <v>165273356.31300324</v>
      </c>
      <c r="AI9" s="8">
        <f>Retention!AK5</f>
        <v>168025369.01279929</v>
      </c>
      <c r="AJ9" s="8">
        <f>Retention!AL5</f>
        <v>170790757.33605111</v>
      </c>
      <c r="AK9" s="8">
        <f>Retention!AM5</f>
        <v>173505626.29669163</v>
      </c>
    </row>
    <row r="10" spans="1:40" x14ac:dyDescent="0.25">
      <c r="A10" t="s">
        <v>18</v>
      </c>
      <c r="B10" s="8">
        <f>Retention!D6</f>
        <v>4000000</v>
      </c>
      <c r="C10" s="8">
        <f>Retention!E6</f>
        <v>4003800</v>
      </c>
      <c r="D10" s="8">
        <f>Retention!F6</f>
        <v>4007719.0475000003</v>
      </c>
      <c r="E10" s="8">
        <f>Retention!G6</f>
        <v>4011801.3283905941</v>
      </c>
      <c r="F10" s="8">
        <f>Retention!H6</f>
        <v>4016047.8812606898</v>
      </c>
      <c r="G10" s="8">
        <f>Retention!I6</f>
        <v>4020464.4848730187</v>
      </c>
      <c r="H10" s="8">
        <f>Retention!J6</f>
        <v>4025056.534418501</v>
      </c>
      <c r="I10" s="8">
        <f>Retention!K6</f>
        <v>4029831.4539608168</v>
      </c>
      <c r="J10" s="8">
        <f>Retention!L6</f>
        <v>4034792.2111371127</v>
      </c>
      <c r="K10" s="8">
        <f>Retention!M6</f>
        <v>4039934.3361951285</v>
      </c>
      <c r="L10" s="8">
        <f>Retention!N6</f>
        <v>4045251.2747273156</v>
      </c>
      <c r="M10" s="8">
        <f>Retention!O6</f>
        <v>4050744.6158734444</v>
      </c>
      <c r="N10" s="8">
        <f>Retention!P6</f>
        <v>4056414.0182124344</v>
      </c>
      <c r="O10" s="8">
        <f>Retention!Q6</f>
        <v>4062257.9295175145</v>
      </c>
      <c r="P10" s="8">
        <f>Retention!R6</f>
        <v>4068307.8831889224</v>
      </c>
      <c r="Q10" s="8">
        <f>Retention!S6</f>
        <v>4074554.0295973765</v>
      </c>
      <c r="R10" s="8">
        <f>Retention!T6</f>
        <v>4080996.6951073199</v>
      </c>
      <c r="S10" s="8">
        <f>Retention!U6</f>
        <v>4087642.7359496411</v>
      </c>
      <c r="T10" s="8">
        <f>Retention!V6</f>
        <v>4094498.0905946521</v>
      </c>
      <c r="U10" s="8">
        <f>Retention!W6</f>
        <v>4101571.1418855614</v>
      </c>
      <c r="V10" s="8">
        <f>Retention!X6</f>
        <v>4108864.4941459419</v>
      </c>
      <c r="W10" s="8">
        <f>Retention!Y6</f>
        <v>4116371.0595486574</v>
      </c>
      <c r="X10" s="8">
        <f>Retention!Z6</f>
        <v>4124080.9919409947</v>
      </c>
      <c r="Y10" s="8">
        <f>Retention!AA6</f>
        <v>4131995.3240427631</v>
      </c>
      <c r="Z10" s="8">
        <f>Retention!AB6</f>
        <v>4140112.4900690485</v>
      </c>
      <c r="AA10" s="8">
        <f>Retention!AC6</f>
        <v>4148429.4782819343</v>
      </c>
      <c r="AB10" s="8">
        <f>Retention!AD6</f>
        <v>4156985.6279999367</v>
      </c>
      <c r="AC10" s="8">
        <f>Retention!AE6</f>
        <v>4165767.1366175562</v>
      </c>
      <c r="AD10" s="8">
        <f>Retention!AF6</f>
        <v>4174773.501399579</v>
      </c>
      <c r="AE10" s="8">
        <f>Retention!AG6</f>
        <v>4184012.5429679574</v>
      </c>
      <c r="AF10" s="8">
        <f>Retention!AH6</f>
        <v>4193490.7809015773</v>
      </c>
      <c r="AG10" s="8">
        <f>Retention!AI6</f>
        <v>4203217.7399536502</v>
      </c>
      <c r="AH10" s="8">
        <f>Retention!AJ6</f>
        <v>4213195.6954817744</v>
      </c>
      <c r="AI10" s="8">
        <f>Retention!AK6</f>
        <v>4223414.8325481359</v>
      </c>
      <c r="AJ10" s="8">
        <f>Retention!AL6</f>
        <v>4233861.9788516341</v>
      </c>
      <c r="AK10" s="8">
        <f>Retention!AM6</f>
        <v>4244537.5780143207</v>
      </c>
    </row>
    <row r="11" spans="1:40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40" x14ac:dyDescent="0.25">
      <c r="A12" s="3" t="s">
        <v>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40" x14ac:dyDescent="0.25">
      <c r="A13" t="s">
        <v>91</v>
      </c>
      <c r="B13" s="14">
        <f>Monetization!D8</f>
        <v>381910363.19999999</v>
      </c>
      <c r="C13" s="14">
        <f>Monetization!E8</f>
        <v>336635659.15199995</v>
      </c>
      <c r="D13" s="14">
        <f>Monetization!F8</f>
        <v>307131414.69332343</v>
      </c>
      <c r="E13" s="14">
        <f>Monetization!G8</f>
        <v>311655179.70741016</v>
      </c>
      <c r="F13" s="14">
        <f>Monetization!H8</f>
        <v>351689120.56790739</v>
      </c>
      <c r="G13" s="14">
        <f>Monetization!I8</f>
        <v>393373795.34515393</v>
      </c>
      <c r="H13" s="14">
        <f>Monetization!J8</f>
        <v>400125599.10346568</v>
      </c>
      <c r="I13" s="14">
        <f>Monetization!K8</f>
        <v>369596398.10159886</v>
      </c>
      <c r="J13" s="14">
        <f>Monetization!L8</f>
        <v>337506939.58906347</v>
      </c>
      <c r="K13" s="14">
        <f>Monetization!M8</f>
        <v>323458239.52154547</v>
      </c>
      <c r="L13" s="14">
        <f>Monetization!N8</f>
        <v>308847281.62461233</v>
      </c>
      <c r="M13" s="14">
        <f>Monetization!O8</f>
        <v>293613861.96906638</v>
      </c>
      <c r="N13" s="14">
        <f>Monetization!P8</f>
        <v>458933097.80757171</v>
      </c>
      <c r="O13" s="14">
        <f>Monetization!Q8</f>
        <v>406001886.20191938</v>
      </c>
      <c r="P13" s="14">
        <f>Monetization!R8</f>
        <v>371670267.40368956</v>
      </c>
      <c r="Q13" s="14">
        <f>Monetization!S8</f>
        <v>378371330.43020546</v>
      </c>
      <c r="R13" s="14">
        <f>Monetization!T8</f>
        <v>428276669.87525123</v>
      </c>
      <c r="S13" s="14">
        <f>Monetization!U8</f>
        <v>480398834.81711918</v>
      </c>
      <c r="T13" s="14">
        <f>Monetization!V8</f>
        <v>489904712.53411722</v>
      </c>
      <c r="U13" s="14">
        <f>Monetization!W8</f>
        <v>453541349.22106963</v>
      </c>
      <c r="V13" s="14">
        <f>Monetization!X8</f>
        <v>414952213.62401623</v>
      </c>
      <c r="W13" s="14">
        <f>Monetization!Y8</f>
        <v>398359945.54278034</v>
      </c>
      <c r="X13" s="14">
        <f>Monetization!Z8</f>
        <v>380933230.09781748</v>
      </c>
      <c r="Y13" s="14">
        <f>Monetization!AA8</f>
        <v>362612016.05388993</v>
      </c>
      <c r="Z13" s="14">
        <f>Monetization!AB8</f>
        <v>567517704.51872897</v>
      </c>
      <c r="AA13" s="14">
        <f>Monetization!AC8</f>
        <v>502579936.02636504</v>
      </c>
      <c r="AB13" s="14">
        <f>Monetization!AD8</f>
        <v>460482406.17671788</v>
      </c>
      <c r="AC13" s="14">
        <f>Monetization!AE8</f>
        <v>469136239.31958324</v>
      </c>
      <c r="AD13" s="14">
        <f>Monetization!AF8</f>
        <v>531337893.79764128</v>
      </c>
      <c r="AE13" s="14">
        <f>Monetization!AG8</f>
        <v>596286467.11720586</v>
      </c>
      <c r="AF13" s="14">
        <f>Monetization!AH8</f>
        <v>608290263.28154075</v>
      </c>
      <c r="AG13" s="14">
        <f>Monetization!AI8</f>
        <v>563251598.31471503</v>
      </c>
      <c r="AH13" s="14">
        <f>Monetization!AJ8</f>
        <v>515367411.83605796</v>
      </c>
      <c r="AI13" s="14">
        <f>Monetization!AK8</f>
        <v>494746665.85107291</v>
      </c>
      <c r="AJ13" s="14">
        <f>Monetization!AL8</f>
        <v>473045739.53530008</v>
      </c>
      <c r="AK13" s="14">
        <f>Monetization!AM8</f>
        <v>450200842.32760292</v>
      </c>
    </row>
    <row r="14" spans="1:40" x14ac:dyDescent="0.25">
      <c r="A14" t="s">
        <v>8</v>
      </c>
      <c r="B14" s="14">
        <f>Monetization!D22</f>
        <v>86482080</v>
      </c>
      <c r="C14" s="14">
        <f>Monetization!E22</f>
        <v>100994519.99700001</v>
      </c>
      <c r="D14" s="14">
        <f>Monetization!F22</f>
        <v>115539878.25764911</v>
      </c>
      <c r="E14" s="14">
        <f>Monetization!G22</f>
        <v>130119951.35284634</v>
      </c>
      <c r="F14" s="14">
        <f>Monetization!H22</f>
        <v>144736721.45542866</v>
      </c>
      <c r="G14" s="14">
        <f>Monetization!I22</f>
        <v>173882442.28687924</v>
      </c>
      <c r="H14" s="14">
        <f>Monetization!J22</f>
        <v>174088718.81110728</v>
      </c>
      <c r="I14" s="14">
        <f>Monetization!K22</f>
        <v>159777771.56102964</v>
      </c>
      <c r="J14" s="14">
        <f>Monetization!L22</f>
        <v>145437636.10302463</v>
      </c>
      <c r="K14" s="14">
        <f>Monetization!M22</f>
        <v>101940332.12312835</v>
      </c>
      <c r="L14" s="14">
        <f>Monetization!N22</f>
        <v>102078764.3200108</v>
      </c>
      <c r="M14" s="14">
        <f>Monetization!O22</f>
        <v>146030904.65564764</v>
      </c>
      <c r="N14" s="14">
        <f>Monetization!P22</f>
        <v>87744771.277578309</v>
      </c>
      <c r="O14" s="14">
        <f>Monetization!Q22</f>
        <v>102521358.65636083</v>
      </c>
      <c r="P14" s="14">
        <f>Monetization!R22</f>
        <v>117347156.05240443</v>
      </c>
      <c r="Q14" s="14">
        <f>Monetization!S22</f>
        <v>132224292.92147717</v>
      </c>
      <c r="R14" s="14">
        <f>Monetization!T22</f>
        <v>147155138.49418706</v>
      </c>
      <c r="S14" s="14">
        <f>Monetization!U22</f>
        <v>176882317.51368898</v>
      </c>
      <c r="T14" s="14">
        <f>Monetization!V22</f>
        <v>177187873.32945624</v>
      </c>
      <c r="U14" s="14">
        <f>Monetization!W22</f>
        <v>162711033.96817929</v>
      </c>
      <c r="V14" s="14">
        <f>Monetization!X22</f>
        <v>148189358.14375165</v>
      </c>
      <c r="W14" s="14">
        <f>Monetization!Y22</f>
        <v>103926840.99691306</v>
      </c>
      <c r="X14" s="14">
        <f>Monetization!Z22</f>
        <v>104126282.16587764</v>
      </c>
      <c r="Y14" s="14">
        <f>Monetization!AA22</f>
        <v>149044049.64248574</v>
      </c>
      <c r="Z14" s="14">
        <f>Monetization!AB22</f>
        <v>89606076.730889767</v>
      </c>
      <c r="AA14" s="14">
        <f>Monetization!AC22</f>
        <v>104756037.8255984</v>
      </c>
      <c r="AB14" s="14">
        <f>Monetization!AD22</f>
        <v>119974093.53458561</v>
      </c>
      <c r="AC14" s="14">
        <f>Monetization!AE22</f>
        <v>135262661.44534636</v>
      </c>
      <c r="AD14" s="14">
        <f>Monetization!AF22</f>
        <v>150624451.54684645</v>
      </c>
      <c r="AE14" s="14">
        <f>Monetization!AG22</f>
        <v>181158801.7349481</v>
      </c>
      <c r="AF14" s="14">
        <f>Monetization!AH22</f>
        <v>181579006.36599767</v>
      </c>
      <c r="AG14" s="14">
        <f>Monetization!AI22</f>
        <v>166842549.54107827</v>
      </c>
      <c r="AH14" s="14">
        <f>Monetization!AJ22</f>
        <v>152042933.97173288</v>
      </c>
      <c r="AI14" s="14">
        <f>Monetization!AK22</f>
        <v>106693321.86706117</v>
      </c>
      <c r="AJ14" s="14">
        <f>Monetization!AL22</f>
        <v>106962346.96596088</v>
      </c>
      <c r="AK14" s="14">
        <f>Monetization!AM22</f>
        <v>153195799.62495115</v>
      </c>
    </row>
    <row r="15" spans="1:40" x14ac:dyDescent="0.25">
      <c r="A15" t="s">
        <v>9</v>
      </c>
      <c r="B15" s="14">
        <f>Monetization!D25</f>
        <v>483009343.19999999</v>
      </c>
      <c r="C15" s="14">
        <f>Monetization!E25</f>
        <v>452446889.49899995</v>
      </c>
      <c r="D15" s="14">
        <f>Monetization!F25</f>
        <v>440695437.00574505</v>
      </c>
      <c r="E15" s="14">
        <f>Monetization!G25</f>
        <v>460064754.28252232</v>
      </c>
      <c r="F15" s="14">
        <f>Monetization!H25</f>
        <v>518096826.56537259</v>
      </c>
      <c r="G15" s="14">
        <f>Monetization!I25</f>
        <v>589292221.68625915</v>
      </c>
      <c r="H15" s="14">
        <f>Monetization!J25</f>
        <v>599830553.45256686</v>
      </c>
      <c r="I15" s="14">
        <f>Monetization!K25</f>
        <v>555402085.021896</v>
      </c>
      <c r="J15" s="14">
        <f>Monetization!L25</f>
        <v>512654693.61366057</v>
      </c>
      <c r="K15" s="14">
        <f>Monetization!M25</f>
        <v>455546916.25625116</v>
      </c>
      <c r="L15" s="14">
        <f>Monetization!N25</f>
        <v>444910121.82761306</v>
      </c>
      <c r="M15" s="14">
        <f>Monetization!O25</f>
        <v>474106487.51310211</v>
      </c>
      <c r="N15" s="14">
        <f>Monetization!P25</f>
        <v>581807469.34598684</v>
      </c>
      <c r="O15" s="14">
        <f>Monetization!Q25</f>
        <v>544262847.51689982</v>
      </c>
      <c r="P15" s="14">
        <f>Monetization!R25</f>
        <v>525370149.14111841</v>
      </c>
      <c r="Q15" s="14">
        <f>Monetization!S25</f>
        <v>547603773.82412052</v>
      </c>
      <c r="R15" s="14">
        <f>Monetization!T25</f>
        <v>613132219.45000625</v>
      </c>
      <c r="S15" s="14">
        <f>Monetization!U25</f>
        <v>695725361.26303601</v>
      </c>
      <c r="T15" s="14">
        <f>Monetization!V25</f>
        <v>706297508.44152784</v>
      </c>
      <c r="U15" s="14">
        <f>Monetization!W25</f>
        <v>656176797.73335719</v>
      </c>
      <c r="V15" s="14">
        <f>Monetization!X25</f>
        <v>603727664.64961612</v>
      </c>
      <c r="W15" s="14">
        <f>Monetization!Y25</f>
        <v>543541959.0275538</v>
      </c>
      <c r="X15" s="14">
        <f>Monetization!Z25</f>
        <v>526975580.71635991</v>
      </c>
      <c r="Y15" s="14">
        <f>Monetization!AA25</f>
        <v>554216161.47734869</v>
      </c>
      <c r="Z15" s="14">
        <f>Monetization!AB25</f>
        <v>700565124.21645355</v>
      </c>
      <c r="AA15" s="14">
        <f>Monetization!AC25</f>
        <v>651577165.40358007</v>
      </c>
      <c r="AB15" s="14">
        <f>Monetization!AD25</f>
        <v>625495858.68789959</v>
      </c>
      <c r="AC15" s="14">
        <f>Monetization!AE25</f>
        <v>650284683.17099214</v>
      </c>
      <c r="AD15" s="14">
        <f>Monetization!AF25</f>
        <v>728735047.26329422</v>
      </c>
      <c r="AE15" s="14">
        <f>Monetization!AG25</f>
        <v>825163456.04143095</v>
      </c>
      <c r="AF15" s="14">
        <f>Monetization!AH25</f>
        <v>838548067.92551064</v>
      </c>
      <c r="AG15" s="14">
        <f>Monetization!AI25</f>
        <v>779676154.74969435</v>
      </c>
      <c r="AH15" s="14">
        <f>Monetization!AJ25</f>
        <v>717817956.51163065</v>
      </c>
      <c r="AI15" s="14">
        <f>Monetization!AK25</f>
        <v>652677214.91894937</v>
      </c>
      <c r="AJ15" s="14">
        <f>Monetization!AL25</f>
        <v>632059774.39026845</v>
      </c>
      <c r="AK15" s="14">
        <f>Monetization!AM25</f>
        <v>656237116.40415072</v>
      </c>
    </row>
    <row r="16" spans="1:40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x14ac:dyDescent="0.25">
      <c r="A17" s="3" t="s">
        <v>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 x14ac:dyDescent="0.25">
      <c r="A18" t="str">
        <f>Costs!A4</f>
        <v>Total Server Costs</v>
      </c>
      <c r="B18" s="14">
        <f>Costs!D4</f>
        <v>3300000</v>
      </c>
      <c r="C18" s="14">
        <f>Costs!E4</f>
        <v>3400880</v>
      </c>
      <c r="D18" s="14">
        <f>Costs!F4</f>
        <v>3501771.9047500002</v>
      </c>
      <c r="E18" s="14">
        <f>Costs!G4</f>
        <v>3602680.1328390595</v>
      </c>
      <c r="F18" s="14">
        <f>Costs!H4</f>
        <v>3703604.7881260691</v>
      </c>
      <c r="G18" s="14">
        <f>Costs!I4</f>
        <v>3804546.4484873018</v>
      </c>
      <c r="H18" s="14">
        <f>Costs!J4</f>
        <v>3905505.6534418501</v>
      </c>
      <c r="I18" s="14">
        <f>Costs!K4</f>
        <v>4006483.1453960817</v>
      </c>
      <c r="J18" s="14">
        <f>Costs!L4</f>
        <v>4107479.2211137111</v>
      </c>
      <c r="K18" s="14">
        <f>Costs!M4</f>
        <v>4208493.4336195132</v>
      </c>
      <c r="L18" s="14">
        <f>Costs!N4</f>
        <v>4309525.1274727313</v>
      </c>
      <c r="M18" s="14">
        <f>Costs!O4</f>
        <v>4410574.4615873443</v>
      </c>
      <c r="N18" s="14">
        <f>Costs!P4</f>
        <v>4511641.4018212436</v>
      </c>
      <c r="O18" s="14">
        <f>Costs!Q4</f>
        <v>4612725.7929517515</v>
      </c>
      <c r="P18" s="14">
        <f>Costs!R4</f>
        <v>4713830.788318892</v>
      </c>
      <c r="Q18" s="14">
        <f>Costs!S4</f>
        <v>4814955.4029597379</v>
      </c>
      <c r="R18" s="14">
        <f>Costs!T4</f>
        <v>4916099.6695107324</v>
      </c>
      <c r="S18" s="14">
        <f>Costs!U4</f>
        <v>5017264.2735949643</v>
      </c>
      <c r="T18" s="14">
        <f>Costs!V4</f>
        <v>5118449.8090594653</v>
      </c>
      <c r="U18" s="14">
        <f>Costs!W4</f>
        <v>5219657.1141885566</v>
      </c>
      <c r="V18" s="14">
        <f>Costs!X4</f>
        <v>5320886.4494145941</v>
      </c>
      <c r="W18" s="14">
        <f>Costs!Y4</f>
        <v>5422137.1059548659</v>
      </c>
      <c r="X18" s="14">
        <f>Costs!Z4</f>
        <v>5523408.0991940992</v>
      </c>
      <c r="Y18" s="14">
        <f>Costs!AA4</f>
        <v>5624699.5324042765</v>
      </c>
      <c r="Z18" s="14">
        <f>Costs!AB4</f>
        <v>5726011.2490069047</v>
      </c>
      <c r="AA18" s="14">
        <f>Costs!AC4</f>
        <v>5827342.9478281932</v>
      </c>
      <c r="AB18" s="14">
        <f>Costs!AD4</f>
        <v>5928698.5627999939</v>
      </c>
      <c r="AC18" s="14">
        <f>Costs!AE4</f>
        <v>6030076.7136617554</v>
      </c>
      <c r="AD18" s="14">
        <f>Costs!AF4</f>
        <v>6131477.3501399579</v>
      </c>
      <c r="AE18" s="14">
        <f>Costs!AG4</f>
        <v>6232901.2542967955</v>
      </c>
      <c r="AF18" s="14">
        <f>Costs!AH4</f>
        <v>6334349.0780901574</v>
      </c>
      <c r="AG18" s="14">
        <f>Costs!AI4</f>
        <v>6435821.773995365</v>
      </c>
      <c r="AH18" s="14">
        <f>Costs!AJ4</f>
        <v>6537319.5695481775</v>
      </c>
      <c r="AI18" s="14">
        <f>Costs!AK4</f>
        <v>6638841.4832548136</v>
      </c>
      <c r="AJ18" s="14">
        <f>Costs!AL4</f>
        <v>6740386.1978851631</v>
      </c>
      <c r="AK18" s="14">
        <f>Costs!AM4</f>
        <v>6841953.7578014322</v>
      </c>
    </row>
    <row r="19" spans="1:37" x14ac:dyDescent="0.25">
      <c r="A19" t="str">
        <f>Costs!A8</f>
        <v>Total Software Development Team Cost</v>
      </c>
      <c r="B19" s="14">
        <f>Costs!D8</f>
        <v>280000000</v>
      </c>
      <c r="C19" s="14">
        <f>Costs!E8</f>
        <v>280070000</v>
      </c>
      <c r="D19" s="14">
        <f>Costs!F8</f>
        <v>280140000</v>
      </c>
      <c r="E19" s="14">
        <f>Costs!G8</f>
        <v>280210000</v>
      </c>
      <c r="F19" s="14">
        <f>Costs!H8</f>
        <v>280280000</v>
      </c>
      <c r="G19" s="14">
        <f>Costs!I8</f>
        <v>280350000</v>
      </c>
      <c r="H19" s="14">
        <f>Costs!J8</f>
        <v>280420000</v>
      </c>
      <c r="I19" s="14">
        <f>Costs!K8</f>
        <v>280490000</v>
      </c>
      <c r="J19" s="14">
        <f>Costs!L8</f>
        <v>280560000</v>
      </c>
      <c r="K19" s="14">
        <f>Costs!M8</f>
        <v>280630000</v>
      </c>
      <c r="L19" s="14">
        <f>Costs!N8</f>
        <v>280700000</v>
      </c>
      <c r="M19" s="14">
        <f>Costs!O8</f>
        <v>280770000</v>
      </c>
      <c r="N19" s="14">
        <f>Costs!P8</f>
        <v>280840000</v>
      </c>
      <c r="O19" s="14">
        <f>Costs!Q8</f>
        <v>280910000</v>
      </c>
      <c r="P19" s="14">
        <f>Costs!R8</f>
        <v>280980000</v>
      </c>
      <c r="Q19" s="14">
        <f>Costs!S8</f>
        <v>281050000</v>
      </c>
      <c r="R19" s="14">
        <f>Costs!T8</f>
        <v>281120000</v>
      </c>
      <c r="S19" s="14">
        <f>Costs!U8</f>
        <v>281190000</v>
      </c>
      <c r="T19" s="14">
        <f>Costs!V8</f>
        <v>281260000</v>
      </c>
      <c r="U19" s="14">
        <f>Costs!W8</f>
        <v>281330000</v>
      </c>
      <c r="V19" s="14">
        <f>Costs!X8</f>
        <v>281400000</v>
      </c>
      <c r="W19" s="14">
        <f>Costs!Y8</f>
        <v>281470000</v>
      </c>
      <c r="X19" s="14">
        <f>Costs!Z8</f>
        <v>281540000</v>
      </c>
      <c r="Y19" s="14">
        <f>Costs!AA8</f>
        <v>281610000</v>
      </c>
      <c r="Z19" s="14">
        <f>Costs!AB8</f>
        <v>281680000</v>
      </c>
      <c r="AA19" s="14">
        <f>Costs!AC8</f>
        <v>281750000</v>
      </c>
      <c r="AB19" s="14">
        <f>Costs!AD8</f>
        <v>281820000</v>
      </c>
      <c r="AC19" s="14">
        <f>Costs!AE8</f>
        <v>281890000</v>
      </c>
      <c r="AD19" s="14">
        <f>Costs!AF8</f>
        <v>281960000</v>
      </c>
      <c r="AE19" s="14">
        <f>Costs!AG8</f>
        <v>282030000</v>
      </c>
      <c r="AF19" s="14">
        <f>Costs!AH8</f>
        <v>282100000</v>
      </c>
      <c r="AG19" s="14">
        <f>Costs!AI8</f>
        <v>282170000</v>
      </c>
      <c r="AH19" s="14">
        <f>Costs!AJ8</f>
        <v>282240000</v>
      </c>
      <c r="AI19" s="14">
        <f>Costs!AK8</f>
        <v>282310000</v>
      </c>
      <c r="AJ19" s="14">
        <f>Costs!AL8</f>
        <v>282380000</v>
      </c>
      <c r="AK19" s="14">
        <f>Costs!AM8</f>
        <v>282450000</v>
      </c>
    </row>
    <row r="20" spans="1:37" x14ac:dyDescent="0.25">
      <c r="A20" t="str">
        <f>Costs!A12</f>
        <v>Total Design Team Cost</v>
      </c>
      <c r="B20" s="14">
        <f>Costs!D12</f>
        <v>30000000</v>
      </c>
      <c r="C20" s="14">
        <f>Costs!E12</f>
        <v>30000000</v>
      </c>
      <c r="D20" s="14">
        <f>Costs!F12</f>
        <v>30000000</v>
      </c>
      <c r="E20" s="14">
        <f>Costs!G12</f>
        <v>30000000</v>
      </c>
      <c r="F20" s="14">
        <f>Costs!H12</f>
        <v>30000000</v>
      </c>
      <c r="G20" s="14">
        <f>Costs!I12</f>
        <v>30000000</v>
      </c>
      <c r="H20" s="14">
        <f>Costs!J12</f>
        <v>30000000</v>
      </c>
      <c r="I20" s="14">
        <f>Costs!K12</f>
        <v>30000000</v>
      </c>
      <c r="J20" s="14">
        <f>Costs!L12</f>
        <v>30000000</v>
      </c>
      <c r="K20" s="14">
        <f>Costs!M12</f>
        <v>30000000</v>
      </c>
      <c r="L20" s="14">
        <f>Costs!N12</f>
        <v>30000000</v>
      </c>
      <c r="M20" s="14">
        <f>Costs!O12</f>
        <v>30000000</v>
      </c>
      <c r="N20" s="14">
        <f>Costs!P12</f>
        <v>30000000</v>
      </c>
      <c r="O20" s="14">
        <f>Costs!Q12</f>
        <v>30000000</v>
      </c>
      <c r="P20" s="14">
        <f>Costs!R12</f>
        <v>30000000</v>
      </c>
      <c r="Q20" s="14">
        <f>Costs!S12</f>
        <v>30000000</v>
      </c>
      <c r="R20" s="14">
        <f>Costs!T12</f>
        <v>30000000</v>
      </c>
      <c r="S20" s="14">
        <f>Costs!U12</f>
        <v>30000000</v>
      </c>
      <c r="T20" s="14">
        <f>Costs!V12</f>
        <v>30000000</v>
      </c>
      <c r="U20" s="14">
        <f>Costs!W12</f>
        <v>30000000</v>
      </c>
      <c r="V20" s="14">
        <f>Costs!X12</f>
        <v>30000000</v>
      </c>
      <c r="W20" s="14">
        <f>Costs!Y12</f>
        <v>30000000</v>
      </c>
      <c r="X20" s="14">
        <f>Costs!Z12</f>
        <v>30000000</v>
      </c>
      <c r="Y20" s="14">
        <f>Costs!AA12</f>
        <v>30000000</v>
      </c>
      <c r="Z20" s="14">
        <f>Costs!AB12</f>
        <v>30000000</v>
      </c>
      <c r="AA20" s="14">
        <f>Costs!AC12</f>
        <v>30000000</v>
      </c>
      <c r="AB20" s="14">
        <f>Costs!AD12</f>
        <v>30000000</v>
      </c>
      <c r="AC20" s="14">
        <f>Costs!AE12</f>
        <v>30000000</v>
      </c>
      <c r="AD20" s="14">
        <f>Costs!AF12</f>
        <v>30000000</v>
      </c>
      <c r="AE20" s="14">
        <f>Costs!AG12</f>
        <v>30000000</v>
      </c>
      <c r="AF20" s="14">
        <f>Costs!AH12</f>
        <v>30000000</v>
      </c>
      <c r="AG20" s="14">
        <f>Costs!AI12</f>
        <v>30000000</v>
      </c>
      <c r="AH20" s="14">
        <f>Costs!AJ12</f>
        <v>30000000</v>
      </c>
      <c r="AI20" s="14">
        <f>Costs!AK12</f>
        <v>30000000</v>
      </c>
      <c r="AJ20" s="14">
        <f>Costs!AL12</f>
        <v>30000000</v>
      </c>
      <c r="AK20" s="14">
        <f>Costs!AM12</f>
        <v>30000000</v>
      </c>
    </row>
    <row r="21" spans="1:37" x14ac:dyDescent="0.25">
      <c r="A21" t="str">
        <f>Costs!A16</f>
        <v>Total Marketing Team Cost</v>
      </c>
      <c r="B21" s="14">
        <f>Costs!D16</f>
        <v>30000000</v>
      </c>
      <c r="C21" s="14">
        <f>Costs!E16</f>
        <v>30000000</v>
      </c>
      <c r="D21" s="14">
        <f>Costs!F16</f>
        <v>30000000</v>
      </c>
      <c r="E21" s="14">
        <f>Costs!G16</f>
        <v>30000000</v>
      </c>
      <c r="F21" s="14">
        <f>Costs!H16</f>
        <v>30000000</v>
      </c>
      <c r="G21" s="14">
        <f>Costs!I16</f>
        <v>30000000</v>
      </c>
      <c r="H21" s="14">
        <f>Costs!J16</f>
        <v>30000000</v>
      </c>
      <c r="I21" s="14">
        <f>Costs!K16</f>
        <v>30000000</v>
      </c>
      <c r="J21" s="14">
        <f>Costs!L16</f>
        <v>30000000</v>
      </c>
      <c r="K21" s="14">
        <f>Costs!M16</f>
        <v>30000000</v>
      </c>
      <c r="L21" s="14">
        <f>Costs!N16</f>
        <v>30000000</v>
      </c>
      <c r="M21" s="14">
        <f>Costs!O16</f>
        <v>30000000</v>
      </c>
      <c r="N21" s="14">
        <f>Costs!P16</f>
        <v>30000000</v>
      </c>
      <c r="O21" s="14">
        <f>Costs!Q16</f>
        <v>30000000</v>
      </c>
      <c r="P21" s="14">
        <f>Costs!R16</f>
        <v>30000000</v>
      </c>
      <c r="Q21" s="14">
        <f>Costs!S16</f>
        <v>30000000</v>
      </c>
      <c r="R21" s="14">
        <f>Costs!T16</f>
        <v>30000000</v>
      </c>
      <c r="S21" s="14">
        <f>Costs!U16</f>
        <v>30000000</v>
      </c>
      <c r="T21" s="14">
        <f>Costs!V16</f>
        <v>30000000</v>
      </c>
      <c r="U21" s="14">
        <f>Costs!W16</f>
        <v>30000000</v>
      </c>
      <c r="V21" s="14">
        <f>Costs!X16</f>
        <v>30000000</v>
      </c>
      <c r="W21" s="14">
        <f>Costs!Y16</f>
        <v>30000000</v>
      </c>
      <c r="X21" s="14">
        <f>Costs!Z16</f>
        <v>30000000</v>
      </c>
      <c r="Y21" s="14">
        <f>Costs!AA16</f>
        <v>30000000</v>
      </c>
      <c r="Z21" s="14">
        <f>Costs!AB16</f>
        <v>30000000</v>
      </c>
      <c r="AA21" s="14">
        <f>Costs!AC16</f>
        <v>30000000</v>
      </c>
      <c r="AB21" s="14">
        <f>Costs!AD16</f>
        <v>30000000</v>
      </c>
      <c r="AC21" s="14">
        <f>Costs!AE16</f>
        <v>30000000</v>
      </c>
      <c r="AD21" s="14">
        <f>Costs!AF16</f>
        <v>30000000</v>
      </c>
      <c r="AE21" s="14">
        <f>Costs!AG16</f>
        <v>30000000</v>
      </c>
      <c r="AF21" s="14">
        <f>Costs!AH16</f>
        <v>30000000</v>
      </c>
      <c r="AG21" s="14">
        <f>Costs!AI16</f>
        <v>30000000</v>
      </c>
      <c r="AH21" s="14">
        <f>Costs!AJ16</f>
        <v>30000000</v>
      </c>
      <c r="AI21" s="14">
        <f>Costs!AK16</f>
        <v>30000000</v>
      </c>
      <c r="AJ21" s="14">
        <f>Costs!AL16</f>
        <v>30000000</v>
      </c>
      <c r="AK21" s="14">
        <f>Costs!AM16</f>
        <v>30000000</v>
      </c>
    </row>
    <row r="22" spans="1:37" x14ac:dyDescent="0.25">
      <c r="A22" t="str">
        <f>Costs!A20</f>
        <v>Total Support Team Costs</v>
      </c>
      <c r="B22" s="14">
        <f>Costs!D20</f>
        <v>8000000</v>
      </c>
      <c r="C22" s="14">
        <f>Costs!E20</f>
        <v>8020000</v>
      </c>
      <c r="D22" s="14">
        <f>Costs!F20</f>
        <v>8040000</v>
      </c>
      <c r="E22" s="14">
        <f>Costs!G20</f>
        <v>8060000</v>
      </c>
      <c r="F22" s="14">
        <f>Costs!H20</f>
        <v>8080000</v>
      </c>
      <c r="G22" s="14">
        <f>Costs!I20</f>
        <v>8100000</v>
      </c>
      <c r="H22" s="14">
        <f>Costs!J20</f>
        <v>8120000</v>
      </c>
      <c r="I22" s="14">
        <f>Costs!K20</f>
        <v>8140000</v>
      </c>
      <c r="J22" s="14">
        <f>Costs!L20</f>
        <v>8160000</v>
      </c>
      <c r="K22" s="14">
        <f>Costs!M20</f>
        <v>8180000</v>
      </c>
      <c r="L22" s="14">
        <f>Costs!N20</f>
        <v>8200000</v>
      </c>
      <c r="M22" s="14">
        <f>Costs!O20</f>
        <v>8220000</v>
      </c>
      <c r="N22" s="14">
        <f>Costs!P20</f>
        <v>8240000</v>
      </c>
      <c r="O22" s="14">
        <f>Costs!Q20</f>
        <v>8260000</v>
      </c>
      <c r="P22" s="14">
        <f>Costs!R20</f>
        <v>8280000</v>
      </c>
      <c r="Q22" s="14">
        <f>Costs!S20</f>
        <v>8300000</v>
      </c>
      <c r="R22" s="14">
        <f>Costs!T20</f>
        <v>8320000</v>
      </c>
      <c r="S22" s="14">
        <f>Costs!U20</f>
        <v>8340000</v>
      </c>
      <c r="T22" s="14">
        <f>Costs!V20</f>
        <v>8360000</v>
      </c>
      <c r="U22" s="14">
        <f>Costs!W20</f>
        <v>8380000</v>
      </c>
      <c r="V22" s="14">
        <f>Costs!X20</f>
        <v>8400000</v>
      </c>
      <c r="W22" s="14">
        <f>Costs!Y20</f>
        <v>8420000</v>
      </c>
      <c r="X22" s="14">
        <f>Costs!Z20</f>
        <v>8440000</v>
      </c>
      <c r="Y22" s="14">
        <f>Costs!AA20</f>
        <v>8460000</v>
      </c>
      <c r="Z22" s="14">
        <f>Costs!AB20</f>
        <v>8480000</v>
      </c>
      <c r="AA22" s="14">
        <f>Costs!AC20</f>
        <v>8500000</v>
      </c>
      <c r="AB22" s="14">
        <f>Costs!AD20</f>
        <v>8520000</v>
      </c>
      <c r="AC22" s="14">
        <f>Costs!AE20</f>
        <v>8540000</v>
      </c>
      <c r="AD22" s="14">
        <f>Costs!AF20</f>
        <v>8560000</v>
      </c>
      <c r="AE22" s="14">
        <f>Costs!AG20</f>
        <v>8580000</v>
      </c>
      <c r="AF22" s="14">
        <f>Costs!AH20</f>
        <v>8600000</v>
      </c>
      <c r="AG22" s="14">
        <f>Costs!AI20</f>
        <v>8620000</v>
      </c>
      <c r="AH22" s="14">
        <f>Costs!AJ20</f>
        <v>8640000</v>
      </c>
      <c r="AI22" s="14">
        <f>Costs!AK20</f>
        <v>8660000</v>
      </c>
      <c r="AJ22" s="14">
        <f>Costs!AL20</f>
        <v>8680000</v>
      </c>
      <c r="AK22" s="14">
        <f>Costs!AM20</f>
        <v>8700000</v>
      </c>
    </row>
    <row r="23" spans="1:37" x14ac:dyDescent="0.25">
      <c r="A23" t="str">
        <f>Costs!A29</f>
        <v>Total Advertisement Cost</v>
      </c>
      <c r="B23" s="14">
        <f>Costs!D29</f>
        <v>12500000</v>
      </c>
      <c r="C23" s="14">
        <f>Costs!E29</f>
        <v>12500000</v>
      </c>
      <c r="D23" s="14">
        <f>Costs!F29</f>
        <v>12500000</v>
      </c>
      <c r="E23" s="14">
        <f>Costs!G29</f>
        <v>12500000</v>
      </c>
      <c r="F23" s="14">
        <f>Costs!H29</f>
        <v>12500000</v>
      </c>
      <c r="G23" s="14">
        <f>Costs!I29</f>
        <v>12500000</v>
      </c>
      <c r="H23" s="14">
        <f>Costs!J29</f>
        <v>12500000</v>
      </c>
      <c r="I23" s="14">
        <f>Costs!K29</f>
        <v>12500000</v>
      </c>
      <c r="J23" s="14">
        <f>Costs!L29</f>
        <v>12500000</v>
      </c>
      <c r="K23" s="14">
        <f>Costs!M29</f>
        <v>12500000</v>
      </c>
      <c r="L23" s="14">
        <f>Costs!N29</f>
        <v>12500000</v>
      </c>
      <c r="M23" s="14">
        <f>Costs!O29</f>
        <v>12500000</v>
      </c>
      <c r="N23" s="14">
        <f>Costs!P29</f>
        <v>12500000</v>
      </c>
      <c r="O23" s="14">
        <f>Costs!Q29</f>
        <v>12500000</v>
      </c>
      <c r="P23" s="14">
        <f>Costs!R29</f>
        <v>12500000</v>
      </c>
      <c r="Q23" s="14">
        <f>Costs!S29</f>
        <v>12500000</v>
      </c>
      <c r="R23" s="14">
        <f>Costs!T29</f>
        <v>12500000</v>
      </c>
      <c r="S23" s="14">
        <f>Costs!U29</f>
        <v>12500000</v>
      </c>
      <c r="T23" s="14">
        <f>Costs!V29</f>
        <v>12500000</v>
      </c>
      <c r="U23" s="14">
        <f>Costs!W29</f>
        <v>12500000</v>
      </c>
      <c r="V23" s="14">
        <f>Costs!X29</f>
        <v>12500000</v>
      </c>
      <c r="W23" s="14">
        <f>Costs!Y29</f>
        <v>12500000</v>
      </c>
      <c r="X23" s="14">
        <f>Costs!Z29</f>
        <v>12500000</v>
      </c>
      <c r="Y23" s="14">
        <f>Costs!AA29</f>
        <v>12500000</v>
      </c>
      <c r="Z23" s="14">
        <f>Costs!AB29</f>
        <v>12500000</v>
      </c>
      <c r="AA23" s="14">
        <f>Costs!AC29</f>
        <v>12500000</v>
      </c>
      <c r="AB23" s="14">
        <f>Costs!AD29</f>
        <v>12500000</v>
      </c>
      <c r="AC23" s="14">
        <f>Costs!AE29</f>
        <v>12500000</v>
      </c>
      <c r="AD23" s="14">
        <f>Costs!AF29</f>
        <v>12500000</v>
      </c>
      <c r="AE23" s="14">
        <f>Costs!AG29</f>
        <v>12500000</v>
      </c>
      <c r="AF23" s="14">
        <f>Costs!AH29</f>
        <v>12500000</v>
      </c>
      <c r="AG23" s="14">
        <f>Costs!AI29</f>
        <v>12500000</v>
      </c>
      <c r="AH23" s="14">
        <f>Costs!AJ29</f>
        <v>12500000</v>
      </c>
      <c r="AI23" s="14">
        <f>Costs!AK29</f>
        <v>12500000</v>
      </c>
      <c r="AJ23" s="14">
        <f>Costs!AL29</f>
        <v>12500000</v>
      </c>
      <c r="AK23" s="14">
        <f>Costs!AM29</f>
        <v>12500000</v>
      </c>
    </row>
    <row r="24" spans="1:37" x14ac:dyDescent="0.25">
      <c r="A24" t="str">
        <f>Costs!A33</f>
        <v>Total Host Referal Costs</v>
      </c>
      <c r="B24" s="14">
        <f>Costs!D33</f>
        <v>47850</v>
      </c>
      <c r="C24" s="14">
        <f>Costs!E33</f>
        <v>115519.25</v>
      </c>
      <c r="D24" s="14">
        <f>Costs!F33</f>
        <v>187610.5</v>
      </c>
      <c r="E24" s="14">
        <f>Costs!G33</f>
        <v>264123.75</v>
      </c>
      <c r="F24" s="14">
        <f>Costs!H33</f>
        <v>345059</v>
      </c>
      <c r="G24" s="14">
        <f>Costs!I33</f>
        <v>430416.25</v>
      </c>
      <c r="H24" s="14">
        <f>Costs!J33</f>
        <v>520195.5</v>
      </c>
      <c r="I24" s="14">
        <f>Costs!K33</f>
        <v>614396.75</v>
      </c>
      <c r="J24" s="14">
        <f>Costs!L33</f>
        <v>713020</v>
      </c>
      <c r="K24" s="14">
        <f>Costs!M33</f>
        <v>816065.25</v>
      </c>
      <c r="L24" s="14">
        <f>Costs!N33</f>
        <v>923532.5</v>
      </c>
      <c r="M24" s="14">
        <f>Costs!O33</f>
        <v>1035421.75</v>
      </c>
      <c r="N24" s="14">
        <f>Costs!P33</f>
        <v>1151733</v>
      </c>
      <c r="O24" s="14">
        <f>Costs!Q33</f>
        <v>1272466.25</v>
      </c>
      <c r="P24" s="14">
        <f>Costs!R33</f>
        <v>1397621.5</v>
      </c>
      <c r="Q24" s="14">
        <f>Costs!S33</f>
        <v>1527198.75</v>
      </c>
      <c r="R24" s="14">
        <f>Costs!T33</f>
        <v>1661198</v>
      </c>
      <c r="S24" s="14">
        <f>Costs!U33</f>
        <v>1799619.25</v>
      </c>
      <c r="T24" s="14">
        <f>Costs!V33</f>
        <v>1942462.5</v>
      </c>
      <c r="U24" s="14">
        <f>Costs!W33</f>
        <v>2089727.75</v>
      </c>
      <c r="V24" s="14">
        <f>Costs!X33</f>
        <v>2241415</v>
      </c>
      <c r="W24" s="14">
        <f>Costs!Y33</f>
        <v>2397524.25</v>
      </c>
      <c r="X24" s="14">
        <f>Costs!Z33</f>
        <v>2558055.5</v>
      </c>
      <c r="Y24" s="14">
        <f>Costs!AA33</f>
        <v>2723008.75</v>
      </c>
      <c r="Z24" s="14">
        <f>Costs!AB33</f>
        <v>2892384</v>
      </c>
      <c r="AA24" s="14">
        <f>Costs!AC33</f>
        <v>3066181.25</v>
      </c>
      <c r="AB24" s="14">
        <f>Costs!AD33</f>
        <v>3244400.5</v>
      </c>
      <c r="AC24" s="14">
        <f>Costs!AE33</f>
        <v>3427041.75</v>
      </c>
      <c r="AD24" s="14">
        <f>Costs!AF33</f>
        <v>3614105</v>
      </c>
      <c r="AE24" s="14">
        <f>Costs!AG33</f>
        <v>3805590.25</v>
      </c>
      <c r="AF24" s="14">
        <f>Costs!AH33</f>
        <v>4001497.5</v>
      </c>
      <c r="AG24" s="14">
        <f>Costs!AI33</f>
        <v>4201826.75</v>
      </c>
      <c r="AH24" s="14">
        <f>Costs!AJ33</f>
        <v>4406578</v>
      </c>
      <c r="AI24" s="14">
        <f>Costs!AK33</f>
        <v>4615751.25</v>
      </c>
      <c r="AJ24" s="14">
        <f>Costs!AL33</f>
        <v>4829346.5</v>
      </c>
      <c r="AK24" s="14">
        <f>Costs!AM33</f>
        <v>5047363.75</v>
      </c>
    </row>
    <row r="25" spans="1:37" x14ac:dyDescent="0.25">
      <c r="A25" t="str">
        <f>Costs!A35</f>
        <v>Advertisement Filming Costs</v>
      </c>
      <c r="B25" s="14">
        <f>Costs!D35</f>
        <v>1000000</v>
      </c>
      <c r="C25" s="14">
        <f>Costs!E35</f>
        <v>1000000</v>
      </c>
      <c r="D25" s="14">
        <f>Costs!F35</f>
        <v>1000000</v>
      </c>
      <c r="E25" s="14">
        <f>Costs!G35</f>
        <v>1000000</v>
      </c>
      <c r="F25" s="14">
        <f>Costs!H35</f>
        <v>1000000</v>
      </c>
      <c r="G25" s="14">
        <f>Costs!I35</f>
        <v>1000000</v>
      </c>
      <c r="H25" s="14">
        <f>Costs!J35</f>
        <v>1000000</v>
      </c>
      <c r="I25" s="14">
        <f>Costs!K35</f>
        <v>1000000</v>
      </c>
      <c r="J25" s="14">
        <f>Costs!L35</f>
        <v>1000000</v>
      </c>
      <c r="K25" s="14">
        <f>Costs!M35</f>
        <v>1000000</v>
      </c>
      <c r="L25" s="14">
        <f>Costs!N35</f>
        <v>1000000</v>
      </c>
      <c r="M25" s="14">
        <f>Costs!O35</f>
        <v>1000000</v>
      </c>
      <c r="N25" s="14">
        <f>Costs!P35</f>
        <v>1000000</v>
      </c>
      <c r="O25" s="14">
        <f>Costs!Q35</f>
        <v>1000000</v>
      </c>
      <c r="P25" s="14">
        <f>Costs!R35</f>
        <v>1000000</v>
      </c>
      <c r="Q25" s="14">
        <f>Costs!S35</f>
        <v>1000000</v>
      </c>
      <c r="R25" s="14">
        <f>Costs!T35</f>
        <v>1000000</v>
      </c>
      <c r="S25" s="14">
        <f>Costs!U35</f>
        <v>1000000</v>
      </c>
      <c r="T25" s="14">
        <f>Costs!V35</f>
        <v>1000000</v>
      </c>
      <c r="U25" s="14">
        <f>Costs!W35</f>
        <v>1000000</v>
      </c>
      <c r="V25" s="14">
        <f>Costs!X35</f>
        <v>1000000</v>
      </c>
      <c r="W25" s="14">
        <f>Costs!Y35</f>
        <v>1000000</v>
      </c>
      <c r="X25" s="14">
        <f>Costs!Z35</f>
        <v>1000000</v>
      </c>
      <c r="Y25" s="14">
        <f>Costs!AA35</f>
        <v>1000000</v>
      </c>
      <c r="Z25" s="14">
        <f>Costs!AB35</f>
        <v>1000000</v>
      </c>
      <c r="AA25" s="14">
        <f>Costs!AC35</f>
        <v>1000000</v>
      </c>
      <c r="AB25" s="14">
        <f>Costs!AD35</f>
        <v>1000000</v>
      </c>
      <c r="AC25" s="14">
        <f>Costs!AE35</f>
        <v>1000000</v>
      </c>
      <c r="AD25" s="14">
        <f>Costs!AF35</f>
        <v>1000000</v>
      </c>
      <c r="AE25" s="14">
        <f>Costs!AG35</f>
        <v>1000000</v>
      </c>
      <c r="AF25" s="14">
        <f>Costs!AH35</f>
        <v>1000000</v>
      </c>
      <c r="AG25" s="14">
        <f>Costs!AI35</f>
        <v>1000000</v>
      </c>
      <c r="AH25" s="14">
        <f>Costs!AJ35</f>
        <v>1000000</v>
      </c>
      <c r="AI25" s="14">
        <f>Costs!AK35</f>
        <v>1000000</v>
      </c>
      <c r="AJ25" s="14">
        <f>Costs!AL35</f>
        <v>1000000</v>
      </c>
      <c r="AK25" s="14">
        <f>Costs!AM35</f>
        <v>1000000</v>
      </c>
    </row>
    <row r="26" spans="1:37" x14ac:dyDescent="0.25">
      <c r="A26" t="str">
        <f>Costs!A37</f>
        <v>Host Photography Costs</v>
      </c>
      <c r="B26" s="14">
        <f>Costs!D37</f>
        <v>3000000</v>
      </c>
      <c r="C26" s="14">
        <f>Costs!E37</f>
        <v>3000000</v>
      </c>
      <c r="D26" s="14">
        <f>Costs!F37</f>
        <v>3000000</v>
      </c>
      <c r="E26" s="14">
        <f>Costs!G37</f>
        <v>3000000</v>
      </c>
      <c r="F26" s="14">
        <f>Costs!H37</f>
        <v>3000000</v>
      </c>
      <c r="G26" s="14">
        <f>Costs!I37</f>
        <v>3000000</v>
      </c>
      <c r="H26" s="14">
        <f>Costs!J37</f>
        <v>3000000</v>
      </c>
      <c r="I26" s="14">
        <f>Costs!K37</f>
        <v>3000000</v>
      </c>
      <c r="J26" s="14">
        <f>Costs!L37</f>
        <v>3000000</v>
      </c>
      <c r="K26" s="14">
        <f>Costs!M37</f>
        <v>3000000</v>
      </c>
      <c r="L26" s="14">
        <f>Costs!N37</f>
        <v>3000000</v>
      </c>
      <c r="M26" s="14">
        <f>Costs!O37</f>
        <v>3000000</v>
      </c>
      <c r="N26" s="14">
        <f>Costs!P37</f>
        <v>3000000</v>
      </c>
      <c r="O26" s="14">
        <f>Costs!Q37</f>
        <v>3000000</v>
      </c>
      <c r="P26" s="14">
        <f>Costs!R37</f>
        <v>3000000</v>
      </c>
      <c r="Q26" s="14">
        <f>Costs!S37</f>
        <v>3000000</v>
      </c>
      <c r="R26" s="14">
        <f>Costs!T37</f>
        <v>3000000</v>
      </c>
      <c r="S26" s="14">
        <f>Costs!U37</f>
        <v>3000000</v>
      </c>
      <c r="T26" s="14">
        <f>Costs!V37</f>
        <v>3000000</v>
      </c>
      <c r="U26" s="14">
        <f>Costs!W37</f>
        <v>3000000</v>
      </c>
      <c r="V26" s="14">
        <f>Costs!X37</f>
        <v>3000000</v>
      </c>
      <c r="W26" s="14">
        <f>Costs!Y37</f>
        <v>3000000</v>
      </c>
      <c r="X26" s="14">
        <f>Costs!Z37</f>
        <v>3000000</v>
      </c>
      <c r="Y26" s="14">
        <f>Costs!AA37</f>
        <v>3000000</v>
      </c>
      <c r="Z26" s="14">
        <f>Costs!AB37</f>
        <v>3000000</v>
      </c>
      <c r="AA26" s="14">
        <f>Costs!AC37</f>
        <v>3000000</v>
      </c>
      <c r="AB26" s="14">
        <f>Costs!AD37</f>
        <v>3000000</v>
      </c>
      <c r="AC26" s="14">
        <f>Costs!AE37</f>
        <v>3000000</v>
      </c>
      <c r="AD26" s="14">
        <f>Costs!AF37</f>
        <v>3000000</v>
      </c>
      <c r="AE26" s="14">
        <f>Costs!AG37</f>
        <v>3000000</v>
      </c>
      <c r="AF26" s="14">
        <f>Costs!AH37</f>
        <v>3000000</v>
      </c>
      <c r="AG26" s="14">
        <f>Costs!AI37</f>
        <v>3000000</v>
      </c>
      <c r="AH26" s="14">
        <f>Costs!AJ37</f>
        <v>3000000</v>
      </c>
      <c r="AI26" s="14">
        <f>Costs!AK37</f>
        <v>3000000</v>
      </c>
      <c r="AJ26" s="14">
        <f>Costs!AL37</f>
        <v>3000000</v>
      </c>
      <c r="AK26" s="14">
        <f>Costs!AM37</f>
        <v>3000000</v>
      </c>
    </row>
    <row r="27" spans="1:37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x14ac:dyDescent="0.25">
      <c r="A28" t="s">
        <v>9</v>
      </c>
      <c r="B28" s="14">
        <f>Costs!D40</f>
        <v>369847850</v>
      </c>
      <c r="C28" s="14">
        <f>Costs!E40</f>
        <v>370106399.25</v>
      </c>
      <c r="D28" s="14">
        <f>Costs!F40</f>
        <v>370369382.40474999</v>
      </c>
      <c r="E28" s="14">
        <f>Costs!G40</f>
        <v>370636803.88283908</v>
      </c>
      <c r="F28" s="14">
        <f>Costs!H40</f>
        <v>370908663.78812605</v>
      </c>
      <c r="G28" s="14">
        <f>Costs!I40</f>
        <v>371184962.69848728</v>
      </c>
      <c r="H28" s="14">
        <f>Costs!J40</f>
        <v>371465701.15344185</v>
      </c>
      <c r="I28" s="14">
        <f>Costs!K40</f>
        <v>371750879.89539605</v>
      </c>
      <c r="J28" s="14">
        <f>Costs!L40</f>
        <v>372040499.22111368</v>
      </c>
      <c r="K28" s="14">
        <f>Costs!M40</f>
        <v>372334558.6836195</v>
      </c>
      <c r="L28" s="14">
        <f>Costs!N40</f>
        <v>372633057.62747276</v>
      </c>
      <c r="M28" s="14">
        <f>Costs!O40</f>
        <v>372935996.21158737</v>
      </c>
      <c r="N28" s="14">
        <f>Costs!P40</f>
        <v>373243374.40182126</v>
      </c>
      <c r="O28" s="14">
        <f>Costs!Q40</f>
        <v>373555192.04295176</v>
      </c>
      <c r="P28" s="14">
        <f>Costs!R40</f>
        <v>373871452.28831887</v>
      </c>
      <c r="Q28" s="14">
        <f>Costs!S40</f>
        <v>374192154.15295976</v>
      </c>
      <c r="R28" s="14">
        <f>Costs!T40</f>
        <v>374517297.66951072</v>
      </c>
      <c r="S28" s="14">
        <f>Costs!U40</f>
        <v>374846883.52359498</v>
      </c>
      <c r="T28" s="14">
        <f>Costs!V40</f>
        <v>375180912.30905944</v>
      </c>
      <c r="U28" s="14">
        <f>Costs!W40</f>
        <v>375519384.86418855</v>
      </c>
      <c r="V28" s="14">
        <f>Costs!X40</f>
        <v>375862301.44941461</v>
      </c>
      <c r="W28" s="14">
        <f>Costs!Y40</f>
        <v>376209661.35595489</v>
      </c>
      <c r="X28" s="14">
        <f>Costs!Z40</f>
        <v>376561463.59919411</v>
      </c>
      <c r="Y28" s="14">
        <f>Costs!AA40</f>
        <v>376917708.2824043</v>
      </c>
      <c r="Z28" s="14">
        <f>Costs!AB40</f>
        <v>377278395.24900693</v>
      </c>
      <c r="AA28" s="14">
        <f>Costs!AC40</f>
        <v>377643524.19782817</v>
      </c>
      <c r="AB28" s="14">
        <f>Costs!AD40</f>
        <v>378013099.06279999</v>
      </c>
      <c r="AC28" s="14">
        <f>Costs!AE40</f>
        <v>378387118.46366173</v>
      </c>
      <c r="AD28" s="14">
        <f>Costs!AF40</f>
        <v>378765582.35013998</v>
      </c>
      <c r="AE28" s="14">
        <f>Costs!AG40</f>
        <v>379148491.50429678</v>
      </c>
      <c r="AF28" s="14">
        <f>Costs!AH40</f>
        <v>379535846.57809013</v>
      </c>
      <c r="AG28" s="14">
        <f>Costs!AI40</f>
        <v>379927648.52399534</v>
      </c>
      <c r="AH28" s="14">
        <f>Costs!AJ40</f>
        <v>380323897.56954819</v>
      </c>
      <c r="AI28" s="14">
        <f>Costs!AK40</f>
        <v>380724592.73325479</v>
      </c>
      <c r="AJ28" s="14">
        <f>Costs!AL40</f>
        <v>381129732.69788516</v>
      </c>
      <c r="AK28" s="14">
        <f>Costs!AM40</f>
        <v>381539317.50780141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CC32-299C-DC4E-A535-C5027AD4ED62}">
  <dimension ref="A1:AM37"/>
  <sheetViews>
    <sheetView topLeftCell="AB1" workbookViewId="0">
      <selection activeCell="D12" sqref="D12:AM12"/>
    </sheetView>
  </sheetViews>
  <sheetFormatPr defaultColWidth="11" defaultRowHeight="15.75" x14ac:dyDescent="0.25"/>
  <cols>
    <col min="1" max="1" width="37.125" customWidth="1"/>
    <col min="2" max="2" width="63.875" customWidth="1"/>
    <col min="3" max="3" width="25.75" customWidth="1"/>
    <col min="4" max="21" width="11.375" bestFit="1" customWidth="1"/>
    <col min="22" max="34" width="12.375" bestFit="1" customWidth="1"/>
    <col min="35" max="39" width="13.5" bestFit="1" customWidth="1"/>
  </cols>
  <sheetData>
    <row r="1" spans="1:39" x14ac:dyDescent="0.25">
      <c r="A1" s="4" t="s">
        <v>4</v>
      </c>
      <c r="B1" s="4" t="s">
        <v>5</v>
      </c>
      <c r="C1" s="4" t="s">
        <v>126</v>
      </c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3" spans="1:39" x14ac:dyDescent="0.25">
      <c r="A3" s="5" t="s">
        <v>10</v>
      </c>
    </row>
    <row r="4" spans="1:39" x14ac:dyDescent="0.25">
      <c r="A4" s="5" t="s">
        <v>25</v>
      </c>
    </row>
    <row r="5" spans="1:39" x14ac:dyDescent="0.25">
      <c r="A5" t="s">
        <v>22</v>
      </c>
      <c r="C5" s="26" t="s">
        <v>127</v>
      </c>
      <c r="D5">
        <v>41000000</v>
      </c>
      <c r="E5">
        <f>D5+1000000</f>
        <v>42000000</v>
      </c>
      <c r="F5">
        <f t="shared" ref="F5:AM5" si="0">E5+1000000</f>
        <v>43000000</v>
      </c>
      <c r="G5">
        <f t="shared" si="0"/>
        <v>44000000</v>
      </c>
      <c r="H5">
        <f t="shared" si="0"/>
        <v>45000000</v>
      </c>
      <c r="I5">
        <f t="shared" si="0"/>
        <v>46000000</v>
      </c>
      <c r="J5">
        <f t="shared" si="0"/>
        <v>47000000</v>
      </c>
      <c r="K5">
        <f t="shared" si="0"/>
        <v>48000000</v>
      </c>
      <c r="L5">
        <f t="shared" si="0"/>
        <v>49000000</v>
      </c>
      <c r="M5">
        <f t="shared" si="0"/>
        <v>50000000</v>
      </c>
      <c r="N5">
        <f t="shared" si="0"/>
        <v>51000000</v>
      </c>
      <c r="O5">
        <f t="shared" si="0"/>
        <v>52000000</v>
      </c>
      <c r="P5">
        <f t="shared" si="0"/>
        <v>53000000</v>
      </c>
      <c r="Q5">
        <f t="shared" si="0"/>
        <v>54000000</v>
      </c>
      <c r="R5">
        <f t="shared" si="0"/>
        <v>55000000</v>
      </c>
      <c r="S5">
        <f t="shared" si="0"/>
        <v>56000000</v>
      </c>
      <c r="T5">
        <f t="shared" si="0"/>
        <v>57000000</v>
      </c>
      <c r="U5">
        <f t="shared" si="0"/>
        <v>58000000</v>
      </c>
      <c r="V5">
        <f t="shared" si="0"/>
        <v>59000000</v>
      </c>
      <c r="W5">
        <f t="shared" si="0"/>
        <v>60000000</v>
      </c>
      <c r="X5">
        <f t="shared" si="0"/>
        <v>61000000</v>
      </c>
      <c r="Y5">
        <f t="shared" si="0"/>
        <v>62000000</v>
      </c>
      <c r="Z5">
        <f t="shared" si="0"/>
        <v>63000000</v>
      </c>
      <c r="AA5">
        <f t="shared" si="0"/>
        <v>64000000</v>
      </c>
      <c r="AB5">
        <f t="shared" si="0"/>
        <v>65000000</v>
      </c>
      <c r="AC5">
        <f t="shared" si="0"/>
        <v>66000000</v>
      </c>
      <c r="AD5">
        <f t="shared" si="0"/>
        <v>67000000</v>
      </c>
      <c r="AE5">
        <f t="shared" si="0"/>
        <v>68000000</v>
      </c>
      <c r="AF5">
        <f t="shared" si="0"/>
        <v>69000000</v>
      </c>
      <c r="AG5">
        <f t="shared" si="0"/>
        <v>70000000</v>
      </c>
      <c r="AH5">
        <f t="shared" si="0"/>
        <v>71000000</v>
      </c>
      <c r="AI5">
        <f t="shared" si="0"/>
        <v>72000000</v>
      </c>
      <c r="AJ5">
        <f t="shared" si="0"/>
        <v>73000000</v>
      </c>
      <c r="AK5">
        <f t="shared" si="0"/>
        <v>74000000</v>
      </c>
      <c r="AL5">
        <f t="shared" si="0"/>
        <v>75000000</v>
      </c>
      <c r="AM5">
        <f t="shared" si="0"/>
        <v>76000000</v>
      </c>
    </row>
    <row r="6" spans="1:39" x14ac:dyDescent="0.25">
      <c r="A6" t="s">
        <v>23</v>
      </c>
      <c r="C6" s="26" t="s">
        <v>127</v>
      </c>
      <c r="D6">
        <v>14000000</v>
      </c>
      <c r="E6">
        <f>D6+1000000</f>
        <v>15000000</v>
      </c>
      <c r="F6">
        <f t="shared" ref="F6:AM6" si="1">E6+1000000</f>
        <v>16000000</v>
      </c>
      <c r="G6">
        <f t="shared" si="1"/>
        <v>17000000</v>
      </c>
      <c r="H6">
        <f t="shared" si="1"/>
        <v>18000000</v>
      </c>
      <c r="I6">
        <f t="shared" si="1"/>
        <v>19000000</v>
      </c>
      <c r="J6">
        <f t="shared" si="1"/>
        <v>20000000</v>
      </c>
      <c r="K6">
        <f t="shared" si="1"/>
        <v>21000000</v>
      </c>
      <c r="L6">
        <f t="shared" si="1"/>
        <v>22000000</v>
      </c>
      <c r="M6">
        <f t="shared" si="1"/>
        <v>23000000</v>
      </c>
      <c r="N6">
        <f t="shared" si="1"/>
        <v>24000000</v>
      </c>
      <c r="O6">
        <f t="shared" si="1"/>
        <v>25000000</v>
      </c>
      <c r="P6">
        <f t="shared" si="1"/>
        <v>26000000</v>
      </c>
      <c r="Q6">
        <f t="shared" si="1"/>
        <v>27000000</v>
      </c>
      <c r="R6">
        <f t="shared" si="1"/>
        <v>28000000</v>
      </c>
      <c r="S6">
        <f t="shared" si="1"/>
        <v>29000000</v>
      </c>
      <c r="T6">
        <f t="shared" si="1"/>
        <v>30000000</v>
      </c>
      <c r="U6">
        <f t="shared" si="1"/>
        <v>31000000</v>
      </c>
      <c r="V6">
        <f t="shared" si="1"/>
        <v>32000000</v>
      </c>
      <c r="W6">
        <f t="shared" si="1"/>
        <v>33000000</v>
      </c>
      <c r="X6">
        <f t="shared" si="1"/>
        <v>34000000</v>
      </c>
      <c r="Y6">
        <f t="shared" si="1"/>
        <v>35000000</v>
      </c>
      <c r="Z6">
        <f t="shared" si="1"/>
        <v>36000000</v>
      </c>
      <c r="AA6">
        <f t="shared" si="1"/>
        <v>37000000</v>
      </c>
      <c r="AB6">
        <f t="shared" si="1"/>
        <v>38000000</v>
      </c>
      <c r="AC6">
        <f t="shared" si="1"/>
        <v>39000000</v>
      </c>
      <c r="AD6">
        <f t="shared" si="1"/>
        <v>40000000</v>
      </c>
      <c r="AE6">
        <f t="shared" si="1"/>
        <v>41000000</v>
      </c>
      <c r="AF6">
        <f t="shared" si="1"/>
        <v>42000000</v>
      </c>
      <c r="AG6">
        <f t="shared" si="1"/>
        <v>43000000</v>
      </c>
      <c r="AH6">
        <f t="shared" si="1"/>
        <v>44000000</v>
      </c>
      <c r="AI6">
        <f t="shared" si="1"/>
        <v>45000000</v>
      </c>
      <c r="AJ6">
        <f t="shared" si="1"/>
        <v>46000000</v>
      </c>
      <c r="AK6">
        <f t="shared" si="1"/>
        <v>47000000</v>
      </c>
      <c r="AL6">
        <f t="shared" si="1"/>
        <v>48000000</v>
      </c>
      <c r="AM6">
        <f t="shared" si="1"/>
        <v>49000000</v>
      </c>
    </row>
    <row r="7" spans="1:39" x14ac:dyDescent="0.25">
      <c r="A7" t="s">
        <v>92</v>
      </c>
      <c r="C7" s="27" t="s">
        <v>128</v>
      </c>
      <c r="D7">
        <v>2000000</v>
      </c>
      <c r="E7">
        <v>2000000</v>
      </c>
      <c r="F7">
        <v>2000000</v>
      </c>
      <c r="G7">
        <v>2000000</v>
      </c>
      <c r="H7">
        <v>2000000</v>
      </c>
      <c r="I7">
        <v>2000000</v>
      </c>
      <c r="J7">
        <v>2000000</v>
      </c>
      <c r="K7">
        <v>2000000</v>
      </c>
      <c r="L7">
        <v>2000000</v>
      </c>
      <c r="M7">
        <v>2000000</v>
      </c>
      <c r="N7">
        <v>2000000</v>
      </c>
      <c r="O7">
        <v>2000000</v>
      </c>
      <c r="P7">
        <v>2000000</v>
      </c>
      <c r="Q7">
        <v>2000000</v>
      </c>
      <c r="R7">
        <v>2000000</v>
      </c>
      <c r="S7">
        <v>2000000</v>
      </c>
      <c r="T7">
        <v>2000000</v>
      </c>
      <c r="U7">
        <v>2000000</v>
      </c>
      <c r="V7">
        <v>2000000</v>
      </c>
      <c r="W7">
        <v>2000000</v>
      </c>
      <c r="X7">
        <v>2000000</v>
      </c>
      <c r="Y7">
        <v>2000000</v>
      </c>
      <c r="Z7">
        <v>2000000</v>
      </c>
      <c r="AA7">
        <v>2000000</v>
      </c>
      <c r="AB7">
        <v>2000000</v>
      </c>
      <c r="AC7">
        <v>2000000</v>
      </c>
      <c r="AD7">
        <v>2000000</v>
      </c>
      <c r="AE7">
        <v>2000000</v>
      </c>
      <c r="AF7">
        <v>2000000</v>
      </c>
      <c r="AG7">
        <v>2000000</v>
      </c>
      <c r="AH7">
        <v>2000000</v>
      </c>
      <c r="AI7">
        <v>2000000</v>
      </c>
      <c r="AJ7">
        <v>2000000</v>
      </c>
      <c r="AK7">
        <v>2000000</v>
      </c>
      <c r="AL7">
        <v>2000000</v>
      </c>
      <c r="AM7">
        <v>2000000</v>
      </c>
    </row>
    <row r="8" spans="1:39" x14ac:dyDescent="0.25">
      <c r="A8" t="s">
        <v>24</v>
      </c>
      <c r="C8" s="27" t="s">
        <v>128</v>
      </c>
      <c r="D8">
        <v>500000</v>
      </c>
      <c r="E8">
        <v>500000</v>
      </c>
      <c r="F8">
        <v>500000</v>
      </c>
      <c r="G8">
        <v>500000</v>
      </c>
      <c r="H8">
        <v>500000</v>
      </c>
      <c r="I8">
        <v>500000</v>
      </c>
      <c r="J8">
        <v>500000</v>
      </c>
      <c r="K8">
        <v>500000</v>
      </c>
      <c r="L8">
        <v>500000</v>
      </c>
      <c r="M8">
        <v>500000</v>
      </c>
      <c r="N8">
        <v>500000</v>
      </c>
      <c r="O8">
        <v>500000</v>
      </c>
      <c r="P8">
        <v>500000</v>
      </c>
      <c r="Q8">
        <v>500000</v>
      </c>
      <c r="R8">
        <v>500000</v>
      </c>
      <c r="S8">
        <v>500000</v>
      </c>
      <c r="T8">
        <v>500000</v>
      </c>
      <c r="U8">
        <v>500000</v>
      </c>
      <c r="V8">
        <v>500000</v>
      </c>
      <c r="W8">
        <v>500000</v>
      </c>
      <c r="X8">
        <v>500000</v>
      </c>
      <c r="Y8">
        <v>500000</v>
      </c>
      <c r="Z8">
        <v>500000</v>
      </c>
      <c r="AA8">
        <v>500000</v>
      </c>
      <c r="AB8">
        <v>500000</v>
      </c>
      <c r="AC8">
        <v>500000</v>
      </c>
      <c r="AD8">
        <v>500000</v>
      </c>
      <c r="AE8">
        <v>500000</v>
      </c>
      <c r="AF8">
        <v>500000</v>
      </c>
      <c r="AG8">
        <v>500000</v>
      </c>
      <c r="AH8">
        <v>500000</v>
      </c>
      <c r="AI8">
        <v>500000</v>
      </c>
      <c r="AJ8">
        <v>500000</v>
      </c>
      <c r="AK8">
        <v>500000</v>
      </c>
      <c r="AL8">
        <v>500000</v>
      </c>
      <c r="AM8">
        <v>500000</v>
      </c>
    </row>
    <row r="9" spans="1:39" x14ac:dyDescent="0.25">
      <c r="A9" t="s">
        <v>129</v>
      </c>
      <c r="C9" s="26" t="s">
        <v>127</v>
      </c>
      <c r="D9">
        <v>500000</v>
      </c>
      <c r="E9">
        <f>D9+10000</f>
        <v>510000</v>
      </c>
      <c r="F9">
        <f t="shared" ref="F9:AM9" si="2">E9+10000</f>
        <v>520000</v>
      </c>
      <c r="G9">
        <f t="shared" si="2"/>
        <v>530000</v>
      </c>
      <c r="H9">
        <f t="shared" si="2"/>
        <v>540000</v>
      </c>
      <c r="I9">
        <f t="shared" si="2"/>
        <v>550000</v>
      </c>
      <c r="J9">
        <f t="shared" si="2"/>
        <v>560000</v>
      </c>
      <c r="K9">
        <f t="shared" si="2"/>
        <v>570000</v>
      </c>
      <c r="L9">
        <f t="shared" si="2"/>
        <v>580000</v>
      </c>
      <c r="M9">
        <f t="shared" si="2"/>
        <v>590000</v>
      </c>
      <c r="N9">
        <f t="shared" si="2"/>
        <v>600000</v>
      </c>
      <c r="O9">
        <f t="shared" si="2"/>
        <v>610000</v>
      </c>
      <c r="P9">
        <f t="shared" si="2"/>
        <v>620000</v>
      </c>
      <c r="Q9">
        <f t="shared" si="2"/>
        <v>630000</v>
      </c>
      <c r="R9">
        <f t="shared" si="2"/>
        <v>640000</v>
      </c>
      <c r="S9">
        <f t="shared" si="2"/>
        <v>650000</v>
      </c>
      <c r="T9">
        <f t="shared" si="2"/>
        <v>660000</v>
      </c>
      <c r="U9">
        <f t="shared" si="2"/>
        <v>670000</v>
      </c>
      <c r="V9">
        <f t="shared" si="2"/>
        <v>680000</v>
      </c>
      <c r="W9">
        <f t="shared" si="2"/>
        <v>690000</v>
      </c>
      <c r="X9">
        <f t="shared" si="2"/>
        <v>700000</v>
      </c>
      <c r="Y9">
        <f t="shared" si="2"/>
        <v>710000</v>
      </c>
      <c r="Z9">
        <f t="shared" si="2"/>
        <v>720000</v>
      </c>
      <c r="AA9">
        <f t="shared" si="2"/>
        <v>730000</v>
      </c>
      <c r="AB9">
        <f t="shared" si="2"/>
        <v>740000</v>
      </c>
      <c r="AC9">
        <f t="shared" si="2"/>
        <v>750000</v>
      </c>
      <c r="AD9">
        <f t="shared" si="2"/>
        <v>760000</v>
      </c>
      <c r="AE9">
        <f t="shared" si="2"/>
        <v>770000</v>
      </c>
      <c r="AF9">
        <f t="shared" si="2"/>
        <v>780000</v>
      </c>
      <c r="AG9">
        <f t="shared" si="2"/>
        <v>790000</v>
      </c>
      <c r="AH9">
        <f t="shared" si="2"/>
        <v>800000</v>
      </c>
      <c r="AI9">
        <f t="shared" si="2"/>
        <v>810000</v>
      </c>
      <c r="AJ9">
        <f t="shared" si="2"/>
        <v>820000</v>
      </c>
      <c r="AK9">
        <f t="shared" si="2"/>
        <v>830000</v>
      </c>
      <c r="AL9">
        <f t="shared" si="2"/>
        <v>840000</v>
      </c>
      <c r="AM9">
        <f t="shared" si="2"/>
        <v>850000</v>
      </c>
    </row>
    <row r="10" spans="1:39" s="5" customFormat="1" x14ac:dyDescent="0.25">
      <c r="A10" s="5" t="s">
        <v>26</v>
      </c>
      <c r="B10" s="6" t="s">
        <v>98</v>
      </c>
      <c r="C10" s="6"/>
      <c r="D10" s="5">
        <f t="shared" ref="D10:AM10" si="3">SUM(D5,D6,D7,D8,D9)</f>
        <v>58000000</v>
      </c>
      <c r="E10" s="5">
        <f t="shared" si="3"/>
        <v>60010000</v>
      </c>
      <c r="F10" s="5">
        <f t="shared" si="3"/>
        <v>62020000</v>
      </c>
      <c r="G10" s="5">
        <f t="shared" si="3"/>
        <v>64030000</v>
      </c>
      <c r="H10" s="5">
        <f t="shared" si="3"/>
        <v>66040000</v>
      </c>
      <c r="I10" s="5">
        <f t="shared" si="3"/>
        <v>68050000</v>
      </c>
      <c r="J10" s="5">
        <f t="shared" si="3"/>
        <v>70060000</v>
      </c>
      <c r="K10" s="5">
        <f t="shared" si="3"/>
        <v>72070000</v>
      </c>
      <c r="L10" s="5">
        <f t="shared" si="3"/>
        <v>74080000</v>
      </c>
      <c r="M10" s="5">
        <f t="shared" si="3"/>
        <v>76090000</v>
      </c>
      <c r="N10" s="5">
        <f t="shared" si="3"/>
        <v>78100000</v>
      </c>
      <c r="O10" s="5">
        <f t="shared" si="3"/>
        <v>80110000</v>
      </c>
      <c r="P10" s="5">
        <f t="shared" si="3"/>
        <v>82120000</v>
      </c>
      <c r="Q10" s="5">
        <f t="shared" si="3"/>
        <v>84130000</v>
      </c>
      <c r="R10" s="5">
        <f t="shared" si="3"/>
        <v>86140000</v>
      </c>
      <c r="S10" s="5">
        <f t="shared" si="3"/>
        <v>88150000</v>
      </c>
      <c r="T10" s="5">
        <f t="shared" si="3"/>
        <v>90160000</v>
      </c>
      <c r="U10" s="5">
        <f t="shared" si="3"/>
        <v>92170000</v>
      </c>
      <c r="V10" s="5">
        <f t="shared" si="3"/>
        <v>94180000</v>
      </c>
      <c r="W10" s="5">
        <f t="shared" si="3"/>
        <v>96190000</v>
      </c>
      <c r="X10" s="5">
        <f t="shared" si="3"/>
        <v>98200000</v>
      </c>
      <c r="Y10" s="5">
        <f t="shared" si="3"/>
        <v>100210000</v>
      </c>
      <c r="Z10" s="5">
        <f t="shared" si="3"/>
        <v>102220000</v>
      </c>
      <c r="AA10" s="5">
        <f t="shared" si="3"/>
        <v>104230000</v>
      </c>
      <c r="AB10" s="5">
        <f t="shared" si="3"/>
        <v>106240000</v>
      </c>
      <c r="AC10" s="5">
        <f t="shared" si="3"/>
        <v>108250000</v>
      </c>
      <c r="AD10" s="5">
        <f t="shared" si="3"/>
        <v>110260000</v>
      </c>
      <c r="AE10" s="5">
        <f t="shared" si="3"/>
        <v>112270000</v>
      </c>
      <c r="AF10" s="5">
        <f t="shared" si="3"/>
        <v>114280000</v>
      </c>
      <c r="AG10" s="5">
        <f t="shared" si="3"/>
        <v>116290000</v>
      </c>
      <c r="AH10" s="5">
        <f t="shared" si="3"/>
        <v>118300000</v>
      </c>
      <c r="AI10" s="5">
        <f t="shared" si="3"/>
        <v>120310000</v>
      </c>
      <c r="AJ10" s="5">
        <f t="shared" si="3"/>
        <v>122320000</v>
      </c>
      <c r="AK10" s="5">
        <f t="shared" si="3"/>
        <v>124330000</v>
      </c>
      <c r="AL10" s="5">
        <f t="shared" si="3"/>
        <v>126340000</v>
      </c>
      <c r="AM10" s="5">
        <f t="shared" si="3"/>
        <v>128350000</v>
      </c>
    </row>
    <row r="11" spans="1:39" s="6" customFormat="1" x14ac:dyDescent="0.25"/>
    <row r="12" spans="1:39" s="6" customFormat="1" x14ac:dyDescent="0.25">
      <c r="A12" s="6" t="s">
        <v>34</v>
      </c>
      <c r="C12" s="27" t="s">
        <v>130</v>
      </c>
      <c r="D12" s="20">
        <v>5.1999999999999998E-2</v>
      </c>
      <c r="E12" s="20">
        <v>4.8000000000000001E-2</v>
      </c>
      <c r="F12" s="20">
        <v>4.8000000000000001E-2</v>
      </c>
      <c r="G12" s="20">
        <v>0.05</v>
      </c>
      <c r="H12" s="20">
        <v>5.0999999999999997E-2</v>
      </c>
      <c r="I12" s="20">
        <v>5.1999999999999998E-2</v>
      </c>
      <c r="J12" s="20">
        <v>5.1999999999999998E-2</v>
      </c>
      <c r="K12" s="20">
        <v>0.05</v>
      </c>
      <c r="L12" s="20">
        <v>4.7E-2</v>
      </c>
      <c r="M12" s="20">
        <v>4.7E-2</v>
      </c>
      <c r="N12" s="20">
        <v>4.5999999999999999E-2</v>
      </c>
      <c r="O12" s="20">
        <v>4.4999999999999998E-2</v>
      </c>
      <c r="P12" s="20">
        <v>5.1999999999999998E-2</v>
      </c>
      <c r="Q12" s="20">
        <v>4.8000000000000001E-2</v>
      </c>
      <c r="R12" s="20">
        <v>4.8000000000000001E-2</v>
      </c>
      <c r="S12" s="20">
        <v>0.05</v>
      </c>
      <c r="T12" s="20">
        <v>5.0999999999999997E-2</v>
      </c>
      <c r="U12" s="20">
        <v>5.1999999999999998E-2</v>
      </c>
      <c r="V12" s="20">
        <v>5.1999999999999998E-2</v>
      </c>
      <c r="W12" s="20">
        <v>0.05</v>
      </c>
      <c r="X12" s="20">
        <v>4.7E-2</v>
      </c>
      <c r="Y12" s="20">
        <v>4.7E-2</v>
      </c>
      <c r="Z12" s="20">
        <v>4.5999999999999999E-2</v>
      </c>
      <c r="AA12" s="20">
        <v>4.4999999999999998E-2</v>
      </c>
      <c r="AB12" s="20">
        <v>5.1999999999999998E-2</v>
      </c>
      <c r="AC12" s="20">
        <v>4.8000000000000001E-2</v>
      </c>
      <c r="AD12" s="20">
        <v>4.8000000000000001E-2</v>
      </c>
      <c r="AE12" s="20">
        <v>0.05</v>
      </c>
      <c r="AF12" s="20">
        <v>5.0999999999999997E-2</v>
      </c>
      <c r="AG12" s="20">
        <v>5.1999999999999998E-2</v>
      </c>
      <c r="AH12" s="20">
        <v>5.1999999999999998E-2</v>
      </c>
      <c r="AI12" s="20">
        <v>0.05</v>
      </c>
      <c r="AJ12" s="20">
        <v>4.7E-2</v>
      </c>
      <c r="AK12" s="20">
        <v>4.7E-2</v>
      </c>
      <c r="AL12" s="20">
        <v>4.5999999999999999E-2</v>
      </c>
      <c r="AM12" s="20">
        <v>4.4999999999999998E-2</v>
      </c>
    </row>
    <row r="13" spans="1:39" s="5" customFormat="1" x14ac:dyDescent="0.25">
      <c r="A13" s="5" t="s">
        <v>27</v>
      </c>
      <c r="B13" s="6" t="s">
        <v>35</v>
      </c>
      <c r="C13" s="6"/>
      <c r="D13" s="5">
        <f>D10*D12</f>
        <v>3016000</v>
      </c>
      <c r="E13" s="5">
        <f t="shared" ref="E13:G13" si="4">E10*E12</f>
        <v>2880480</v>
      </c>
      <c r="F13" s="5">
        <f t="shared" si="4"/>
        <v>2976960</v>
      </c>
      <c r="G13" s="5">
        <f t="shared" si="4"/>
        <v>3201500</v>
      </c>
      <c r="H13" s="5">
        <f t="shared" ref="H13:AM13" si="5">H10*H12</f>
        <v>3368040</v>
      </c>
      <c r="I13" s="5">
        <f t="shared" si="5"/>
        <v>3538600</v>
      </c>
      <c r="J13" s="5">
        <f t="shared" si="5"/>
        <v>3643120</v>
      </c>
      <c r="K13" s="5">
        <f t="shared" si="5"/>
        <v>3603500</v>
      </c>
      <c r="L13" s="5">
        <f t="shared" si="5"/>
        <v>3481760</v>
      </c>
      <c r="M13" s="5">
        <f t="shared" si="5"/>
        <v>3576230</v>
      </c>
      <c r="N13" s="5">
        <f t="shared" si="5"/>
        <v>3592600</v>
      </c>
      <c r="O13" s="5">
        <f t="shared" si="5"/>
        <v>3604950</v>
      </c>
      <c r="P13" s="5">
        <f t="shared" si="5"/>
        <v>4270240</v>
      </c>
      <c r="Q13" s="5">
        <f t="shared" si="5"/>
        <v>4038240</v>
      </c>
      <c r="R13" s="5">
        <f t="shared" si="5"/>
        <v>4134720</v>
      </c>
      <c r="S13" s="5">
        <f t="shared" si="5"/>
        <v>4407500</v>
      </c>
      <c r="T13" s="5">
        <f t="shared" si="5"/>
        <v>4598160</v>
      </c>
      <c r="U13" s="5">
        <f t="shared" si="5"/>
        <v>4792840</v>
      </c>
      <c r="V13" s="5">
        <f t="shared" si="5"/>
        <v>4897360</v>
      </c>
      <c r="W13" s="5">
        <f t="shared" si="5"/>
        <v>4809500</v>
      </c>
      <c r="X13" s="5">
        <f t="shared" si="5"/>
        <v>4615400</v>
      </c>
      <c r="Y13" s="5">
        <f t="shared" si="5"/>
        <v>4709870</v>
      </c>
      <c r="Z13" s="5">
        <f t="shared" si="5"/>
        <v>4702120</v>
      </c>
      <c r="AA13" s="5">
        <f t="shared" si="5"/>
        <v>4690350</v>
      </c>
      <c r="AB13" s="5">
        <f t="shared" si="5"/>
        <v>5524480</v>
      </c>
      <c r="AC13" s="5">
        <f t="shared" si="5"/>
        <v>5196000</v>
      </c>
      <c r="AD13" s="5">
        <f t="shared" si="5"/>
        <v>5292480</v>
      </c>
      <c r="AE13" s="5">
        <f t="shared" si="5"/>
        <v>5613500</v>
      </c>
      <c r="AF13" s="5">
        <f t="shared" si="5"/>
        <v>5828280</v>
      </c>
      <c r="AG13" s="5">
        <f t="shared" si="5"/>
        <v>6047080</v>
      </c>
      <c r="AH13" s="5">
        <f t="shared" si="5"/>
        <v>6151600</v>
      </c>
      <c r="AI13" s="5">
        <f t="shared" si="5"/>
        <v>6015500</v>
      </c>
      <c r="AJ13" s="5">
        <f t="shared" si="5"/>
        <v>5749040</v>
      </c>
      <c r="AK13" s="5">
        <f t="shared" si="5"/>
        <v>5843510</v>
      </c>
      <c r="AL13" s="5">
        <f t="shared" si="5"/>
        <v>5811640</v>
      </c>
      <c r="AM13" s="5">
        <f t="shared" si="5"/>
        <v>5775750</v>
      </c>
    </row>
    <row r="14" spans="1:39" s="5" customFormat="1" x14ac:dyDescent="0.25">
      <c r="B14" s="6"/>
      <c r="C14" s="6"/>
    </row>
    <row r="15" spans="1:39" s="6" customFormat="1" x14ac:dyDescent="0.25">
      <c r="A15" s="6" t="s">
        <v>29</v>
      </c>
      <c r="C15" s="27" t="s">
        <v>128</v>
      </c>
      <c r="D15" s="19">
        <v>1E-4</v>
      </c>
      <c r="E15" s="19">
        <v>1E-4</v>
      </c>
      <c r="F15" s="19">
        <v>1E-4</v>
      </c>
      <c r="G15" s="19">
        <v>1E-4</v>
      </c>
      <c r="H15" s="19">
        <v>1E-4</v>
      </c>
      <c r="I15" s="19">
        <v>1E-4</v>
      </c>
      <c r="J15" s="19">
        <v>1E-4</v>
      </c>
      <c r="K15" s="19">
        <v>1E-4</v>
      </c>
      <c r="L15" s="19">
        <v>1E-4</v>
      </c>
      <c r="M15" s="19">
        <v>1E-4</v>
      </c>
      <c r="N15" s="19">
        <v>1E-4</v>
      </c>
      <c r="O15" s="19">
        <v>1E-4</v>
      </c>
      <c r="P15" s="19">
        <v>1E-4</v>
      </c>
      <c r="Q15" s="19">
        <v>1E-4</v>
      </c>
      <c r="R15" s="19">
        <v>1E-4</v>
      </c>
      <c r="S15" s="19">
        <v>1E-4</v>
      </c>
      <c r="T15" s="19">
        <v>1E-4</v>
      </c>
      <c r="U15" s="19">
        <v>1E-4</v>
      </c>
      <c r="V15" s="19">
        <v>1E-4</v>
      </c>
      <c r="W15" s="19">
        <v>1E-4</v>
      </c>
      <c r="X15" s="19">
        <v>1E-4</v>
      </c>
      <c r="Y15" s="19">
        <v>1E-4</v>
      </c>
      <c r="Z15" s="19">
        <v>1E-4</v>
      </c>
      <c r="AA15" s="19">
        <v>1E-4</v>
      </c>
      <c r="AB15" s="19">
        <v>1E-4</v>
      </c>
      <c r="AC15" s="19">
        <v>1E-4</v>
      </c>
      <c r="AD15" s="19">
        <v>1E-4</v>
      </c>
      <c r="AE15" s="19">
        <v>1E-4</v>
      </c>
      <c r="AF15" s="19">
        <v>1E-4</v>
      </c>
      <c r="AG15" s="19">
        <v>1E-4</v>
      </c>
      <c r="AH15" s="19">
        <v>1E-4</v>
      </c>
      <c r="AI15" s="19">
        <v>1E-4</v>
      </c>
      <c r="AJ15" s="19">
        <v>1E-4</v>
      </c>
      <c r="AK15" s="19">
        <v>1E-4</v>
      </c>
      <c r="AL15" s="19">
        <v>1E-4</v>
      </c>
      <c r="AM15" s="19">
        <v>1E-4</v>
      </c>
    </row>
    <row r="16" spans="1:39" s="5" customFormat="1" x14ac:dyDescent="0.25">
      <c r="A16" s="5" t="s">
        <v>28</v>
      </c>
      <c r="B16" s="6" t="s">
        <v>36</v>
      </c>
      <c r="C16" s="6"/>
      <c r="D16" s="18">
        <f>D10*D15</f>
        <v>5800</v>
      </c>
      <c r="E16" s="18">
        <f t="shared" ref="E16:G16" si="6">E10*E15</f>
        <v>6001</v>
      </c>
      <c r="F16" s="18">
        <f t="shared" si="6"/>
        <v>6202</v>
      </c>
      <c r="G16" s="18">
        <f t="shared" si="6"/>
        <v>6403</v>
      </c>
      <c r="H16" s="18">
        <f t="shared" ref="H16:AM16" si="7">H10*H15</f>
        <v>6604</v>
      </c>
      <c r="I16" s="18">
        <f t="shared" si="7"/>
        <v>6805</v>
      </c>
      <c r="J16" s="18">
        <f t="shared" si="7"/>
        <v>7006</v>
      </c>
      <c r="K16" s="18">
        <f t="shared" si="7"/>
        <v>7207</v>
      </c>
      <c r="L16" s="18">
        <f t="shared" si="7"/>
        <v>7408</v>
      </c>
      <c r="M16" s="18">
        <f t="shared" si="7"/>
        <v>7609</v>
      </c>
      <c r="N16" s="18">
        <f t="shared" si="7"/>
        <v>7810</v>
      </c>
      <c r="O16" s="18">
        <f t="shared" si="7"/>
        <v>8011</v>
      </c>
      <c r="P16" s="18">
        <f t="shared" si="7"/>
        <v>8212</v>
      </c>
      <c r="Q16" s="18">
        <f t="shared" si="7"/>
        <v>8413</v>
      </c>
      <c r="R16" s="18">
        <f t="shared" si="7"/>
        <v>8614</v>
      </c>
      <c r="S16" s="18">
        <f t="shared" si="7"/>
        <v>8815</v>
      </c>
      <c r="T16" s="18">
        <f t="shared" si="7"/>
        <v>9016</v>
      </c>
      <c r="U16" s="18">
        <f t="shared" si="7"/>
        <v>9217</v>
      </c>
      <c r="V16" s="18">
        <f t="shared" si="7"/>
        <v>9418</v>
      </c>
      <c r="W16" s="18">
        <f t="shared" si="7"/>
        <v>9619</v>
      </c>
      <c r="X16" s="18">
        <f t="shared" si="7"/>
        <v>9820</v>
      </c>
      <c r="Y16" s="18">
        <f t="shared" si="7"/>
        <v>10021</v>
      </c>
      <c r="Z16" s="18">
        <f t="shared" si="7"/>
        <v>10222</v>
      </c>
      <c r="AA16" s="18">
        <f t="shared" si="7"/>
        <v>10423</v>
      </c>
      <c r="AB16" s="18">
        <f t="shared" si="7"/>
        <v>10624</v>
      </c>
      <c r="AC16" s="18">
        <f t="shared" si="7"/>
        <v>10825</v>
      </c>
      <c r="AD16" s="18">
        <f t="shared" si="7"/>
        <v>11026</v>
      </c>
      <c r="AE16" s="18">
        <f t="shared" si="7"/>
        <v>11227</v>
      </c>
      <c r="AF16" s="18">
        <f t="shared" si="7"/>
        <v>11428</v>
      </c>
      <c r="AG16" s="18">
        <f t="shared" si="7"/>
        <v>11629</v>
      </c>
      <c r="AH16" s="18">
        <f t="shared" si="7"/>
        <v>11830</v>
      </c>
      <c r="AI16" s="18">
        <f t="shared" si="7"/>
        <v>12031</v>
      </c>
      <c r="AJ16" s="18">
        <f t="shared" si="7"/>
        <v>12232</v>
      </c>
      <c r="AK16" s="18">
        <f t="shared" si="7"/>
        <v>12433</v>
      </c>
      <c r="AL16" s="18">
        <f t="shared" si="7"/>
        <v>12634</v>
      </c>
      <c r="AM16" s="18">
        <f t="shared" si="7"/>
        <v>12835</v>
      </c>
    </row>
    <row r="17" spans="1:39" s="5" customFormat="1" x14ac:dyDescent="0.25">
      <c r="B17" s="6"/>
      <c r="C17" s="6"/>
    </row>
    <row r="18" spans="1:39" s="6" customFormat="1" x14ac:dyDescent="0.25"/>
    <row r="19" spans="1:39" s="6" customFormat="1" x14ac:dyDescent="0.25">
      <c r="A19" s="5" t="s">
        <v>13</v>
      </c>
    </row>
    <row r="20" spans="1:39" x14ac:dyDescent="0.25">
      <c r="A20" t="s">
        <v>32</v>
      </c>
      <c r="C20" s="27" t="s">
        <v>131</v>
      </c>
      <c r="D20">
        <v>8.0000000000000002E-3</v>
      </c>
      <c r="E20">
        <v>8.0000000000000002E-3</v>
      </c>
      <c r="F20">
        <v>6.0000000000000001E-3</v>
      </c>
      <c r="G20">
        <v>4.0000000000000001E-3</v>
      </c>
      <c r="H20">
        <v>4.0000000000000001E-3</v>
      </c>
      <c r="I20">
        <v>6.0000000000000001E-3</v>
      </c>
      <c r="J20">
        <v>6.0000000000000001E-3</v>
      </c>
      <c r="K20">
        <v>4.0000000000000001E-3</v>
      </c>
      <c r="L20">
        <v>3.0000000000000001E-3</v>
      </c>
      <c r="M20">
        <v>2E-3</v>
      </c>
      <c r="N20">
        <v>2E-3</v>
      </c>
      <c r="O20">
        <v>1E-3</v>
      </c>
      <c r="P20">
        <v>8.0000000000000002E-3</v>
      </c>
      <c r="Q20">
        <v>8.0000000000000002E-3</v>
      </c>
      <c r="R20">
        <v>6.0000000000000001E-3</v>
      </c>
      <c r="S20">
        <v>4.0000000000000001E-3</v>
      </c>
      <c r="T20">
        <v>4.0000000000000001E-3</v>
      </c>
      <c r="U20">
        <v>6.0000000000000001E-3</v>
      </c>
      <c r="V20">
        <v>6.0000000000000001E-3</v>
      </c>
      <c r="W20">
        <v>4.0000000000000001E-3</v>
      </c>
      <c r="X20">
        <v>3.0000000000000001E-3</v>
      </c>
      <c r="Y20">
        <v>2E-3</v>
      </c>
      <c r="Z20">
        <v>2E-3</v>
      </c>
      <c r="AA20">
        <v>1E-3</v>
      </c>
      <c r="AB20">
        <v>8.0000000000000002E-3</v>
      </c>
      <c r="AC20">
        <v>8.0000000000000002E-3</v>
      </c>
      <c r="AD20">
        <v>6.0000000000000001E-3</v>
      </c>
      <c r="AE20">
        <v>4.0000000000000001E-3</v>
      </c>
      <c r="AF20">
        <v>4.0000000000000001E-3</v>
      </c>
      <c r="AG20">
        <v>6.0000000000000001E-3</v>
      </c>
      <c r="AH20">
        <v>6.0000000000000001E-3</v>
      </c>
      <c r="AI20">
        <v>4.0000000000000001E-3</v>
      </c>
      <c r="AJ20">
        <v>3.0000000000000001E-3</v>
      </c>
      <c r="AK20">
        <v>2E-3</v>
      </c>
      <c r="AL20">
        <v>2E-3</v>
      </c>
      <c r="AM20">
        <v>1E-3</v>
      </c>
    </row>
    <row r="21" spans="1:39" s="6" customFormat="1" x14ac:dyDescent="0.25">
      <c r="A21" s="6" t="s">
        <v>31</v>
      </c>
      <c r="C21" s="27" t="s">
        <v>128</v>
      </c>
      <c r="D21" s="7">
        <v>0.25</v>
      </c>
      <c r="E21" s="7">
        <v>0.25</v>
      </c>
      <c r="F21" s="7">
        <v>0.25</v>
      </c>
      <c r="G21" s="7">
        <v>0.25</v>
      </c>
      <c r="H21" s="7">
        <v>0.25</v>
      </c>
      <c r="I21" s="7">
        <v>0.25</v>
      </c>
      <c r="J21" s="7">
        <v>0.25</v>
      </c>
      <c r="K21" s="7">
        <v>0.25</v>
      </c>
      <c r="L21" s="7">
        <v>0.25</v>
      </c>
      <c r="M21" s="7">
        <v>0.25</v>
      </c>
      <c r="N21" s="7">
        <v>0.25</v>
      </c>
      <c r="O21" s="7">
        <v>0.25</v>
      </c>
      <c r="P21" s="7">
        <v>0.25</v>
      </c>
      <c r="Q21" s="7">
        <v>0.25</v>
      </c>
      <c r="R21" s="7">
        <v>0.25</v>
      </c>
      <c r="S21" s="7">
        <v>0.25</v>
      </c>
      <c r="T21" s="7">
        <v>0.25</v>
      </c>
      <c r="U21" s="7">
        <v>0.25</v>
      </c>
      <c r="V21" s="7">
        <v>0.25</v>
      </c>
      <c r="W21" s="7">
        <v>0.25</v>
      </c>
      <c r="X21" s="7">
        <v>0.25</v>
      </c>
      <c r="Y21" s="7">
        <v>0.25</v>
      </c>
      <c r="Z21" s="7">
        <v>0.25</v>
      </c>
      <c r="AA21" s="7">
        <v>0.25</v>
      </c>
      <c r="AB21" s="7">
        <v>0.25</v>
      </c>
      <c r="AC21" s="7">
        <v>0.25</v>
      </c>
      <c r="AD21" s="7">
        <v>0.25</v>
      </c>
      <c r="AE21" s="7">
        <v>0.25</v>
      </c>
      <c r="AF21" s="7">
        <v>0.25</v>
      </c>
      <c r="AG21" s="7">
        <v>0.25</v>
      </c>
      <c r="AH21" s="7">
        <v>0.25</v>
      </c>
      <c r="AI21" s="7">
        <v>0.25</v>
      </c>
      <c r="AJ21" s="7">
        <v>0.25</v>
      </c>
      <c r="AK21" s="7">
        <v>0.25</v>
      </c>
      <c r="AL21" s="7">
        <v>0.25</v>
      </c>
      <c r="AM21" s="7">
        <v>0.25</v>
      </c>
    </row>
    <row r="22" spans="1:39" s="5" customFormat="1" x14ac:dyDescent="0.25">
      <c r="A22" s="5" t="s">
        <v>39</v>
      </c>
      <c r="B22" s="6" t="s">
        <v>99</v>
      </c>
      <c r="C22" s="6"/>
      <c r="D22" s="18">
        <f>D20*D21*Retention!D5</f>
        <v>192000</v>
      </c>
      <c r="E22" s="18">
        <f>E20*E21*Retention!E5</f>
        <v>194892</v>
      </c>
      <c r="F22" s="18">
        <f>F20*F21*Retention!F5</f>
        <v>148167.1035</v>
      </c>
      <c r="G22" s="18">
        <f>G20*G21*Retention!G5</f>
        <v>100134.13363762501</v>
      </c>
      <c r="H22" s="18">
        <f>H20*H21*Retention!H5</f>
        <v>101609.01790147698</v>
      </c>
      <c r="I22" s="18">
        <f>I20*I21*Retention!I5</f>
        <v>154792.74672883248</v>
      </c>
      <c r="J22" s="18">
        <f>J20*J21*Retention!J5</f>
        <v>157399.8861016141</v>
      </c>
      <c r="K22" s="18">
        <f>K20*K21*Retention!K5</f>
        <v>106734.31474164153</v>
      </c>
      <c r="L22" s="18">
        <f>L20*L21*Retention!L5</f>
        <v>81337.235497711008</v>
      </c>
      <c r="M22" s="18">
        <f>M20*M21*Retention!M5</f>
        <v>55018.736891800909</v>
      </c>
      <c r="N22" s="18">
        <f>N20*N21*Retention!N5</f>
        <v>55830.267799217327</v>
      </c>
      <c r="O22" s="18">
        <f>O20*O21*Retention!O5</f>
        <v>28320.063235824931</v>
      </c>
      <c r="P22" s="18">
        <f>P20*P21*Retention!P5</f>
        <v>229744.8059225872</v>
      </c>
      <c r="Q22" s="18">
        <f>Q20*Q21*Retention!Q5</f>
        <v>234197.33507224522</v>
      </c>
      <c r="R22" s="18">
        <f>R20*R21*Retention!R5</f>
        <v>178698.01329309834</v>
      </c>
      <c r="S22" s="18">
        <f>S20*S21*Retention!S5</f>
        <v>121175.75228341472</v>
      </c>
      <c r="T22" s="18">
        <f>T20*T21*Retention!T5</f>
        <v>123360.50157479313</v>
      </c>
      <c r="U22" s="18">
        <f>U20*U21*Retention!U5</f>
        <v>188502.05540283944</v>
      </c>
      <c r="V22" s="18">
        <f>V20*V21*Retention!V5</f>
        <v>192221.04466113923</v>
      </c>
      <c r="W22" s="18">
        <f>W20*W21*Retention!W5</f>
        <v>130683.07525984774</v>
      </c>
      <c r="X22" s="18">
        <f>X20*X21*Retention!X5</f>
        <v>99811.03636027062</v>
      </c>
      <c r="Y22" s="18">
        <f>Y20*Y21*Retention!Y5</f>
        <v>67643.488136413711</v>
      </c>
      <c r="Z22" s="18">
        <f>Z20*Z21*Retention!Z5</f>
        <v>68758.62081310073</v>
      </c>
      <c r="AA22" s="18">
        <f>AA20*AA21*Retention!AA5</f>
        <v>34930.057043887318</v>
      </c>
      <c r="AB22" s="18">
        <f>AB20*AB21*Retention!AB5</f>
        <v>283733.97187315335</v>
      </c>
      <c r="AC22" s="18">
        <f>AC20*AC21*Retention!AC5</f>
        <v>289608.95311223157</v>
      </c>
      <c r="AD22" s="18">
        <f>AD20*AD21*Retention!AD5</f>
        <v>221205.95775808321</v>
      </c>
      <c r="AE22" s="18">
        <f>AE20*AE21*Retention!AE5</f>
        <v>150131.19658865349</v>
      </c>
      <c r="AF22" s="18">
        <f>AF20*AF21*Retention!AF5</f>
        <v>152952.60802020843</v>
      </c>
      <c r="AG22" s="18">
        <f>AG20*AG21*Retention!AG5</f>
        <v>233863.50959403228</v>
      </c>
      <c r="AH22" s="18">
        <f>AH20*AH21*Retention!AH5</f>
        <v>238590.93594638523</v>
      </c>
      <c r="AI22" s="18">
        <f>AI20*AI21*Retention!AI5</f>
        <v>162262.66092657406</v>
      </c>
      <c r="AJ22" s="18">
        <f>AJ20*AJ21*Retention!AJ5</f>
        <v>123955.01723475243</v>
      </c>
      <c r="AK22" s="18">
        <f>AK20*AK21*Retention!AK5</f>
        <v>84012.684506399644</v>
      </c>
      <c r="AL22" s="18">
        <f>AL20*AL21*Retention!AL5</f>
        <v>85395.378668025558</v>
      </c>
      <c r="AM22" s="18">
        <f>AM20*AM21*Retention!AM5</f>
        <v>43376.406574172906</v>
      </c>
    </row>
    <row r="23" spans="1:39" s="6" customFormat="1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A24" t="s">
        <v>33</v>
      </c>
      <c r="C24" s="27" t="s">
        <v>128</v>
      </c>
      <c r="D24">
        <v>1E-3</v>
      </c>
      <c r="E24">
        <v>1E-3</v>
      </c>
      <c r="F24">
        <v>1E-3</v>
      </c>
      <c r="G24">
        <v>1E-3</v>
      </c>
      <c r="H24">
        <v>1E-3</v>
      </c>
      <c r="I24">
        <v>1E-3</v>
      </c>
      <c r="J24">
        <v>1E-3</v>
      </c>
      <c r="K24">
        <v>1E-3</v>
      </c>
      <c r="L24">
        <v>1E-3</v>
      </c>
      <c r="M24">
        <v>1E-3</v>
      </c>
      <c r="N24">
        <v>1E-3</v>
      </c>
      <c r="O24">
        <v>1E-3</v>
      </c>
      <c r="P24">
        <v>1E-3</v>
      </c>
      <c r="Q24">
        <v>1E-3</v>
      </c>
      <c r="R24">
        <v>1E-3</v>
      </c>
      <c r="S24">
        <v>1E-3</v>
      </c>
      <c r="T24">
        <v>1E-3</v>
      </c>
      <c r="U24">
        <v>1E-3</v>
      </c>
      <c r="V24">
        <v>1E-3</v>
      </c>
      <c r="W24">
        <v>1E-3</v>
      </c>
      <c r="X24">
        <v>1E-3</v>
      </c>
      <c r="Y24">
        <v>1E-3</v>
      </c>
      <c r="Z24">
        <v>1E-3</v>
      </c>
      <c r="AA24">
        <v>1E-3</v>
      </c>
      <c r="AB24">
        <v>1E-3</v>
      </c>
      <c r="AC24">
        <v>1E-3</v>
      </c>
      <c r="AD24">
        <v>1E-3</v>
      </c>
      <c r="AE24">
        <v>1E-3</v>
      </c>
      <c r="AF24">
        <v>1E-3</v>
      </c>
      <c r="AG24">
        <v>1E-3</v>
      </c>
      <c r="AH24">
        <v>1E-3</v>
      </c>
      <c r="AI24">
        <v>1E-3</v>
      </c>
      <c r="AJ24">
        <v>1E-3</v>
      </c>
      <c r="AK24">
        <v>1E-3</v>
      </c>
      <c r="AL24">
        <v>1E-3</v>
      </c>
      <c r="AM24">
        <v>1E-3</v>
      </c>
    </row>
    <row r="25" spans="1:39" s="6" customFormat="1" x14ac:dyDescent="0.25">
      <c r="A25" s="6" t="s">
        <v>30</v>
      </c>
      <c r="C25" s="27" t="s">
        <v>128</v>
      </c>
      <c r="D25" s="7">
        <v>0.1</v>
      </c>
      <c r="E25" s="7">
        <v>0.1</v>
      </c>
      <c r="F25" s="7">
        <v>0.1</v>
      </c>
      <c r="G25" s="7">
        <v>0.1</v>
      </c>
      <c r="H25" s="7">
        <v>0.1</v>
      </c>
      <c r="I25" s="7">
        <v>0.1</v>
      </c>
      <c r="J25" s="7">
        <v>0.1</v>
      </c>
      <c r="K25" s="7">
        <v>0.1</v>
      </c>
      <c r="L25" s="7">
        <v>0.1</v>
      </c>
      <c r="M25" s="7">
        <v>0.1</v>
      </c>
      <c r="N25" s="7">
        <v>0.1</v>
      </c>
      <c r="O25" s="7">
        <v>0.1</v>
      </c>
      <c r="P25" s="7">
        <v>0.1</v>
      </c>
      <c r="Q25" s="7">
        <v>0.1</v>
      </c>
      <c r="R25" s="7">
        <v>0.1</v>
      </c>
      <c r="S25" s="7">
        <v>0.1</v>
      </c>
      <c r="T25" s="7">
        <v>0.1</v>
      </c>
      <c r="U25" s="7">
        <v>0.1</v>
      </c>
      <c r="V25" s="7">
        <v>0.1</v>
      </c>
      <c r="W25" s="7">
        <v>0.1</v>
      </c>
      <c r="X25" s="7">
        <v>0.1</v>
      </c>
      <c r="Y25" s="7">
        <v>0.1</v>
      </c>
      <c r="Z25" s="7">
        <v>0.1</v>
      </c>
      <c r="AA25" s="7">
        <v>0.1</v>
      </c>
      <c r="AB25" s="7">
        <v>0.1</v>
      </c>
      <c r="AC25" s="7">
        <v>0.1</v>
      </c>
      <c r="AD25" s="7">
        <v>0.1</v>
      </c>
      <c r="AE25" s="7">
        <v>0.1</v>
      </c>
      <c r="AF25" s="7">
        <v>0.1</v>
      </c>
      <c r="AG25" s="7">
        <v>0.1</v>
      </c>
      <c r="AH25" s="7">
        <v>0.1</v>
      </c>
      <c r="AI25" s="7">
        <v>0.1</v>
      </c>
      <c r="AJ25" s="7">
        <v>0.1</v>
      </c>
      <c r="AK25" s="7">
        <v>0.1</v>
      </c>
      <c r="AL25" s="7">
        <v>0.1</v>
      </c>
      <c r="AM25" s="7">
        <v>0.1</v>
      </c>
    </row>
    <row r="26" spans="1:39" s="5" customFormat="1" x14ac:dyDescent="0.25">
      <c r="A26" s="5" t="s">
        <v>40</v>
      </c>
      <c r="B26" s="6" t="s">
        <v>100</v>
      </c>
      <c r="C26" s="6"/>
      <c r="D26" s="18">
        <f>D24*D25*Retention!D4</f>
        <v>9800</v>
      </c>
      <c r="E26" s="18">
        <f>E24*E25*Retention!E4</f>
        <v>9844.6949999999997</v>
      </c>
      <c r="F26" s="18">
        <f>F24*F25*Retention!F4</f>
        <v>9977.9998761875013</v>
      </c>
      <c r="G26" s="18">
        <f>G24*G25*Retention!G4</f>
        <v>10113.708396972266</v>
      </c>
      <c r="H26" s="18">
        <f>H24*H25*Retention!H4</f>
        <v>10261.302987179215</v>
      </c>
      <c r="I26" s="18">
        <f>I24*I25*Retention!I4</f>
        <v>10420.028060710658</v>
      </c>
      <c r="J26" s="18">
        <f>J24*J25*Retention!J4</f>
        <v>10593.95215346807</v>
      </c>
      <c r="K26" s="18">
        <f>K24*K25*Retention!K4</f>
        <v>10774.177260513174</v>
      </c>
      <c r="L26" s="18">
        <f>L24*L25*Retention!L4</f>
        <v>10945.834538306563</v>
      </c>
      <c r="M26" s="18">
        <f>M24*M25*Retention!M4</f>
        <v>11104.74573676506</v>
      </c>
      <c r="N26" s="18">
        <f>N24*N25*Retention!N4</f>
        <v>11267.184841711649</v>
      </c>
      <c r="O26" s="18">
        <f>O24*O25*Retention!O4</f>
        <v>11429.29390972681</v>
      </c>
      <c r="P26" s="18">
        <f>P24*P25*Retention!P4</f>
        <v>11588.650646584671</v>
      </c>
      <c r="Q26" s="18">
        <f>Q24*Q25*Retention!Q4</f>
        <v>11811.423201850199</v>
      </c>
      <c r="R26" s="18">
        <f>R24*R25*Retention!R4</f>
        <v>12014.908583286278</v>
      </c>
      <c r="S26" s="18">
        <f>S24*S25*Retention!S4</f>
        <v>12219.439079081407</v>
      </c>
      <c r="T26" s="18">
        <f>T24*T25*Retention!T4</f>
        <v>12438.075074856997</v>
      </c>
      <c r="U26" s="18">
        <f>U24*U25*Retention!U4</f>
        <v>12668.994761921371</v>
      </c>
      <c r="V26" s="18">
        <f>V24*V25*Retention!V4</f>
        <v>12917.098763007481</v>
      </c>
      <c r="W26" s="18">
        <f>W24*W25*Retention!W4</f>
        <v>13170.846804531915</v>
      </c>
      <c r="X26" s="18">
        <f>X24*X25*Retention!X4</f>
        <v>13410.859793723062</v>
      </c>
      <c r="Y26" s="18">
        <f>Y24*Y25*Retention!Y4</f>
        <v>13631.606903771457</v>
      </c>
      <c r="Z26" s="18">
        <f>Z24*Z25*Retention!Z4</f>
        <v>13854.82618741867</v>
      </c>
      <c r="AA26" s="18">
        <f>AA24*AA25*Retention!AA4</f>
        <v>14075.322700655997</v>
      </c>
      <c r="AB26" s="18">
        <f>AB24*AB25*Retention!AB4</f>
        <v>14290.201405909396</v>
      </c>
      <c r="AC26" s="18">
        <f>AC24*AC25*Retention!AC4</f>
        <v>14584.158392568628</v>
      </c>
      <c r="AD26" s="18">
        <f>AD24*AD25*Retention!AD4</f>
        <v>14850.988491238877</v>
      </c>
      <c r="AE26" s="18">
        <f>AE24*AE25*Retention!AE4</f>
        <v>15117.263837280791</v>
      </c>
      <c r="AF26" s="18">
        <f>AF24*AF25*Retention!AF4</f>
        <v>15399.630139555831</v>
      </c>
      <c r="AG26" s="18">
        <f>AG24*AG25*Retention!AG4</f>
        <v>15695.50095317635</v>
      </c>
      <c r="AH26" s="18">
        <f>AH24*AH25*Retention!AH4</f>
        <v>16010.899665948222</v>
      </c>
      <c r="AI26" s="18">
        <f>AI24*AI25*Retention!AI4</f>
        <v>16331.346536156247</v>
      </c>
      <c r="AJ26" s="18">
        <f>AJ24*AJ25*Retention!AJ4</f>
        <v>16632.66552368737</v>
      </c>
      <c r="AK26" s="18">
        <f>AK24*AK25*Retention!AK4</f>
        <v>16908.122272093635</v>
      </c>
      <c r="AL26" s="18">
        <f>AL24*AL25*Retention!AL4</f>
        <v>17184.922283076405</v>
      </c>
      <c r="AM26" s="18">
        <f>AM24*AM25*Retention!AM4</f>
        <v>17456.67606911952</v>
      </c>
    </row>
    <row r="27" spans="1:39" s="6" customFormat="1" x14ac:dyDescent="0.25"/>
    <row r="28" spans="1:39" s="6" customFormat="1" x14ac:dyDescent="0.25">
      <c r="A28" s="5" t="s">
        <v>14</v>
      </c>
    </row>
    <row r="29" spans="1:39" s="6" customFormat="1" x14ac:dyDescent="0.25">
      <c r="A29" s="5"/>
    </row>
    <row r="30" spans="1:39" s="6" customFormat="1" x14ac:dyDescent="0.25">
      <c r="A30" s="5" t="s">
        <v>41</v>
      </c>
      <c r="B30" s="6" t="s">
        <v>101</v>
      </c>
      <c r="D30" s="6">
        <f>D13</f>
        <v>3016000</v>
      </c>
      <c r="E30" s="6">
        <f t="shared" ref="E30:H30" si="8">E13</f>
        <v>2880480</v>
      </c>
      <c r="F30" s="6">
        <f t="shared" si="8"/>
        <v>2976960</v>
      </c>
      <c r="G30" s="6">
        <f t="shared" si="8"/>
        <v>3201500</v>
      </c>
      <c r="H30" s="6">
        <f t="shared" si="8"/>
        <v>3368040</v>
      </c>
      <c r="I30" s="6">
        <f t="shared" ref="I30:AM30" si="9">I13</f>
        <v>3538600</v>
      </c>
      <c r="J30" s="6">
        <f t="shared" si="9"/>
        <v>3643120</v>
      </c>
      <c r="K30" s="6">
        <f t="shared" si="9"/>
        <v>3603500</v>
      </c>
      <c r="L30" s="6">
        <f t="shared" si="9"/>
        <v>3481760</v>
      </c>
      <c r="M30" s="6">
        <f t="shared" si="9"/>
        <v>3576230</v>
      </c>
      <c r="N30" s="6">
        <f t="shared" si="9"/>
        <v>3592600</v>
      </c>
      <c r="O30" s="6">
        <f t="shared" si="9"/>
        <v>3604950</v>
      </c>
      <c r="P30" s="6">
        <f t="shared" si="9"/>
        <v>4270240</v>
      </c>
      <c r="Q30" s="6">
        <f t="shared" si="9"/>
        <v>4038240</v>
      </c>
      <c r="R30" s="6">
        <f t="shared" si="9"/>
        <v>4134720</v>
      </c>
      <c r="S30" s="6">
        <f t="shared" si="9"/>
        <v>4407500</v>
      </c>
      <c r="T30" s="6">
        <f t="shared" si="9"/>
        <v>4598160</v>
      </c>
      <c r="U30" s="6">
        <f t="shared" si="9"/>
        <v>4792840</v>
      </c>
      <c r="V30" s="6">
        <f t="shared" si="9"/>
        <v>4897360</v>
      </c>
      <c r="W30" s="6">
        <f t="shared" si="9"/>
        <v>4809500</v>
      </c>
      <c r="X30" s="6">
        <f t="shared" si="9"/>
        <v>4615400</v>
      </c>
      <c r="Y30" s="6">
        <f t="shared" si="9"/>
        <v>4709870</v>
      </c>
      <c r="Z30" s="6">
        <f t="shared" si="9"/>
        <v>4702120</v>
      </c>
      <c r="AA30" s="6">
        <f t="shared" si="9"/>
        <v>4690350</v>
      </c>
      <c r="AB30" s="6">
        <f t="shared" si="9"/>
        <v>5524480</v>
      </c>
      <c r="AC30" s="6">
        <f t="shared" si="9"/>
        <v>5196000</v>
      </c>
      <c r="AD30" s="6">
        <f t="shared" si="9"/>
        <v>5292480</v>
      </c>
      <c r="AE30" s="6">
        <f t="shared" si="9"/>
        <v>5613500</v>
      </c>
      <c r="AF30" s="6">
        <f t="shared" si="9"/>
        <v>5828280</v>
      </c>
      <c r="AG30" s="6">
        <f t="shared" si="9"/>
        <v>6047080</v>
      </c>
      <c r="AH30" s="6">
        <f t="shared" si="9"/>
        <v>6151600</v>
      </c>
      <c r="AI30" s="6">
        <f t="shared" si="9"/>
        <v>6015500</v>
      </c>
      <c r="AJ30" s="6">
        <f t="shared" si="9"/>
        <v>5749040</v>
      </c>
      <c r="AK30" s="6">
        <f t="shared" si="9"/>
        <v>5843510</v>
      </c>
      <c r="AL30" s="6">
        <f t="shared" si="9"/>
        <v>5811640</v>
      </c>
      <c r="AM30" s="6">
        <f t="shared" si="9"/>
        <v>5775750</v>
      </c>
    </row>
    <row r="31" spans="1:39" s="6" customFormat="1" x14ac:dyDescent="0.25">
      <c r="A31" s="5" t="s">
        <v>42</v>
      </c>
      <c r="B31" s="6" t="s">
        <v>103</v>
      </c>
      <c r="D31" s="9">
        <f>D22</f>
        <v>192000</v>
      </c>
      <c r="E31" s="9">
        <f t="shared" ref="E31:H31" si="10">E22</f>
        <v>194892</v>
      </c>
      <c r="F31" s="9">
        <f t="shared" si="10"/>
        <v>148167.1035</v>
      </c>
      <c r="G31" s="9">
        <f t="shared" si="10"/>
        <v>100134.13363762501</v>
      </c>
      <c r="H31" s="9">
        <f t="shared" si="10"/>
        <v>101609.01790147698</v>
      </c>
      <c r="I31" s="9">
        <f t="shared" ref="I31:AM31" si="11">I22</f>
        <v>154792.74672883248</v>
      </c>
      <c r="J31" s="9">
        <f t="shared" si="11"/>
        <v>157399.8861016141</v>
      </c>
      <c r="K31" s="9">
        <f t="shared" si="11"/>
        <v>106734.31474164153</v>
      </c>
      <c r="L31" s="9">
        <f t="shared" si="11"/>
        <v>81337.235497711008</v>
      </c>
      <c r="M31" s="9">
        <f t="shared" si="11"/>
        <v>55018.736891800909</v>
      </c>
      <c r="N31" s="9">
        <f t="shared" si="11"/>
        <v>55830.267799217327</v>
      </c>
      <c r="O31" s="9">
        <f t="shared" si="11"/>
        <v>28320.063235824931</v>
      </c>
      <c r="P31" s="9">
        <f t="shared" si="11"/>
        <v>229744.8059225872</v>
      </c>
      <c r="Q31" s="9">
        <f t="shared" si="11"/>
        <v>234197.33507224522</v>
      </c>
      <c r="R31" s="9">
        <f t="shared" si="11"/>
        <v>178698.01329309834</v>
      </c>
      <c r="S31" s="9">
        <f t="shared" si="11"/>
        <v>121175.75228341472</v>
      </c>
      <c r="T31" s="9">
        <f t="shared" si="11"/>
        <v>123360.50157479313</v>
      </c>
      <c r="U31" s="9">
        <f t="shared" si="11"/>
        <v>188502.05540283944</v>
      </c>
      <c r="V31" s="9">
        <f t="shared" si="11"/>
        <v>192221.04466113923</v>
      </c>
      <c r="W31" s="9">
        <f t="shared" si="11"/>
        <v>130683.07525984774</v>
      </c>
      <c r="X31" s="9">
        <f t="shared" si="11"/>
        <v>99811.03636027062</v>
      </c>
      <c r="Y31" s="9">
        <f t="shared" si="11"/>
        <v>67643.488136413711</v>
      </c>
      <c r="Z31" s="9">
        <f t="shared" si="11"/>
        <v>68758.62081310073</v>
      </c>
      <c r="AA31" s="9">
        <f t="shared" si="11"/>
        <v>34930.057043887318</v>
      </c>
      <c r="AB31" s="9">
        <f t="shared" si="11"/>
        <v>283733.97187315335</v>
      </c>
      <c r="AC31" s="9">
        <f t="shared" si="11"/>
        <v>289608.95311223157</v>
      </c>
      <c r="AD31" s="9">
        <f t="shared" si="11"/>
        <v>221205.95775808321</v>
      </c>
      <c r="AE31" s="9">
        <f t="shared" si="11"/>
        <v>150131.19658865349</v>
      </c>
      <c r="AF31" s="9">
        <f t="shared" si="11"/>
        <v>152952.60802020843</v>
      </c>
      <c r="AG31" s="9">
        <f t="shared" si="11"/>
        <v>233863.50959403228</v>
      </c>
      <c r="AH31" s="9">
        <f t="shared" si="11"/>
        <v>238590.93594638523</v>
      </c>
      <c r="AI31" s="9">
        <f t="shared" si="11"/>
        <v>162262.66092657406</v>
      </c>
      <c r="AJ31" s="9">
        <f t="shared" si="11"/>
        <v>123955.01723475243</v>
      </c>
      <c r="AK31" s="9">
        <f t="shared" si="11"/>
        <v>84012.684506399644</v>
      </c>
      <c r="AL31" s="9">
        <f t="shared" si="11"/>
        <v>85395.378668025558</v>
      </c>
      <c r="AM31" s="9">
        <f t="shared" si="11"/>
        <v>43376.406574172906</v>
      </c>
    </row>
    <row r="32" spans="1:39" s="5" customFormat="1" x14ac:dyDescent="0.25">
      <c r="A32" s="5" t="s">
        <v>46</v>
      </c>
      <c r="B32" s="6" t="s">
        <v>104</v>
      </c>
      <c r="C32" s="6"/>
      <c r="D32" s="18">
        <f>D30+D31</f>
        <v>3208000</v>
      </c>
      <c r="E32" s="18">
        <f t="shared" ref="E32:H32" si="12">E30+E31</f>
        <v>3075372</v>
      </c>
      <c r="F32" s="18">
        <f t="shared" si="12"/>
        <v>3125127.1035000002</v>
      </c>
      <c r="G32" s="18">
        <f t="shared" si="12"/>
        <v>3301634.1336376248</v>
      </c>
      <c r="H32" s="18">
        <f t="shared" si="12"/>
        <v>3469649.0179014769</v>
      </c>
      <c r="I32" s="18">
        <f t="shared" ref="I32:AM32" si="13">I30+I31</f>
        <v>3693392.7467288324</v>
      </c>
      <c r="J32" s="18">
        <f t="shared" si="13"/>
        <v>3800519.8861016142</v>
      </c>
      <c r="K32" s="18">
        <f t="shared" si="13"/>
        <v>3710234.3147416417</v>
      </c>
      <c r="L32" s="18">
        <f t="shared" si="13"/>
        <v>3563097.2354977112</v>
      </c>
      <c r="M32" s="18">
        <f t="shared" si="13"/>
        <v>3631248.736891801</v>
      </c>
      <c r="N32" s="18">
        <f t="shared" si="13"/>
        <v>3648430.2677992173</v>
      </c>
      <c r="O32" s="18">
        <f t="shared" si="13"/>
        <v>3633270.0632358249</v>
      </c>
      <c r="P32" s="18">
        <f t="shared" si="13"/>
        <v>4499984.8059225874</v>
      </c>
      <c r="Q32" s="18">
        <f t="shared" si="13"/>
        <v>4272437.3350722454</v>
      </c>
      <c r="R32" s="18">
        <f t="shared" si="13"/>
        <v>4313418.0132930987</v>
      </c>
      <c r="S32" s="18">
        <f t="shared" si="13"/>
        <v>4528675.7522834148</v>
      </c>
      <c r="T32" s="18">
        <f t="shared" si="13"/>
        <v>4721520.5015747929</v>
      </c>
      <c r="U32" s="18">
        <f t="shared" si="13"/>
        <v>4981342.0554028396</v>
      </c>
      <c r="V32" s="18">
        <f t="shared" si="13"/>
        <v>5089581.0446611391</v>
      </c>
      <c r="W32" s="18">
        <f t="shared" si="13"/>
        <v>4940183.0752598476</v>
      </c>
      <c r="X32" s="18">
        <f t="shared" si="13"/>
        <v>4715211.0363602703</v>
      </c>
      <c r="Y32" s="18">
        <f t="shared" si="13"/>
        <v>4777513.4881364135</v>
      </c>
      <c r="Z32" s="18">
        <f t="shared" si="13"/>
        <v>4770878.6208131006</v>
      </c>
      <c r="AA32" s="18">
        <f t="shared" si="13"/>
        <v>4725280.0570438877</v>
      </c>
      <c r="AB32" s="18">
        <f t="shared" si="13"/>
        <v>5808213.971873153</v>
      </c>
      <c r="AC32" s="18">
        <f t="shared" si="13"/>
        <v>5485608.9531122316</v>
      </c>
      <c r="AD32" s="18">
        <f t="shared" si="13"/>
        <v>5513685.957758083</v>
      </c>
      <c r="AE32" s="18">
        <f t="shared" si="13"/>
        <v>5763631.1965886531</v>
      </c>
      <c r="AF32" s="18">
        <f t="shared" si="13"/>
        <v>5981232.6080202088</v>
      </c>
      <c r="AG32" s="18">
        <f t="shared" si="13"/>
        <v>6280943.5095940325</v>
      </c>
      <c r="AH32" s="18">
        <f t="shared" si="13"/>
        <v>6390190.9359463854</v>
      </c>
      <c r="AI32" s="18">
        <f t="shared" si="13"/>
        <v>6177762.6609265739</v>
      </c>
      <c r="AJ32" s="18">
        <f t="shared" si="13"/>
        <v>5872995.0172347529</v>
      </c>
      <c r="AK32" s="18">
        <f t="shared" si="13"/>
        <v>5927522.6845063996</v>
      </c>
      <c r="AL32" s="18">
        <f t="shared" si="13"/>
        <v>5897035.3786680251</v>
      </c>
      <c r="AM32" s="18">
        <f t="shared" si="13"/>
        <v>5819126.4065741729</v>
      </c>
    </row>
    <row r="33" spans="1:39" s="6" customFormat="1" x14ac:dyDescent="0.25"/>
    <row r="34" spans="1:39" s="6" customFormat="1" x14ac:dyDescent="0.25">
      <c r="A34" s="5" t="s">
        <v>43</v>
      </c>
      <c r="B34" s="6" t="s">
        <v>102</v>
      </c>
      <c r="D34" s="9">
        <f>D16</f>
        <v>5800</v>
      </c>
      <c r="E34" s="9">
        <f t="shared" ref="E34:H34" si="14">E16</f>
        <v>6001</v>
      </c>
      <c r="F34" s="9">
        <f t="shared" si="14"/>
        <v>6202</v>
      </c>
      <c r="G34" s="9">
        <f t="shared" si="14"/>
        <v>6403</v>
      </c>
      <c r="H34" s="9">
        <f t="shared" si="14"/>
        <v>6604</v>
      </c>
      <c r="I34" s="9">
        <f t="shared" ref="I34:AM34" si="15">I16</f>
        <v>6805</v>
      </c>
      <c r="J34" s="9">
        <f t="shared" si="15"/>
        <v>7006</v>
      </c>
      <c r="K34" s="9">
        <f t="shared" si="15"/>
        <v>7207</v>
      </c>
      <c r="L34" s="9">
        <f t="shared" si="15"/>
        <v>7408</v>
      </c>
      <c r="M34" s="9">
        <f t="shared" si="15"/>
        <v>7609</v>
      </c>
      <c r="N34" s="9">
        <f t="shared" si="15"/>
        <v>7810</v>
      </c>
      <c r="O34" s="9">
        <f t="shared" si="15"/>
        <v>8011</v>
      </c>
      <c r="P34" s="9">
        <f t="shared" si="15"/>
        <v>8212</v>
      </c>
      <c r="Q34" s="9">
        <f t="shared" si="15"/>
        <v>8413</v>
      </c>
      <c r="R34" s="9">
        <f t="shared" si="15"/>
        <v>8614</v>
      </c>
      <c r="S34" s="9">
        <f t="shared" si="15"/>
        <v>8815</v>
      </c>
      <c r="T34" s="9">
        <f t="shared" si="15"/>
        <v>9016</v>
      </c>
      <c r="U34" s="9">
        <f t="shared" si="15"/>
        <v>9217</v>
      </c>
      <c r="V34" s="9">
        <f t="shared" si="15"/>
        <v>9418</v>
      </c>
      <c r="W34" s="9">
        <f t="shared" si="15"/>
        <v>9619</v>
      </c>
      <c r="X34" s="9">
        <f t="shared" si="15"/>
        <v>9820</v>
      </c>
      <c r="Y34" s="9">
        <f t="shared" si="15"/>
        <v>10021</v>
      </c>
      <c r="Z34" s="9">
        <f t="shared" si="15"/>
        <v>10222</v>
      </c>
      <c r="AA34" s="9">
        <f t="shared" si="15"/>
        <v>10423</v>
      </c>
      <c r="AB34" s="9">
        <f t="shared" si="15"/>
        <v>10624</v>
      </c>
      <c r="AC34" s="9">
        <f t="shared" si="15"/>
        <v>10825</v>
      </c>
      <c r="AD34" s="9">
        <f t="shared" si="15"/>
        <v>11026</v>
      </c>
      <c r="AE34" s="9">
        <f t="shared" si="15"/>
        <v>11227</v>
      </c>
      <c r="AF34" s="9">
        <f t="shared" si="15"/>
        <v>11428</v>
      </c>
      <c r="AG34" s="9">
        <f t="shared" si="15"/>
        <v>11629</v>
      </c>
      <c r="AH34" s="9">
        <f t="shared" si="15"/>
        <v>11830</v>
      </c>
      <c r="AI34" s="9">
        <f t="shared" si="15"/>
        <v>12031</v>
      </c>
      <c r="AJ34" s="9">
        <f t="shared" si="15"/>
        <v>12232</v>
      </c>
      <c r="AK34" s="9">
        <f t="shared" si="15"/>
        <v>12433</v>
      </c>
      <c r="AL34" s="9">
        <f t="shared" si="15"/>
        <v>12634</v>
      </c>
      <c r="AM34" s="9">
        <f t="shared" si="15"/>
        <v>12835</v>
      </c>
    </row>
    <row r="35" spans="1:39" s="6" customFormat="1" x14ac:dyDescent="0.25">
      <c r="A35" s="5" t="s">
        <v>44</v>
      </c>
      <c r="B35" s="6" t="s">
        <v>40</v>
      </c>
      <c r="D35" s="6">
        <f>D26</f>
        <v>9800</v>
      </c>
      <c r="E35" s="6">
        <f t="shared" ref="E35:H35" si="16">E26</f>
        <v>9844.6949999999997</v>
      </c>
      <c r="F35" s="6">
        <f t="shared" si="16"/>
        <v>9977.9998761875013</v>
      </c>
      <c r="G35" s="6">
        <f t="shared" si="16"/>
        <v>10113.708396972266</v>
      </c>
      <c r="H35" s="6">
        <f t="shared" si="16"/>
        <v>10261.302987179215</v>
      </c>
      <c r="I35" s="6">
        <f t="shared" ref="I35:AM35" si="17">I26</f>
        <v>10420.028060710658</v>
      </c>
      <c r="J35" s="6">
        <f t="shared" si="17"/>
        <v>10593.95215346807</v>
      </c>
      <c r="K35" s="6">
        <f t="shared" si="17"/>
        <v>10774.177260513174</v>
      </c>
      <c r="L35" s="6">
        <f t="shared" si="17"/>
        <v>10945.834538306563</v>
      </c>
      <c r="M35" s="6">
        <f t="shared" si="17"/>
        <v>11104.74573676506</v>
      </c>
      <c r="N35" s="6">
        <f t="shared" si="17"/>
        <v>11267.184841711649</v>
      </c>
      <c r="O35" s="6">
        <f t="shared" si="17"/>
        <v>11429.29390972681</v>
      </c>
      <c r="P35" s="6">
        <f t="shared" si="17"/>
        <v>11588.650646584671</v>
      </c>
      <c r="Q35" s="6">
        <f t="shared" si="17"/>
        <v>11811.423201850199</v>
      </c>
      <c r="R35" s="6">
        <f t="shared" si="17"/>
        <v>12014.908583286278</v>
      </c>
      <c r="S35" s="6">
        <f t="shared" si="17"/>
        <v>12219.439079081407</v>
      </c>
      <c r="T35" s="6">
        <f t="shared" si="17"/>
        <v>12438.075074856997</v>
      </c>
      <c r="U35" s="6">
        <f t="shared" si="17"/>
        <v>12668.994761921371</v>
      </c>
      <c r="V35" s="6">
        <f t="shared" si="17"/>
        <v>12917.098763007481</v>
      </c>
      <c r="W35" s="6">
        <f t="shared" si="17"/>
        <v>13170.846804531915</v>
      </c>
      <c r="X35" s="6">
        <f t="shared" si="17"/>
        <v>13410.859793723062</v>
      </c>
      <c r="Y35" s="6">
        <f t="shared" si="17"/>
        <v>13631.606903771457</v>
      </c>
      <c r="Z35" s="6">
        <f t="shared" si="17"/>
        <v>13854.82618741867</v>
      </c>
      <c r="AA35" s="6">
        <f t="shared" si="17"/>
        <v>14075.322700655997</v>
      </c>
      <c r="AB35" s="6">
        <f t="shared" si="17"/>
        <v>14290.201405909396</v>
      </c>
      <c r="AC35" s="6">
        <f t="shared" si="17"/>
        <v>14584.158392568628</v>
      </c>
      <c r="AD35" s="6">
        <f t="shared" si="17"/>
        <v>14850.988491238877</v>
      </c>
      <c r="AE35" s="6">
        <f t="shared" si="17"/>
        <v>15117.263837280791</v>
      </c>
      <c r="AF35" s="6">
        <f t="shared" si="17"/>
        <v>15399.630139555831</v>
      </c>
      <c r="AG35" s="6">
        <f t="shared" si="17"/>
        <v>15695.50095317635</v>
      </c>
      <c r="AH35" s="6">
        <f t="shared" si="17"/>
        <v>16010.899665948222</v>
      </c>
      <c r="AI35" s="6">
        <f t="shared" si="17"/>
        <v>16331.346536156247</v>
      </c>
      <c r="AJ35" s="6">
        <f t="shared" si="17"/>
        <v>16632.66552368737</v>
      </c>
      <c r="AK35" s="6">
        <f t="shared" si="17"/>
        <v>16908.122272093635</v>
      </c>
      <c r="AL35" s="6">
        <f t="shared" si="17"/>
        <v>17184.922283076405</v>
      </c>
      <c r="AM35" s="6">
        <f t="shared" si="17"/>
        <v>17456.67606911952</v>
      </c>
    </row>
    <row r="36" spans="1:39" s="5" customFormat="1" x14ac:dyDescent="0.25">
      <c r="A36" s="5" t="s">
        <v>45</v>
      </c>
      <c r="B36" s="6" t="s">
        <v>105</v>
      </c>
      <c r="C36" s="6"/>
      <c r="D36" s="18">
        <f>D34+D35</f>
        <v>15600</v>
      </c>
      <c r="E36" s="18">
        <f t="shared" ref="E36:H36" si="18">E34+E35</f>
        <v>15845.695</v>
      </c>
      <c r="F36" s="18">
        <f t="shared" si="18"/>
        <v>16179.999876187501</v>
      </c>
      <c r="G36" s="18">
        <f t="shared" si="18"/>
        <v>16516.708396972266</v>
      </c>
      <c r="H36" s="18">
        <f t="shared" si="18"/>
        <v>16865.302987179217</v>
      </c>
      <c r="I36" s="18">
        <f t="shared" ref="I36:AM36" si="19">I34+I35</f>
        <v>17225.028060710658</v>
      </c>
      <c r="J36" s="18">
        <f t="shared" si="19"/>
        <v>17599.952153468068</v>
      </c>
      <c r="K36" s="18">
        <f t="shared" si="19"/>
        <v>17981.177260513174</v>
      </c>
      <c r="L36" s="18">
        <f t="shared" si="19"/>
        <v>18353.834538306561</v>
      </c>
      <c r="M36" s="18">
        <f t="shared" si="19"/>
        <v>18713.74573676506</v>
      </c>
      <c r="N36" s="18">
        <f t="shared" si="19"/>
        <v>19077.184841711649</v>
      </c>
      <c r="O36" s="18">
        <f t="shared" si="19"/>
        <v>19440.29390972681</v>
      </c>
      <c r="P36" s="18">
        <f t="shared" si="19"/>
        <v>19800.650646584669</v>
      </c>
      <c r="Q36" s="18">
        <f t="shared" si="19"/>
        <v>20224.423201850201</v>
      </c>
      <c r="R36" s="18">
        <f t="shared" si="19"/>
        <v>20628.908583286277</v>
      </c>
      <c r="S36" s="18">
        <f t="shared" si="19"/>
        <v>21034.439079081407</v>
      </c>
      <c r="T36" s="18">
        <f t="shared" si="19"/>
        <v>21454.075074856999</v>
      </c>
      <c r="U36" s="18">
        <f t="shared" si="19"/>
        <v>21885.994761921371</v>
      </c>
      <c r="V36" s="18">
        <f t="shared" si="19"/>
        <v>22335.098763007481</v>
      </c>
      <c r="W36" s="18">
        <f t="shared" si="19"/>
        <v>22789.846804531917</v>
      </c>
      <c r="X36" s="18">
        <f t="shared" si="19"/>
        <v>23230.859793723062</v>
      </c>
      <c r="Y36" s="18">
        <f t="shared" si="19"/>
        <v>23652.606903771455</v>
      </c>
      <c r="Z36" s="18">
        <f t="shared" si="19"/>
        <v>24076.826187418672</v>
      </c>
      <c r="AA36" s="18">
        <f t="shared" si="19"/>
        <v>24498.322700655997</v>
      </c>
      <c r="AB36" s="18">
        <f t="shared" si="19"/>
        <v>24914.201405909396</v>
      </c>
      <c r="AC36" s="18">
        <f t="shared" si="19"/>
        <v>25409.158392568628</v>
      </c>
      <c r="AD36" s="18">
        <f t="shared" si="19"/>
        <v>25876.988491238877</v>
      </c>
      <c r="AE36" s="18">
        <f t="shared" si="19"/>
        <v>26344.263837280792</v>
      </c>
      <c r="AF36" s="18">
        <f t="shared" si="19"/>
        <v>26827.630139555833</v>
      </c>
      <c r="AG36" s="18">
        <f t="shared" si="19"/>
        <v>27324.50095317635</v>
      </c>
      <c r="AH36" s="18">
        <f t="shared" si="19"/>
        <v>27840.899665948222</v>
      </c>
      <c r="AI36" s="18">
        <f t="shared" si="19"/>
        <v>28362.346536156248</v>
      </c>
      <c r="AJ36" s="18">
        <f t="shared" si="19"/>
        <v>28864.66552368737</v>
      </c>
      <c r="AK36" s="18">
        <f t="shared" si="19"/>
        <v>29341.122272093635</v>
      </c>
      <c r="AL36" s="18">
        <f t="shared" si="19"/>
        <v>29818.922283076405</v>
      </c>
      <c r="AM36" s="18">
        <f t="shared" si="19"/>
        <v>30291.67606911952</v>
      </c>
    </row>
    <row r="37" spans="1:39" s="6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621-1409-404B-ACCF-E8CEDFE27F29}">
  <dimension ref="A1:AM22"/>
  <sheetViews>
    <sheetView tabSelected="1" topLeftCell="U1" workbookViewId="0">
      <selection activeCell="D9" sqref="D9:AM9"/>
    </sheetView>
  </sheetViews>
  <sheetFormatPr defaultColWidth="11" defaultRowHeight="15.75" x14ac:dyDescent="0.25"/>
  <cols>
    <col min="1" max="1" width="29.125" customWidth="1"/>
    <col min="2" max="2" width="58.25" customWidth="1"/>
    <col min="3" max="3" width="20.125" customWidth="1"/>
  </cols>
  <sheetData>
    <row r="1" spans="1:39" x14ac:dyDescent="0.25">
      <c r="A1" s="4" t="s">
        <v>4</v>
      </c>
      <c r="B1" s="4" t="s">
        <v>5</v>
      </c>
      <c r="C1" s="4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39" x14ac:dyDescent="0.25">
      <c r="A2" s="5" t="s">
        <v>11</v>
      </c>
    </row>
    <row r="3" spans="1:39" s="5" customFormat="1" x14ac:dyDescent="0.25"/>
    <row r="4" spans="1:39" s="6" customFormat="1" x14ac:dyDescent="0.25">
      <c r="A4" s="5" t="s">
        <v>59</v>
      </c>
      <c r="D4" s="9">
        <v>98000000</v>
      </c>
      <c r="E4" s="9">
        <f>D22</f>
        <v>98446950</v>
      </c>
      <c r="F4" s="9">
        <f t="shared" ref="F4:AM4" si="0">E22</f>
        <v>99779998.761875004</v>
      </c>
      <c r="G4" s="9">
        <f t="shared" si="0"/>
        <v>101137083.96972266</v>
      </c>
      <c r="H4" s="9">
        <f t="shared" si="0"/>
        <v>102613029.87179215</v>
      </c>
      <c r="I4" s="9">
        <f t="shared" si="0"/>
        <v>104200280.60710657</v>
      </c>
      <c r="J4" s="9">
        <f t="shared" si="0"/>
        <v>105939521.53468069</v>
      </c>
      <c r="K4" s="9">
        <f t="shared" si="0"/>
        <v>107741772.60513173</v>
      </c>
      <c r="L4" s="9">
        <f t="shared" si="0"/>
        <v>109458345.38306563</v>
      </c>
      <c r="M4" s="9">
        <f t="shared" si="0"/>
        <v>111047457.3676506</v>
      </c>
      <c r="N4" s="9">
        <f t="shared" si="0"/>
        <v>112671848.41711648</v>
      </c>
      <c r="O4" s="9">
        <f t="shared" si="0"/>
        <v>114292939.09726809</v>
      </c>
      <c r="P4" s="9">
        <f t="shared" si="0"/>
        <v>115886506.4658467</v>
      </c>
      <c r="Q4" s="9">
        <f t="shared" si="0"/>
        <v>118114232.01850198</v>
      </c>
      <c r="R4" s="9">
        <f t="shared" si="0"/>
        <v>120149085.83286278</v>
      </c>
      <c r="S4" s="9">
        <f t="shared" si="0"/>
        <v>122194390.79081406</v>
      </c>
      <c r="T4" s="9">
        <f t="shared" si="0"/>
        <v>124380750.74856997</v>
      </c>
      <c r="U4" s="9">
        <f t="shared" si="0"/>
        <v>126689947.6192137</v>
      </c>
      <c r="V4" s="9">
        <f t="shared" si="0"/>
        <v>129170987.63007481</v>
      </c>
      <c r="W4" s="9">
        <f t="shared" si="0"/>
        <v>131708468.04531914</v>
      </c>
      <c r="X4" s="9">
        <f t="shared" si="0"/>
        <v>134108597.93723062</v>
      </c>
      <c r="Y4" s="9">
        <f t="shared" si="0"/>
        <v>136316069.03771457</v>
      </c>
      <c r="Z4" s="9">
        <f t="shared" si="0"/>
        <v>138548261.87418669</v>
      </c>
      <c r="AA4" s="9">
        <f t="shared" si="0"/>
        <v>140753227.00655997</v>
      </c>
      <c r="AB4" s="9">
        <f t="shared" si="0"/>
        <v>142902014.05909395</v>
      </c>
      <c r="AC4" s="9">
        <f t="shared" si="0"/>
        <v>145841583.92568627</v>
      </c>
      <c r="AD4" s="9">
        <f t="shared" si="0"/>
        <v>148509884.91238877</v>
      </c>
      <c r="AE4" s="9">
        <f t="shared" si="0"/>
        <v>151172638.37280789</v>
      </c>
      <c r="AF4" s="9">
        <f t="shared" si="0"/>
        <v>153996301.3955583</v>
      </c>
      <c r="AG4" s="9">
        <f t="shared" si="0"/>
        <v>156955009.53176349</v>
      </c>
      <c r="AH4" s="9">
        <f t="shared" si="0"/>
        <v>160108996.65948221</v>
      </c>
      <c r="AI4" s="9">
        <f t="shared" si="0"/>
        <v>163313465.36156246</v>
      </c>
      <c r="AJ4" s="9">
        <f t="shared" si="0"/>
        <v>166326655.23687369</v>
      </c>
      <c r="AK4" s="9">
        <f t="shared" si="0"/>
        <v>169081222.72093633</v>
      </c>
      <c r="AL4" s="9">
        <f t="shared" si="0"/>
        <v>171849222.83076403</v>
      </c>
      <c r="AM4" s="9">
        <f t="shared" si="0"/>
        <v>174566760.69119519</v>
      </c>
    </row>
    <row r="5" spans="1:39" s="5" customFormat="1" x14ac:dyDescent="0.25">
      <c r="A5" s="5" t="s">
        <v>37</v>
      </c>
      <c r="B5" s="6"/>
      <c r="C5" s="6"/>
      <c r="D5" s="9">
        <v>96000000</v>
      </c>
      <c r="E5" s="9">
        <f>D17</f>
        <v>97446000</v>
      </c>
      <c r="F5" s="9">
        <f>E17</f>
        <v>98778069</v>
      </c>
      <c r="G5" s="9">
        <f t="shared" ref="G5:AM5" si="1">F17</f>
        <v>100134133.63762501</v>
      </c>
      <c r="H5" s="9">
        <f t="shared" si="1"/>
        <v>101609017.90147698</v>
      </c>
      <c r="I5" s="9">
        <f t="shared" si="1"/>
        <v>103195164.48588832</v>
      </c>
      <c r="J5" s="9">
        <f t="shared" si="1"/>
        <v>104933257.40107606</v>
      </c>
      <c r="K5" s="9">
        <f t="shared" si="1"/>
        <v>106734314.74164152</v>
      </c>
      <c r="L5" s="9">
        <f t="shared" si="1"/>
        <v>108449647.33028135</v>
      </c>
      <c r="M5" s="9">
        <f t="shared" si="1"/>
        <v>110037473.78360182</v>
      </c>
      <c r="N5" s="9">
        <f t="shared" si="1"/>
        <v>111660535.59843466</v>
      </c>
      <c r="O5" s="9">
        <f t="shared" si="1"/>
        <v>113280252.94329973</v>
      </c>
      <c r="P5" s="9">
        <f t="shared" si="1"/>
        <v>114872402.96129359</v>
      </c>
      <c r="Q5" s="9">
        <f t="shared" si="1"/>
        <v>117098667.53612261</v>
      </c>
      <c r="R5" s="9">
        <f t="shared" si="1"/>
        <v>119132008.86206555</v>
      </c>
      <c r="S5" s="9">
        <f t="shared" si="1"/>
        <v>121175752.28341472</v>
      </c>
      <c r="T5" s="9">
        <f t="shared" si="1"/>
        <v>123360501.57479313</v>
      </c>
      <c r="U5" s="9">
        <f t="shared" si="1"/>
        <v>125668036.93522629</v>
      </c>
      <c r="V5" s="9">
        <f t="shared" si="1"/>
        <v>128147363.10742615</v>
      </c>
      <c r="W5" s="9">
        <f t="shared" si="1"/>
        <v>130683075.25984775</v>
      </c>
      <c r="X5" s="9">
        <f t="shared" si="1"/>
        <v>133081381.81369415</v>
      </c>
      <c r="Y5" s="9">
        <f t="shared" si="1"/>
        <v>135286976.27282742</v>
      </c>
      <c r="Z5" s="9">
        <f t="shared" si="1"/>
        <v>137517241.62620145</v>
      </c>
      <c r="AA5" s="9">
        <f t="shared" si="1"/>
        <v>139720228.17554927</v>
      </c>
      <c r="AB5" s="9">
        <f t="shared" si="1"/>
        <v>141866985.93657666</v>
      </c>
      <c r="AC5" s="9">
        <f t="shared" si="1"/>
        <v>144804476.55611578</v>
      </c>
      <c r="AD5" s="9">
        <f t="shared" si="1"/>
        <v>147470638.5053888</v>
      </c>
      <c r="AE5" s="9">
        <f t="shared" si="1"/>
        <v>150131196.58865348</v>
      </c>
      <c r="AF5" s="9">
        <f t="shared" si="1"/>
        <v>152952608.02020842</v>
      </c>
      <c r="AG5" s="9">
        <f t="shared" si="1"/>
        <v>155909006.39602152</v>
      </c>
      <c r="AH5" s="9">
        <f t="shared" si="1"/>
        <v>159060623.96425682</v>
      </c>
      <c r="AI5" s="9">
        <f t="shared" si="1"/>
        <v>162262660.92657405</v>
      </c>
      <c r="AJ5" s="9">
        <f t="shared" si="1"/>
        <v>165273356.31300324</v>
      </c>
      <c r="AK5" s="9">
        <f t="shared" si="1"/>
        <v>168025369.01279929</v>
      </c>
      <c r="AL5" s="9">
        <f t="shared" si="1"/>
        <v>170790757.33605111</v>
      </c>
      <c r="AM5" s="9">
        <f t="shared" si="1"/>
        <v>173505626.29669163</v>
      </c>
    </row>
    <row r="6" spans="1:39" s="5" customFormat="1" x14ac:dyDescent="0.25">
      <c r="A6" s="5" t="s">
        <v>38</v>
      </c>
      <c r="B6" s="6"/>
      <c r="C6" s="6"/>
      <c r="D6" s="9">
        <v>4000000</v>
      </c>
      <c r="E6" s="9">
        <f>D19</f>
        <v>4003800</v>
      </c>
      <c r="F6" s="9">
        <f t="shared" ref="F6:AM6" si="2">E19</f>
        <v>4007719.0475000003</v>
      </c>
      <c r="G6" s="9">
        <f t="shared" si="2"/>
        <v>4011801.3283905941</v>
      </c>
      <c r="H6" s="9">
        <f t="shared" si="2"/>
        <v>4016047.8812606898</v>
      </c>
      <c r="I6" s="9">
        <f t="shared" si="2"/>
        <v>4020464.4848730187</v>
      </c>
      <c r="J6" s="9">
        <f t="shared" si="2"/>
        <v>4025056.534418501</v>
      </c>
      <c r="K6" s="9">
        <f t="shared" si="2"/>
        <v>4029831.4539608168</v>
      </c>
      <c r="L6" s="9">
        <f t="shared" si="2"/>
        <v>4034792.2111371127</v>
      </c>
      <c r="M6" s="9">
        <f t="shared" si="2"/>
        <v>4039934.3361951285</v>
      </c>
      <c r="N6" s="9">
        <f t="shared" si="2"/>
        <v>4045251.2747273156</v>
      </c>
      <c r="O6" s="9">
        <f t="shared" si="2"/>
        <v>4050744.6158734444</v>
      </c>
      <c r="P6" s="9">
        <f t="shared" si="2"/>
        <v>4056414.0182124344</v>
      </c>
      <c r="Q6" s="9">
        <f t="shared" si="2"/>
        <v>4062257.9295175145</v>
      </c>
      <c r="R6" s="9">
        <f t="shared" si="2"/>
        <v>4068307.8831889224</v>
      </c>
      <c r="S6" s="9">
        <f t="shared" si="2"/>
        <v>4074554.0295973765</v>
      </c>
      <c r="T6" s="9">
        <f t="shared" si="2"/>
        <v>4080996.6951073199</v>
      </c>
      <c r="U6" s="9">
        <f t="shared" si="2"/>
        <v>4087642.7359496411</v>
      </c>
      <c r="V6" s="9">
        <f t="shared" si="2"/>
        <v>4094498.0905946521</v>
      </c>
      <c r="W6" s="9">
        <f t="shared" si="2"/>
        <v>4101571.1418855614</v>
      </c>
      <c r="X6" s="9">
        <f t="shared" si="2"/>
        <v>4108864.4941459419</v>
      </c>
      <c r="Y6" s="9">
        <f t="shared" si="2"/>
        <v>4116371.0595486574</v>
      </c>
      <c r="Z6" s="9">
        <f t="shared" si="2"/>
        <v>4124080.9919409947</v>
      </c>
      <c r="AA6" s="9">
        <f t="shared" si="2"/>
        <v>4131995.3240427631</v>
      </c>
      <c r="AB6" s="9">
        <f t="shared" si="2"/>
        <v>4140112.4900690485</v>
      </c>
      <c r="AC6" s="9">
        <f t="shared" si="2"/>
        <v>4148429.4782819343</v>
      </c>
      <c r="AD6" s="9">
        <f t="shared" si="2"/>
        <v>4156985.6279999367</v>
      </c>
      <c r="AE6" s="9">
        <f t="shared" si="2"/>
        <v>4165767.1366175562</v>
      </c>
      <c r="AF6" s="9">
        <f t="shared" si="2"/>
        <v>4174773.501399579</v>
      </c>
      <c r="AG6" s="9">
        <f t="shared" si="2"/>
        <v>4184012.5429679574</v>
      </c>
      <c r="AH6" s="9">
        <f t="shared" si="2"/>
        <v>4193490.7809015773</v>
      </c>
      <c r="AI6" s="9">
        <f t="shared" si="2"/>
        <v>4203217.7399536502</v>
      </c>
      <c r="AJ6" s="9">
        <f t="shared" si="2"/>
        <v>4213195.6954817744</v>
      </c>
      <c r="AK6" s="9">
        <f t="shared" si="2"/>
        <v>4223414.8325481359</v>
      </c>
      <c r="AL6" s="9">
        <f t="shared" si="2"/>
        <v>4233861.9788516341</v>
      </c>
      <c r="AM6" s="9">
        <f t="shared" si="2"/>
        <v>4244537.5780143207</v>
      </c>
    </row>
    <row r="7" spans="1:39" s="5" customForma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5" customFormat="1" x14ac:dyDescent="0.25">
      <c r="A8" s="5" t="s">
        <v>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s="5" customFormat="1" x14ac:dyDescent="0.25">
      <c r="A9" s="6" t="s">
        <v>49</v>
      </c>
      <c r="B9" s="6"/>
      <c r="C9" s="27" t="s">
        <v>128</v>
      </c>
      <c r="D9" s="7">
        <v>0.01</v>
      </c>
      <c r="E9" s="7">
        <v>0.01</v>
      </c>
      <c r="F9" s="7">
        <v>0.01</v>
      </c>
      <c r="G9" s="7">
        <v>0.01</v>
      </c>
      <c r="H9" s="7">
        <v>0.01</v>
      </c>
      <c r="I9" s="7">
        <v>0.01</v>
      </c>
      <c r="J9" s="7">
        <v>0.01</v>
      </c>
      <c r="K9" s="7">
        <v>0.01</v>
      </c>
      <c r="L9" s="7">
        <v>0.01</v>
      </c>
      <c r="M9" s="7">
        <v>0.01</v>
      </c>
      <c r="N9" s="7">
        <v>0.01</v>
      </c>
      <c r="O9" s="7">
        <v>0.01</v>
      </c>
      <c r="P9" s="7">
        <v>0.01</v>
      </c>
      <c r="Q9" s="7">
        <v>0.01</v>
      </c>
      <c r="R9" s="7">
        <v>0.01</v>
      </c>
      <c r="S9" s="7">
        <v>0.01</v>
      </c>
      <c r="T9" s="7">
        <v>0.01</v>
      </c>
      <c r="U9" s="7">
        <v>0.01</v>
      </c>
      <c r="V9" s="7">
        <v>0.01</v>
      </c>
      <c r="W9" s="7">
        <v>0.01</v>
      </c>
      <c r="X9" s="7">
        <v>0.01</v>
      </c>
      <c r="Y9" s="7">
        <v>0.01</v>
      </c>
      <c r="Z9" s="7">
        <v>0.01</v>
      </c>
      <c r="AA9" s="7">
        <v>0.01</v>
      </c>
      <c r="AB9" s="7">
        <v>0.01</v>
      </c>
      <c r="AC9" s="7">
        <v>0.01</v>
      </c>
      <c r="AD9" s="7">
        <v>0.01</v>
      </c>
      <c r="AE9" s="7">
        <v>0.01</v>
      </c>
      <c r="AF9" s="7">
        <v>0.01</v>
      </c>
      <c r="AG9" s="7">
        <v>0.01</v>
      </c>
      <c r="AH9" s="7">
        <v>0.01</v>
      </c>
      <c r="AI9" s="7">
        <v>0.01</v>
      </c>
      <c r="AJ9" s="7">
        <v>0.01</v>
      </c>
      <c r="AK9" s="7">
        <v>0.01</v>
      </c>
      <c r="AL9" s="7">
        <v>0.01</v>
      </c>
      <c r="AM9" s="7">
        <v>0.01</v>
      </c>
    </row>
    <row r="10" spans="1:39" s="5" customFormat="1" x14ac:dyDescent="0.25">
      <c r="A10" s="5" t="s">
        <v>50</v>
      </c>
      <c r="B10" s="6" t="s">
        <v>106</v>
      </c>
      <c r="C10" s="6"/>
      <c r="D10" s="18">
        <f>Retention!D5*Retention!D9</f>
        <v>960000</v>
      </c>
      <c r="E10" s="18">
        <f>Retention!E5*Retention!E9</f>
        <v>974460</v>
      </c>
      <c r="F10" s="18">
        <f>Retention!F5*Retention!F9</f>
        <v>987780.69000000006</v>
      </c>
      <c r="G10" s="18">
        <f>Retention!G5*Retention!G9</f>
        <v>1001341.3363762501</v>
      </c>
      <c r="H10" s="18">
        <f>Retention!H5*Retention!H9</f>
        <v>1016090.1790147698</v>
      </c>
      <c r="I10" s="18">
        <f>Retention!I5*Retention!I9</f>
        <v>1031951.6448588832</v>
      </c>
      <c r="J10" s="18">
        <f>Retention!J5*Retention!J9</f>
        <v>1049332.5740107608</v>
      </c>
      <c r="K10" s="18">
        <f>Retention!K5*Retention!K9</f>
        <v>1067343.1474164152</v>
      </c>
      <c r="L10" s="18">
        <f>Retention!L5*Retention!L9</f>
        <v>1084496.4733028135</v>
      </c>
      <c r="M10" s="18">
        <f>Retention!M5*Retention!M9</f>
        <v>1100374.7378360182</v>
      </c>
      <c r="N10" s="18">
        <f>Retention!N5*Retention!N9</f>
        <v>1116605.3559843465</v>
      </c>
      <c r="O10" s="18">
        <f>Retention!O5*Retention!O9</f>
        <v>1132802.5294329973</v>
      </c>
      <c r="P10" s="18">
        <f>Retention!P5*Retention!P9</f>
        <v>1148724.0296129358</v>
      </c>
      <c r="Q10" s="18">
        <f>Retention!Q5*Retention!Q9</f>
        <v>1170986.6753612261</v>
      </c>
      <c r="R10" s="18">
        <f>Retention!R5*Retention!R9</f>
        <v>1191320.0886206555</v>
      </c>
      <c r="S10" s="18">
        <f>Retention!S5*Retention!S9</f>
        <v>1211757.5228341473</v>
      </c>
      <c r="T10" s="18">
        <f>Retention!T5*Retention!T9</f>
        <v>1233605.0157479313</v>
      </c>
      <c r="U10" s="18">
        <f>Retention!U5*Retention!U9</f>
        <v>1256680.3693522629</v>
      </c>
      <c r="V10" s="18">
        <f>Retention!V5*Retention!V9</f>
        <v>1281473.6310742616</v>
      </c>
      <c r="W10" s="18">
        <f>Retention!W5*Retention!W9</f>
        <v>1306830.7525984775</v>
      </c>
      <c r="X10" s="18">
        <f>Retention!X5*Retention!X9</f>
        <v>1330813.8181369414</v>
      </c>
      <c r="Y10" s="18">
        <f>Retention!Y5*Retention!Y9</f>
        <v>1352869.7627282741</v>
      </c>
      <c r="Z10" s="18">
        <f>Retention!Z5*Retention!Z9</f>
        <v>1375172.4162620145</v>
      </c>
      <c r="AA10" s="18">
        <f>Retention!AA5*Retention!AA9</f>
        <v>1397202.2817554928</v>
      </c>
      <c r="AB10" s="18">
        <f>Retention!AB5*Retention!AB9</f>
        <v>1418669.8593657666</v>
      </c>
      <c r="AC10" s="18">
        <f>Retention!AC5*Retention!AC9</f>
        <v>1448044.7655611578</v>
      </c>
      <c r="AD10" s="18">
        <f>Retention!AD5*Retention!AD9</f>
        <v>1474706.385053888</v>
      </c>
      <c r="AE10" s="18">
        <f>Retention!AE5*Retention!AE9</f>
        <v>1501311.9658865349</v>
      </c>
      <c r="AF10" s="18">
        <f>Retention!AF5*Retention!AF9</f>
        <v>1529526.0802020843</v>
      </c>
      <c r="AG10" s="18">
        <f>Retention!AG5*Retention!AG9</f>
        <v>1559090.0639602151</v>
      </c>
      <c r="AH10" s="18">
        <f>Retention!AH5*Retention!AH9</f>
        <v>1590606.2396425682</v>
      </c>
      <c r="AI10" s="18">
        <f>Retention!AI5*Retention!AI9</f>
        <v>1622626.6092657405</v>
      </c>
      <c r="AJ10" s="18">
        <f>Retention!AJ5*Retention!AJ9</f>
        <v>1652733.5631300325</v>
      </c>
      <c r="AK10" s="18">
        <f>Retention!AK5*Retention!AK9</f>
        <v>1680253.690127993</v>
      </c>
      <c r="AL10" s="18">
        <f>Retention!AL5*Retention!AL9</f>
        <v>1707907.5733605111</v>
      </c>
      <c r="AM10" s="18">
        <f>Retention!AM5*Retention!AM9</f>
        <v>1735056.2629669162</v>
      </c>
    </row>
    <row r="11" spans="1:39" s="5" customFormat="1" x14ac:dyDescent="0.25">
      <c r="A11" s="6" t="s">
        <v>48</v>
      </c>
      <c r="B11" s="6"/>
      <c r="C11" s="27" t="s">
        <v>128</v>
      </c>
      <c r="D11" s="32">
        <v>1E-3</v>
      </c>
      <c r="E11" s="32">
        <v>1E-3</v>
      </c>
      <c r="F11" s="32">
        <v>1E-3</v>
      </c>
      <c r="G11" s="32">
        <v>1E-3</v>
      </c>
      <c r="H11" s="32">
        <v>1E-3</v>
      </c>
      <c r="I11" s="32">
        <v>1E-3</v>
      </c>
      <c r="J11" s="32">
        <v>1E-3</v>
      </c>
      <c r="K11" s="32">
        <v>1E-3</v>
      </c>
      <c r="L11" s="32">
        <v>1E-3</v>
      </c>
      <c r="M11" s="32">
        <v>1E-3</v>
      </c>
      <c r="N11" s="32">
        <v>1E-3</v>
      </c>
      <c r="O11" s="32">
        <v>1E-3</v>
      </c>
      <c r="P11" s="32">
        <v>1E-3</v>
      </c>
      <c r="Q11" s="32">
        <v>1E-3</v>
      </c>
      <c r="R11" s="32">
        <v>1E-3</v>
      </c>
      <c r="S11" s="32">
        <v>1E-3</v>
      </c>
      <c r="T11" s="32">
        <v>1E-3</v>
      </c>
      <c r="U11" s="32">
        <v>1E-3</v>
      </c>
      <c r="V11" s="32">
        <v>1E-3</v>
      </c>
      <c r="W11" s="32">
        <v>1E-3</v>
      </c>
      <c r="X11" s="32">
        <v>1E-3</v>
      </c>
      <c r="Y11" s="32">
        <v>1E-3</v>
      </c>
      <c r="Z11" s="32">
        <v>1E-3</v>
      </c>
      <c r="AA11" s="32">
        <v>1E-3</v>
      </c>
      <c r="AB11" s="32">
        <v>1E-3</v>
      </c>
      <c r="AC11" s="32">
        <v>1E-3</v>
      </c>
      <c r="AD11" s="32">
        <v>1E-3</v>
      </c>
      <c r="AE11" s="32">
        <v>1E-3</v>
      </c>
      <c r="AF11" s="32">
        <v>1E-3</v>
      </c>
      <c r="AG11" s="32">
        <v>1E-3</v>
      </c>
      <c r="AH11" s="32">
        <v>1E-3</v>
      </c>
      <c r="AI11" s="32">
        <v>1E-3</v>
      </c>
      <c r="AJ11" s="32">
        <v>1E-3</v>
      </c>
      <c r="AK11" s="32">
        <v>1E-3</v>
      </c>
      <c r="AL11" s="32">
        <v>1E-3</v>
      </c>
      <c r="AM11" s="32">
        <v>1E-3</v>
      </c>
    </row>
    <row r="12" spans="1:39" s="5" customFormat="1" x14ac:dyDescent="0.25">
      <c r="A12" s="5" t="s">
        <v>51</v>
      </c>
      <c r="B12" s="6" t="s">
        <v>107</v>
      </c>
      <c r="C12" s="6"/>
      <c r="D12" s="18">
        <f>D6*D11</f>
        <v>4000</v>
      </c>
      <c r="E12" s="18">
        <f t="shared" ref="E12:G12" si="3">E6*E11</f>
        <v>4003.8</v>
      </c>
      <c r="F12" s="18">
        <f t="shared" si="3"/>
        <v>4007.7190475000002</v>
      </c>
      <c r="G12" s="18">
        <f t="shared" si="3"/>
        <v>4011.8013283905943</v>
      </c>
      <c r="H12" s="18">
        <f t="shared" ref="H12:AM12" si="4">H6*H11</f>
        <v>4016.0478812606898</v>
      </c>
      <c r="I12" s="18">
        <f t="shared" si="4"/>
        <v>4020.4644848730186</v>
      </c>
      <c r="J12" s="18">
        <f t="shared" si="4"/>
        <v>4025.0565344185011</v>
      </c>
      <c r="K12" s="18">
        <f t="shared" si="4"/>
        <v>4029.8314539608168</v>
      </c>
      <c r="L12" s="18">
        <f t="shared" si="4"/>
        <v>4034.7922111371126</v>
      </c>
      <c r="M12" s="18">
        <f t="shared" si="4"/>
        <v>4039.9343361951287</v>
      </c>
      <c r="N12" s="18">
        <f t="shared" si="4"/>
        <v>4045.2512747273158</v>
      </c>
      <c r="O12" s="18">
        <f t="shared" si="4"/>
        <v>4050.7446158734442</v>
      </c>
      <c r="P12" s="18">
        <f t="shared" si="4"/>
        <v>4056.4140182124343</v>
      </c>
      <c r="Q12" s="18">
        <f t="shared" si="4"/>
        <v>4062.2579295175146</v>
      </c>
      <c r="R12" s="18">
        <f t="shared" si="4"/>
        <v>4068.3078831889225</v>
      </c>
      <c r="S12" s="18">
        <f t="shared" si="4"/>
        <v>4074.5540295973765</v>
      </c>
      <c r="T12" s="18">
        <f t="shared" si="4"/>
        <v>4080.9966951073197</v>
      </c>
      <c r="U12" s="18">
        <f t="shared" si="4"/>
        <v>4087.6427359496411</v>
      </c>
      <c r="V12" s="18">
        <f t="shared" si="4"/>
        <v>4094.4980905946522</v>
      </c>
      <c r="W12" s="18">
        <f t="shared" si="4"/>
        <v>4101.5711418855617</v>
      </c>
      <c r="X12" s="18">
        <f t="shared" si="4"/>
        <v>4108.8644941459424</v>
      </c>
      <c r="Y12" s="18">
        <f t="shared" si="4"/>
        <v>4116.3710595486573</v>
      </c>
      <c r="Z12" s="18">
        <f t="shared" si="4"/>
        <v>4124.0809919409949</v>
      </c>
      <c r="AA12" s="18">
        <f t="shared" si="4"/>
        <v>4131.9953240427631</v>
      </c>
      <c r="AB12" s="18">
        <f t="shared" si="4"/>
        <v>4140.1124900690484</v>
      </c>
      <c r="AC12" s="18">
        <f t="shared" si="4"/>
        <v>4148.4294782819343</v>
      </c>
      <c r="AD12" s="18">
        <f t="shared" si="4"/>
        <v>4156.9856279999367</v>
      </c>
      <c r="AE12" s="18">
        <f t="shared" si="4"/>
        <v>4165.7671366175564</v>
      </c>
      <c r="AF12" s="18">
        <f t="shared" si="4"/>
        <v>4174.7735013995789</v>
      </c>
      <c r="AG12" s="18">
        <f t="shared" si="4"/>
        <v>4184.0125429679574</v>
      </c>
      <c r="AH12" s="18">
        <f t="shared" si="4"/>
        <v>4193.4907809015776</v>
      </c>
      <c r="AI12" s="18">
        <f t="shared" si="4"/>
        <v>4203.2177399536504</v>
      </c>
      <c r="AJ12" s="18">
        <f t="shared" si="4"/>
        <v>4213.1956954817742</v>
      </c>
      <c r="AK12" s="18">
        <f t="shared" si="4"/>
        <v>4223.4148325481356</v>
      </c>
      <c r="AL12" s="18">
        <f t="shared" si="4"/>
        <v>4233.8619788516344</v>
      </c>
      <c r="AM12" s="18">
        <f t="shared" si="4"/>
        <v>4244.5375780143204</v>
      </c>
    </row>
    <row r="13" spans="1:39" s="5" customFormat="1" x14ac:dyDescent="0.25"/>
    <row r="14" spans="1:39" s="5" customFormat="1" x14ac:dyDescent="0.25"/>
    <row r="15" spans="1:39" s="5" customFormat="1" x14ac:dyDescent="0.25">
      <c r="A15" s="5" t="s">
        <v>12</v>
      </c>
    </row>
    <row r="16" spans="1:39" s="6" customFormat="1" x14ac:dyDescent="0.25">
      <c r="A16" s="6" t="s">
        <v>52</v>
      </c>
      <c r="C16" s="27" t="s">
        <v>128</v>
      </c>
      <c r="D16" s="7">
        <v>0.75</v>
      </c>
      <c r="E16" s="7">
        <v>0.75</v>
      </c>
      <c r="F16" s="7">
        <v>0.75</v>
      </c>
      <c r="G16" s="7">
        <v>0.75</v>
      </c>
      <c r="H16" s="7">
        <v>0.75</v>
      </c>
      <c r="I16" s="7">
        <v>0.75</v>
      </c>
      <c r="J16" s="7">
        <v>0.75</v>
      </c>
      <c r="K16" s="7">
        <v>0.75</v>
      </c>
      <c r="L16" s="7">
        <v>0.75</v>
      </c>
      <c r="M16" s="7">
        <v>0.75</v>
      </c>
      <c r="N16" s="7">
        <v>0.75</v>
      </c>
      <c r="O16" s="7">
        <v>0.75</v>
      </c>
      <c r="P16" s="7">
        <v>0.75</v>
      </c>
      <c r="Q16" s="7">
        <v>0.75</v>
      </c>
      <c r="R16" s="7">
        <v>0.75</v>
      </c>
      <c r="S16" s="7">
        <v>0.75</v>
      </c>
      <c r="T16" s="7">
        <v>0.75</v>
      </c>
      <c r="U16" s="7">
        <v>0.75</v>
      </c>
      <c r="V16" s="7">
        <v>0.75</v>
      </c>
      <c r="W16" s="7">
        <v>0.75</v>
      </c>
      <c r="X16" s="7">
        <v>0.75</v>
      </c>
      <c r="Y16" s="7">
        <v>0.75</v>
      </c>
      <c r="Z16" s="7">
        <v>0.75</v>
      </c>
      <c r="AA16" s="7">
        <v>0.75</v>
      </c>
      <c r="AB16" s="7">
        <v>0.75</v>
      </c>
      <c r="AC16" s="7">
        <v>0.75</v>
      </c>
      <c r="AD16" s="7">
        <v>0.75</v>
      </c>
      <c r="AE16" s="7">
        <v>0.75</v>
      </c>
      <c r="AF16" s="7">
        <v>0.75</v>
      </c>
      <c r="AG16" s="7">
        <v>0.75</v>
      </c>
      <c r="AH16" s="7">
        <v>0.75</v>
      </c>
      <c r="AI16" s="7">
        <v>0.75</v>
      </c>
      <c r="AJ16" s="7">
        <v>0.75</v>
      </c>
      <c r="AK16" s="7">
        <v>0.75</v>
      </c>
      <c r="AL16" s="7">
        <v>0.75</v>
      </c>
      <c r="AM16" s="7">
        <v>0.75</v>
      </c>
    </row>
    <row r="17" spans="1:39" s="6" customFormat="1" ht="15" customHeight="1" x14ac:dyDescent="0.25">
      <c r="A17" s="5" t="s">
        <v>55</v>
      </c>
      <c r="B17" s="6" t="s">
        <v>57</v>
      </c>
      <c r="D17" s="9">
        <f>D5-D10+Acquisition!D32*Retention!D16</f>
        <v>97446000</v>
      </c>
      <c r="E17" s="9">
        <f>E5-E10+Acquisition!E32*Retention!E16</f>
        <v>98778069</v>
      </c>
      <c r="F17" s="9">
        <f>F5-F10+Acquisition!F32*Retention!F16</f>
        <v>100134133.63762501</v>
      </c>
      <c r="G17" s="9">
        <f>G5-G10+Acquisition!G32*Retention!G16</f>
        <v>101609017.90147698</v>
      </c>
      <c r="H17" s="9">
        <f>H5-H10+Acquisition!H32*Retention!H16</f>
        <v>103195164.48588832</v>
      </c>
      <c r="I17" s="9">
        <f>I5-I10+Acquisition!I32*Retention!I16</f>
        <v>104933257.40107606</v>
      </c>
      <c r="J17" s="9">
        <f>J5-J10+Acquisition!J32*Retention!J16</f>
        <v>106734314.74164152</v>
      </c>
      <c r="K17" s="9">
        <f>K5-K10+Acquisition!K32*Retention!K16</f>
        <v>108449647.33028135</v>
      </c>
      <c r="L17" s="9">
        <f>L5-L10+Acquisition!L32*Retention!L16</f>
        <v>110037473.78360182</v>
      </c>
      <c r="M17" s="9">
        <f>M5-M10+Acquisition!M32*Retention!M16</f>
        <v>111660535.59843466</v>
      </c>
      <c r="N17" s="9">
        <f>N5-N10+Acquisition!N32*Retention!N16</f>
        <v>113280252.94329973</v>
      </c>
      <c r="O17" s="9">
        <f>O5-O10+Acquisition!O32*Retention!O16</f>
        <v>114872402.96129359</v>
      </c>
      <c r="P17" s="9">
        <f>P5-P10+Acquisition!P32*Retention!P16</f>
        <v>117098667.53612261</v>
      </c>
      <c r="Q17" s="9">
        <f>Q5-Q10+Acquisition!Q32*Retention!Q16</f>
        <v>119132008.86206555</v>
      </c>
      <c r="R17" s="9">
        <f>R5-R10+Acquisition!R32*Retention!R16</f>
        <v>121175752.28341472</v>
      </c>
      <c r="S17" s="9">
        <f>S5-S10+Acquisition!S32*Retention!S16</f>
        <v>123360501.57479313</v>
      </c>
      <c r="T17" s="9">
        <f>T5-T10+Acquisition!T32*Retention!T16</f>
        <v>125668036.93522629</v>
      </c>
      <c r="U17" s="9">
        <f>U5-U10+Acquisition!U32*Retention!U16</f>
        <v>128147363.10742615</v>
      </c>
      <c r="V17" s="9">
        <f>V5-V10+Acquisition!V32*Retention!V16</f>
        <v>130683075.25984775</v>
      </c>
      <c r="W17" s="9">
        <f>W5-W10+Acquisition!W32*Retention!W16</f>
        <v>133081381.81369415</v>
      </c>
      <c r="X17" s="9">
        <f>X5-X10+Acquisition!X32*Retention!X16</f>
        <v>135286976.27282742</v>
      </c>
      <c r="Y17" s="9">
        <f>Y5-Y10+Acquisition!Y32*Retention!Y16</f>
        <v>137517241.62620145</v>
      </c>
      <c r="Z17" s="9">
        <f>Z5-Z10+Acquisition!Z32*Retention!Z16</f>
        <v>139720228.17554927</v>
      </c>
      <c r="AA17" s="9">
        <f>AA5-AA10+Acquisition!AA32*Retention!AA16</f>
        <v>141866985.93657666</v>
      </c>
      <c r="AB17" s="9">
        <f>AB5-AB10+Acquisition!AB32*Retention!AB16</f>
        <v>144804476.55611578</v>
      </c>
      <c r="AC17" s="9">
        <f>AC5-AC10+Acquisition!AC32*Retention!AC16</f>
        <v>147470638.5053888</v>
      </c>
      <c r="AD17" s="9">
        <f>AD5-AD10+Acquisition!AD32*Retention!AD16</f>
        <v>150131196.58865348</v>
      </c>
      <c r="AE17" s="9">
        <f>AE5-AE10+Acquisition!AE32*Retention!AE16</f>
        <v>152952608.02020842</v>
      </c>
      <c r="AF17" s="9">
        <f>AF5-AF10+Acquisition!AF32*Retention!AF16</f>
        <v>155909006.39602152</v>
      </c>
      <c r="AG17" s="9">
        <f>AG5-AG10+Acquisition!AG32*Retention!AG16</f>
        <v>159060623.96425682</v>
      </c>
      <c r="AH17" s="9">
        <f>AH5-AH10+Acquisition!AH32*Retention!AH16</f>
        <v>162262660.92657405</v>
      </c>
      <c r="AI17" s="9">
        <f>AI5-AI10+Acquisition!AI32*Retention!AI16</f>
        <v>165273356.31300324</v>
      </c>
      <c r="AJ17" s="9">
        <f>AJ5-AJ10+Acquisition!AJ32*Retention!AJ16</f>
        <v>168025369.01279929</v>
      </c>
      <c r="AK17" s="9">
        <f>AK5-AK10+Acquisition!AK32*Retention!AK16</f>
        <v>170790757.33605111</v>
      </c>
      <c r="AL17" s="9">
        <f>AL5-AL10+Acquisition!AL32*Retention!AL16</f>
        <v>173505626.29669163</v>
      </c>
      <c r="AM17" s="9">
        <f>AM5-AM10+Acquisition!AM32*Retention!AM16</f>
        <v>176134914.83865532</v>
      </c>
    </row>
    <row r="18" spans="1:39" s="6" customFormat="1" x14ac:dyDescent="0.25">
      <c r="A18" s="6" t="s">
        <v>53</v>
      </c>
      <c r="C18" s="27" t="s">
        <v>128</v>
      </c>
      <c r="D18" s="7">
        <v>0.5</v>
      </c>
      <c r="E18" s="7">
        <v>0.5</v>
      </c>
      <c r="F18" s="7">
        <v>0.5</v>
      </c>
      <c r="G18" s="7">
        <v>0.5</v>
      </c>
      <c r="H18" s="7">
        <v>0.5</v>
      </c>
      <c r="I18" s="7">
        <v>0.5</v>
      </c>
      <c r="J18" s="7">
        <v>0.5</v>
      </c>
      <c r="K18" s="7">
        <v>0.5</v>
      </c>
      <c r="L18" s="7">
        <v>0.5</v>
      </c>
      <c r="M18" s="7">
        <v>0.5</v>
      </c>
      <c r="N18" s="7">
        <v>0.5</v>
      </c>
      <c r="O18" s="7">
        <v>0.5</v>
      </c>
      <c r="P18" s="7">
        <v>0.5</v>
      </c>
      <c r="Q18" s="7">
        <v>0.5</v>
      </c>
      <c r="R18" s="7">
        <v>0.5</v>
      </c>
      <c r="S18" s="7">
        <v>0.5</v>
      </c>
      <c r="T18" s="7">
        <v>0.5</v>
      </c>
      <c r="U18" s="7">
        <v>0.5</v>
      </c>
      <c r="V18" s="7">
        <v>0.5</v>
      </c>
      <c r="W18" s="7">
        <v>0.5</v>
      </c>
      <c r="X18" s="7">
        <v>0.5</v>
      </c>
      <c r="Y18" s="7">
        <v>0.5</v>
      </c>
      <c r="Z18" s="7">
        <v>0.5</v>
      </c>
      <c r="AA18" s="7">
        <v>0.5</v>
      </c>
      <c r="AB18" s="7">
        <v>0.5</v>
      </c>
      <c r="AC18" s="7">
        <v>0.5</v>
      </c>
      <c r="AD18" s="7">
        <v>0.5</v>
      </c>
      <c r="AE18" s="7">
        <v>0.5</v>
      </c>
      <c r="AF18" s="7">
        <v>0.5</v>
      </c>
      <c r="AG18" s="7">
        <v>0.5</v>
      </c>
      <c r="AH18" s="7">
        <v>0.5</v>
      </c>
      <c r="AI18" s="7">
        <v>0.5</v>
      </c>
      <c r="AJ18" s="7">
        <v>0.5</v>
      </c>
      <c r="AK18" s="7">
        <v>0.5</v>
      </c>
      <c r="AL18" s="7">
        <v>0.5</v>
      </c>
      <c r="AM18" s="7">
        <v>0.5</v>
      </c>
    </row>
    <row r="19" spans="1:39" s="6" customFormat="1" x14ac:dyDescent="0.25">
      <c r="A19" s="5" t="s">
        <v>54</v>
      </c>
      <c r="B19" s="6" t="s">
        <v>58</v>
      </c>
      <c r="D19" s="9">
        <f>D6-D12+Acquisition!D36*Retention!D18</f>
        <v>4003800</v>
      </c>
      <c r="E19" s="9">
        <f>E6-E12+Acquisition!E36*Retention!E18</f>
        <v>4007719.0475000003</v>
      </c>
      <c r="F19" s="9">
        <f>F6-F12+Acquisition!F36*Retention!F18</f>
        <v>4011801.3283905941</v>
      </c>
      <c r="G19" s="9">
        <f>G6-G12+Acquisition!G36*Retention!G18</f>
        <v>4016047.8812606898</v>
      </c>
      <c r="H19" s="9">
        <f>H6-H12+Acquisition!H36*Retention!H18</f>
        <v>4020464.4848730187</v>
      </c>
      <c r="I19" s="9">
        <f>I6-I12+Acquisition!I36*Retention!I18</f>
        <v>4025056.534418501</v>
      </c>
      <c r="J19" s="9">
        <f>J6-J12+Acquisition!J36*Retention!J18</f>
        <v>4029831.4539608168</v>
      </c>
      <c r="K19" s="9">
        <f>K6-K12+Acquisition!K36*Retention!K18</f>
        <v>4034792.2111371127</v>
      </c>
      <c r="L19" s="9">
        <f>L6-L12+Acquisition!L36*Retention!L18</f>
        <v>4039934.3361951285</v>
      </c>
      <c r="M19" s="9">
        <f>M6-M12+Acquisition!M36*Retention!M18</f>
        <v>4045251.2747273156</v>
      </c>
      <c r="N19" s="9">
        <f>N6-N12+Acquisition!N36*Retention!N18</f>
        <v>4050744.6158734444</v>
      </c>
      <c r="O19" s="9">
        <f>O6-O12+Acquisition!O36*Retention!O18</f>
        <v>4056414.0182124344</v>
      </c>
      <c r="P19" s="9">
        <f>P6-P12+Acquisition!P36*Retention!P18</f>
        <v>4062257.9295175145</v>
      </c>
      <c r="Q19" s="9">
        <f>Q6-Q12+Acquisition!Q36*Retention!Q18</f>
        <v>4068307.8831889224</v>
      </c>
      <c r="R19" s="9">
        <f>R6-R12+Acquisition!R36*Retention!R18</f>
        <v>4074554.0295973765</v>
      </c>
      <c r="S19" s="9">
        <f>S6-S12+Acquisition!S36*Retention!S18</f>
        <v>4080996.6951073199</v>
      </c>
      <c r="T19" s="9">
        <f>T6-T12+Acquisition!T36*Retention!T18</f>
        <v>4087642.7359496411</v>
      </c>
      <c r="U19" s="9">
        <f>U6-U12+Acquisition!U36*Retention!U18</f>
        <v>4094498.0905946521</v>
      </c>
      <c r="V19" s="9">
        <f>V6-V12+Acquisition!V36*Retention!V18</f>
        <v>4101571.1418855614</v>
      </c>
      <c r="W19" s="9">
        <f>W6-W12+Acquisition!W36*Retention!W18</f>
        <v>4108864.4941459419</v>
      </c>
      <c r="X19" s="9">
        <f>X6-X12+Acquisition!X36*Retention!X18</f>
        <v>4116371.0595486574</v>
      </c>
      <c r="Y19" s="9">
        <f>Y6-Y12+Acquisition!Y36*Retention!Y18</f>
        <v>4124080.9919409947</v>
      </c>
      <c r="Z19" s="9">
        <f>Z6-Z12+Acquisition!Z36*Retention!Z18</f>
        <v>4131995.3240427631</v>
      </c>
      <c r="AA19" s="9">
        <f>AA6-AA12+Acquisition!AA36*Retention!AA18</f>
        <v>4140112.4900690485</v>
      </c>
      <c r="AB19" s="9">
        <f>AB6-AB12+Acquisition!AB36*Retention!AB18</f>
        <v>4148429.4782819343</v>
      </c>
      <c r="AC19" s="9">
        <f>AC6-AC12+Acquisition!AC36*Retention!AC18</f>
        <v>4156985.6279999367</v>
      </c>
      <c r="AD19" s="9">
        <f>AD6-AD12+Acquisition!AD36*Retention!AD18</f>
        <v>4165767.1366175562</v>
      </c>
      <c r="AE19" s="9">
        <f>AE6-AE12+Acquisition!AE36*Retention!AE18</f>
        <v>4174773.501399579</v>
      </c>
      <c r="AF19" s="9">
        <f>AF6-AF12+Acquisition!AF36*Retention!AF18</f>
        <v>4184012.5429679574</v>
      </c>
      <c r="AG19" s="9">
        <f>AG6-AG12+Acquisition!AG36*Retention!AG18</f>
        <v>4193490.7809015773</v>
      </c>
      <c r="AH19" s="9">
        <f>AH6-AH12+Acquisition!AH36*Retention!AH18</f>
        <v>4203217.7399536502</v>
      </c>
      <c r="AI19" s="9">
        <f>AI6-AI12+Acquisition!AI36*Retention!AI18</f>
        <v>4213195.6954817744</v>
      </c>
      <c r="AJ19" s="9">
        <f>AJ6-AJ12+Acquisition!AJ36*Retention!AJ18</f>
        <v>4223414.8325481359</v>
      </c>
      <c r="AK19" s="9">
        <f>AK6-AK12+Acquisition!AK36*Retention!AK18</f>
        <v>4233861.9788516341</v>
      </c>
      <c r="AL19" s="9">
        <f>AL6-AL12+Acquisition!AL36*Retention!AL18</f>
        <v>4244537.5780143207</v>
      </c>
      <c r="AM19" s="9">
        <f>AM6-AM12+Acquisition!AM36*Retention!AM18</f>
        <v>4255438.878470866</v>
      </c>
    </row>
    <row r="20" spans="1:39" s="6" customFormat="1" x14ac:dyDescent="0.25"/>
    <row r="21" spans="1:39" s="6" customFormat="1" x14ac:dyDescent="0.25">
      <c r="A21" s="6" t="s">
        <v>60</v>
      </c>
      <c r="C21" s="27" t="s">
        <v>128</v>
      </c>
      <c r="D21" s="7">
        <v>0.75</v>
      </c>
      <c r="E21" s="7">
        <v>0.75</v>
      </c>
      <c r="F21" s="7">
        <v>0.75</v>
      </c>
      <c r="G21" s="7">
        <v>0.75</v>
      </c>
      <c r="H21" s="7">
        <v>0.75</v>
      </c>
      <c r="I21" s="7">
        <v>0.75</v>
      </c>
      <c r="J21" s="7">
        <v>0.75</v>
      </c>
      <c r="K21" s="7">
        <v>0.75</v>
      </c>
      <c r="L21" s="7">
        <v>0.75</v>
      </c>
      <c r="M21" s="7">
        <v>0.75</v>
      </c>
      <c r="N21" s="7">
        <v>0.75</v>
      </c>
      <c r="O21" s="7">
        <v>0.75</v>
      </c>
      <c r="P21" s="7">
        <v>0.75</v>
      </c>
      <c r="Q21" s="7">
        <v>0.75</v>
      </c>
      <c r="R21" s="7">
        <v>0.75</v>
      </c>
      <c r="S21" s="7">
        <v>0.75</v>
      </c>
      <c r="T21" s="7">
        <v>0.75</v>
      </c>
      <c r="U21" s="7">
        <v>0.75</v>
      </c>
      <c r="V21" s="7">
        <v>0.75</v>
      </c>
      <c r="W21" s="7">
        <v>0.75</v>
      </c>
      <c r="X21" s="7">
        <v>0.75</v>
      </c>
      <c r="Y21" s="7">
        <v>0.75</v>
      </c>
      <c r="Z21" s="7">
        <v>0.75</v>
      </c>
      <c r="AA21" s="7">
        <v>0.75</v>
      </c>
      <c r="AB21" s="7">
        <v>0.75</v>
      </c>
      <c r="AC21" s="7">
        <v>0.75</v>
      </c>
      <c r="AD21" s="7">
        <v>0.75</v>
      </c>
      <c r="AE21" s="7">
        <v>0.75</v>
      </c>
      <c r="AF21" s="7">
        <v>0.75</v>
      </c>
      <c r="AG21" s="7">
        <v>0.75</v>
      </c>
      <c r="AH21" s="7">
        <v>0.75</v>
      </c>
      <c r="AI21" s="7">
        <v>0.75</v>
      </c>
      <c r="AJ21" s="7">
        <v>0.75</v>
      </c>
      <c r="AK21" s="7">
        <v>0.75</v>
      </c>
      <c r="AL21" s="7">
        <v>0.75</v>
      </c>
      <c r="AM21" s="7">
        <v>0.75</v>
      </c>
    </row>
    <row r="22" spans="1:39" s="6" customFormat="1" x14ac:dyDescent="0.25">
      <c r="A22" s="5" t="s">
        <v>56</v>
      </c>
      <c r="B22" s="6" t="s">
        <v>61</v>
      </c>
      <c r="D22" s="9">
        <f>D17+D19-D19*D21</f>
        <v>98446950</v>
      </c>
      <c r="E22" s="9">
        <f t="shared" ref="E22:H22" si="5">E17+E19-E19*E21</f>
        <v>99779998.761875004</v>
      </c>
      <c r="F22" s="9">
        <f t="shared" si="5"/>
        <v>101137083.96972266</v>
      </c>
      <c r="G22" s="9">
        <f t="shared" si="5"/>
        <v>102613029.87179215</v>
      </c>
      <c r="H22" s="9">
        <f t="shared" si="5"/>
        <v>104200280.60710657</v>
      </c>
      <c r="I22" s="9">
        <f t="shared" ref="I22:AM22" si="6">I17+I19-I19*I21</f>
        <v>105939521.53468069</v>
      </c>
      <c r="J22" s="9">
        <f t="shared" si="6"/>
        <v>107741772.60513173</v>
      </c>
      <c r="K22" s="9">
        <f t="shared" si="6"/>
        <v>109458345.38306563</v>
      </c>
      <c r="L22" s="9">
        <f t="shared" si="6"/>
        <v>111047457.3676506</v>
      </c>
      <c r="M22" s="9">
        <f t="shared" si="6"/>
        <v>112671848.41711648</v>
      </c>
      <c r="N22" s="9">
        <f t="shared" si="6"/>
        <v>114292939.09726809</v>
      </c>
      <c r="O22" s="9">
        <f t="shared" si="6"/>
        <v>115886506.4658467</v>
      </c>
      <c r="P22" s="9">
        <f t="shared" si="6"/>
        <v>118114232.01850198</v>
      </c>
      <c r="Q22" s="9">
        <f t="shared" si="6"/>
        <v>120149085.83286278</v>
      </c>
      <c r="R22" s="9">
        <f t="shared" si="6"/>
        <v>122194390.79081406</v>
      </c>
      <c r="S22" s="9">
        <f t="shared" si="6"/>
        <v>124380750.74856997</v>
      </c>
      <c r="T22" s="9">
        <f t="shared" si="6"/>
        <v>126689947.6192137</v>
      </c>
      <c r="U22" s="9">
        <f t="shared" si="6"/>
        <v>129170987.63007481</v>
      </c>
      <c r="V22" s="9">
        <f t="shared" si="6"/>
        <v>131708468.04531914</v>
      </c>
      <c r="W22" s="9">
        <f t="shared" si="6"/>
        <v>134108597.93723062</v>
      </c>
      <c r="X22" s="9">
        <f t="shared" si="6"/>
        <v>136316069.03771457</v>
      </c>
      <c r="Y22" s="9">
        <f t="shared" si="6"/>
        <v>138548261.87418669</v>
      </c>
      <c r="Z22" s="9">
        <f t="shared" si="6"/>
        <v>140753227.00655997</v>
      </c>
      <c r="AA22" s="9">
        <f t="shared" si="6"/>
        <v>142902014.05909395</v>
      </c>
      <c r="AB22" s="9">
        <f t="shared" si="6"/>
        <v>145841583.92568627</v>
      </c>
      <c r="AC22" s="9">
        <f t="shared" si="6"/>
        <v>148509884.91238877</v>
      </c>
      <c r="AD22" s="9">
        <f t="shared" si="6"/>
        <v>151172638.37280789</v>
      </c>
      <c r="AE22" s="9">
        <f t="shared" si="6"/>
        <v>153996301.3955583</v>
      </c>
      <c r="AF22" s="9">
        <f t="shared" si="6"/>
        <v>156955009.53176349</v>
      </c>
      <c r="AG22" s="9">
        <f t="shared" si="6"/>
        <v>160108996.65948221</v>
      </c>
      <c r="AH22" s="9">
        <f t="shared" si="6"/>
        <v>163313465.36156246</v>
      </c>
      <c r="AI22" s="9">
        <f t="shared" si="6"/>
        <v>166326655.23687369</v>
      </c>
      <c r="AJ22" s="9">
        <f t="shared" si="6"/>
        <v>169081222.72093633</v>
      </c>
      <c r="AK22" s="9">
        <f t="shared" si="6"/>
        <v>171849222.83076403</v>
      </c>
      <c r="AL22" s="9">
        <f t="shared" si="6"/>
        <v>174566760.69119519</v>
      </c>
      <c r="AM22" s="9">
        <f t="shared" si="6"/>
        <v>177198774.55827305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866-5F9E-5D4E-B79D-CBCF7745CF3E}">
  <dimension ref="A1:AN25"/>
  <sheetViews>
    <sheetView workbookViewId="0">
      <selection activeCell="D7" sqref="D7"/>
    </sheetView>
  </sheetViews>
  <sheetFormatPr defaultColWidth="11" defaultRowHeight="15.75" x14ac:dyDescent="0.25"/>
  <cols>
    <col min="1" max="1" width="29.125" customWidth="1"/>
    <col min="2" max="2" width="58.625" customWidth="1"/>
    <col min="3" max="3" width="30" customWidth="1"/>
    <col min="4" max="39" width="15.625" customWidth="1"/>
  </cols>
  <sheetData>
    <row r="1" spans="1:40" x14ac:dyDescent="0.25">
      <c r="A1" s="4" t="s">
        <v>4</v>
      </c>
      <c r="B1" s="4" t="s">
        <v>5</v>
      </c>
      <c r="C1" s="4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40" x14ac:dyDescent="0.25">
      <c r="A2" s="5" t="s">
        <v>63</v>
      </c>
    </row>
    <row r="3" spans="1:40" x14ac:dyDescent="0.25">
      <c r="A3" t="s">
        <v>62</v>
      </c>
      <c r="B3" t="s">
        <v>108</v>
      </c>
      <c r="D3" s="8">
        <f>Retention!D17</f>
        <v>97446000</v>
      </c>
      <c r="E3" s="8">
        <f>Retention!E17</f>
        <v>98778069</v>
      </c>
      <c r="F3" s="8">
        <f>Retention!F17</f>
        <v>100134133.63762501</v>
      </c>
      <c r="G3" s="8">
        <f>Retention!G17</f>
        <v>101609017.90147698</v>
      </c>
      <c r="H3" s="8">
        <f>Retention!H17</f>
        <v>103195164.48588832</v>
      </c>
      <c r="I3" s="8">
        <f>Retention!I17</f>
        <v>104933257.40107606</v>
      </c>
      <c r="J3" s="8">
        <f>Retention!J17</f>
        <v>106734314.74164152</v>
      </c>
      <c r="K3" s="8">
        <f>Retention!K17</f>
        <v>108449647.33028135</v>
      </c>
      <c r="L3" s="8">
        <f>Retention!L17</f>
        <v>110037473.78360182</v>
      </c>
      <c r="M3" s="8">
        <f>Retention!M17</f>
        <v>111660535.59843466</v>
      </c>
      <c r="N3" s="8">
        <f>Retention!N17</f>
        <v>113280252.94329973</v>
      </c>
      <c r="O3" s="8">
        <f>Retention!O17</f>
        <v>114872402.96129359</v>
      </c>
      <c r="P3" s="8">
        <f>Retention!P17</f>
        <v>117098667.53612261</v>
      </c>
      <c r="Q3" s="8">
        <f>Retention!Q17</f>
        <v>119132008.86206555</v>
      </c>
      <c r="R3" s="8">
        <f>Retention!R17</f>
        <v>121175752.28341472</v>
      </c>
      <c r="S3" s="8">
        <f>Retention!S17</f>
        <v>123360501.57479313</v>
      </c>
      <c r="T3" s="8">
        <f>Retention!T17</f>
        <v>125668036.93522629</v>
      </c>
      <c r="U3" s="8">
        <f>Retention!U17</f>
        <v>128147363.10742615</v>
      </c>
      <c r="V3" s="8">
        <f>Retention!V17</f>
        <v>130683075.25984775</v>
      </c>
      <c r="W3" s="8">
        <f>Retention!W17</f>
        <v>133081381.81369415</v>
      </c>
      <c r="X3" s="8">
        <f>Retention!X17</f>
        <v>135286976.27282742</v>
      </c>
      <c r="Y3" s="8">
        <f>Retention!Y17</f>
        <v>137517241.62620145</v>
      </c>
      <c r="Z3" s="8">
        <f>Retention!Z17</f>
        <v>139720228.17554927</v>
      </c>
      <c r="AA3" s="8">
        <f>Retention!AA17</f>
        <v>141866985.93657666</v>
      </c>
      <c r="AB3" s="8">
        <f>Retention!AB17</f>
        <v>144804476.55611578</v>
      </c>
      <c r="AC3" s="8">
        <f>Retention!AC17</f>
        <v>147470638.5053888</v>
      </c>
      <c r="AD3" s="8">
        <f>Retention!AD17</f>
        <v>150131196.58865348</v>
      </c>
      <c r="AE3" s="8">
        <f>Retention!AE17</f>
        <v>152952608.02020842</v>
      </c>
      <c r="AF3" s="8">
        <f>Retention!AF17</f>
        <v>155909006.39602152</v>
      </c>
      <c r="AG3" s="8">
        <f>Retention!AG17</f>
        <v>159060623.96425682</v>
      </c>
      <c r="AH3" s="8">
        <f>Retention!AH17</f>
        <v>162262660.92657405</v>
      </c>
      <c r="AI3" s="8">
        <f>Retention!AI17</f>
        <v>165273356.31300324</v>
      </c>
      <c r="AJ3" s="8">
        <f>Retention!AJ17</f>
        <v>168025369.01279929</v>
      </c>
      <c r="AK3" s="8">
        <f>Retention!AK17</f>
        <v>170790757.33605111</v>
      </c>
      <c r="AL3" s="8">
        <f>Retention!AL17</f>
        <v>173505626.29669163</v>
      </c>
      <c r="AM3" s="8">
        <f>Retention!AM17</f>
        <v>176134914.83865532</v>
      </c>
    </row>
    <row r="4" spans="1:40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40" x14ac:dyDescent="0.25">
      <c r="A5" t="s">
        <v>68</v>
      </c>
      <c r="C5" s="27" t="s">
        <v>128</v>
      </c>
      <c r="D5" s="14">
        <v>120</v>
      </c>
      <c r="E5" s="14">
        <v>120</v>
      </c>
      <c r="F5" s="14">
        <v>120</v>
      </c>
      <c r="G5" s="14">
        <v>120</v>
      </c>
      <c r="H5" s="14">
        <v>120</v>
      </c>
      <c r="I5" s="14">
        <v>120</v>
      </c>
      <c r="J5" s="14">
        <v>120</v>
      </c>
      <c r="K5" s="14">
        <v>120</v>
      </c>
      <c r="L5" s="14">
        <v>120</v>
      </c>
      <c r="M5" s="14">
        <v>120</v>
      </c>
      <c r="N5" s="14">
        <v>120</v>
      </c>
      <c r="O5" s="14">
        <v>120</v>
      </c>
      <c r="P5" s="14">
        <v>120</v>
      </c>
      <c r="Q5" s="14">
        <v>120</v>
      </c>
      <c r="R5" s="14">
        <v>120</v>
      </c>
      <c r="S5" s="14">
        <v>120</v>
      </c>
      <c r="T5" s="14">
        <v>120</v>
      </c>
      <c r="U5" s="14">
        <v>120</v>
      </c>
      <c r="V5" s="14">
        <v>120</v>
      </c>
      <c r="W5" s="14">
        <v>120</v>
      </c>
      <c r="X5" s="14">
        <v>120</v>
      </c>
      <c r="Y5" s="14">
        <v>120</v>
      </c>
      <c r="Z5" s="14">
        <v>120</v>
      </c>
      <c r="AA5" s="14">
        <v>120</v>
      </c>
      <c r="AB5" s="14">
        <v>120</v>
      </c>
      <c r="AC5" s="14">
        <v>120</v>
      </c>
      <c r="AD5" s="14">
        <v>120</v>
      </c>
      <c r="AE5" s="14">
        <v>120</v>
      </c>
      <c r="AF5" s="14">
        <v>120</v>
      </c>
      <c r="AG5" s="14">
        <v>120</v>
      </c>
      <c r="AH5" s="14">
        <v>120</v>
      </c>
      <c r="AI5" s="14">
        <v>120</v>
      </c>
      <c r="AJ5" s="14">
        <v>120</v>
      </c>
      <c r="AK5" s="14">
        <v>120</v>
      </c>
      <c r="AL5" s="14">
        <v>120</v>
      </c>
      <c r="AM5" s="14">
        <v>120</v>
      </c>
    </row>
    <row r="6" spans="1:40" x14ac:dyDescent="0.25">
      <c r="A6" t="s">
        <v>69</v>
      </c>
      <c r="C6" s="27" t="s">
        <v>128</v>
      </c>
      <c r="D6" s="20">
        <v>0.14199999999999999</v>
      </c>
      <c r="E6" s="20">
        <v>0.14199999999999999</v>
      </c>
      <c r="F6" s="20">
        <v>0.14199999999999999</v>
      </c>
      <c r="G6" s="20">
        <v>0.14199999999999999</v>
      </c>
      <c r="H6" s="20">
        <v>0.14199999999999999</v>
      </c>
      <c r="I6" s="20">
        <v>0.14199999999999999</v>
      </c>
      <c r="J6" s="20">
        <v>0.14199999999999999</v>
      </c>
      <c r="K6" s="20">
        <v>0.14199999999999999</v>
      </c>
      <c r="L6" s="20">
        <v>0.14199999999999999</v>
      </c>
      <c r="M6" s="20">
        <v>0.14199999999999999</v>
      </c>
      <c r="N6" s="20">
        <v>0.14199999999999999</v>
      </c>
      <c r="O6" s="20">
        <v>0.14199999999999999</v>
      </c>
      <c r="P6" s="20">
        <v>0.14199999999999999</v>
      </c>
      <c r="Q6" s="20">
        <v>0.14199999999999999</v>
      </c>
      <c r="R6" s="20">
        <v>0.14199999999999999</v>
      </c>
      <c r="S6" s="20">
        <v>0.14199999999999999</v>
      </c>
      <c r="T6" s="20">
        <v>0.14199999999999999</v>
      </c>
      <c r="U6" s="20">
        <v>0.14199999999999999</v>
      </c>
      <c r="V6" s="20">
        <v>0.14199999999999999</v>
      </c>
      <c r="W6" s="20">
        <v>0.14199999999999999</v>
      </c>
      <c r="X6" s="20">
        <v>0.14199999999999999</v>
      </c>
      <c r="Y6" s="20">
        <v>0.14199999999999999</v>
      </c>
      <c r="Z6" s="20">
        <v>0.14199999999999999</v>
      </c>
      <c r="AA6" s="20">
        <v>0.14199999999999999</v>
      </c>
      <c r="AB6" s="20">
        <v>0.14199999999999999</v>
      </c>
      <c r="AC6" s="20">
        <v>0.14199999999999999</v>
      </c>
      <c r="AD6" s="20">
        <v>0.14199999999999999</v>
      </c>
      <c r="AE6" s="20">
        <v>0.14199999999999999</v>
      </c>
      <c r="AF6" s="20">
        <v>0.14199999999999999</v>
      </c>
      <c r="AG6" s="20">
        <v>0.14199999999999999</v>
      </c>
      <c r="AH6" s="20">
        <v>0.14199999999999999</v>
      </c>
      <c r="AI6" s="20">
        <v>0.14199999999999999</v>
      </c>
      <c r="AJ6" s="20">
        <v>0.14199999999999999</v>
      </c>
      <c r="AK6" s="20">
        <v>0.14199999999999999</v>
      </c>
      <c r="AL6" s="20">
        <v>0.14199999999999999</v>
      </c>
      <c r="AM6" s="20">
        <v>0.14199999999999999</v>
      </c>
    </row>
    <row r="7" spans="1:40" x14ac:dyDescent="0.25">
      <c r="A7" t="s">
        <v>109</v>
      </c>
      <c r="C7" s="27" t="s">
        <v>136</v>
      </c>
      <c r="D7" s="31">
        <v>0.23</v>
      </c>
      <c r="E7" s="31">
        <v>0.2</v>
      </c>
      <c r="F7" s="31">
        <v>0.18</v>
      </c>
      <c r="G7" s="31">
        <v>0.18</v>
      </c>
      <c r="H7" s="31">
        <v>0.2</v>
      </c>
      <c r="I7" s="31">
        <v>0.22</v>
      </c>
      <c r="J7" s="31">
        <v>0.22</v>
      </c>
      <c r="K7" s="31">
        <v>0.2</v>
      </c>
      <c r="L7" s="31">
        <v>0.18</v>
      </c>
      <c r="M7" s="31">
        <v>0.17</v>
      </c>
      <c r="N7" s="31">
        <v>0.16</v>
      </c>
      <c r="O7" s="31">
        <v>0.15</v>
      </c>
      <c r="P7" s="31">
        <v>0.23</v>
      </c>
      <c r="Q7" s="31">
        <v>0.2</v>
      </c>
      <c r="R7" s="31">
        <v>0.18</v>
      </c>
      <c r="S7" s="31">
        <v>0.18</v>
      </c>
      <c r="T7" s="31">
        <v>0.2</v>
      </c>
      <c r="U7" s="31">
        <v>0.22</v>
      </c>
      <c r="V7" s="31">
        <v>0.22</v>
      </c>
      <c r="W7" s="31">
        <v>0.2</v>
      </c>
      <c r="X7" s="31">
        <v>0.18</v>
      </c>
      <c r="Y7" s="31">
        <v>0.17</v>
      </c>
      <c r="Z7" s="31">
        <v>0.16</v>
      </c>
      <c r="AA7" s="31">
        <v>0.15</v>
      </c>
      <c r="AB7" s="31">
        <v>0.23</v>
      </c>
      <c r="AC7" s="31">
        <v>0.2</v>
      </c>
      <c r="AD7" s="31">
        <v>0.18</v>
      </c>
      <c r="AE7" s="31">
        <v>0.18</v>
      </c>
      <c r="AF7" s="31">
        <v>0.2</v>
      </c>
      <c r="AG7" s="31">
        <v>0.22</v>
      </c>
      <c r="AH7" s="31">
        <v>0.22</v>
      </c>
      <c r="AI7" s="31">
        <v>0.2</v>
      </c>
      <c r="AJ7" s="31">
        <v>0.18</v>
      </c>
      <c r="AK7" s="31">
        <v>0.17</v>
      </c>
      <c r="AL7" s="31">
        <v>0.16</v>
      </c>
      <c r="AM7" s="31">
        <v>0.15</v>
      </c>
      <c r="AN7" s="21"/>
    </row>
    <row r="8" spans="1:40" x14ac:dyDescent="0.25">
      <c r="A8" s="5" t="s">
        <v>114</v>
      </c>
      <c r="B8" t="s">
        <v>110</v>
      </c>
      <c r="D8" s="12">
        <f>D3*D5*D6*D7</f>
        <v>381910363.19999999</v>
      </c>
      <c r="E8" s="12">
        <f t="shared" ref="E8:AM8" si="0">E3*E5*E6*E7</f>
        <v>336635659.15199995</v>
      </c>
      <c r="F8" s="12">
        <f t="shared" si="0"/>
        <v>307131414.69332343</v>
      </c>
      <c r="G8" s="12">
        <f t="shared" si="0"/>
        <v>311655179.70741016</v>
      </c>
      <c r="H8" s="12">
        <f t="shared" si="0"/>
        <v>351689120.56790739</v>
      </c>
      <c r="I8" s="12">
        <f t="shared" si="0"/>
        <v>393373795.34515393</v>
      </c>
      <c r="J8" s="12">
        <f t="shared" si="0"/>
        <v>400125599.10346568</v>
      </c>
      <c r="K8" s="12">
        <f t="shared" si="0"/>
        <v>369596398.10159886</v>
      </c>
      <c r="L8" s="12">
        <f t="shared" si="0"/>
        <v>337506939.58906347</v>
      </c>
      <c r="M8" s="12">
        <f t="shared" si="0"/>
        <v>323458239.52154547</v>
      </c>
      <c r="N8" s="12">
        <f t="shared" si="0"/>
        <v>308847281.62461233</v>
      </c>
      <c r="O8" s="12">
        <f t="shared" si="0"/>
        <v>293613861.96906638</v>
      </c>
      <c r="P8" s="12">
        <f t="shared" si="0"/>
        <v>458933097.80757171</v>
      </c>
      <c r="Q8" s="12">
        <f t="shared" si="0"/>
        <v>406001886.20191938</v>
      </c>
      <c r="R8" s="12">
        <f t="shared" si="0"/>
        <v>371670267.40368956</v>
      </c>
      <c r="S8" s="12">
        <f t="shared" si="0"/>
        <v>378371330.43020546</v>
      </c>
      <c r="T8" s="12">
        <f t="shared" si="0"/>
        <v>428276669.87525123</v>
      </c>
      <c r="U8" s="12">
        <f t="shared" si="0"/>
        <v>480398834.81711918</v>
      </c>
      <c r="V8" s="12">
        <f t="shared" si="0"/>
        <v>489904712.53411722</v>
      </c>
      <c r="W8" s="12">
        <f t="shared" si="0"/>
        <v>453541349.22106963</v>
      </c>
      <c r="X8" s="12">
        <f t="shared" si="0"/>
        <v>414952213.62401623</v>
      </c>
      <c r="Y8" s="12">
        <f t="shared" si="0"/>
        <v>398359945.54278034</v>
      </c>
      <c r="Z8" s="12">
        <f t="shared" si="0"/>
        <v>380933230.09781748</v>
      </c>
      <c r="AA8" s="12">
        <f t="shared" si="0"/>
        <v>362612016.05388993</v>
      </c>
      <c r="AB8" s="12">
        <f t="shared" si="0"/>
        <v>567517704.51872897</v>
      </c>
      <c r="AC8" s="12">
        <f t="shared" si="0"/>
        <v>502579936.02636504</v>
      </c>
      <c r="AD8" s="12">
        <f t="shared" si="0"/>
        <v>460482406.17671788</v>
      </c>
      <c r="AE8" s="12">
        <f t="shared" si="0"/>
        <v>469136239.31958324</v>
      </c>
      <c r="AF8" s="12">
        <f t="shared" si="0"/>
        <v>531337893.79764128</v>
      </c>
      <c r="AG8" s="12">
        <f t="shared" si="0"/>
        <v>596286467.11720586</v>
      </c>
      <c r="AH8" s="12">
        <f t="shared" si="0"/>
        <v>608290263.28154075</v>
      </c>
      <c r="AI8" s="12">
        <f t="shared" si="0"/>
        <v>563251598.31471503</v>
      </c>
      <c r="AJ8" s="12">
        <f t="shared" si="0"/>
        <v>515367411.83605796</v>
      </c>
      <c r="AK8" s="12">
        <f t="shared" si="0"/>
        <v>494746665.85107291</v>
      </c>
      <c r="AL8" s="12">
        <f t="shared" si="0"/>
        <v>473045739.53530008</v>
      </c>
      <c r="AM8" s="12">
        <f t="shared" si="0"/>
        <v>450200842.32760292</v>
      </c>
    </row>
    <row r="10" spans="1:40" x14ac:dyDescent="0.25">
      <c r="A10" t="s">
        <v>70</v>
      </c>
      <c r="C10" s="27" t="s">
        <v>128</v>
      </c>
      <c r="D10" s="14">
        <v>15</v>
      </c>
      <c r="E10" s="14">
        <v>15</v>
      </c>
      <c r="F10" s="14">
        <v>15</v>
      </c>
      <c r="G10" s="14">
        <v>15</v>
      </c>
      <c r="H10" s="14">
        <v>15</v>
      </c>
      <c r="I10" s="14">
        <v>15</v>
      </c>
      <c r="J10" s="14">
        <v>15</v>
      </c>
      <c r="K10" s="14">
        <v>15</v>
      </c>
      <c r="L10" s="14">
        <v>15</v>
      </c>
      <c r="M10" s="14">
        <v>15</v>
      </c>
      <c r="N10" s="14">
        <v>15</v>
      </c>
      <c r="O10" s="14">
        <v>15</v>
      </c>
      <c r="P10" s="14">
        <v>15</v>
      </c>
      <c r="Q10" s="14">
        <v>15</v>
      </c>
      <c r="R10" s="14">
        <v>15</v>
      </c>
      <c r="S10" s="14">
        <v>15</v>
      </c>
      <c r="T10" s="14">
        <v>15</v>
      </c>
      <c r="U10" s="14">
        <v>15</v>
      </c>
      <c r="V10" s="14">
        <v>15</v>
      </c>
      <c r="W10" s="14">
        <v>15</v>
      </c>
      <c r="X10" s="14">
        <v>15</v>
      </c>
      <c r="Y10" s="14">
        <v>15</v>
      </c>
      <c r="Z10" s="14">
        <v>15</v>
      </c>
      <c r="AA10" s="14">
        <v>15</v>
      </c>
      <c r="AB10" s="14">
        <v>15</v>
      </c>
      <c r="AC10" s="14">
        <v>15</v>
      </c>
      <c r="AD10" s="14">
        <v>15</v>
      </c>
      <c r="AE10" s="14">
        <v>15</v>
      </c>
      <c r="AF10" s="14">
        <v>15</v>
      </c>
      <c r="AG10" s="14">
        <v>15</v>
      </c>
      <c r="AH10" s="14">
        <v>15</v>
      </c>
      <c r="AI10" s="14">
        <v>15</v>
      </c>
      <c r="AJ10" s="14">
        <v>15</v>
      </c>
      <c r="AK10" s="14">
        <v>15</v>
      </c>
      <c r="AL10" s="14">
        <v>15</v>
      </c>
      <c r="AM10" s="14">
        <v>15</v>
      </c>
    </row>
    <row r="11" spans="1:40" x14ac:dyDescent="0.25">
      <c r="A11" t="s">
        <v>71</v>
      </c>
      <c r="C11" s="27" t="s">
        <v>128</v>
      </c>
      <c r="D11" s="10">
        <v>0.2</v>
      </c>
      <c r="E11" s="10">
        <v>0.2</v>
      </c>
      <c r="F11" s="10">
        <v>0.2</v>
      </c>
      <c r="G11" s="10">
        <v>0.2</v>
      </c>
      <c r="H11" s="10">
        <v>0.2</v>
      </c>
      <c r="I11" s="10">
        <v>0.2</v>
      </c>
      <c r="J11" s="10">
        <v>0.2</v>
      </c>
      <c r="K11" s="10">
        <v>0.2</v>
      </c>
      <c r="L11" s="10">
        <v>0.2</v>
      </c>
      <c r="M11" s="10">
        <v>0.2</v>
      </c>
      <c r="N11" s="10">
        <v>0.2</v>
      </c>
      <c r="O11" s="10">
        <v>0.2</v>
      </c>
      <c r="P11" s="10">
        <v>0.2</v>
      </c>
      <c r="Q11" s="10">
        <v>0.2</v>
      </c>
      <c r="R11" s="10">
        <v>0.2</v>
      </c>
      <c r="S11" s="10">
        <v>0.2</v>
      </c>
      <c r="T11" s="10">
        <v>0.2</v>
      </c>
      <c r="U11" s="10">
        <v>0.2</v>
      </c>
      <c r="V11" s="10">
        <v>0.2</v>
      </c>
      <c r="W11" s="10">
        <v>0.2</v>
      </c>
      <c r="X11" s="10">
        <v>0.2</v>
      </c>
      <c r="Y11" s="10">
        <v>0.2</v>
      </c>
      <c r="Z11" s="10">
        <v>0.2</v>
      </c>
      <c r="AA11" s="10">
        <v>0.2</v>
      </c>
      <c r="AB11" s="10">
        <v>0.2</v>
      </c>
      <c r="AC11" s="10">
        <v>0.2</v>
      </c>
      <c r="AD11" s="10">
        <v>0.2</v>
      </c>
      <c r="AE11" s="10">
        <v>0.2</v>
      </c>
      <c r="AF11" s="10">
        <v>0.2</v>
      </c>
      <c r="AG11" s="10">
        <v>0.2</v>
      </c>
      <c r="AH11" s="10">
        <v>0.2</v>
      </c>
      <c r="AI11" s="10">
        <v>0.2</v>
      </c>
      <c r="AJ11" s="10">
        <v>0.2</v>
      </c>
      <c r="AK11" s="10">
        <v>0.2</v>
      </c>
      <c r="AL11" s="10">
        <v>0.2</v>
      </c>
      <c r="AM11" s="10">
        <v>0.2</v>
      </c>
    </row>
    <row r="12" spans="1:40" x14ac:dyDescent="0.25">
      <c r="A12" t="s">
        <v>73</v>
      </c>
      <c r="C12" s="26" t="s">
        <v>132</v>
      </c>
      <c r="D12">
        <v>0.05</v>
      </c>
      <c r="E12">
        <v>0.05</v>
      </c>
      <c r="F12">
        <v>0.06</v>
      </c>
      <c r="G12">
        <v>0.06</v>
      </c>
      <c r="H12">
        <v>7.0000000000000007E-2</v>
      </c>
      <c r="I12">
        <v>7.0000000000000007E-2</v>
      </c>
      <c r="J12">
        <v>0.08</v>
      </c>
      <c r="K12">
        <v>0.08</v>
      </c>
      <c r="L12">
        <v>0.09</v>
      </c>
      <c r="M12">
        <v>0.09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0.1</v>
      </c>
      <c r="AM12">
        <v>0.1</v>
      </c>
    </row>
    <row r="13" spans="1:40" x14ac:dyDescent="0.25">
      <c r="A13" s="5" t="s">
        <v>74</v>
      </c>
      <c r="B13" t="s">
        <v>112</v>
      </c>
      <c r="D13" s="14">
        <f>D3*D10*D11*D12</f>
        <v>14616900</v>
      </c>
      <c r="E13" s="14">
        <f t="shared" ref="E13:AM13" si="1">E3*E10*E11*E12</f>
        <v>14816710.350000001</v>
      </c>
      <c r="F13" s="14">
        <f t="shared" si="1"/>
        <v>18024144.054772504</v>
      </c>
      <c r="G13" s="14">
        <f t="shared" si="1"/>
        <v>18289623.222265858</v>
      </c>
      <c r="H13" s="14">
        <f t="shared" si="1"/>
        <v>21670984.542036548</v>
      </c>
      <c r="I13" s="14">
        <f t="shared" si="1"/>
        <v>22035984.054225974</v>
      </c>
      <c r="J13" s="14">
        <f t="shared" si="1"/>
        <v>25616235.537993968</v>
      </c>
      <c r="K13" s="14">
        <f t="shared" si="1"/>
        <v>26027915.359267525</v>
      </c>
      <c r="L13" s="14">
        <f t="shared" si="1"/>
        <v>29710117.921572495</v>
      </c>
      <c r="M13" s="14">
        <f t="shared" si="1"/>
        <v>30148344.611577358</v>
      </c>
      <c r="N13" s="14">
        <f t="shared" si="1"/>
        <v>33984075.882989921</v>
      </c>
      <c r="O13" s="14">
        <f t="shared" si="1"/>
        <v>34461720.888388082</v>
      </c>
      <c r="P13" s="14">
        <f t="shared" si="1"/>
        <v>35129600.260836788</v>
      </c>
      <c r="Q13" s="14">
        <f t="shared" si="1"/>
        <v>35739602.658619665</v>
      </c>
      <c r="R13" s="14">
        <f t="shared" si="1"/>
        <v>36352725.685024418</v>
      </c>
      <c r="S13" s="14">
        <f t="shared" si="1"/>
        <v>37008150.472437941</v>
      </c>
      <c r="T13" s="14">
        <f t="shared" si="1"/>
        <v>37700411.080567889</v>
      </c>
      <c r="U13" s="14">
        <f t="shared" si="1"/>
        <v>38444208.93222785</v>
      </c>
      <c r="V13" s="14">
        <f t="shared" si="1"/>
        <v>39204922.57795433</v>
      </c>
      <c r="W13" s="14">
        <f t="shared" si="1"/>
        <v>39924414.544108249</v>
      </c>
      <c r="X13" s="14">
        <f t="shared" si="1"/>
        <v>40586092.881848231</v>
      </c>
      <c r="Y13" s="14">
        <f t="shared" si="1"/>
        <v>41255172.487860441</v>
      </c>
      <c r="Z13" s="14">
        <f t="shared" si="1"/>
        <v>41916068.452664785</v>
      </c>
      <c r="AA13" s="14">
        <f t="shared" si="1"/>
        <v>42560095.78097301</v>
      </c>
      <c r="AB13" s="14">
        <f t="shared" si="1"/>
        <v>43441342.966834739</v>
      </c>
      <c r="AC13" s="14">
        <f t="shared" si="1"/>
        <v>44241191.551616646</v>
      </c>
      <c r="AD13" s="14">
        <f t="shared" si="1"/>
        <v>45039358.97659605</v>
      </c>
      <c r="AE13" s="14">
        <f t="shared" si="1"/>
        <v>45885782.406062536</v>
      </c>
      <c r="AF13" s="14">
        <f t="shared" si="1"/>
        <v>46772701.918806463</v>
      </c>
      <c r="AG13" s="14">
        <f t="shared" si="1"/>
        <v>47718187.189277053</v>
      </c>
      <c r="AH13" s="14">
        <f t="shared" si="1"/>
        <v>48678798.277972221</v>
      </c>
      <c r="AI13" s="14">
        <f t="shared" si="1"/>
        <v>49582006.893900983</v>
      </c>
      <c r="AJ13" s="14">
        <f t="shared" si="1"/>
        <v>50407610.703839794</v>
      </c>
      <c r="AK13" s="14">
        <f t="shared" si="1"/>
        <v>51237227.200815342</v>
      </c>
      <c r="AL13" s="14">
        <f t="shared" si="1"/>
        <v>52051687.889007501</v>
      </c>
      <c r="AM13" s="14">
        <f t="shared" si="1"/>
        <v>52840474.451596595</v>
      </c>
    </row>
    <row r="15" spans="1:40" x14ac:dyDescent="0.25">
      <c r="A15" s="5" t="s">
        <v>75</v>
      </c>
      <c r="B15" t="s">
        <v>113</v>
      </c>
      <c r="D15" s="12">
        <f>D8+D13</f>
        <v>396527263.19999999</v>
      </c>
      <c r="E15" s="12">
        <f t="shared" ref="E15:AM15" si="2">E8+E13</f>
        <v>351452369.50199997</v>
      </c>
      <c r="F15" s="12">
        <f t="shared" si="2"/>
        <v>325155558.74809593</v>
      </c>
      <c r="G15" s="12">
        <f t="shared" si="2"/>
        <v>329944802.929676</v>
      </c>
      <c r="H15" s="12">
        <f t="shared" si="2"/>
        <v>373360105.10994393</v>
      </c>
      <c r="I15" s="12">
        <f t="shared" si="2"/>
        <v>415409779.39937991</v>
      </c>
      <c r="J15" s="12">
        <f t="shared" si="2"/>
        <v>425741834.64145964</v>
      </c>
      <c r="K15" s="12">
        <f t="shared" si="2"/>
        <v>395624313.46086639</v>
      </c>
      <c r="L15" s="12">
        <f t="shared" si="2"/>
        <v>367217057.51063597</v>
      </c>
      <c r="M15" s="12">
        <f t="shared" si="2"/>
        <v>353606584.1331228</v>
      </c>
      <c r="N15" s="12">
        <f t="shared" si="2"/>
        <v>342831357.50760227</v>
      </c>
      <c r="O15" s="12">
        <f t="shared" si="2"/>
        <v>328075582.85745448</v>
      </c>
      <c r="P15" s="12">
        <f t="shared" si="2"/>
        <v>494062698.06840849</v>
      </c>
      <c r="Q15" s="12">
        <f t="shared" si="2"/>
        <v>441741488.86053902</v>
      </c>
      <c r="R15" s="12">
        <f t="shared" si="2"/>
        <v>408022993.088714</v>
      </c>
      <c r="S15" s="12">
        <f t="shared" si="2"/>
        <v>415379480.90264338</v>
      </c>
      <c r="T15" s="12">
        <f t="shared" si="2"/>
        <v>465977080.95581913</v>
      </c>
      <c r="U15" s="12">
        <f t="shared" si="2"/>
        <v>518843043.74934703</v>
      </c>
      <c r="V15" s="12">
        <f t="shared" si="2"/>
        <v>529109635.11207157</v>
      </c>
      <c r="W15" s="12">
        <f t="shared" si="2"/>
        <v>493465763.76517791</v>
      </c>
      <c r="X15" s="12">
        <f t="shared" si="2"/>
        <v>455538306.50586444</v>
      </c>
      <c r="Y15" s="12">
        <f t="shared" si="2"/>
        <v>439615118.03064078</v>
      </c>
      <c r="Z15" s="12">
        <f t="shared" si="2"/>
        <v>422849298.55048227</v>
      </c>
      <c r="AA15" s="12">
        <f t="shared" si="2"/>
        <v>405172111.83486295</v>
      </c>
      <c r="AB15" s="12">
        <f t="shared" si="2"/>
        <v>610959047.48556376</v>
      </c>
      <c r="AC15" s="12">
        <f t="shared" si="2"/>
        <v>546821127.57798171</v>
      </c>
      <c r="AD15" s="12">
        <f t="shared" si="2"/>
        <v>505521765.15331393</v>
      </c>
      <c r="AE15" s="12">
        <f t="shared" si="2"/>
        <v>515022021.72564578</v>
      </c>
      <c r="AF15" s="12">
        <f t="shared" si="2"/>
        <v>578110595.71644771</v>
      </c>
      <c r="AG15" s="12">
        <f t="shared" si="2"/>
        <v>644004654.30648291</v>
      </c>
      <c r="AH15" s="12">
        <f t="shared" si="2"/>
        <v>656969061.55951297</v>
      </c>
      <c r="AI15" s="12">
        <f t="shared" si="2"/>
        <v>612833605.20861602</v>
      </c>
      <c r="AJ15" s="12">
        <f t="shared" si="2"/>
        <v>565775022.5398978</v>
      </c>
      <c r="AK15" s="12">
        <f t="shared" si="2"/>
        <v>545983893.05188823</v>
      </c>
      <c r="AL15" s="12">
        <f t="shared" si="2"/>
        <v>525097427.42430758</v>
      </c>
      <c r="AM15" s="12">
        <f t="shared" si="2"/>
        <v>503041316.77919954</v>
      </c>
    </row>
    <row r="17" spans="1:39" x14ac:dyDescent="0.25">
      <c r="A17" t="s">
        <v>64</v>
      </c>
    </row>
    <row r="18" spans="1:39" x14ac:dyDescent="0.25">
      <c r="A18" t="s">
        <v>65</v>
      </c>
      <c r="B18" t="s">
        <v>108</v>
      </c>
      <c r="D18" s="8">
        <f>Retention!D19</f>
        <v>4003800</v>
      </c>
      <c r="E18" s="8">
        <f>Retention!E19</f>
        <v>4007719.0475000003</v>
      </c>
      <c r="F18" s="8">
        <f>Retention!F19</f>
        <v>4011801.3283905941</v>
      </c>
      <c r="G18" s="8">
        <f>Retention!G19</f>
        <v>4016047.8812606898</v>
      </c>
      <c r="H18" s="8">
        <f>Retention!H19</f>
        <v>4020464.4848730187</v>
      </c>
      <c r="I18" s="8">
        <f>Retention!I19</f>
        <v>4025056.534418501</v>
      </c>
      <c r="J18" s="8">
        <f>Retention!J19</f>
        <v>4029831.4539608168</v>
      </c>
      <c r="K18" s="8">
        <f>Retention!K19</f>
        <v>4034792.2111371127</v>
      </c>
      <c r="L18" s="8">
        <f>Retention!L19</f>
        <v>4039934.3361951285</v>
      </c>
      <c r="M18" s="8">
        <f>Retention!M19</f>
        <v>4045251.2747273156</v>
      </c>
      <c r="N18" s="8">
        <f>Retention!N19</f>
        <v>4050744.6158734444</v>
      </c>
      <c r="O18" s="8">
        <f>Retention!O19</f>
        <v>4056414.0182124344</v>
      </c>
      <c r="P18" s="8">
        <f>Retention!P19</f>
        <v>4062257.9295175145</v>
      </c>
      <c r="Q18" s="8">
        <f>Retention!Q19</f>
        <v>4068307.8831889224</v>
      </c>
      <c r="R18" s="8">
        <f>Retention!R19</f>
        <v>4074554.0295973765</v>
      </c>
      <c r="S18" s="8">
        <f>Retention!S19</f>
        <v>4080996.6951073199</v>
      </c>
      <c r="T18" s="8">
        <f>Retention!T19</f>
        <v>4087642.7359496411</v>
      </c>
      <c r="U18" s="8">
        <f>Retention!U19</f>
        <v>4094498.0905946521</v>
      </c>
      <c r="V18" s="8">
        <f>Retention!V19</f>
        <v>4101571.1418855614</v>
      </c>
      <c r="W18" s="8">
        <f>Retention!W19</f>
        <v>4108864.4941459419</v>
      </c>
      <c r="X18" s="8">
        <f>Retention!X19</f>
        <v>4116371.0595486574</v>
      </c>
      <c r="Y18" s="8">
        <f>Retention!Y19</f>
        <v>4124080.9919409947</v>
      </c>
      <c r="Z18" s="8">
        <f>Retention!Z19</f>
        <v>4131995.3240427631</v>
      </c>
      <c r="AA18" s="8">
        <f>Retention!AA19</f>
        <v>4140112.4900690485</v>
      </c>
      <c r="AB18" s="8">
        <f>Retention!AB19</f>
        <v>4148429.4782819343</v>
      </c>
      <c r="AC18" s="8">
        <f>Retention!AC19</f>
        <v>4156985.6279999367</v>
      </c>
      <c r="AD18" s="8">
        <f>Retention!AD19</f>
        <v>4165767.1366175562</v>
      </c>
      <c r="AE18" s="8">
        <f>Retention!AE19</f>
        <v>4174773.501399579</v>
      </c>
      <c r="AF18" s="8">
        <f>Retention!AF19</f>
        <v>4184012.5429679574</v>
      </c>
      <c r="AG18" s="8">
        <f>Retention!AG19</f>
        <v>4193490.7809015773</v>
      </c>
      <c r="AH18" s="8">
        <f>Retention!AH19</f>
        <v>4203217.7399536502</v>
      </c>
      <c r="AI18" s="8">
        <f>Retention!AI19</f>
        <v>4213195.6954817744</v>
      </c>
      <c r="AJ18" s="8">
        <f>Retention!AJ19</f>
        <v>4223414.8325481359</v>
      </c>
      <c r="AK18" s="8">
        <f>Retention!AK19</f>
        <v>4233861.9788516341</v>
      </c>
      <c r="AL18" s="8">
        <f>Retention!AL19</f>
        <v>4244537.5780143207</v>
      </c>
      <c r="AM18" s="8">
        <f>Retention!AM19</f>
        <v>4255438.878470866</v>
      </c>
    </row>
    <row r="19" spans="1:39" x14ac:dyDescent="0.25">
      <c r="A19" t="s">
        <v>66</v>
      </c>
      <c r="C19" s="27" t="s">
        <v>128</v>
      </c>
      <c r="D19" s="14">
        <v>120</v>
      </c>
      <c r="E19" s="14">
        <v>120</v>
      </c>
      <c r="F19" s="14">
        <v>120</v>
      </c>
      <c r="G19" s="14">
        <v>120</v>
      </c>
      <c r="H19" s="14">
        <v>120</v>
      </c>
      <c r="I19" s="14">
        <v>120</v>
      </c>
      <c r="J19" s="14">
        <v>120</v>
      </c>
      <c r="K19" s="14">
        <v>120</v>
      </c>
      <c r="L19" s="14">
        <v>120</v>
      </c>
      <c r="M19" s="14">
        <v>120</v>
      </c>
      <c r="N19" s="14">
        <v>120</v>
      </c>
      <c r="O19" s="14">
        <v>120</v>
      </c>
      <c r="P19" s="14">
        <v>120</v>
      </c>
      <c r="Q19" s="14">
        <v>120</v>
      </c>
      <c r="R19" s="14">
        <v>120</v>
      </c>
      <c r="S19" s="14">
        <v>120</v>
      </c>
      <c r="T19" s="14">
        <v>120</v>
      </c>
      <c r="U19" s="14">
        <v>120</v>
      </c>
      <c r="V19" s="14">
        <v>120</v>
      </c>
      <c r="W19" s="14">
        <v>120</v>
      </c>
      <c r="X19" s="14">
        <v>120</v>
      </c>
      <c r="Y19" s="14">
        <v>120</v>
      </c>
      <c r="Z19" s="14">
        <v>120</v>
      </c>
      <c r="AA19" s="14">
        <v>120</v>
      </c>
      <c r="AB19" s="14">
        <v>120</v>
      </c>
      <c r="AC19" s="14">
        <v>120</v>
      </c>
      <c r="AD19" s="14">
        <v>120</v>
      </c>
      <c r="AE19" s="14">
        <v>120</v>
      </c>
      <c r="AF19" s="14">
        <v>120</v>
      </c>
      <c r="AG19" s="14">
        <v>120</v>
      </c>
      <c r="AH19" s="14">
        <v>120</v>
      </c>
      <c r="AI19" s="14">
        <v>120</v>
      </c>
      <c r="AJ19" s="14">
        <v>120</v>
      </c>
      <c r="AK19" s="14">
        <v>120</v>
      </c>
      <c r="AL19" s="14">
        <v>120</v>
      </c>
      <c r="AM19" s="14">
        <v>120</v>
      </c>
    </row>
    <row r="20" spans="1:39" x14ac:dyDescent="0.25">
      <c r="A20" t="s">
        <v>72</v>
      </c>
      <c r="C20" s="27" t="s">
        <v>128</v>
      </c>
      <c r="D20" s="10">
        <v>0.03</v>
      </c>
      <c r="E20" s="10">
        <v>0.03</v>
      </c>
      <c r="F20" s="10">
        <v>0.03</v>
      </c>
      <c r="G20" s="10">
        <v>0.03</v>
      </c>
      <c r="H20" s="10">
        <v>0.03</v>
      </c>
      <c r="I20" s="10">
        <v>0.03</v>
      </c>
      <c r="J20" s="10">
        <v>0.03</v>
      </c>
      <c r="K20" s="10">
        <v>0.03</v>
      </c>
      <c r="L20" s="10">
        <v>0.03</v>
      </c>
      <c r="M20" s="10">
        <v>0.03</v>
      </c>
      <c r="N20" s="10">
        <v>0.03</v>
      </c>
      <c r="O20" s="10">
        <v>0.03</v>
      </c>
      <c r="P20" s="10">
        <v>0.03</v>
      </c>
      <c r="Q20" s="10">
        <v>0.03</v>
      </c>
      <c r="R20" s="10">
        <v>0.03</v>
      </c>
      <c r="S20" s="10">
        <v>0.03</v>
      </c>
      <c r="T20" s="10">
        <v>0.03</v>
      </c>
      <c r="U20" s="10">
        <v>0.03</v>
      </c>
      <c r="V20" s="10">
        <v>0.03</v>
      </c>
      <c r="W20" s="10">
        <v>0.03</v>
      </c>
      <c r="X20" s="10">
        <v>0.03</v>
      </c>
      <c r="Y20" s="10">
        <v>0.03</v>
      </c>
      <c r="Z20" s="10">
        <v>0.03</v>
      </c>
      <c r="AA20" s="10">
        <v>0.03</v>
      </c>
      <c r="AB20" s="10">
        <v>0.03</v>
      </c>
      <c r="AC20" s="10">
        <v>0.03</v>
      </c>
      <c r="AD20" s="10">
        <v>0.03</v>
      </c>
      <c r="AE20" s="10">
        <v>0.03</v>
      </c>
      <c r="AF20" s="10">
        <v>0.03</v>
      </c>
      <c r="AG20" s="10">
        <v>0.03</v>
      </c>
      <c r="AH20" s="10">
        <v>0.03</v>
      </c>
      <c r="AI20" s="10">
        <v>0.03</v>
      </c>
      <c r="AJ20" s="10">
        <v>0.03</v>
      </c>
      <c r="AK20" s="10">
        <v>0.03</v>
      </c>
      <c r="AL20" s="10">
        <v>0.03</v>
      </c>
      <c r="AM20" s="10">
        <v>0.03</v>
      </c>
    </row>
    <row r="21" spans="1:39" x14ac:dyDescent="0.25">
      <c r="A21" t="s">
        <v>67</v>
      </c>
      <c r="C21" s="27" t="s">
        <v>136</v>
      </c>
      <c r="D21">
        <v>6</v>
      </c>
      <c r="E21">
        <v>7</v>
      </c>
      <c r="F21">
        <v>8</v>
      </c>
      <c r="G21">
        <v>9</v>
      </c>
      <c r="H21">
        <v>10</v>
      </c>
      <c r="I21">
        <v>12</v>
      </c>
      <c r="J21">
        <v>12</v>
      </c>
      <c r="K21">
        <v>11</v>
      </c>
      <c r="L21">
        <v>10</v>
      </c>
      <c r="M21">
        <v>7</v>
      </c>
      <c r="N21">
        <v>7</v>
      </c>
      <c r="O21">
        <v>10</v>
      </c>
      <c r="P21">
        <v>6</v>
      </c>
      <c r="Q21">
        <v>7</v>
      </c>
      <c r="R21">
        <v>8</v>
      </c>
      <c r="S21">
        <v>9</v>
      </c>
      <c r="T21">
        <v>10</v>
      </c>
      <c r="U21">
        <v>12</v>
      </c>
      <c r="V21">
        <v>12</v>
      </c>
      <c r="W21">
        <v>11</v>
      </c>
      <c r="X21">
        <v>10</v>
      </c>
      <c r="Y21">
        <v>7</v>
      </c>
      <c r="Z21">
        <v>7</v>
      </c>
      <c r="AA21">
        <v>10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12</v>
      </c>
      <c r="AH21">
        <v>12</v>
      </c>
      <c r="AI21">
        <v>11</v>
      </c>
      <c r="AJ21">
        <v>10</v>
      </c>
      <c r="AK21">
        <v>7</v>
      </c>
      <c r="AL21">
        <v>7</v>
      </c>
      <c r="AM21">
        <v>10</v>
      </c>
    </row>
    <row r="22" spans="1:39" x14ac:dyDescent="0.25">
      <c r="A22" s="5" t="s">
        <v>8</v>
      </c>
      <c r="B22" t="s">
        <v>111</v>
      </c>
      <c r="D22" s="14">
        <f>D18*D19*D20*D21</f>
        <v>86482080</v>
      </c>
      <c r="E22" s="14">
        <f t="shared" ref="E22:AM22" si="3">E18*E19*E20*E21</f>
        <v>100994519.99700001</v>
      </c>
      <c r="F22" s="14">
        <f t="shared" si="3"/>
        <v>115539878.25764911</v>
      </c>
      <c r="G22" s="14">
        <f t="shared" si="3"/>
        <v>130119951.35284634</v>
      </c>
      <c r="H22" s="14">
        <f t="shared" si="3"/>
        <v>144736721.45542866</v>
      </c>
      <c r="I22" s="14">
        <f t="shared" si="3"/>
        <v>173882442.28687924</v>
      </c>
      <c r="J22" s="14">
        <f t="shared" si="3"/>
        <v>174088718.81110728</v>
      </c>
      <c r="K22" s="14">
        <f t="shared" si="3"/>
        <v>159777771.56102964</v>
      </c>
      <c r="L22" s="14">
        <f t="shared" si="3"/>
        <v>145437636.10302463</v>
      </c>
      <c r="M22" s="14">
        <f t="shared" si="3"/>
        <v>101940332.12312835</v>
      </c>
      <c r="N22" s="14">
        <f t="shared" si="3"/>
        <v>102078764.3200108</v>
      </c>
      <c r="O22" s="14">
        <f t="shared" si="3"/>
        <v>146030904.65564764</v>
      </c>
      <c r="P22" s="14">
        <f t="shared" si="3"/>
        <v>87744771.277578309</v>
      </c>
      <c r="Q22" s="14">
        <f t="shared" si="3"/>
        <v>102521358.65636083</v>
      </c>
      <c r="R22" s="14">
        <f t="shared" si="3"/>
        <v>117347156.05240443</v>
      </c>
      <c r="S22" s="14">
        <f t="shared" si="3"/>
        <v>132224292.92147717</v>
      </c>
      <c r="T22" s="14">
        <f t="shared" si="3"/>
        <v>147155138.49418706</v>
      </c>
      <c r="U22" s="14">
        <f t="shared" si="3"/>
        <v>176882317.51368898</v>
      </c>
      <c r="V22" s="14">
        <f t="shared" si="3"/>
        <v>177187873.32945624</v>
      </c>
      <c r="W22" s="14">
        <f t="shared" si="3"/>
        <v>162711033.96817929</v>
      </c>
      <c r="X22" s="14">
        <f t="shared" si="3"/>
        <v>148189358.14375165</v>
      </c>
      <c r="Y22" s="14">
        <f t="shared" si="3"/>
        <v>103926840.99691306</v>
      </c>
      <c r="Z22" s="14">
        <f t="shared" si="3"/>
        <v>104126282.16587764</v>
      </c>
      <c r="AA22" s="14">
        <f t="shared" si="3"/>
        <v>149044049.64248574</v>
      </c>
      <c r="AB22" s="14">
        <f t="shared" si="3"/>
        <v>89606076.730889767</v>
      </c>
      <c r="AC22" s="14">
        <f t="shared" si="3"/>
        <v>104756037.8255984</v>
      </c>
      <c r="AD22" s="14">
        <f t="shared" si="3"/>
        <v>119974093.53458561</v>
      </c>
      <c r="AE22" s="14">
        <f t="shared" si="3"/>
        <v>135262661.44534636</v>
      </c>
      <c r="AF22" s="14">
        <f t="shared" si="3"/>
        <v>150624451.54684645</v>
      </c>
      <c r="AG22" s="14">
        <f t="shared" si="3"/>
        <v>181158801.7349481</v>
      </c>
      <c r="AH22" s="14">
        <f t="shared" si="3"/>
        <v>181579006.36599767</v>
      </c>
      <c r="AI22" s="14">
        <f t="shared" si="3"/>
        <v>166842549.54107827</v>
      </c>
      <c r="AJ22" s="14">
        <f t="shared" si="3"/>
        <v>152042933.97173288</v>
      </c>
      <c r="AK22" s="14">
        <f t="shared" si="3"/>
        <v>106693321.86706117</v>
      </c>
      <c r="AL22" s="14">
        <f t="shared" si="3"/>
        <v>106962346.96596088</v>
      </c>
      <c r="AM22" s="14">
        <f t="shared" si="3"/>
        <v>153195799.62495115</v>
      </c>
    </row>
    <row r="24" spans="1:39" ht="15" customHeight="1" x14ac:dyDescent="0.25"/>
    <row r="25" spans="1:39" s="5" customFormat="1" x14ac:dyDescent="0.25">
      <c r="A25" s="5" t="s">
        <v>15</v>
      </c>
      <c r="B25" s="6" t="s">
        <v>115</v>
      </c>
      <c r="C25" s="6"/>
      <c r="D25" s="13">
        <f>D15+D22</f>
        <v>483009343.19999999</v>
      </c>
      <c r="E25" s="13">
        <f t="shared" ref="E25:AM25" si="4">E15+E22</f>
        <v>452446889.49899995</v>
      </c>
      <c r="F25" s="13">
        <f t="shared" si="4"/>
        <v>440695437.00574505</v>
      </c>
      <c r="G25" s="13">
        <f t="shared" si="4"/>
        <v>460064754.28252232</v>
      </c>
      <c r="H25" s="13">
        <f t="shared" si="4"/>
        <v>518096826.56537259</v>
      </c>
      <c r="I25" s="13">
        <f t="shared" si="4"/>
        <v>589292221.68625915</v>
      </c>
      <c r="J25" s="13">
        <f t="shared" si="4"/>
        <v>599830553.45256686</v>
      </c>
      <c r="K25" s="13">
        <f t="shared" si="4"/>
        <v>555402085.021896</v>
      </c>
      <c r="L25" s="13">
        <f t="shared" si="4"/>
        <v>512654693.61366057</v>
      </c>
      <c r="M25" s="13">
        <f t="shared" si="4"/>
        <v>455546916.25625116</v>
      </c>
      <c r="N25" s="13">
        <f t="shared" si="4"/>
        <v>444910121.82761306</v>
      </c>
      <c r="O25" s="13">
        <f t="shared" si="4"/>
        <v>474106487.51310211</v>
      </c>
      <c r="P25" s="13">
        <f t="shared" si="4"/>
        <v>581807469.34598684</v>
      </c>
      <c r="Q25" s="13">
        <f t="shared" si="4"/>
        <v>544262847.51689982</v>
      </c>
      <c r="R25" s="13">
        <f t="shared" si="4"/>
        <v>525370149.14111841</v>
      </c>
      <c r="S25" s="13">
        <f t="shared" si="4"/>
        <v>547603773.82412052</v>
      </c>
      <c r="T25" s="13">
        <f t="shared" si="4"/>
        <v>613132219.45000625</v>
      </c>
      <c r="U25" s="13">
        <f t="shared" si="4"/>
        <v>695725361.26303601</v>
      </c>
      <c r="V25" s="13">
        <f t="shared" si="4"/>
        <v>706297508.44152784</v>
      </c>
      <c r="W25" s="13">
        <f t="shared" si="4"/>
        <v>656176797.73335719</v>
      </c>
      <c r="X25" s="13">
        <f t="shared" si="4"/>
        <v>603727664.64961612</v>
      </c>
      <c r="Y25" s="13">
        <f t="shared" si="4"/>
        <v>543541959.0275538</v>
      </c>
      <c r="Z25" s="13">
        <f t="shared" si="4"/>
        <v>526975580.71635991</v>
      </c>
      <c r="AA25" s="13">
        <f t="shared" si="4"/>
        <v>554216161.47734869</v>
      </c>
      <c r="AB25" s="13">
        <f t="shared" si="4"/>
        <v>700565124.21645355</v>
      </c>
      <c r="AC25" s="13">
        <f t="shared" si="4"/>
        <v>651577165.40358007</v>
      </c>
      <c r="AD25" s="13">
        <f t="shared" si="4"/>
        <v>625495858.68789959</v>
      </c>
      <c r="AE25" s="13">
        <f t="shared" si="4"/>
        <v>650284683.17099214</v>
      </c>
      <c r="AF25" s="13">
        <f t="shared" si="4"/>
        <v>728735047.26329422</v>
      </c>
      <c r="AG25" s="13">
        <f t="shared" si="4"/>
        <v>825163456.04143095</v>
      </c>
      <c r="AH25" s="13">
        <f t="shared" si="4"/>
        <v>838548067.92551064</v>
      </c>
      <c r="AI25" s="13">
        <f t="shared" si="4"/>
        <v>779676154.74969435</v>
      </c>
      <c r="AJ25" s="13">
        <f t="shared" si="4"/>
        <v>717817956.51163065</v>
      </c>
      <c r="AK25" s="13">
        <f t="shared" si="4"/>
        <v>652677214.91894937</v>
      </c>
      <c r="AL25" s="13">
        <f t="shared" si="4"/>
        <v>632059774.39026845</v>
      </c>
      <c r="AM25" s="13">
        <f t="shared" si="4"/>
        <v>656237116.40415072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34FE-F9BD-3448-ABEC-8AF49E2E4FBF}">
  <dimension ref="A1:AN50"/>
  <sheetViews>
    <sheetView topLeftCell="A7" workbookViewId="0">
      <selection activeCell="C38" sqref="C38"/>
    </sheetView>
  </sheetViews>
  <sheetFormatPr defaultColWidth="11" defaultRowHeight="15.75" x14ac:dyDescent="0.25"/>
  <cols>
    <col min="1" max="1" width="35.125" customWidth="1"/>
    <col min="2" max="3" width="61" style="6" customWidth="1"/>
    <col min="4" max="39" width="15.625" customWidth="1"/>
  </cols>
  <sheetData>
    <row r="1" spans="1:40" x14ac:dyDescent="0.25">
      <c r="A1" s="4" t="s">
        <v>4</v>
      </c>
      <c r="B1" s="25" t="s">
        <v>5</v>
      </c>
      <c r="C1" s="25"/>
      <c r="D1" s="2">
        <v>43831</v>
      </c>
      <c r="E1" s="2">
        <v>43862</v>
      </c>
      <c r="F1" s="2">
        <v>43891</v>
      </c>
      <c r="G1" s="2">
        <v>43922</v>
      </c>
      <c r="H1" s="2">
        <v>43952</v>
      </c>
      <c r="I1" s="2">
        <v>43983</v>
      </c>
      <c r="J1" s="2">
        <v>44013</v>
      </c>
      <c r="K1" s="2">
        <v>44044</v>
      </c>
      <c r="L1" s="2">
        <v>44075</v>
      </c>
      <c r="M1" s="2">
        <v>44105</v>
      </c>
      <c r="N1" s="2">
        <v>44136</v>
      </c>
      <c r="O1" s="2">
        <v>44166</v>
      </c>
      <c r="P1" s="2">
        <v>44197</v>
      </c>
      <c r="Q1" s="2">
        <v>44228</v>
      </c>
      <c r="R1" s="2">
        <v>44256</v>
      </c>
      <c r="S1" s="2">
        <v>44287</v>
      </c>
      <c r="T1" s="2">
        <v>44317</v>
      </c>
      <c r="U1" s="2">
        <v>44348</v>
      </c>
      <c r="V1" s="2">
        <v>44378</v>
      </c>
      <c r="W1" s="2">
        <v>44409</v>
      </c>
      <c r="X1" s="2">
        <v>44440</v>
      </c>
      <c r="Y1" s="2">
        <v>44470</v>
      </c>
      <c r="Z1" s="2">
        <v>44501</v>
      </c>
      <c r="AA1" s="2">
        <v>44531</v>
      </c>
      <c r="AB1" s="2">
        <v>44562</v>
      </c>
      <c r="AC1" s="2">
        <v>44593</v>
      </c>
      <c r="AD1" s="2">
        <v>44621</v>
      </c>
      <c r="AE1" s="2">
        <v>44652</v>
      </c>
      <c r="AF1" s="2">
        <v>44682</v>
      </c>
      <c r="AG1" s="2">
        <v>44713</v>
      </c>
      <c r="AH1" s="2">
        <v>44743</v>
      </c>
      <c r="AI1" s="2">
        <v>44774</v>
      </c>
      <c r="AJ1" s="2">
        <v>44805</v>
      </c>
      <c r="AK1" s="2">
        <v>44835</v>
      </c>
      <c r="AL1" s="2">
        <v>44866</v>
      </c>
      <c r="AM1" s="2">
        <v>44896</v>
      </c>
    </row>
    <row r="2" spans="1:40" x14ac:dyDescent="0.25">
      <c r="A2" t="s">
        <v>76</v>
      </c>
      <c r="D2" s="11">
        <v>0.1</v>
      </c>
      <c r="E2" s="11">
        <v>0.1</v>
      </c>
      <c r="F2" s="11">
        <v>0.1</v>
      </c>
      <c r="G2" s="11">
        <v>0.1</v>
      </c>
      <c r="H2" s="11">
        <v>0.1</v>
      </c>
      <c r="I2" s="11">
        <v>0.1</v>
      </c>
      <c r="J2" s="11">
        <v>0.1</v>
      </c>
      <c r="K2" s="11">
        <v>0.1</v>
      </c>
      <c r="L2" s="11">
        <v>0.1</v>
      </c>
      <c r="M2" s="11">
        <v>0.1</v>
      </c>
      <c r="N2" s="11">
        <v>0.1</v>
      </c>
      <c r="O2" s="11">
        <v>0.1</v>
      </c>
      <c r="P2" s="11">
        <v>0.1</v>
      </c>
      <c r="Q2" s="11">
        <v>0.1</v>
      </c>
      <c r="R2" s="11">
        <v>0.1</v>
      </c>
      <c r="S2" s="11">
        <v>0.1</v>
      </c>
      <c r="T2" s="11">
        <v>0.1</v>
      </c>
      <c r="U2" s="11">
        <v>0.1</v>
      </c>
      <c r="V2" s="11">
        <v>0.1</v>
      </c>
      <c r="W2" s="11">
        <v>0.1</v>
      </c>
      <c r="X2" s="11">
        <v>0.1</v>
      </c>
      <c r="Y2" s="11">
        <v>0.1</v>
      </c>
      <c r="Z2" s="11">
        <v>0.1</v>
      </c>
      <c r="AA2" s="11">
        <v>0.1</v>
      </c>
      <c r="AB2" s="11">
        <v>0.1</v>
      </c>
      <c r="AC2" s="11">
        <v>0.1</v>
      </c>
      <c r="AD2" s="11">
        <v>0.1</v>
      </c>
      <c r="AE2" s="11">
        <v>0.1</v>
      </c>
      <c r="AF2" s="11">
        <v>0.1</v>
      </c>
      <c r="AG2" s="11">
        <v>0.1</v>
      </c>
      <c r="AH2" s="11">
        <v>0.1</v>
      </c>
      <c r="AI2" s="11">
        <v>0.1</v>
      </c>
      <c r="AJ2" s="11">
        <v>0.1</v>
      </c>
      <c r="AK2" s="11">
        <v>0.1</v>
      </c>
      <c r="AL2" s="11">
        <v>0.1</v>
      </c>
      <c r="AM2" s="11">
        <v>0.1</v>
      </c>
      <c r="AN2" s="11"/>
    </row>
    <row r="3" spans="1:40" x14ac:dyDescent="0.25">
      <c r="A3" t="s">
        <v>77</v>
      </c>
      <c r="D3" s="11">
        <v>0.05</v>
      </c>
      <c r="E3" s="11">
        <v>0.05</v>
      </c>
      <c r="F3" s="11">
        <v>0.05</v>
      </c>
      <c r="G3" s="11">
        <v>0.05</v>
      </c>
      <c r="H3" s="11">
        <v>0.05</v>
      </c>
      <c r="I3" s="11">
        <v>0.05</v>
      </c>
      <c r="J3" s="11">
        <v>0.05</v>
      </c>
      <c r="K3" s="11">
        <v>0.05</v>
      </c>
      <c r="L3" s="11">
        <v>0.05</v>
      </c>
      <c r="M3" s="11">
        <v>0.05</v>
      </c>
      <c r="N3" s="11">
        <v>0.05</v>
      </c>
      <c r="O3" s="11">
        <v>0.05</v>
      </c>
      <c r="P3" s="11">
        <v>0.05</v>
      </c>
      <c r="Q3" s="11">
        <v>0.05</v>
      </c>
      <c r="R3" s="11">
        <v>0.05</v>
      </c>
      <c r="S3" s="11">
        <v>0.05</v>
      </c>
      <c r="T3" s="11">
        <v>0.05</v>
      </c>
      <c r="U3" s="11">
        <v>0.05</v>
      </c>
      <c r="V3" s="11">
        <v>0.05</v>
      </c>
      <c r="W3" s="11">
        <v>0.05</v>
      </c>
      <c r="X3" s="11">
        <v>0.05</v>
      </c>
      <c r="Y3" s="11">
        <v>0.05</v>
      </c>
      <c r="Z3" s="11">
        <v>0.05</v>
      </c>
      <c r="AA3" s="11">
        <v>0.05</v>
      </c>
      <c r="AB3" s="11">
        <v>0.05</v>
      </c>
      <c r="AC3" s="11">
        <v>0.05</v>
      </c>
      <c r="AD3" s="11">
        <v>0.05</v>
      </c>
      <c r="AE3" s="11">
        <v>0.05</v>
      </c>
      <c r="AF3" s="11">
        <v>0.05</v>
      </c>
      <c r="AG3" s="11">
        <v>0.05</v>
      </c>
      <c r="AH3" s="11">
        <v>0.05</v>
      </c>
      <c r="AI3" s="11">
        <v>0.05</v>
      </c>
      <c r="AJ3" s="11">
        <v>0.05</v>
      </c>
      <c r="AK3" s="11">
        <v>0.05</v>
      </c>
      <c r="AL3" s="11">
        <v>0.05</v>
      </c>
      <c r="AM3" s="11">
        <v>0.05</v>
      </c>
    </row>
    <row r="4" spans="1:40" x14ac:dyDescent="0.25">
      <c r="A4" s="5" t="s">
        <v>93</v>
      </c>
      <c r="D4" s="15">
        <f>D2*Retention!D6+D3*Acquisition!D10</f>
        <v>3300000</v>
      </c>
      <c r="E4" s="15">
        <f>E2*Retention!E6+E3*Acquisition!E10</f>
        <v>3400880</v>
      </c>
      <c r="F4" s="15">
        <f>F2*Retention!F6+F3*Acquisition!F10</f>
        <v>3501771.9047500002</v>
      </c>
      <c r="G4" s="15">
        <f>G2*Retention!G6+G3*Acquisition!G10</f>
        <v>3602680.1328390595</v>
      </c>
      <c r="H4" s="15">
        <f>H2*Retention!H6+H3*Acquisition!H10</f>
        <v>3703604.7881260691</v>
      </c>
      <c r="I4" s="15">
        <f>I2*Retention!I6+I3*Acquisition!I10</f>
        <v>3804546.4484873018</v>
      </c>
      <c r="J4" s="15">
        <f>J2*Retention!J6+J3*Acquisition!J10</f>
        <v>3905505.6534418501</v>
      </c>
      <c r="K4" s="15">
        <f>K2*Retention!K6+K3*Acquisition!K10</f>
        <v>4006483.1453960817</v>
      </c>
      <c r="L4" s="15">
        <f>L2*Retention!L6+L3*Acquisition!L10</f>
        <v>4107479.2211137111</v>
      </c>
      <c r="M4" s="15">
        <f>M2*Retention!M6+M3*Acquisition!M10</f>
        <v>4208493.4336195132</v>
      </c>
      <c r="N4" s="15">
        <f>N2*Retention!N6+N3*Acquisition!N10</f>
        <v>4309525.1274727313</v>
      </c>
      <c r="O4" s="15">
        <f>O2*Retention!O6+O3*Acquisition!O10</f>
        <v>4410574.4615873443</v>
      </c>
      <c r="P4" s="15">
        <f>P2*Retention!P6+P3*Acquisition!P10</f>
        <v>4511641.4018212436</v>
      </c>
      <c r="Q4" s="15">
        <f>Q2*Retention!Q6+Q3*Acquisition!Q10</f>
        <v>4612725.7929517515</v>
      </c>
      <c r="R4" s="15">
        <f>R2*Retention!R6+R3*Acquisition!R10</f>
        <v>4713830.788318892</v>
      </c>
      <c r="S4" s="15">
        <f>S2*Retention!S6+S3*Acquisition!S10</f>
        <v>4814955.4029597379</v>
      </c>
      <c r="T4" s="15">
        <f>T2*Retention!T6+T3*Acquisition!T10</f>
        <v>4916099.6695107324</v>
      </c>
      <c r="U4" s="15">
        <f>U2*Retention!U6+U3*Acquisition!U10</f>
        <v>5017264.2735949643</v>
      </c>
      <c r="V4" s="15">
        <f>V2*Retention!V6+V3*Acquisition!V10</f>
        <v>5118449.8090594653</v>
      </c>
      <c r="W4" s="15">
        <f>W2*Retention!W6+W3*Acquisition!W10</f>
        <v>5219657.1141885566</v>
      </c>
      <c r="X4" s="15">
        <f>X2*Retention!X6+X3*Acquisition!X10</f>
        <v>5320886.4494145941</v>
      </c>
      <c r="Y4" s="15">
        <f>Y2*Retention!Y6+Y3*Acquisition!Y10</f>
        <v>5422137.1059548659</v>
      </c>
      <c r="Z4" s="15">
        <f>Z2*Retention!Z6+Z3*Acquisition!Z10</f>
        <v>5523408.0991940992</v>
      </c>
      <c r="AA4" s="15">
        <f>AA2*Retention!AA6+AA3*Acquisition!AA10</f>
        <v>5624699.5324042765</v>
      </c>
      <c r="AB4" s="15">
        <f>AB2*Retention!AB6+AB3*Acquisition!AB10</f>
        <v>5726011.2490069047</v>
      </c>
      <c r="AC4" s="15">
        <f>AC2*Retention!AC6+AC3*Acquisition!AC10</f>
        <v>5827342.9478281932</v>
      </c>
      <c r="AD4" s="15">
        <f>AD2*Retention!AD6+AD3*Acquisition!AD10</f>
        <v>5928698.5627999939</v>
      </c>
      <c r="AE4" s="15">
        <f>AE2*Retention!AE6+AE3*Acquisition!AE10</f>
        <v>6030076.7136617554</v>
      </c>
      <c r="AF4" s="15">
        <f>AF2*Retention!AF6+AF3*Acquisition!AF10</f>
        <v>6131477.3501399579</v>
      </c>
      <c r="AG4" s="15">
        <f>AG2*Retention!AG6+AG3*Acquisition!AG10</f>
        <v>6232901.2542967955</v>
      </c>
      <c r="AH4" s="15">
        <f>AH2*Retention!AH6+AH3*Acquisition!AH10</f>
        <v>6334349.0780901574</v>
      </c>
      <c r="AI4" s="15">
        <f>AI2*Retention!AI6+AI3*Acquisition!AI10</f>
        <v>6435821.773995365</v>
      </c>
      <c r="AJ4" s="15">
        <f>AJ2*Retention!AJ6+AJ3*Acquisition!AJ10</f>
        <v>6537319.5695481775</v>
      </c>
      <c r="AK4" s="15">
        <f>AK2*Retention!AK6+AK3*Acquisition!AK10</f>
        <v>6638841.4832548136</v>
      </c>
      <c r="AL4" s="15">
        <f>AL2*Retention!AL6+AL3*Acquisition!AL10</f>
        <v>6740386.1978851631</v>
      </c>
      <c r="AM4" s="15">
        <f>AM2*Retention!AM6+AM3*Acquisition!AM10</f>
        <v>6841953.7578014322</v>
      </c>
    </row>
    <row r="5" spans="1:40" x14ac:dyDescent="0.25"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40" x14ac:dyDescent="0.25">
      <c r="A6" t="s">
        <v>78</v>
      </c>
      <c r="C6" s="30" t="s">
        <v>137</v>
      </c>
      <c r="D6">
        <v>8000</v>
      </c>
      <c r="E6">
        <f>D6+2</f>
        <v>8002</v>
      </c>
      <c r="F6">
        <f t="shared" ref="F6:AM6" si="0">E6+2</f>
        <v>8004</v>
      </c>
      <c r="G6">
        <f t="shared" si="0"/>
        <v>8006</v>
      </c>
      <c r="H6">
        <f t="shared" si="0"/>
        <v>8008</v>
      </c>
      <c r="I6">
        <f t="shared" si="0"/>
        <v>8010</v>
      </c>
      <c r="J6">
        <f t="shared" si="0"/>
        <v>8012</v>
      </c>
      <c r="K6">
        <f t="shared" si="0"/>
        <v>8014</v>
      </c>
      <c r="L6">
        <f t="shared" si="0"/>
        <v>8016</v>
      </c>
      <c r="M6">
        <f t="shared" si="0"/>
        <v>8018</v>
      </c>
      <c r="N6">
        <f t="shared" si="0"/>
        <v>8020</v>
      </c>
      <c r="O6">
        <f t="shared" si="0"/>
        <v>8022</v>
      </c>
      <c r="P6">
        <f t="shared" si="0"/>
        <v>8024</v>
      </c>
      <c r="Q6">
        <f t="shared" si="0"/>
        <v>8026</v>
      </c>
      <c r="R6">
        <f t="shared" si="0"/>
        <v>8028</v>
      </c>
      <c r="S6">
        <f t="shared" si="0"/>
        <v>8030</v>
      </c>
      <c r="T6">
        <f t="shared" si="0"/>
        <v>8032</v>
      </c>
      <c r="U6">
        <f t="shared" si="0"/>
        <v>8034</v>
      </c>
      <c r="V6">
        <f t="shared" si="0"/>
        <v>8036</v>
      </c>
      <c r="W6">
        <f t="shared" si="0"/>
        <v>8038</v>
      </c>
      <c r="X6">
        <f t="shared" si="0"/>
        <v>8040</v>
      </c>
      <c r="Y6">
        <f t="shared" si="0"/>
        <v>8042</v>
      </c>
      <c r="Z6">
        <f t="shared" si="0"/>
        <v>8044</v>
      </c>
      <c r="AA6">
        <f t="shared" si="0"/>
        <v>8046</v>
      </c>
      <c r="AB6">
        <f t="shared" si="0"/>
        <v>8048</v>
      </c>
      <c r="AC6">
        <f t="shared" si="0"/>
        <v>8050</v>
      </c>
      <c r="AD6">
        <f t="shared" si="0"/>
        <v>8052</v>
      </c>
      <c r="AE6">
        <f t="shared" si="0"/>
        <v>8054</v>
      </c>
      <c r="AF6">
        <f t="shared" si="0"/>
        <v>8056</v>
      </c>
      <c r="AG6">
        <f t="shared" si="0"/>
        <v>8058</v>
      </c>
      <c r="AH6">
        <f t="shared" si="0"/>
        <v>8060</v>
      </c>
      <c r="AI6">
        <f t="shared" si="0"/>
        <v>8062</v>
      </c>
      <c r="AJ6">
        <f t="shared" si="0"/>
        <v>8064</v>
      </c>
      <c r="AK6">
        <f t="shared" si="0"/>
        <v>8066</v>
      </c>
      <c r="AL6">
        <f t="shared" si="0"/>
        <v>8068</v>
      </c>
      <c r="AM6">
        <f t="shared" si="0"/>
        <v>8070</v>
      </c>
    </row>
    <row r="7" spans="1:40" x14ac:dyDescent="0.25">
      <c r="A7" t="s">
        <v>79</v>
      </c>
      <c r="C7" s="27" t="s">
        <v>128</v>
      </c>
      <c r="D7" s="14">
        <v>35000</v>
      </c>
      <c r="E7" s="14">
        <v>35000</v>
      </c>
      <c r="F7" s="14">
        <v>35000</v>
      </c>
      <c r="G7" s="14">
        <v>35000</v>
      </c>
      <c r="H7" s="14">
        <v>35000</v>
      </c>
      <c r="I7" s="14">
        <v>35000</v>
      </c>
      <c r="J7" s="14">
        <v>35000</v>
      </c>
      <c r="K7" s="14">
        <v>35000</v>
      </c>
      <c r="L7" s="14">
        <v>35000</v>
      </c>
      <c r="M7" s="14">
        <v>35000</v>
      </c>
      <c r="N7" s="14">
        <v>35000</v>
      </c>
      <c r="O7" s="14">
        <v>35000</v>
      </c>
      <c r="P7" s="14">
        <v>35000</v>
      </c>
      <c r="Q7" s="14">
        <v>35000</v>
      </c>
      <c r="R7" s="14">
        <v>35000</v>
      </c>
      <c r="S7" s="14">
        <v>35000</v>
      </c>
      <c r="T7" s="14">
        <v>35000</v>
      </c>
      <c r="U7" s="14">
        <v>35000</v>
      </c>
      <c r="V7" s="14">
        <v>35000</v>
      </c>
      <c r="W7" s="14">
        <v>35000</v>
      </c>
      <c r="X7" s="14">
        <v>35000</v>
      </c>
      <c r="Y7" s="14">
        <v>35000</v>
      </c>
      <c r="Z7" s="14">
        <v>35000</v>
      </c>
      <c r="AA7" s="14">
        <v>35000</v>
      </c>
      <c r="AB7" s="14">
        <v>35000</v>
      </c>
      <c r="AC7" s="14">
        <v>35000</v>
      </c>
      <c r="AD7" s="14">
        <v>35000</v>
      </c>
      <c r="AE7" s="14">
        <v>35000</v>
      </c>
      <c r="AF7" s="14">
        <v>35000</v>
      </c>
      <c r="AG7" s="14">
        <v>35000</v>
      </c>
      <c r="AH7" s="14">
        <v>35000</v>
      </c>
      <c r="AI7" s="14">
        <v>35000</v>
      </c>
      <c r="AJ7" s="14">
        <v>35000</v>
      </c>
      <c r="AK7" s="14">
        <v>35000</v>
      </c>
      <c r="AL7" s="14">
        <v>35000</v>
      </c>
      <c r="AM7" s="14">
        <v>35000</v>
      </c>
    </row>
    <row r="8" spans="1:40" s="5" customFormat="1" x14ac:dyDescent="0.25">
      <c r="A8" s="5" t="s">
        <v>80</v>
      </c>
      <c r="B8" s="6" t="s">
        <v>116</v>
      </c>
      <c r="C8" s="6"/>
      <c r="D8" s="15">
        <f>D6*D7</f>
        <v>280000000</v>
      </c>
      <c r="E8" s="15">
        <f t="shared" ref="E8:AM8" si="1">E6*E7</f>
        <v>280070000</v>
      </c>
      <c r="F8" s="15">
        <f t="shared" si="1"/>
        <v>280140000</v>
      </c>
      <c r="G8" s="15">
        <f t="shared" si="1"/>
        <v>280210000</v>
      </c>
      <c r="H8" s="15">
        <f t="shared" si="1"/>
        <v>280280000</v>
      </c>
      <c r="I8" s="15">
        <f t="shared" si="1"/>
        <v>280350000</v>
      </c>
      <c r="J8" s="15">
        <f t="shared" si="1"/>
        <v>280420000</v>
      </c>
      <c r="K8" s="15">
        <f t="shared" si="1"/>
        <v>280490000</v>
      </c>
      <c r="L8" s="15">
        <f t="shared" si="1"/>
        <v>280560000</v>
      </c>
      <c r="M8" s="15">
        <f t="shared" si="1"/>
        <v>280630000</v>
      </c>
      <c r="N8" s="15">
        <f t="shared" si="1"/>
        <v>280700000</v>
      </c>
      <c r="O8" s="15">
        <f t="shared" si="1"/>
        <v>280770000</v>
      </c>
      <c r="P8" s="15">
        <f t="shared" si="1"/>
        <v>280840000</v>
      </c>
      <c r="Q8" s="15">
        <f t="shared" si="1"/>
        <v>280910000</v>
      </c>
      <c r="R8" s="15">
        <f t="shared" si="1"/>
        <v>280980000</v>
      </c>
      <c r="S8" s="15">
        <f t="shared" si="1"/>
        <v>281050000</v>
      </c>
      <c r="T8" s="15">
        <f t="shared" si="1"/>
        <v>281120000</v>
      </c>
      <c r="U8" s="15">
        <f t="shared" si="1"/>
        <v>281190000</v>
      </c>
      <c r="V8" s="15">
        <f t="shared" si="1"/>
        <v>281260000</v>
      </c>
      <c r="W8" s="15">
        <f t="shared" si="1"/>
        <v>281330000</v>
      </c>
      <c r="X8" s="15">
        <f t="shared" si="1"/>
        <v>281400000</v>
      </c>
      <c r="Y8" s="15">
        <f t="shared" si="1"/>
        <v>281470000</v>
      </c>
      <c r="Z8" s="15">
        <f t="shared" si="1"/>
        <v>281540000</v>
      </c>
      <c r="AA8" s="15">
        <f t="shared" si="1"/>
        <v>281610000</v>
      </c>
      <c r="AB8" s="15">
        <f t="shared" si="1"/>
        <v>281680000</v>
      </c>
      <c r="AC8" s="15">
        <f t="shared" si="1"/>
        <v>281750000</v>
      </c>
      <c r="AD8" s="15">
        <f t="shared" si="1"/>
        <v>281820000</v>
      </c>
      <c r="AE8" s="15">
        <f t="shared" si="1"/>
        <v>281890000</v>
      </c>
      <c r="AF8" s="15">
        <f t="shared" si="1"/>
        <v>281960000</v>
      </c>
      <c r="AG8" s="15">
        <f t="shared" si="1"/>
        <v>282030000</v>
      </c>
      <c r="AH8" s="15">
        <f t="shared" si="1"/>
        <v>282100000</v>
      </c>
      <c r="AI8" s="15">
        <f t="shared" si="1"/>
        <v>282170000</v>
      </c>
      <c r="AJ8" s="15">
        <f t="shared" si="1"/>
        <v>282240000</v>
      </c>
      <c r="AK8" s="15">
        <f t="shared" si="1"/>
        <v>282310000</v>
      </c>
      <c r="AL8" s="15">
        <f t="shared" si="1"/>
        <v>282380000</v>
      </c>
      <c r="AM8" s="15">
        <f t="shared" si="1"/>
        <v>282450000</v>
      </c>
    </row>
    <row r="9" spans="1:40" s="5" customFormat="1" x14ac:dyDescent="0.25">
      <c r="A9"/>
      <c r="B9" s="6"/>
      <c r="C9" s="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40" s="5" customFormat="1" x14ac:dyDescent="0.25">
      <c r="A10" t="s">
        <v>83</v>
      </c>
      <c r="B10" s="22"/>
      <c r="C10" s="29" t="s">
        <v>128</v>
      </c>
      <c r="D10" s="22">
        <v>1000</v>
      </c>
      <c r="E10" s="22">
        <v>1000</v>
      </c>
      <c r="F10" s="22">
        <v>1000</v>
      </c>
      <c r="G10" s="22">
        <v>1000</v>
      </c>
      <c r="H10" s="22">
        <v>1000</v>
      </c>
      <c r="I10" s="22">
        <v>1000</v>
      </c>
      <c r="J10" s="22">
        <v>1000</v>
      </c>
      <c r="K10" s="22">
        <v>1000</v>
      </c>
      <c r="L10" s="22">
        <v>1000</v>
      </c>
      <c r="M10" s="22">
        <v>1000</v>
      </c>
      <c r="N10" s="22">
        <v>1000</v>
      </c>
      <c r="O10" s="22">
        <v>1000</v>
      </c>
      <c r="P10" s="22">
        <v>1000</v>
      </c>
      <c r="Q10" s="22">
        <v>1000</v>
      </c>
      <c r="R10" s="22">
        <v>1000</v>
      </c>
      <c r="S10" s="22">
        <v>1000</v>
      </c>
      <c r="T10" s="22">
        <v>1000</v>
      </c>
      <c r="U10" s="22">
        <v>1000</v>
      </c>
      <c r="V10" s="22">
        <v>1000</v>
      </c>
      <c r="W10" s="22">
        <v>1000</v>
      </c>
      <c r="X10" s="22">
        <v>1000</v>
      </c>
      <c r="Y10" s="22">
        <v>1000</v>
      </c>
      <c r="Z10" s="22">
        <v>1000</v>
      </c>
      <c r="AA10" s="22">
        <v>1000</v>
      </c>
      <c r="AB10" s="22">
        <v>1000</v>
      </c>
      <c r="AC10" s="22">
        <v>1000</v>
      </c>
      <c r="AD10" s="22">
        <v>1000</v>
      </c>
      <c r="AE10" s="22">
        <v>1000</v>
      </c>
      <c r="AF10" s="22">
        <v>1000</v>
      </c>
      <c r="AG10" s="22">
        <v>1000</v>
      </c>
      <c r="AH10" s="22">
        <v>1000</v>
      </c>
      <c r="AI10" s="22">
        <v>1000</v>
      </c>
      <c r="AJ10" s="22">
        <v>1000</v>
      </c>
      <c r="AK10" s="22">
        <v>1000</v>
      </c>
      <c r="AL10" s="22">
        <v>1000</v>
      </c>
      <c r="AM10" s="22">
        <v>1000</v>
      </c>
    </row>
    <row r="11" spans="1:40" x14ac:dyDescent="0.25">
      <c r="A11" t="s">
        <v>84</v>
      </c>
      <c r="B11" s="22"/>
      <c r="C11" s="29" t="s">
        <v>128</v>
      </c>
      <c r="D11" s="23">
        <v>30000</v>
      </c>
      <c r="E11" s="23">
        <v>30000</v>
      </c>
      <c r="F11" s="23">
        <v>30000</v>
      </c>
      <c r="G11" s="23">
        <v>30000</v>
      </c>
      <c r="H11" s="23">
        <v>30000</v>
      </c>
      <c r="I11" s="23">
        <v>30000</v>
      </c>
      <c r="J11" s="23">
        <v>30000</v>
      </c>
      <c r="K11" s="23">
        <v>30000</v>
      </c>
      <c r="L11" s="23">
        <v>30000</v>
      </c>
      <c r="M11" s="23">
        <v>30000</v>
      </c>
      <c r="N11" s="23">
        <v>30000</v>
      </c>
      <c r="O11" s="23">
        <v>30000</v>
      </c>
      <c r="P11" s="23">
        <v>30000</v>
      </c>
      <c r="Q11" s="23">
        <v>30000</v>
      </c>
      <c r="R11" s="23">
        <v>30000</v>
      </c>
      <c r="S11" s="23">
        <v>30000</v>
      </c>
      <c r="T11" s="23">
        <v>30000</v>
      </c>
      <c r="U11" s="23">
        <v>30000</v>
      </c>
      <c r="V11" s="23">
        <v>30000</v>
      </c>
      <c r="W11" s="23">
        <v>30000</v>
      </c>
      <c r="X11" s="23">
        <v>30000</v>
      </c>
      <c r="Y11" s="23">
        <v>30000</v>
      </c>
      <c r="Z11" s="23">
        <v>30000</v>
      </c>
      <c r="AA11" s="23">
        <v>30000</v>
      </c>
      <c r="AB11" s="23">
        <v>30000</v>
      </c>
      <c r="AC11" s="23">
        <v>30000</v>
      </c>
      <c r="AD11" s="23">
        <v>30000</v>
      </c>
      <c r="AE11" s="23">
        <v>30000</v>
      </c>
      <c r="AF11" s="23">
        <v>30000</v>
      </c>
      <c r="AG11" s="23">
        <v>30000</v>
      </c>
      <c r="AH11" s="23">
        <v>30000</v>
      </c>
      <c r="AI11" s="23">
        <v>30000</v>
      </c>
      <c r="AJ11" s="23">
        <v>30000</v>
      </c>
      <c r="AK11" s="23">
        <v>30000</v>
      </c>
      <c r="AL11" s="23">
        <v>30000</v>
      </c>
      <c r="AM11" s="23">
        <v>30000</v>
      </c>
    </row>
    <row r="12" spans="1:40" x14ac:dyDescent="0.25">
      <c r="A12" s="5" t="s">
        <v>94</v>
      </c>
      <c r="B12" s="22" t="s">
        <v>117</v>
      </c>
      <c r="C12" s="22"/>
      <c r="D12" s="13">
        <f>D10*D11</f>
        <v>30000000</v>
      </c>
      <c r="E12" s="13">
        <f t="shared" ref="E12:AM12" si="2">E10*E11</f>
        <v>30000000</v>
      </c>
      <c r="F12" s="13">
        <f t="shared" si="2"/>
        <v>30000000</v>
      </c>
      <c r="G12" s="13">
        <f t="shared" si="2"/>
        <v>30000000</v>
      </c>
      <c r="H12" s="13">
        <f t="shared" si="2"/>
        <v>30000000</v>
      </c>
      <c r="I12" s="13">
        <f t="shared" si="2"/>
        <v>30000000</v>
      </c>
      <c r="J12" s="13">
        <f t="shared" si="2"/>
        <v>30000000</v>
      </c>
      <c r="K12" s="13">
        <f t="shared" si="2"/>
        <v>30000000</v>
      </c>
      <c r="L12" s="13">
        <f t="shared" si="2"/>
        <v>30000000</v>
      </c>
      <c r="M12" s="13">
        <f t="shared" si="2"/>
        <v>30000000</v>
      </c>
      <c r="N12" s="13">
        <f t="shared" si="2"/>
        <v>30000000</v>
      </c>
      <c r="O12" s="13">
        <f t="shared" si="2"/>
        <v>30000000</v>
      </c>
      <c r="P12" s="13">
        <f t="shared" si="2"/>
        <v>30000000</v>
      </c>
      <c r="Q12" s="13">
        <f t="shared" si="2"/>
        <v>30000000</v>
      </c>
      <c r="R12" s="13">
        <f t="shared" si="2"/>
        <v>30000000</v>
      </c>
      <c r="S12" s="13">
        <f t="shared" si="2"/>
        <v>30000000</v>
      </c>
      <c r="T12" s="13">
        <f t="shared" si="2"/>
        <v>30000000</v>
      </c>
      <c r="U12" s="13">
        <f t="shared" si="2"/>
        <v>30000000</v>
      </c>
      <c r="V12" s="13">
        <f t="shared" si="2"/>
        <v>30000000</v>
      </c>
      <c r="W12" s="13">
        <f t="shared" si="2"/>
        <v>30000000</v>
      </c>
      <c r="X12" s="13">
        <f t="shared" si="2"/>
        <v>30000000</v>
      </c>
      <c r="Y12" s="13">
        <f t="shared" si="2"/>
        <v>30000000</v>
      </c>
      <c r="Z12" s="13">
        <f t="shared" si="2"/>
        <v>30000000</v>
      </c>
      <c r="AA12" s="13">
        <f t="shared" si="2"/>
        <v>30000000</v>
      </c>
      <c r="AB12" s="13">
        <f t="shared" si="2"/>
        <v>30000000</v>
      </c>
      <c r="AC12" s="13">
        <f t="shared" si="2"/>
        <v>30000000</v>
      </c>
      <c r="AD12" s="13">
        <f t="shared" si="2"/>
        <v>30000000</v>
      </c>
      <c r="AE12" s="13">
        <f t="shared" si="2"/>
        <v>30000000</v>
      </c>
      <c r="AF12" s="13">
        <f t="shared" si="2"/>
        <v>30000000</v>
      </c>
      <c r="AG12" s="13">
        <f t="shared" si="2"/>
        <v>30000000</v>
      </c>
      <c r="AH12" s="13">
        <f t="shared" si="2"/>
        <v>30000000</v>
      </c>
      <c r="AI12" s="13">
        <f t="shared" si="2"/>
        <v>30000000</v>
      </c>
      <c r="AJ12" s="13">
        <f t="shared" si="2"/>
        <v>30000000</v>
      </c>
      <c r="AK12" s="13">
        <f t="shared" si="2"/>
        <v>30000000</v>
      </c>
      <c r="AL12" s="13">
        <f t="shared" si="2"/>
        <v>30000000</v>
      </c>
      <c r="AM12" s="13">
        <f t="shared" si="2"/>
        <v>30000000</v>
      </c>
    </row>
    <row r="13" spans="1:40" s="5" customFormat="1" x14ac:dyDescent="0.25">
      <c r="A1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40" s="5" customFormat="1" x14ac:dyDescent="0.25">
      <c r="A14" t="s">
        <v>81</v>
      </c>
      <c r="B14" s="22"/>
      <c r="C14" s="29" t="s">
        <v>128</v>
      </c>
      <c r="D14" s="22">
        <v>1000</v>
      </c>
      <c r="E14" s="22">
        <v>1000</v>
      </c>
      <c r="F14" s="22">
        <v>1000</v>
      </c>
      <c r="G14" s="22">
        <v>1000</v>
      </c>
      <c r="H14" s="22">
        <v>1000</v>
      </c>
      <c r="I14" s="22">
        <v>1000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  <c r="Q14" s="22">
        <v>1000</v>
      </c>
      <c r="R14" s="22">
        <v>1000</v>
      </c>
      <c r="S14" s="22">
        <v>1000</v>
      </c>
      <c r="T14" s="22">
        <v>1000</v>
      </c>
      <c r="U14" s="22">
        <v>1000</v>
      </c>
      <c r="V14" s="22">
        <v>1000</v>
      </c>
      <c r="W14" s="22">
        <v>1000</v>
      </c>
      <c r="X14" s="22">
        <v>1000</v>
      </c>
      <c r="Y14" s="22">
        <v>1000</v>
      </c>
      <c r="Z14" s="22">
        <v>1000</v>
      </c>
      <c r="AA14" s="22">
        <v>1000</v>
      </c>
      <c r="AB14" s="22">
        <v>1000</v>
      </c>
      <c r="AC14" s="22">
        <v>1000</v>
      </c>
      <c r="AD14" s="22">
        <v>1000</v>
      </c>
      <c r="AE14" s="22">
        <v>1000</v>
      </c>
      <c r="AF14" s="22">
        <v>1000</v>
      </c>
      <c r="AG14" s="22">
        <v>1000</v>
      </c>
      <c r="AH14" s="22">
        <v>1000</v>
      </c>
      <c r="AI14" s="22">
        <v>1000</v>
      </c>
      <c r="AJ14" s="22">
        <v>1000</v>
      </c>
      <c r="AK14" s="22">
        <v>1000</v>
      </c>
      <c r="AL14" s="22">
        <v>1000</v>
      </c>
      <c r="AM14" s="22">
        <v>1000</v>
      </c>
    </row>
    <row r="15" spans="1:40" x14ac:dyDescent="0.25">
      <c r="A15" t="s">
        <v>82</v>
      </c>
      <c r="B15" s="22"/>
      <c r="C15" s="29" t="s">
        <v>128</v>
      </c>
      <c r="D15" s="23">
        <v>30000</v>
      </c>
      <c r="E15" s="23">
        <v>30000</v>
      </c>
      <c r="F15" s="23">
        <v>30000</v>
      </c>
      <c r="G15" s="23">
        <v>30000</v>
      </c>
      <c r="H15" s="23">
        <v>30000</v>
      </c>
      <c r="I15" s="23">
        <v>30000</v>
      </c>
      <c r="J15" s="23">
        <v>30000</v>
      </c>
      <c r="K15" s="23">
        <v>30000</v>
      </c>
      <c r="L15" s="23">
        <v>30000</v>
      </c>
      <c r="M15" s="23">
        <v>30000</v>
      </c>
      <c r="N15" s="23">
        <v>30000</v>
      </c>
      <c r="O15" s="23">
        <v>30000</v>
      </c>
      <c r="P15" s="23">
        <v>30000</v>
      </c>
      <c r="Q15" s="23">
        <v>30000</v>
      </c>
      <c r="R15" s="23">
        <v>30000</v>
      </c>
      <c r="S15" s="23">
        <v>30000</v>
      </c>
      <c r="T15" s="23">
        <v>30000</v>
      </c>
      <c r="U15" s="23">
        <v>30000</v>
      </c>
      <c r="V15" s="23">
        <v>30000</v>
      </c>
      <c r="W15" s="23">
        <v>30000</v>
      </c>
      <c r="X15" s="23">
        <v>30000</v>
      </c>
      <c r="Y15" s="23">
        <v>30000</v>
      </c>
      <c r="Z15" s="23">
        <v>30000</v>
      </c>
      <c r="AA15" s="23">
        <v>30000</v>
      </c>
      <c r="AB15" s="23">
        <v>30000</v>
      </c>
      <c r="AC15" s="23">
        <v>30000</v>
      </c>
      <c r="AD15" s="23">
        <v>30000</v>
      </c>
      <c r="AE15" s="23">
        <v>30000</v>
      </c>
      <c r="AF15" s="23">
        <v>30000</v>
      </c>
      <c r="AG15" s="23">
        <v>30000</v>
      </c>
      <c r="AH15" s="23">
        <v>30000</v>
      </c>
      <c r="AI15" s="23">
        <v>30000</v>
      </c>
      <c r="AJ15" s="23">
        <v>30000</v>
      </c>
      <c r="AK15" s="23">
        <v>30000</v>
      </c>
      <c r="AL15" s="23">
        <v>30000</v>
      </c>
      <c r="AM15" s="23">
        <v>30000</v>
      </c>
    </row>
    <row r="16" spans="1:40" x14ac:dyDescent="0.25">
      <c r="A16" s="5" t="s">
        <v>95</v>
      </c>
      <c r="B16" s="22" t="s">
        <v>118</v>
      </c>
      <c r="C16" s="22"/>
      <c r="D16" s="13">
        <f>D14*D15</f>
        <v>30000000</v>
      </c>
      <c r="E16" s="13">
        <f t="shared" ref="E16:AM16" si="3">E14*E15</f>
        <v>30000000</v>
      </c>
      <c r="F16" s="13">
        <f t="shared" si="3"/>
        <v>30000000</v>
      </c>
      <c r="G16" s="13">
        <f t="shared" si="3"/>
        <v>30000000</v>
      </c>
      <c r="H16" s="13">
        <f t="shared" si="3"/>
        <v>30000000</v>
      </c>
      <c r="I16" s="13">
        <f t="shared" si="3"/>
        <v>30000000</v>
      </c>
      <c r="J16" s="13">
        <f t="shared" si="3"/>
        <v>30000000</v>
      </c>
      <c r="K16" s="13">
        <f t="shared" si="3"/>
        <v>30000000</v>
      </c>
      <c r="L16" s="13">
        <f t="shared" si="3"/>
        <v>30000000</v>
      </c>
      <c r="M16" s="13">
        <f t="shared" si="3"/>
        <v>30000000</v>
      </c>
      <c r="N16" s="13">
        <f t="shared" si="3"/>
        <v>30000000</v>
      </c>
      <c r="O16" s="13">
        <f t="shared" si="3"/>
        <v>30000000</v>
      </c>
      <c r="P16" s="13">
        <f t="shared" si="3"/>
        <v>30000000</v>
      </c>
      <c r="Q16" s="13">
        <f t="shared" si="3"/>
        <v>30000000</v>
      </c>
      <c r="R16" s="13">
        <f t="shared" si="3"/>
        <v>30000000</v>
      </c>
      <c r="S16" s="13">
        <f t="shared" si="3"/>
        <v>30000000</v>
      </c>
      <c r="T16" s="13">
        <f t="shared" si="3"/>
        <v>30000000</v>
      </c>
      <c r="U16" s="13">
        <f t="shared" si="3"/>
        <v>30000000</v>
      </c>
      <c r="V16" s="13">
        <f t="shared" si="3"/>
        <v>30000000</v>
      </c>
      <c r="W16" s="13">
        <f t="shared" si="3"/>
        <v>30000000</v>
      </c>
      <c r="X16" s="13">
        <f t="shared" si="3"/>
        <v>30000000</v>
      </c>
      <c r="Y16" s="13">
        <f t="shared" si="3"/>
        <v>30000000</v>
      </c>
      <c r="Z16" s="13">
        <f t="shared" si="3"/>
        <v>30000000</v>
      </c>
      <c r="AA16" s="13">
        <f t="shared" si="3"/>
        <v>30000000</v>
      </c>
      <c r="AB16" s="13">
        <f t="shared" si="3"/>
        <v>30000000</v>
      </c>
      <c r="AC16" s="13">
        <f t="shared" si="3"/>
        <v>30000000</v>
      </c>
      <c r="AD16" s="13">
        <f t="shared" si="3"/>
        <v>30000000</v>
      </c>
      <c r="AE16" s="13">
        <f t="shared" si="3"/>
        <v>30000000</v>
      </c>
      <c r="AF16" s="13">
        <f t="shared" si="3"/>
        <v>30000000</v>
      </c>
      <c r="AG16" s="13">
        <f t="shared" si="3"/>
        <v>30000000</v>
      </c>
      <c r="AH16" s="13">
        <f t="shared" si="3"/>
        <v>30000000</v>
      </c>
      <c r="AI16" s="13">
        <f t="shared" si="3"/>
        <v>30000000</v>
      </c>
      <c r="AJ16" s="13">
        <f t="shared" si="3"/>
        <v>30000000</v>
      </c>
      <c r="AK16" s="13">
        <f t="shared" si="3"/>
        <v>30000000</v>
      </c>
      <c r="AL16" s="13">
        <f t="shared" si="3"/>
        <v>30000000</v>
      </c>
      <c r="AM16" s="13">
        <f t="shared" si="3"/>
        <v>30000000</v>
      </c>
    </row>
    <row r="17" spans="1:39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x14ac:dyDescent="0.25">
      <c r="A18" t="s">
        <v>88</v>
      </c>
      <c r="B18" s="22"/>
      <c r="C18" s="30" t="s">
        <v>137</v>
      </c>
      <c r="D18" s="22">
        <v>400</v>
      </c>
      <c r="E18" s="22">
        <f>D18+1</f>
        <v>401</v>
      </c>
      <c r="F18" s="22">
        <f t="shared" ref="F18:AM18" si="4">E18+1</f>
        <v>402</v>
      </c>
      <c r="G18" s="22">
        <f t="shared" si="4"/>
        <v>403</v>
      </c>
      <c r="H18" s="22">
        <f t="shared" si="4"/>
        <v>404</v>
      </c>
      <c r="I18" s="22">
        <f t="shared" si="4"/>
        <v>405</v>
      </c>
      <c r="J18" s="22">
        <f t="shared" si="4"/>
        <v>406</v>
      </c>
      <c r="K18" s="22">
        <f t="shared" si="4"/>
        <v>407</v>
      </c>
      <c r="L18" s="22">
        <f t="shared" si="4"/>
        <v>408</v>
      </c>
      <c r="M18" s="22">
        <f t="shared" si="4"/>
        <v>409</v>
      </c>
      <c r="N18" s="22">
        <f t="shared" si="4"/>
        <v>410</v>
      </c>
      <c r="O18" s="22">
        <f t="shared" si="4"/>
        <v>411</v>
      </c>
      <c r="P18" s="22">
        <f t="shared" si="4"/>
        <v>412</v>
      </c>
      <c r="Q18" s="22">
        <f t="shared" si="4"/>
        <v>413</v>
      </c>
      <c r="R18" s="22">
        <f t="shared" si="4"/>
        <v>414</v>
      </c>
      <c r="S18" s="22">
        <f t="shared" si="4"/>
        <v>415</v>
      </c>
      <c r="T18" s="22">
        <f t="shared" si="4"/>
        <v>416</v>
      </c>
      <c r="U18" s="22">
        <f t="shared" si="4"/>
        <v>417</v>
      </c>
      <c r="V18" s="22">
        <f t="shared" si="4"/>
        <v>418</v>
      </c>
      <c r="W18" s="22">
        <f t="shared" si="4"/>
        <v>419</v>
      </c>
      <c r="X18" s="22">
        <f t="shared" si="4"/>
        <v>420</v>
      </c>
      <c r="Y18" s="22">
        <f t="shared" si="4"/>
        <v>421</v>
      </c>
      <c r="Z18" s="22">
        <f t="shared" si="4"/>
        <v>422</v>
      </c>
      <c r="AA18" s="22">
        <f t="shared" si="4"/>
        <v>423</v>
      </c>
      <c r="AB18" s="22">
        <f t="shared" si="4"/>
        <v>424</v>
      </c>
      <c r="AC18" s="22">
        <f t="shared" si="4"/>
        <v>425</v>
      </c>
      <c r="AD18" s="22">
        <f t="shared" si="4"/>
        <v>426</v>
      </c>
      <c r="AE18" s="22">
        <f t="shared" si="4"/>
        <v>427</v>
      </c>
      <c r="AF18" s="22">
        <f t="shared" si="4"/>
        <v>428</v>
      </c>
      <c r="AG18" s="22">
        <f t="shared" si="4"/>
        <v>429</v>
      </c>
      <c r="AH18" s="22">
        <f t="shared" si="4"/>
        <v>430</v>
      </c>
      <c r="AI18" s="22">
        <f t="shared" si="4"/>
        <v>431</v>
      </c>
      <c r="AJ18" s="22">
        <f t="shared" si="4"/>
        <v>432</v>
      </c>
      <c r="AK18" s="22">
        <f t="shared" si="4"/>
        <v>433</v>
      </c>
      <c r="AL18" s="22">
        <f t="shared" si="4"/>
        <v>434</v>
      </c>
      <c r="AM18" s="22">
        <f t="shared" si="4"/>
        <v>435</v>
      </c>
    </row>
    <row r="19" spans="1:39" x14ac:dyDescent="0.25">
      <c r="A19" t="s">
        <v>89</v>
      </c>
      <c r="B19" s="22"/>
      <c r="C19" s="29" t="s">
        <v>128</v>
      </c>
      <c r="D19" s="23">
        <v>20000</v>
      </c>
      <c r="E19" s="23">
        <v>20000</v>
      </c>
      <c r="F19" s="23">
        <v>20000</v>
      </c>
      <c r="G19" s="23">
        <v>20000</v>
      </c>
      <c r="H19" s="23">
        <v>20000</v>
      </c>
      <c r="I19" s="23">
        <v>20000</v>
      </c>
      <c r="J19" s="23">
        <v>20000</v>
      </c>
      <c r="K19" s="23">
        <v>20000</v>
      </c>
      <c r="L19" s="23">
        <v>20000</v>
      </c>
      <c r="M19" s="23">
        <v>20000</v>
      </c>
      <c r="N19" s="23">
        <v>20000</v>
      </c>
      <c r="O19" s="23">
        <v>20000</v>
      </c>
      <c r="P19" s="23">
        <v>20000</v>
      </c>
      <c r="Q19" s="23">
        <v>20000</v>
      </c>
      <c r="R19" s="23">
        <v>20000</v>
      </c>
      <c r="S19" s="23">
        <v>20000</v>
      </c>
      <c r="T19" s="23">
        <v>20000</v>
      </c>
      <c r="U19" s="23">
        <v>20000</v>
      </c>
      <c r="V19" s="23">
        <v>20000</v>
      </c>
      <c r="W19" s="23">
        <v>20000</v>
      </c>
      <c r="X19" s="23">
        <v>20000</v>
      </c>
      <c r="Y19" s="23">
        <v>20000</v>
      </c>
      <c r="Z19" s="23">
        <v>20000</v>
      </c>
      <c r="AA19" s="23">
        <v>20000</v>
      </c>
      <c r="AB19" s="23">
        <v>20000</v>
      </c>
      <c r="AC19" s="23">
        <v>20000</v>
      </c>
      <c r="AD19" s="23">
        <v>20000</v>
      </c>
      <c r="AE19" s="23">
        <v>20000</v>
      </c>
      <c r="AF19" s="23">
        <v>20000</v>
      </c>
      <c r="AG19" s="23">
        <v>20000</v>
      </c>
      <c r="AH19" s="23">
        <v>20000</v>
      </c>
      <c r="AI19" s="23">
        <v>20000</v>
      </c>
      <c r="AJ19" s="23">
        <v>20000</v>
      </c>
      <c r="AK19" s="23">
        <v>20000</v>
      </c>
      <c r="AL19" s="23">
        <v>20000</v>
      </c>
      <c r="AM19" s="23">
        <v>20000</v>
      </c>
    </row>
    <row r="20" spans="1:39" x14ac:dyDescent="0.25">
      <c r="A20" s="5" t="s">
        <v>87</v>
      </c>
      <c r="B20" s="22" t="s">
        <v>119</v>
      </c>
      <c r="C20" s="22"/>
      <c r="D20" s="13">
        <f>D18*D19</f>
        <v>8000000</v>
      </c>
      <c r="E20" s="13">
        <f t="shared" ref="E20:AM20" si="5">E18*E19</f>
        <v>8020000</v>
      </c>
      <c r="F20" s="13">
        <f t="shared" si="5"/>
        <v>8040000</v>
      </c>
      <c r="G20" s="13">
        <f t="shared" si="5"/>
        <v>8060000</v>
      </c>
      <c r="H20" s="13">
        <f t="shared" si="5"/>
        <v>8080000</v>
      </c>
      <c r="I20" s="13">
        <f t="shared" si="5"/>
        <v>8100000</v>
      </c>
      <c r="J20" s="13">
        <f t="shared" si="5"/>
        <v>8120000</v>
      </c>
      <c r="K20" s="13">
        <f t="shared" si="5"/>
        <v>8140000</v>
      </c>
      <c r="L20" s="13">
        <f t="shared" si="5"/>
        <v>8160000</v>
      </c>
      <c r="M20" s="13">
        <f t="shared" si="5"/>
        <v>8180000</v>
      </c>
      <c r="N20" s="13">
        <f t="shared" si="5"/>
        <v>8200000</v>
      </c>
      <c r="O20" s="13">
        <f t="shared" si="5"/>
        <v>8220000</v>
      </c>
      <c r="P20" s="13">
        <f t="shared" si="5"/>
        <v>8240000</v>
      </c>
      <c r="Q20" s="13">
        <f t="shared" si="5"/>
        <v>8260000</v>
      </c>
      <c r="R20" s="13">
        <f t="shared" si="5"/>
        <v>8280000</v>
      </c>
      <c r="S20" s="13">
        <f t="shared" si="5"/>
        <v>8300000</v>
      </c>
      <c r="T20" s="13">
        <f t="shared" si="5"/>
        <v>8320000</v>
      </c>
      <c r="U20" s="13">
        <f t="shared" si="5"/>
        <v>8340000</v>
      </c>
      <c r="V20" s="13">
        <f t="shared" si="5"/>
        <v>8360000</v>
      </c>
      <c r="W20" s="13">
        <f t="shared" si="5"/>
        <v>8380000</v>
      </c>
      <c r="X20" s="13">
        <f t="shared" si="5"/>
        <v>8400000</v>
      </c>
      <c r="Y20" s="13">
        <f t="shared" si="5"/>
        <v>8420000</v>
      </c>
      <c r="Z20" s="13">
        <f t="shared" si="5"/>
        <v>8440000</v>
      </c>
      <c r="AA20" s="13">
        <f t="shared" si="5"/>
        <v>8460000</v>
      </c>
      <c r="AB20" s="13">
        <f t="shared" si="5"/>
        <v>8480000</v>
      </c>
      <c r="AC20" s="13">
        <f t="shared" si="5"/>
        <v>8500000</v>
      </c>
      <c r="AD20" s="13">
        <f t="shared" si="5"/>
        <v>8520000</v>
      </c>
      <c r="AE20" s="13">
        <f t="shared" si="5"/>
        <v>8540000</v>
      </c>
      <c r="AF20" s="13">
        <f t="shared" si="5"/>
        <v>8560000</v>
      </c>
      <c r="AG20" s="13">
        <f t="shared" si="5"/>
        <v>8580000</v>
      </c>
      <c r="AH20" s="13">
        <f t="shared" si="5"/>
        <v>8600000</v>
      </c>
      <c r="AI20" s="13">
        <f t="shared" si="5"/>
        <v>8620000</v>
      </c>
      <c r="AJ20" s="13">
        <f t="shared" si="5"/>
        <v>8640000</v>
      </c>
      <c r="AK20" s="13">
        <f t="shared" si="5"/>
        <v>8660000</v>
      </c>
      <c r="AL20" s="13">
        <f t="shared" si="5"/>
        <v>8680000</v>
      </c>
      <c r="AM20" s="13">
        <f t="shared" si="5"/>
        <v>8700000</v>
      </c>
    </row>
    <row r="21" spans="1:39" x14ac:dyDescent="0.25">
      <c r="A21" s="5"/>
      <c r="B21" s="22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x14ac:dyDescent="0.25">
      <c r="A22" s="6" t="s">
        <v>133</v>
      </c>
      <c r="B22" s="22"/>
      <c r="C22"/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</row>
    <row r="23" spans="1:39" s="5" customFormat="1" x14ac:dyDescent="0.25">
      <c r="A23" s="5" t="s">
        <v>134</v>
      </c>
      <c r="B23" s="22" t="s">
        <v>135</v>
      </c>
      <c r="C23" s="28"/>
      <c r="D23" s="13">
        <f>Acquisition!D7*Costs!D22</f>
        <v>2000000</v>
      </c>
      <c r="E23" s="13">
        <f>Acquisition!E7*Costs!E22</f>
        <v>2000000</v>
      </c>
      <c r="F23" s="13">
        <f>Acquisition!F7*Costs!F22</f>
        <v>2000000</v>
      </c>
      <c r="G23" s="13">
        <f>Acquisition!G7*Costs!G22</f>
        <v>2000000</v>
      </c>
      <c r="H23" s="13">
        <f>Acquisition!H7*Costs!H22</f>
        <v>2000000</v>
      </c>
      <c r="I23" s="13">
        <f>Acquisition!I7*Costs!I22</f>
        <v>2000000</v>
      </c>
      <c r="J23" s="13">
        <f>Acquisition!J7*Costs!J22</f>
        <v>2000000</v>
      </c>
      <c r="K23" s="13">
        <f>Acquisition!K7*Costs!K22</f>
        <v>2000000</v>
      </c>
      <c r="L23" s="13">
        <f>Acquisition!L7*Costs!L22</f>
        <v>2000000</v>
      </c>
      <c r="M23" s="13">
        <f>Acquisition!M7*Costs!M22</f>
        <v>2000000</v>
      </c>
      <c r="N23" s="13">
        <f>Acquisition!N7*Costs!N22</f>
        <v>2000000</v>
      </c>
      <c r="O23" s="13">
        <f>Acquisition!O7*Costs!O22</f>
        <v>2000000</v>
      </c>
      <c r="P23" s="13">
        <f>Acquisition!P7*Costs!P22</f>
        <v>2000000</v>
      </c>
      <c r="Q23" s="13">
        <f>Acquisition!Q7*Costs!Q22</f>
        <v>2000000</v>
      </c>
      <c r="R23" s="13">
        <f>Acquisition!R7*Costs!R22</f>
        <v>2000000</v>
      </c>
      <c r="S23" s="13">
        <f>Acquisition!S7*Costs!S22</f>
        <v>2000000</v>
      </c>
      <c r="T23" s="13">
        <f>Acquisition!T7*Costs!T22</f>
        <v>2000000</v>
      </c>
      <c r="U23" s="13">
        <f>Acquisition!U7*Costs!U22</f>
        <v>2000000</v>
      </c>
      <c r="V23" s="13">
        <f>Acquisition!V7*Costs!V22</f>
        <v>2000000</v>
      </c>
      <c r="W23" s="13">
        <f>Acquisition!W7*Costs!W22</f>
        <v>2000000</v>
      </c>
      <c r="X23" s="13">
        <f>Acquisition!X7*Costs!X22</f>
        <v>2000000</v>
      </c>
      <c r="Y23" s="13">
        <f>Acquisition!Y7*Costs!Y22</f>
        <v>2000000</v>
      </c>
      <c r="Z23" s="13">
        <f>Acquisition!Z7*Costs!Z22</f>
        <v>2000000</v>
      </c>
      <c r="AA23" s="13">
        <f>Acquisition!AA7*Costs!AA22</f>
        <v>2000000</v>
      </c>
      <c r="AB23" s="13">
        <f>Acquisition!AB7*Costs!AB22</f>
        <v>2000000</v>
      </c>
      <c r="AC23" s="13">
        <f>Acquisition!AC7*Costs!AC22</f>
        <v>2000000</v>
      </c>
      <c r="AD23" s="13">
        <f>Acquisition!AD7*Costs!AD22</f>
        <v>2000000</v>
      </c>
      <c r="AE23" s="13">
        <f>Acquisition!AE7*Costs!AE22</f>
        <v>2000000</v>
      </c>
      <c r="AF23" s="13">
        <f>Acquisition!AF7*Costs!AF22</f>
        <v>2000000</v>
      </c>
      <c r="AG23" s="13">
        <f>Acquisition!AG7*Costs!AG22</f>
        <v>2000000</v>
      </c>
      <c r="AH23" s="13">
        <f>Acquisition!AH7*Costs!AH22</f>
        <v>2000000</v>
      </c>
      <c r="AI23" s="13">
        <f>Acquisition!AI7*Costs!AI22</f>
        <v>2000000</v>
      </c>
      <c r="AJ23" s="13">
        <f>Acquisition!AJ7*Costs!AJ22</f>
        <v>2000000</v>
      </c>
      <c r="AK23" s="13">
        <f>Acquisition!AK7*Costs!AK22</f>
        <v>2000000</v>
      </c>
      <c r="AL23" s="13">
        <f>Acquisition!AL7*Costs!AL22</f>
        <v>2000000</v>
      </c>
      <c r="AM23" s="13">
        <f>Acquisition!AM7*Costs!AM22</f>
        <v>2000000</v>
      </c>
    </row>
    <row r="24" spans="1:39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x14ac:dyDescent="0.25">
      <c r="A25" t="s">
        <v>85</v>
      </c>
      <c r="B25" s="22"/>
      <c r="C25" s="29" t="s">
        <v>128</v>
      </c>
      <c r="D25" s="24">
        <v>1000000</v>
      </c>
      <c r="E25" s="24">
        <v>1000000</v>
      </c>
      <c r="F25" s="24">
        <v>1000000</v>
      </c>
      <c r="G25" s="24">
        <v>1000000</v>
      </c>
      <c r="H25" s="24">
        <v>1000000</v>
      </c>
      <c r="I25" s="24">
        <v>1000000</v>
      </c>
      <c r="J25" s="24">
        <v>1000000</v>
      </c>
      <c r="K25" s="24">
        <v>1000000</v>
      </c>
      <c r="L25" s="24">
        <v>1000000</v>
      </c>
      <c r="M25" s="24">
        <v>1000000</v>
      </c>
      <c r="N25" s="24">
        <v>1000000</v>
      </c>
      <c r="O25" s="24">
        <v>1000000</v>
      </c>
      <c r="P25" s="24">
        <v>1000000</v>
      </c>
      <c r="Q25" s="24">
        <v>1000000</v>
      </c>
      <c r="R25" s="24">
        <v>1000000</v>
      </c>
      <c r="S25" s="24">
        <v>1000000</v>
      </c>
      <c r="T25" s="24">
        <v>1000000</v>
      </c>
      <c r="U25" s="24">
        <v>1000000</v>
      </c>
      <c r="V25" s="24">
        <v>1000000</v>
      </c>
      <c r="W25" s="24">
        <v>1000000</v>
      </c>
      <c r="X25" s="24">
        <v>1000000</v>
      </c>
      <c r="Y25" s="24">
        <v>1000000</v>
      </c>
      <c r="Z25" s="24">
        <v>1000000</v>
      </c>
      <c r="AA25" s="24">
        <v>1000000</v>
      </c>
      <c r="AB25" s="24">
        <v>1000000</v>
      </c>
      <c r="AC25" s="24">
        <v>1000000</v>
      </c>
      <c r="AD25" s="24">
        <v>1000000</v>
      </c>
      <c r="AE25" s="24">
        <v>1000000</v>
      </c>
      <c r="AF25" s="24">
        <v>1000000</v>
      </c>
      <c r="AG25" s="24">
        <v>1000000</v>
      </c>
      <c r="AH25" s="24">
        <v>1000000</v>
      </c>
      <c r="AI25" s="24">
        <v>1000000</v>
      </c>
      <c r="AJ25" s="24">
        <v>1000000</v>
      </c>
      <c r="AK25" s="24">
        <v>1000000</v>
      </c>
      <c r="AL25" s="24">
        <v>1000000</v>
      </c>
      <c r="AM25" s="24">
        <v>1000000</v>
      </c>
    </row>
    <row r="26" spans="1:39" x14ac:dyDescent="0.25">
      <c r="A26" t="s">
        <v>96</v>
      </c>
      <c r="B26" s="22"/>
      <c r="C26" s="29" t="s">
        <v>128</v>
      </c>
      <c r="D26" s="23">
        <v>1000000</v>
      </c>
      <c r="E26" s="23">
        <v>1000000</v>
      </c>
      <c r="F26" s="23">
        <v>1000000</v>
      </c>
      <c r="G26" s="23">
        <v>1000000</v>
      </c>
      <c r="H26" s="23">
        <v>1000000</v>
      </c>
      <c r="I26" s="23">
        <v>1000000</v>
      </c>
      <c r="J26" s="23">
        <v>1000000</v>
      </c>
      <c r="K26" s="23">
        <v>1000000</v>
      </c>
      <c r="L26" s="23">
        <v>1000000</v>
      </c>
      <c r="M26" s="23">
        <v>1000000</v>
      </c>
      <c r="N26" s="23">
        <v>1000000</v>
      </c>
      <c r="O26" s="23">
        <v>1000000</v>
      </c>
      <c r="P26" s="23">
        <v>1000000</v>
      </c>
      <c r="Q26" s="23">
        <v>1000000</v>
      </c>
      <c r="R26" s="23">
        <v>1000000</v>
      </c>
      <c r="S26" s="23">
        <v>1000000</v>
      </c>
      <c r="T26" s="23">
        <v>1000000</v>
      </c>
      <c r="U26" s="23">
        <v>1000000</v>
      </c>
      <c r="V26" s="23">
        <v>1000000</v>
      </c>
      <c r="W26" s="23">
        <v>1000000</v>
      </c>
      <c r="X26" s="23">
        <v>1000000</v>
      </c>
      <c r="Y26" s="23">
        <v>1000000</v>
      </c>
      <c r="Z26" s="23">
        <v>1000000</v>
      </c>
      <c r="AA26" s="23">
        <v>1000000</v>
      </c>
      <c r="AB26" s="23">
        <v>1000000</v>
      </c>
      <c r="AC26" s="23">
        <v>1000000</v>
      </c>
      <c r="AD26" s="23">
        <v>1000000</v>
      </c>
      <c r="AE26" s="23">
        <v>1000000</v>
      </c>
      <c r="AF26" s="23">
        <v>1000000</v>
      </c>
      <c r="AG26" s="23">
        <v>1000000</v>
      </c>
      <c r="AH26" s="23">
        <v>1000000</v>
      </c>
      <c r="AI26" s="23">
        <v>1000000</v>
      </c>
      <c r="AJ26" s="23">
        <v>1000000</v>
      </c>
      <c r="AK26" s="23">
        <v>1000000</v>
      </c>
      <c r="AL26" s="23">
        <v>1000000</v>
      </c>
      <c r="AM26" s="23">
        <v>1000000</v>
      </c>
    </row>
    <row r="27" spans="1:39" x14ac:dyDescent="0.25">
      <c r="A27" t="s">
        <v>19</v>
      </c>
      <c r="B27" s="22"/>
      <c r="C27" s="29" t="s">
        <v>128</v>
      </c>
      <c r="D27" s="23">
        <v>500000</v>
      </c>
      <c r="E27" s="23">
        <v>500000</v>
      </c>
      <c r="F27" s="23">
        <v>500000</v>
      </c>
      <c r="G27" s="23">
        <v>500000</v>
      </c>
      <c r="H27" s="23">
        <v>500000</v>
      </c>
      <c r="I27" s="23">
        <v>500000</v>
      </c>
      <c r="J27" s="23">
        <v>500000</v>
      </c>
      <c r="K27" s="23">
        <v>500000</v>
      </c>
      <c r="L27" s="23">
        <v>500000</v>
      </c>
      <c r="M27" s="23">
        <v>500000</v>
      </c>
      <c r="N27" s="23">
        <v>500000</v>
      </c>
      <c r="O27" s="23">
        <v>500000</v>
      </c>
      <c r="P27" s="23">
        <v>500000</v>
      </c>
      <c r="Q27" s="23">
        <v>500000</v>
      </c>
      <c r="R27" s="23">
        <v>500000</v>
      </c>
      <c r="S27" s="23">
        <v>500000</v>
      </c>
      <c r="T27" s="23">
        <v>500000</v>
      </c>
      <c r="U27" s="23">
        <v>500000</v>
      </c>
      <c r="V27" s="23">
        <v>500000</v>
      </c>
      <c r="W27" s="23">
        <v>500000</v>
      </c>
      <c r="X27" s="23">
        <v>500000</v>
      </c>
      <c r="Y27" s="23">
        <v>500000</v>
      </c>
      <c r="Z27" s="23">
        <v>500000</v>
      </c>
      <c r="AA27" s="23">
        <v>500000</v>
      </c>
      <c r="AB27" s="23">
        <v>500000</v>
      </c>
      <c r="AC27" s="23">
        <v>500000</v>
      </c>
      <c r="AD27" s="23">
        <v>500000</v>
      </c>
      <c r="AE27" s="23">
        <v>500000</v>
      </c>
      <c r="AF27" s="23">
        <v>500000</v>
      </c>
      <c r="AG27" s="23">
        <v>500000</v>
      </c>
      <c r="AH27" s="23">
        <v>500000</v>
      </c>
      <c r="AI27" s="23">
        <v>500000</v>
      </c>
      <c r="AJ27" s="23">
        <v>500000</v>
      </c>
      <c r="AK27" s="23">
        <v>500000</v>
      </c>
      <c r="AL27" s="23">
        <v>500000</v>
      </c>
      <c r="AM27" s="23">
        <v>500000</v>
      </c>
    </row>
    <row r="28" spans="1:39" x14ac:dyDescent="0.25">
      <c r="A28" t="s">
        <v>121</v>
      </c>
      <c r="B28" s="22"/>
      <c r="C28" s="29" t="s">
        <v>128</v>
      </c>
      <c r="D28" s="23">
        <v>10000000</v>
      </c>
      <c r="E28" s="23">
        <v>10000000</v>
      </c>
      <c r="F28" s="23">
        <v>10000000</v>
      </c>
      <c r="G28" s="23">
        <v>10000000</v>
      </c>
      <c r="H28" s="23">
        <v>10000000</v>
      </c>
      <c r="I28" s="23">
        <v>10000000</v>
      </c>
      <c r="J28" s="23">
        <v>10000000</v>
      </c>
      <c r="K28" s="23">
        <v>10000000</v>
      </c>
      <c r="L28" s="23">
        <v>10000000</v>
      </c>
      <c r="M28" s="23">
        <v>10000000</v>
      </c>
      <c r="N28" s="23">
        <v>10000000</v>
      </c>
      <c r="O28" s="23">
        <v>10000000</v>
      </c>
      <c r="P28" s="23">
        <v>10000000</v>
      </c>
      <c r="Q28" s="23">
        <v>10000000</v>
      </c>
      <c r="R28" s="23">
        <v>10000000</v>
      </c>
      <c r="S28" s="23">
        <v>10000000</v>
      </c>
      <c r="T28" s="23">
        <v>10000000</v>
      </c>
      <c r="U28" s="23">
        <v>10000000</v>
      </c>
      <c r="V28" s="23">
        <v>10000000</v>
      </c>
      <c r="W28" s="23">
        <v>10000000</v>
      </c>
      <c r="X28" s="23">
        <v>10000000</v>
      </c>
      <c r="Y28" s="23">
        <v>10000000</v>
      </c>
      <c r="Z28" s="23">
        <v>10000000</v>
      </c>
      <c r="AA28" s="23">
        <v>10000000</v>
      </c>
      <c r="AB28" s="23">
        <v>10000000</v>
      </c>
      <c r="AC28" s="23">
        <v>10000000</v>
      </c>
      <c r="AD28" s="23">
        <v>10000000</v>
      </c>
      <c r="AE28" s="23">
        <v>10000000</v>
      </c>
      <c r="AF28" s="23">
        <v>10000000</v>
      </c>
      <c r="AG28" s="23">
        <v>10000000</v>
      </c>
      <c r="AH28" s="23">
        <v>10000000</v>
      </c>
      <c r="AI28" s="23">
        <v>10000000</v>
      </c>
      <c r="AJ28" s="23">
        <v>10000000</v>
      </c>
      <c r="AK28" s="23">
        <v>10000000</v>
      </c>
      <c r="AL28" s="23">
        <v>10000000</v>
      </c>
      <c r="AM28" s="23">
        <v>10000000</v>
      </c>
    </row>
    <row r="29" spans="1:39" x14ac:dyDescent="0.25">
      <c r="A29" s="5" t="s">
        <v>86</v>
      </c>
      <c r="B29" s="22" t="s">
        <v>120</v>
      </c>
      <c r="C29" s="22"/>
      <c r="D29" s="15">
        <f>D25+D26+D27+D28</f>
        <v>12500000</v>
      </c>
      <c r="E29" s="15">
        <f t="shared" ref="E29:AM29" si="6">E25+E26+E27+E28</f>
        <v>12500000</v>
      </c>
      <c r="F29" s="15">
        <f t="shared" si="6"/>
        <v>12500000</v>
      </c>
      <c r="G29" s="15">
        <f t="shared" si="6"/>
        <v>12500000</v>
      </c>
      <c r="H29" s="15">
        <f t="shared" si="6"/>
        <v>12500000</v>
      </c>
      <c r="I29" s="15">
        <f t="shared" si="6"/>
        <v>12500000</v>
      </c>
      <c r="J29" s="15">
        <f t="shared" si="6"/>
        <v>12500000</v>
      </c>
      <c r="K29" s="15">
        <f t="shared" si="6"/>
        <v>12500000</v>
      </c>
      <c r="L29" s="15">
        <f t="shared" si="6"/>
        <v>12500000</v>
      </c>
      <c r="M29" s="15">
        <f t="shared" si="6"/>
        <v>12500000</v>
      </c>
      <c r="N29" s="15">
        <f t="shared" si="6"/>
        <v>12500000</v>
      </c>
      <c r="O29" s="15">
        <f t="shared" si="6"/>
        <v>12500000</v>
      </c>
      <c r="P29" s="15">
        <f t="shared" si="6"/>
        <v>12500000</v>
      </c>
      <c r="Q29" s="15">
        <f t="shared" si="6"/>
        <v>12500000</v>
      </c>
      <c r="R29" s="15">
        <f t="shared" si="6"/>
        <v>12500000</v>
      </c>
      <c r="S29" s="15">
        <f t="shared" si="6"/>
        <v>12500000</v>
      </c>
      <c r="T29" s="15">
        <f t="shared" si="6"/>
        <v>12500000</v>
      </c>
      <c r="U29" s="15">
        <f t="shared" si="6"/>
        <v>12500000</v>
      </c>
      <c r="V29" s="15">
        <f t="shared" si="6"/>
        <v>12500000</v>
      </c>
      <c r="W29" s="15">
        <f t="shared" si="6"/>
        <v>12500000</v>
      </c>
      <c r="X29" s="15">
        <f t="shared" si="6"/>
        <v>12500000</v>
      </c>
      <c r="Y29" s="15">
        <f t="shared" si="6"/>
        <v>12500000</v>
      </c>
      <c r="Z29" s="15">
        <f t="shared" si="6"/>
        <v>12500000</v>
      </c>
      <c r="AA29" s="15">
        <f t="shared" si="6"/>
        <v>12500000</v>
      </c>
      <c r="AB29" s="15">
        <f t="shared" si="6"/>
        <v>12500000</v>
      </c>
      <c r="AC29" s="15">
        <f t="shared" si="6"/>
        <v>12500000</v>
      </c>
      <c r="AD29" s="15">
        <f t="shared" si="6"/>
        <v>12500000</v>
      </c>
      <c r="AE29" s="15">
        <f t="shared" si="6"/>
        <v>12500000</v>
      </c>
      <c r="AF29" s="15">
        <f t="shared" si="6"/>
        <v>12500000</v>
      </c>
      <c r="AG29" s="15">
        <f t="shared" si="6"/>
        <v>12500000</v>
      </c>
      <c r="AH29" s="15">
        <f t="shared" si="6"/>
        <v>12500000</v>
      </c>
      <c r="AI29" s="15">
        <f t="shared" si="6"/>
        <v>12500000</v>
      </c>
      <c r="AJ29" s="15">
        <f t="shared" si="6"/>
        <v>12500000</v>
      </c>
      <c r="AK29" s="15">
        <f t="shared" si="6"/>
        <v>12500000</v>
      </c>
      <c r="AL29" s="15">
        <f t="shared" si="6"/>
        <v>12500000</v>
      </c>
      <c r="AM29" s="15">
        <f t="shared" si="6"/>
        <v>12500000</v>
      </c>
    </row>
    <row r="30" spans="1:39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39" x14ac:dyDescent="0.25">
      <c r="A31" s="6" t="s">
        <v>90</v>
      </c>
      <c r="B31" s="22"/>
      <c r="C31" s="22"/>
      <c r="D31" s="23">
        <v>11</v>
      </c>
      <c r="E31" s="23">
        <v>11</v>
      </c>
      <c r="F31" s="23">
        <v>11</v>
      </c>
      <c r="G31" s="23">
        <v>11</v>
      </c>
      <c r="H31" s="23">
        <v>11</v>
      </c>
      <c r="I31" s="23">
        <v>11</v>
      </c>
      <c r="J31" s="23">
        <v>11</v>
      </c>
      <c r="K31" s="23">
        <v>11</v>
      </c>
      <c r="L31" s="23">
        <v>11</v>
      </c>
      <c r="M31" s="23">
        <v>11</v>
      </c>
      <c r="N31" s="23">
        <v>11</v>
      </c>
      <c r="O31" s="23">
        <v>11</v>
      </c>
      <c r="P31" s="23">
        <v>11</v>
      </c>
      <c r="Q31" s="23">
        <v>11</v>
      </c>
      <c r="R31" s="23">
        <v>11</v>
      </c>
      <c r="S31" s="23">
        <v>11</v>
      </c>
      <c r="T31" s="23">
        <v>11</v>
      </c>
      <c r="U31" s="23">
        <v>11</v>
      </c>
      <c r="V31" s="23">
        <v>11</v>
      </c>
      <c r="W31" s="23">
        <v>11</v>
      </c>
      <c r="X31" s="23">
        <v>11</v>
      </c>
      <c r="Y31" s="23">
        <v>11</v>
      </c>
      <c r="Z31" s="23">
        <v>11</v>
      </c>
      <c r="AA31" s="23">
        <v>11</v>
      </c>
      <c r="AB31" s="23">
        <v>11</v>
      </c>
      <c r="AC31" s="23">
        <v>11</v>
      </c>
      <c r="AD31" s="23">
        <v>11</v>
      </c>
      <c r="AE31" s="23">
        <v>11</v>
      </c>
      <c r="AF31" s="23">
        <v>11</v>
      </c>
      <c r="AG31" s="23">
        <v>11</v>
      </c>
      <c r="AH31" s="23">
        <v>11</v>
      </c>
      <c r="AI31" s="23">
        <v>11</v>
      </c>
      <c r="AJ31" s="23">
        <v>11</v>
      </c>
      <c r="AK31" s="23">
        <v>11</v>
      </c>
      <c r="AL31" s="23">
        <v>11</v>
      </c>
      <c r="AM31" s="23">
        <v>11</v>
      </c>
    </row>
    <row r="32" spans="1:39" x14ac:dyDescent="0.25">
      <c r="A32" s="6" t="s">
        <v>122</v>
      </c>
      <c r="B32" s="22"/>
      <c r="C32" s="22"/>
      <c r="D32" s="7">
        <v>0.75</v>
      </c>
      <c r="E32" s="7">
        <v>1.75</v>
      </c>
      <c r="F32" s="7">
        <v>2.75</v>
      </c>
      <c r="G32" s="7">
        <v>3.75</v>
      </c>
      <c r="H32" s="7">
        <v>4.75</v>
      </c>
      <c r="I32" s="7">
        <v>5.75</v>
      </c>
      <c r="J32" s="7">
        <v>6.75</v>
      </c>
      <c r="K32" s="7">
        <v>7.75</v>
      </c>
      <c r="L32" s="7">
        <v>8.75</v>
      </c>
      <c r="M32" s="7">
        <v>9.75</v>
      </c>
      <c r="N32" s="7">
        <v>10.75</v>
      </c>
      <c r="O32" s="7">
        <v>11.75</v>
      </c>
      <c r="P32" s="7">
        <v>12.75</v>
      </c>
      <c r="Q32" s="7">
        <v>13.75</v>
      </c>
      <c r="R32" s="7">
        <v>14.75</v>
      </c>
      <c r="S32" s="7">
        <v>15.75</v>
      </c>
      <c r="T32" s="7">
        <v>16.75</v>
      </c>
      <c r="U32" s="7">
        <v>17.75</v>
      </c>
      <c r="V32" s="7">
        <v>18.75</v>
      </c>
      <c r="W32" s="7">
        <v>19.75</v>
      </c>
      <c r="X32" s="7">
        <v>20.75</v>
      </c>
      <c r="Y32" s="7">
        <v>21.75</v>
      </c>
      <c r="Z32" s="7">
        <v>22.75</v>
      </c>
      <c r="AA32" s="7">
        <v>23.75</v>
      </c>
      <c r="AB32" s="7">
        <v>24.75</v>
      </c>
      <c r="AC32" s="7">
        <v>25.75</v>
      </c>
      <c r="AD32" s="7">
        <v>26.75</v>
      </c>
      <c r="AE32" s="7">
        <v>27.75</v>
      </c>
      <c r="AF32" s="7">
        <v>28.75</v>
      </c>
      <c r="AG32" s="7">
        <v>29.75</v>
      </c>
      <c r="AH32" s="7">
        <v>30.75</v>
      </c>
      <c r="AI32" s="7">
        <v>31.75</v>
      </c>
      <c r="AJ32" s="7">
        <v>32.75</v>
      </c>
      <c r="AK32" s="7">
        <v>33.75</v>
      </c>
      <c r="AL32" s="7">
        <v>34.75</v>
      </c>
      <c r="AM32" s="7">
        <v>35.75</v>
      </c>
    </row>
    <row r="33" spans="1:39" x14ac:dyDescent="0.25">
      <c r="A33" s="5" t="s">
        <v>125</v>
      </c>
      <c r="B33" s="22" t="s">
        <v>123</v>
      </c>
      <c r="C33" s="22"/>
      <c r="D33" s="13">
        <f>D31*D32*Acquisition!D16</f>
        <v>47850</v>
      </c>
      <c r="E33" s="13">
        <f>E31*E32*Acquisition!E16</f>
        <v>115519.25</v>
      </c>
      <c r="F33" s="13">
        <f>F31*F32*Acquisition!F16</f>
        <v>187610.5</v>
      </c>
      <c r="G33" s="13">
        <f>G31*G32*Acquisition!G16</f>
        <v>264123.75</v>
      </c>
      <c r="H33" s="13">
        <f>H31*H32*Acquisition!H16</f>
        <v>345059</v>
      </c>
      <c r="I33" s="13">
        <f>I31*I32*Acquisition!I16</f>
        <v>430416.25</v>
      </c>
      <c r="J33" s="13">
        <f>J31*J32*Acquisition!J16</f>
        <v>520195.5</v>
      </c>
      <c r="K33" s="13">
        <f>K31*K32*Acquisition!K16</f>
        <v>614396.75</v>
      </c>
      <c r="L33" s="13">
        <f>L31*L32*Acquisition!L16</f>
        <v>713020</v>
      </c>
      <c r="M33" s="13">
        <f>M31*M32*Acquisition!M16</f>
        <v>816065.25</v>
      </c>
      <c r="N33" s="13">
        <f>N31*N32*Acquisition!N16</f>
        <v>923532.5</v>
      </c>
      <c r="O33" s="13">
        <f>O31*O32*Acquisition!O16</f>
        <v>1035421.75</v>
      </c>
      <c r="P33" s="13">
        <f>P31*P32*Acquisition!P16</f>
        <v>1151733</v>
      </c>
      <c r="Q33" s="13">
        <f>Q31*Q32*Acquisition!Q16</f>
        <v>1272466.25</v>
      </c>
      <c r="R33" s="13">
        <f>R31*R32*Acquisition!R16</f>
        <v>1397621.5</v>
      </c>
      <c r="S33" s="13">
        <f>S31*S32*Acquisition!S16</f>
        <v>1527198.75</v>
      </c>
      <c r="T33" s="13">
        <f>T31*T32*Acquisition!T16</f>
        <v>1661198</v>
      </c>
      <c r="U33" s="13">
        <f>U31*U32*Acquisition!U16</f>
        <v>1799619.25</v>
      </c>
      <c r="V33" s="13">
        <f>V31*V32*Acquisition!V16</f>
        <v>1942462.5</v>
      </c>
      <c r="W33" s="13">
        <f>W31*W32*Acquisition!W16</f>
        <v>2089727.75</v>
      </c>
      <c r="X33" s="13">
        <f>X31*X32*Acquisition!X16</f>
        <v>2241415</v>
      </c>
      <c r="Y33" s="13">
        <f>Y31*Y32*Acquisition!Y16</f>
        <v>2397524.25</v>
      </c>
      <c r="Z33" s="13">
        <f>Z31*Z32*Acquisition!Z16</f>
        <v>2558055.5</v>
      </c>
      <c r="AA33" s="13">
        <f>AA31*AA32*Acquisition!AA16</f>
        <v>2723008.75</v>
      </c>
      <c r="AB33" s="13">
        <f>AB31*AB32*Acquisition!AB16</f>
        <v>2892384</v>
      </c>
      <c r="AC33" s="13">
        <f>AC31*AC32*Acquisition!AC16</f>
        <v>3066181.25</v>
      </c>
      <c r="AD33" s="13">
        <f>AD31*AD32*Acquisition!AD16</f>
        <v>3244400.5</v>
      </c>
      <c r="AE33" s="13">
        <f>AE31*AE32*Acquisition!AE16</f>
        <v>3427041.75</v>
      </c>
      <c r="AF33" s="13">
        <f>AF31*AF32*Acquisition!AF16</f>
        <v>3614105</v>
      </c>
      <c r="AG33" s="13">
        <f>AG31*AG32*Acquisition!AG16</f>
        <v>3805590.25</v>
      </c>
      <c r="AH33" s="13">
        <f>AH31*AH32*Acquisition!AH16</f>
        <v>4001497.5</v>
      </c>
      <c r="AI33" s="13">
        <f>AI31*AI32*Acquisition!AI16</f>
        <v>4201826.75</v>
      </c>
      <c r="AJ33" s="13">
        <f>AJ31*AJ32*Acquisition!AJ16</f>
        <v>4406578</v>
      </c>
      <c r="AK33" s="13">
        <f>AK31*AK32*Acquisition!AK16</f>
        <v>4615751.25</v>
      </c>
      <c r="AL33" s="13">
        <f>AL31*AL32*Acquisition!AL16</f>
        <v>4829346.5</v>
      </c>
      <c r="AM33" s="13">
        <f>AM31*AM32*Acquisition!AM16</f>
        <v>5047363.75</v>
      </c>
    </row>
    <row r="34" spans="1:39" x14ac:dyDescent="0.25">
      <c r="A34" s="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x14ac:dyDescent="0.25">
      <c r="A35" s="5" t="s">
        <v>20</v>
      </c>
      <c r="B35" s="22"/>
      <c r="C35" s="22"/>
      <c r="D35" s="13">
        <v>1000000</v>
      </c>
      <c r="E35" s="13">
        <v>1000000</v>
      </c>
      <c r="F35" s="13">
        <v>1000000</v>
      </c>
      <c r="G35" s="13">
        <v>1000000</v>
      </c>
      <c r="H35" s="13">
        <v>1000000</v>
      </c>
      <c r="I35" s="13">
        <v>1000000</v>
      </c>
      <c r="J35" s="13">
        <v>1000000</v>
      </c>
      <c r="K35" s="13">
        <v>1000000</v>
      </c>
      <c r="L35" s="13">
        <v>1000000</v>
      </c>
      <c r="M35" s="13">
        <v>1000000</v>
      </c>
      <c r="N35" s="13">
        <v>1000000</v>
      </c>
      <c r="O35" s="13">
        <v>1000000</v>
      </c>
      <c r="P35" s="13">
        <v>1000000</v>
      </c>
      <c r="Q35" s="13">
        <v>1000000</v>
      </c>
      <c r="R35" s="13">
        <v>1000000</v>
      </c>
      <c r="S35" s="13">
        <v>1000000</v>
      </c>
      <c r="T35" s="13">
        <v>1000000</v>
      </c>
      <c r="U35" s="13">
        <v>1000000</v>
      </c>
      <c r="V35" s="13">
        <v>1000000</v>
      </c>
      <c r="W35" s="13">
        <v>1000000</v>
      </c>
      <c r="X35" s="13">
        <v>1000000</v>
      </c>
      <c r="Y35" s="13">
        <v>1000000</v>
      </c>
      <c r="Z35" s="13">
        <v>1000000</v>
      </c>
      <c r="AA35" s="13">
        <v>1000000</v>
      </c>
      <c r="AB35" s="13">
        <v>1000000</v>
      </c>
      <c r="AC35" s="13">
        <v>1000000</v>
      </c>
      <c r="AD35" s="13">
        <v>1000000</v>
      </c>
      <c r="AE35" s="13">
        <v>1000000</v>
      </c>
      <c r="AF35" s="13">
        <v>1000000</v>
      </c>
      <c r="AG35" s="13">
        <v>1000000</v>
      </c>
      <c r="AH35" s="13">
        <v>1000000</v>
      </c>
      <c r="AI35" s="13">
        <v>1000000</v>
      </c>
      <c r="AJ35" s="13">
        <v>1000000</v>
      </c>
      <c r="AK35" s="13">
        <v>1000000</v>
      </c>
      <c r="AL35" s="13">
        <v>1000000</v>
      </c>
      <c r="AM35" s="13">
        <v>1000000</v>
      </c>
    </row>
    <row r="36" spans="1:39" x14ac:dyDescent="0.25">
      <c r="A36" s="5"/>
      <c r="B36" s="22"/>
      <c r="C36" s="22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x14ac:dyDescent="0.25">
      <c r="A37" s="5" t="s">
        <v>21</v>
      </c>
      <c r="B37" s="22"/>
      <c r="C37" s="29" t="s">
        <v>128</v>
      </c>
      <c r="D37" s="13">
        <v>3000000</v>
      </c>
      <c r="E37" s="13">
        <v>3000000</v>
      </c>
      <c r="F37" s="13">
        <v>3000000</v>
      </c>
      <c r="G37" s="13">
        <v>3000000</v>
      </c>
      <c r="H37" s="13">
        <v>3000000</v>
      </c>
      <c r="I37" s="13">
        <v>3000000</v>
      </c>
      <c r="J37" s="13">
        <v>3000000</v>
      </c>
      <c r="K37" s="13">
        <v>3000000</v>
      </c>
      <c r="L37" s="13">
        <v>3000000</v>
      </c>
      <c r="M37" s="13">
        <v>3000000</v>
      </c>
      <c r="N37" s="13">
        <v>3000000</v>
      </c>
      <c r="O37" s="13">
        <v>3000000</v>
      </c>
      <c r="P37" s="13">
        <v>3000000</v>
      </c>
      <c r="Q37" s="13">
        <v>3000000</v>
      </c>
      <c r="R37" s="13">
        <v>3000000</v>
      </c>
      <c r="S37" s="13">
        <v>3000000</v>
      </c>
      <c r="T37" s="13">
        <v>3000000</v>
      </c>
      <c r="U37" s="13">
        <v>3000000</v>
      </c>
      <c r="V37" s="13">
        <v>3000000</v>
      </c>
      <c r="W37" s="13">
        <v>3000000</v>
      </c>
      <c r="X37" s="13">
        <v>3000000</v>
      </c>
      <c r="Y37" s="13">
        <v>3000000</v>
      </c>
      <c r="Z37" s="13">
        <v>3000000</v>
      </c>
      <c r="AA37" s="13">
        <v>3000000</v>
      </c>
      <c r="AB37" s="13">
        <v>3000000</v>
      </c>
      <c r="AC37" s="13">
        <v>3000000</v>
      </c>
      <c r="AD37" s="13">
        <v>3000000</v>
      </c>
      <c r="AE37" s="13">
        <v>3000000</v>
      </c>
      <c r="AF37" s="13">
        <v>3000000</v>
      </c>
      <c r="AG37" s="13">
        <v>3000000</v>
      </c>
      <c r="AH37" s="13">
        <v>3000000</v>
      </c>
      <c r="AI37" s="13">
        <v>3000000</v>
      </c>
      <c r="AJ37" s="13">
        <v>3000000</v>
      </c>
      <c r="AK37" s="13">
        <v>3000000</v>
      </c>
      <c r="AL37" s="13">
        <v>3000000</v>
      </c>
      <c r="AM37" s="13">
        <v>3000000</v>
      </c>
    </row>
    <row r="38" spans="1:39" x14ac:dyDescent="0.25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 x14ac:dyDescent="0.25">
      <c r="A39" s="5"/>
      <c r="B39" s="22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x14ac:dyDescent="0.25">
      <c r="A40" s="5" t="s">
        <v>16</v>
      </c>
      <c r="B40" s="22" t="s">
        <v>124</v>
      </c>
      <c r="C40" s="22"/>
      <c r="D40" s="15">
        <f>D4+D8+D12+D16+D20+D23+D29+D33+D35+D37</f>
        <v>369847850</v>
      </c>
      <c r="E40" s="15">
        <f t="shared" ref="E40:AM40" si="7">E4+E8+E12+E16+E20+E23+E29+E33+E35+E37</f>
        <v>370106399.25</v>
      </c>
      <c r="F40" s="15">
        <f t="shared" si="7"/>
        <v>370369382.40474999</v>
      </c>
      <c r="G40" s="15">
        <f t="shared" si="7"/>
        <v>370636803.88283908</v>
      </c>
      <c r="H40" s="15">
        <f t="shared" si="7"/>
        <v>370908663.78812605</v>
      </c>
      <c r="I40" s="15">
        <f t="shared" si="7"/>
        <v>371184962.69848728</v>
      </c>
      <c r="J40" s="15">
        <f t="shared" si="7"/>
        <v>371465701.15344185</v>
      </c>
      <c r="K40" s="15">
        <f t="shared" si="7"/>
        <v>371750879.89539605</v>
      </c>
      <c r="L40" s="15">
        <f t="shared" si="7"/>
        <v>372040499.22111368</v>
      </c>
      <c r="M40" s="15">
        <f t="shared" si="7"/>
        <v>372334558.6836195</v>
      </c>
      <c r="N40" s="15">
        <f t="shared" si="7"/>
        <v>372633057.62747276</v>
      </c>
      <c r="O40" s="15">
        <f t="shared" si="7"/>
        <v>372935996.21158737</v>
      </c>
      <c r="P40" s="15">
        <f t="shared" si="7"/>
        <v>373243374.40182126</v>
      </c>
      <c r="Q40" s="15">
        <f t="shared" si="7"/>
        <v>373555192.04295176</v>
      </c>
      <c r="R40" s="15">
        <f t="shared" si="7"/>
        <v>373871452.28831887</v>
      </c>
      <c r="S40" s="15">
        <f t="shared" si="7"/>
        <v>374192154.15295976</v>
      </c>
      <c r="T40" s="15">
        <f t="shared" si="7"/>
        <v>374517297.66951072</v>
      </c>
      <c r="U40" s="15">
        <f t="shared" si="7"/>
        <v>374846883.52359498</v>
      </c>
      <c r="V40" s="15">
        <f t="shared" si="7"/>
        <v>375180912.30905944</v>
      </c>
      <c r="W40" s="15">
        <f t="shared" si="7"/>
        <v>375519384.86418855</v>
      </c>
      <c r="X40" s="15">
        <f t="shared" si="7"/>
        <v>375862301.44941461</v>
      </c>
      <c r="Y40" s="15">
        <f t="shared" si="7"/>
        <v>376209661.35595489</v>
      </c>
      <c r="Z40" s="15">
        <f t="shared" si="7"/>
        <v>376561463.59919411</v>
      </c>
      <c r="AA40" s="15">
        <f t="shared" si="7"/>
        <v>376917708.2824043</v>
      </c>
      <c r="AB40" s="15">
        <f t="shared" si="7"/>
        <v>377278395.24900693</v>
      </c>
      <c r="AC40" s="15">
        <f t="shared" si="7"/>
        <v>377643524.19782817</v>
      </c>
      <c r="AD40" s="15">
        <f t="shared" si="7"/>
        <v>378013099.06279999</v>
      </c>
      <c r="AE40" s="15">
        <f t="shared" si="7"/>
        <v>378387118.46366173</v>
      </c>
      <c r="AF40" s="15">
        <f t="shared" si="7"/>
        <v>378765582.35013998</v>
      </c>
      <c r="AG40" s="15">
        <f t="shared" si="7"/>
        <v>379148491.50429678</v>
      </c>
      <c r="AH40" s="15">
        <f t="shared" si="7"/>
        <v>379535846.57809013</v>
      </c>
      <c r="AI40" s="15">
        <f t="shared" si="7"/>
        <v>379927648.52399534</v>
      </c>
      <c r="AJ40" s="15">
        <f t="shared" si="7"/>
        <v>380323897.56954819</v>
      </c>
      <c r="AK40" s="15">
        <f t="shared" si="7"/>
        <v>380724592.73325479</v>
      </c>
      <c r="AL40" s="15">
        <f t="shared" si="7"/>
        <v>381129732.69788516</v>
      </c>
      <c r="AM40" s="15">
        <f t="shared" si="7"/>
        <v>381539317.50780141</v>
      </c>
    </row>
    <row r="41" spans="1:3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39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3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</row>
    <row r="49" spans="2:3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2:3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View</vt:lpstr>
      <vt:lpstr>Acquisition</vt:lpstr>
      <vt:lpstr>Retention</vt:lpstr>
      <vt:lpstr>Monetization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Logan</dc:creator>
  <cp:lastModifiedBy>Luke Poutney</cp:lastModifiedBy>
  <dcterms:created xsi:type="dcterms:W3CDTF">2020-09-15T11:14:36Z</dcterms:created>
  <dcterms:modified xsi:type="dcterms:W3CDTF">2021-03-27T15:14:30Z</dcterms:modified>
</cp:coreProperties>
</file>