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242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1" i="1"/>
  <c r="K41"/>
  <c r="J41"/>
  <c r="I41"/>
  <c r="H41"/>
  <c r="L40"/>
  <c r="K40"/>
  <c r="J40"/>
  <c r="I40"/>
  <c r="H40"/>
  <c r="D32" l="1"/>
  <c r="D33"/>
  <c r="D31"/>
  <c r="I25"/>
  <c r="J25" s="1"/>
  <c r="K25" s="1"/>
  <c r="L25" s="1"/>
  <c r="M25" s="1"/>
  <c r="M26" s="1"/>
  <c r="M27" s="1"/>
  <c r="H25"/>
  <c r="D28"/>
  <c r="D29"/>
  <c r="D14"/>
  <c r="D15"/>
  <c r="D16"/>
  <c r="D13"/>
  <c r="F20"/>
  <c r="G20" s="1"/>
  <c r="H20" s="1"/>
  <c r="I20" s="1"/>
  <c r="J20" s="1"/>
  <c r="N16"/>
  <c r="O16" s="1"/>
  <c r="P16" s="1"/>
  <c r="N15"/>
  <c r="O15" s="1"/>
  <c r="P15" s="1"/>
  <c r="N14"/>
  <c r="O14" s="1"/>
  <c r="P14" s="1"/>
  <c r="O13"/>
  <c r="P13" s="1"/>
  <c r="N13"/>
  <c r="N12"/>
  <c r="O12" s="1"/>
  <c r="P12" s="1"/>
  <c r="O11"/>
  <c r="P11" s="1"/>
  <c r="N11"/>
  <c r="N10"/>
  <c r="O10" s="1"/>
  <c r="P10" s="1"/>
  <c r="N9"/>
  <c r="O9" s="1"/>
  <c r="P9" s="1"/>
  <c r="H9"/>
  <c r="I9" s="1"/>
  <c r="J9" s="1"/>
  <c r="K9" s="1"/>
  <c r="H12"/>
  <c r="I12" s="1"/>
  <c r="J12" s="1"/>
  <c r="K12" s="1"/>
  <c r="H13"/>
  <c r="I13" s="1"/>
  <c r="J13" s="1"/>
  <c r="K13" s="1"/>
  <c r="H16"/>
  <c r="I16" s="1"/>
  <c r="J16" s="1"/>
  <c r="K16" s="1"/>
  <c r="G8"/>
  <c r="H8" s="1"/>
  <c r="I8" s="1"/>
  <c r="J8" s="1"/>
  <c r="K8" s="1"/>
  <c r="G9"/>
  <c r="G10"/>
  <c r="H10" s="1"/>
  <c r="I10" s="1"/>
  <c r="J10" s="1"/>
  <c r="K10" s="1"/>
  <c r="G11"/>
  <c r="H11" s="1"/>
  <c r="I11" s="1"/>
  <c r="J11" s="1"/>
  <c r="K11" s="1"/>
  <c r="G12"/>
  <c r="G13"/>
  <c r="G14"/>
  <c r="H14" s="1"/>
  <c r="I14" s="1"/>
  <c r="J14" s="1"/>
  <c r="K14" s="1"/>
  <c r="G15"/>
  <c r="H15" s="1"/>
  <c r="I15" s="1"/>
  <c r="J15" s="1"/>
  <c r="K15" s="1"/>
  <c r="G16"/>
  <c r="I7"/>
  <c r="J7" s="1"/>
  <c r="K7" s="1"/>
  <c r="H7"/>
  <c r="G7"/>
  <c r="M28" l="1"/>
  <c r="N27"/>
  <c r="O27" s="1"/>
  <c r="P27" s="1"/>
  <c r="Q27" s="1"/>
  <c r="R27" s="1"/>
  <c r="D34"/>
  <c r="M29"/>
  <c r="N28"/>
  <c r="O28" s="1"/>
  <c r="P28" s="1"/>
  <c r="Q28" s="1"/>
  <c r="R28" s="1"/>
  <c r="D27"/>
  <c r="D30"/>
  <c r="M8"/>
  <c r="N8" s="1"/>
  <c r="O8" s="1"/>
  <c r="P8" s="1"/>
  <c r="D36" l="1"/>
  <c r="D37" s="1"/>
  <c r="F27"/>
  <c r="E28" s="1"/>
  <c r="N29"/>
  <c r="O29" s="1"/>
  <c r="P29" s="1"/>
  <c r="Q29" s="1"/>
  <c r="R29" s="1"/>
  <c r="M30"/>
  <c r="F31"/>
  <c r="E32" s="1"/>
  <c r="F32" s="1"/>
  <c r="E33" s="1"/>
  <c r="F33" s="1"/>
  <c r="F28" l="1"/>
  <c r="E29" s="1"/>
  <c r="F29" s="1"/>
  <c r="E30" s="1"/>
  <c r="F30" s="1"/>
  <c r="M31"/>
  <c r="N30"/>
  <c r="O30" s="1"/>
  <c r="P30" s="1"/>
  <c r="Q30" s="1"/>
  <c r="R30" s="1"/>
  <c r="E34"/>
  <c r="F34" s="1"/>
  <c r="N31" l="1"/>
  <c r="O31" s="1"/>
  <c r="P31" s="1"/>
  <c r="Q31" s="1"/>
  <c r="R31" s="1"/>
  <c r="M32"/>
  <c r="N32" l="1"/>
  <c r="O32" s="1"/>
  <c r="P32" s="1"/>
  <c r="Q32" s="1"/>
  <c r="R32" s="1"/>
  <c r="M33"/>
  <c r="N33" l="1"/>
  <c r="O33" s="1"/>
  <c r="P33" s="1"/>
  <c r="Q33" s="1"/>
  <c r="R33" s="1"/>
  <c r="M34"/>
  <c r="M35" l="1"/>
  <c r="N34"/>
  <c r="O34" s="1"/>
  <c r="P34" s="1"/>
  <c r="Q34" s="1"/>
  <c r="R34" s="1"/>
  <c r="M36" l="1"/>
  <c r="N35"/>
  <c r="O35" s="1"/>
  <c r="P35" s="1"/>
  <c r="Q35" s="1"/>
  <c r="R35" s="1"/>
  <c r="S35"/>
  <c r="T35" s="1"/>
  <c r="M37" l="1"/>
  <c r="N36"/>
  <c r="O36" s="1"/>
  <c r="P36" s="1"/>
  <c r="Q36" s="1"/>
  <c r="R36" s="1"/>
  <c r="M38" l="1"/>
  <c r="N37"/>
  <c r="O37" s="1"/>
  <c r="P37" s="1"/>
  <c r="Q37" s="1"/>
  <c r="R37" s="1"/>
  <c r="M39" l="1"/>
  <c r="N39" s="1"/>
  <c r="O39" s="1"/>
  <c r="P39" s="1"/>
  <c r="Q39" s="1"/>
  <c r="R39" s="1"/>
  <c r="N38"/>
  <c r="O38" s="1"/>
  <c r="P38" s="1"/>
  <c r="Q38" s="1"/>
  <c r="R38" s="1"/>
</calcChain>
</file>

<file path=xl/sharedStrings.xml><?xml version="1.0" encoding="utf-8"?>
<sst xmlns="http://schemas.openxmlformats.org/spreadsheetml/2006/main" count="73" uniqueCount="33">
  <si>
    <t>micro sec</t>
  </si>
  <si>
    <t>mili sec</t>
  </si>
  <si>
    <t>sec</t>
  </si>
  <si>
    <t>Hz</t>
  </si>
  <si>
    <t>kHz</t>
  </si>
  <si>
    <t>MHz</t>
  </si>
  <si>
    <t>hor front p</t>
  </si>
  <si>
    <t>pixels</t>
  </si>
  <si>
    <t>pixel clock</t>
  </si>
  <si>
    <t>ms</t>
  </si>
  <si>
    <t>us</t>
  </si>
  <si>
    <t>Active Vid</t>
  </si>
  <si>
    <t>CLOCK PERIOD</t>
  </si>
  <si>
    <t>micro seconds</t>
  </si>
  <si>
    <t>H/V</t>
  </si>
  <si>
    <t>mode</t>
  </si>
  <si>
    <t>Front Porch</t>
  </si>
  <si>
    <t>Sync Pulse</t>
  </si>
  <si>
    <t>Back Porch</t>
  </si>
  <si>
    <t>Active Video</t>
  </si>
  <si>
    <t xml:space="preserve">H </t>
  </si>
  <si>
    <t>V</t>
  </si>
  <si>
    <t>length us</t>
  </si>
  <si>
    <t>number of clock pulses</t>
  </si>
  <si>
    <t>desired clock us</t>
  </si>
  <si>
    <t>Mhz</t>
  </si>
  <si>
    <t>HAVL</t>
  </si>
  <si>
    <t>HAVL minus dl</t>
  </si>
  <si>
    <t>H</t>
  </si>
  <si>
    <t>khz</t>
  </si>
  <si>
    <t>hz</t>
  </si>
  <si>
    <t>GOOD</t>
  </si>
  <si>
    <t>mhz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</si>
</sst>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T41"/>
  <sheetViews>
    <sheetView tabSelected="1" topLeftCell="A21" workbookViewId="0">
      <selection activeCell="B46" sqref="B46"/>
    </sheetView>
  </sheetViews>
  <sheetFormatPr defaultRowHeight="15"/>
  <cols>
    <col min="2" max="2" width="13.85546875" bestFit="1" customWidth="1"/>
    <col min="3" max="3" width="12.7109375" customWidth="1"/>
    <col min="4" max="4" width="21.7109375" bestFit="1" customWidth="1"/>
    <col min="5" max="5" width="10.42578125" bestFit="1" customWidth="1"/>
    <col min="8" max="10" width="12" bestFit="1" customWidth="1"/>
    <col min="13" max="13" width="12" bestFit="1" customWidth="1"/>
    <col min="16" max="16" width="12" bestFit="1" customWidth="1"/>
  </cols>
  <sheetData>
    <row r="6" spans="3:16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7</v>
      </c>
      <c r="N6" t="s">
        <v>3</v>
      </c>
      <c r="O6" t="s">
        <v>4</v>
      </c>
      <c r="P6" t="s">
        <v>5</v>
      </c>
    </row>
    <row r="7" spans="3:16">
      <c r="E7" t="s">
        <v>6</v>
      </c>
      <c r="F7">
        <v>0.94</v>
      </c>
      <c r="G7">
        <f>F7/1000</f>
        <v>9.3999999999999997E-4</v>
      </c>
      <c r="H7">
        <f>G7/1000</f>
        <v>9.4E-7</v>
      </c>
      <c r="I7">
        <f>POWER(H7,-1)</f>
        <v>1063829.7872340425</v>
      </c>
      <c r="J7">
        <f>I7/1000</f>
        <v>1063.8297872340424</v>
      </c>
      <c r="K7">
        <f>J7/1000</f>
        <v>1.0638297872340425</v>
      </c>
    </row>
    <row r="8" spans="3:16">
      <c r="E8" t="s">
        <v>11</v>
      </c>
      <c r="F8">
        <v>25.17</v>
      </c>
      <c r="G8">
        <f t="shared" ref="G8:H16" si="0">F8/1000</f>
        <v>2.5170000000000001E-2</v>
      </c>
      <c r="H8">
        <f t="shared" si="0"/>
        <v>2.5170000000000001E-5</v>
      </c>
      <c r="I8">
        <f t="shared" ref="I8:I16" si="1">POWER(H8,-1)</f>
        <v>39729.83710766786</v>
      </c>
      <c r="J8">
        <f t="shared" ref="J8:K16" si="2">I8/1000</f>
        <v>39.729837107667862</v>
      </c>
      <c r="K8">
        <f t="shared" si="2"/>
        <v>3.9729837107667865E-2</v>
      </c>
      <c r="L8">
        <v>640</v>
      </c>
      <c r="M8">
        <f>H8/L8</f>
        <v>3.9328125000000003E-8</v>
      </c>
      <c r="N8">
        <f t="shared" ref="N8:N16" si="3">POWER(M8,-1)</f>
        <v>25427095.748907428</v>
      </c>
      <c r="O8">
        <f t="shared" ref="O8:P8" si="4">N8/1000</f>
        <v>25427.095748907428</v>
      </c>
      <c r="P8">
        <f t="shared" si="4"/>
        <v>25.427095748907426</v>
      </c>
    </row>
    <row r="9" spans="3:16">
      <c r="G9">
        <f t="shared" si="0"/>
        <v>0</v>
      </c>
      <c r="H9">
        <f t="shared" si="0"/>
        <v>0</v>
      </c>
      <c r="I9" t="e">
        <f t="shared" si="1"/>
        <v>#DIV/0!</v>
      </c>
      <c r="J9" t="e">
        <f t="shared" si="2"/>
        <v>#DIV/0!</v>
      </c>
      <c r="K9" t="e">
        <f t="shared" si="2"/>
        <v>#DIV/0!</v>
      </c>
      <c r="N9" t="e">
        <f t="shared" si="3"/>
        <v>#DIV/0!</v>
      </c>
      <c r="O9" t="e">
        <f t="shared" ref="O9:P9" si="5">N9/1000</f>
        <v>#DIV/0!</v>
      </c>
      <c r="P9" t="e">
        <f t="shared" si="5"/>
        <v>#DIV/0!</v>
      </c>
    </row>
    <row r="10" spans="3:16">
      <c r="G10">
        <f t="shared" si="0"/>
        <v>0</v>
      </c>
      <c r="H10">
        <f t="shared" si="0"/>
        <v>0</v>
      </c>
      <c r="I10" t="e">
        <f t="shared" si="1"/>
        <v>#DIV/0!</v>
      </c>
      <c r="J10" t="e">
        <f t="shared" si="2"/>
        <v>#DIV/0!</v>
      </c>
      <c r="K10" t="e">
        <f t="shared" si="2"/>
        <v>#DIV/0!</v>
      </c>
      <c r="N10" t="e">
        <f t="shared" si="3"/>
        <v>#DIV/0!</v>
      </c>
      <c r="O10" t="e">
        <f t="shared" ref="O10:P10" si="6">N10/1000</f>
        <v>#DIV/0!</v>
      </c>
      <c r="P10" t="e">
        <f t="shared" si="6"/>
        <v>#DIV/0!</v>
      </c>
    </row>
    <row r="11" spans="3:16">
      <c r="G11">
        <f t="shared" si="0"/>
        <v>0</v>
      </c>
      <c r="H11">
        <f t="shared" si="0"/>
        <v>0</v>
      </c>
      <c r="I11" t="e">
        <f t="shared" si="1"/>
        <v>#DIV/0!</v>
      </c>
      <c r="J11" t="e">
        <f t="shared" si="2"/>
        <v>#DIV/0!</v>
      </c>
      <c r="K11" t="e">
        <f t="shared" si="2"/>
        <v>#DIV/0!</v>
      </c>
      <c r="N11" t="e">
        <f t="shared" si="3"/>
        <v>#DIV/0!</v>
      </c>
      <c r="O11" t="e">
        <f t="shared" ref="O11:P11" si="7">N11/1000</f>
        <v>#DIV/0!</v>
      </c>
      <c r="P11" t="e">
        <f t="shared" si="7"/>
        <v>#DIV/0!</v>
      </c>
    </row>
    <row r="12" spans="3:16">
      <c r="C12" t="s">
        <v>9</v>
      </c>
      <c r="D12" t="s">
        <v>10</v>
      </c>
      <c r="G12">
        <f t="shared" si="0"/>
        <v>0</v>
      </c>
      <c r="H12">
        <f t="shared" si="0"/>
        <v>0</v>
      </c>
      <c r="I12" t="e">
        <f t="shared" si="1"/>
        <v>#DIV/0!</v>
      </c>
      <c r="J12" t="e">
        <f t="shared" si="2"/>
        <v>#DIV/0!</v>
      </c>
      <c r="K12" t="e">
        <f t="shared" si="2"/>
        <v>#DIV/0!</v>
      </c>
      <c r="N12" t="e">
        <f t="shared" si="3"/>
        <v>#DIV/0!</v>
      </c>
      <c r="O12" t="e">
        <f t="shared" ref="O12:P12" si="8">N12/1000</f>
        <v>#DIV/0!</v>
      </c>
      <c r="P12" t="e">
        <f t="shared" si="8"/>
        <v>#DIV/0!</v>
      </c>
    </row>
    <row r="13" spans="3:16">
      <c r="C13">
        <v>0.35</v>
      </c>
      <c r="D13">
        <f>C13*1000</f>
        <v>350</v>
      </c>
      <c r="G13">
        <f t="shared" si="0"/>
        <v>0</v>
      </c>
      <c r="H13">
        <f t="shared" si="0"/>
        <v>0</v>
      </c>
      <c r="I13" t="e">
        <f t="shared" si="1"/>
        <v>#DIV/0!</v>
      </c>
      <c r="J13" t="e">
        <f t="shared" si="2"/>
        <v>#DIV/0!</v>
      </c>
      <c r="K13" t="e">
        <f t="shared" si="2"/>
        <v>#DIV/0!</v>
      </c>
      <c r="N13" t="e">
        <f t="shared" si="3"/>
        <v>#DIV/0!</v>
      </c>
      <c r="O13" t="e">
        <f t="shared" ref="O13:P13" si="9">N13/1000</f>
        <v>#DIV/0!</v>
      </c>
      <c r="P13" t="e">
        <f t="shared" si="9"/>
        <v>#DIV/0!</v>
      </c>
    </row>
    <row r="14" spans="3:16">
      <c r="C14">
        <v>9.06</v>
      </c>
      <c r="D14">
        <f t="shared" ref="D14:D16" si="10">C14*1000</f>
        <v>9060</v>
      </c>
      <c r="G14">
        <f t="shared" si="0"/>
        <v>0</v>
      </c>
      <c r="H14">
        <f t="shared" si="0"/>
        <v>0</v>
      </c>
      <c r="I14" t="e">
        <f t="shared" si="1"/>
        <v>#DIV/0!</v>
      </c>
      <c r="J14" t="e">
        <f t="shared" si="2"/>
        <v>#DIV/0!</v>
      </c>
      <c r="K14" t="e">
        <f t="shared" si="2"/>
        <v>#DIV/0!</v>
      </c>
      <c r="N14" t="e">
        <f t="shared" si="3"/>
        <v>#DIV/0!</v>
      </c>
      <c r="O14" t="e">
        <f t="shared" ref="O14:P14" si="11">N14/1000</f>
        <v>#DIV/0!</v>
      </c>
      <c r="P14" t="e">
        <f t="shared" si="11"/>
        <v>#DIV/0!</v>
      </c>
    </row>
    <row r="15" spans="3:16">
      <c r="C15">
        <v>1.02</v>
      </c>
      <c r="D15">
        <f t="shared" si="10"/>
        <v>1020</v>
      </c>
      <c r="G15">
        <f t="shared" si="0"/>
        <v>0</v>
      </c>
      <c r="H15">
        <f t="shared" si="0"/>
        <v>0</v>
      </c>
      <c r="I15" t="e">
        <f t="shared" si="1"/>
        <v>#DIV/0!</v>
      </c>
      <c r="J15" t="e">
        <f t="shared" si="2"/>
        <v>#DIV/0!</v>
      </c>
      <c r="K15" t="e">
        <f t="shared" si="2"/>
        <v>#DIV/0!</v>
      </c>
      <c r="N15" t="e">
        <f t="shared" si="3"/>
        <v>#DIV/0!</v>
      </c>
      <c r="O15" t="e">
        <f t="shared" ref="O15:P15" si="12">N15/1000</f>
        <v>#DIV/0!</v>
      </c>
      <c r="P15" t="e">
        <f t="shared" si="12"/>
        <v>#DIV/0!</v>
      </c>
    </row>
    <row r="16" spans="3:16">
      <c r="C16">
        <v>15.25</v>
      </c>
      <c r="D16">
        <f t="shared" si="10"/>
        <v>15250</v>
      </c>
      <c r="G16">
        <f t="shared" si="0"/>
        <v>0</v>
      </c>
      <c r="H16">
        <f t="shared" si="0"/>
        <v>0</v>
      </c>
      <c r="I16" t="e">
        <f t="shared" si="1"/>
        <v>#DIV/0!</v>
      </c>
      <c r="J16" t="e">
        <f t="shared" si="2"/>
        <v>#DIV/0!</v>
      </c>
      <c r="K16" t="e">
        <f t="shared" si="2"/>
        <v>#DIV/0!</v>
      </c>
      <c r="N16" t="e">
        <f t="shared" si="3"/>
        <v>#DIV/0!</v>
      </c>
      <c r="O16" t="e">
        <f t="shared" ref="O16:P16" si="13">N16/1000</f>
        <v>#DIV/0!</v>
      </c>
      <c r="P16" t="e">
        <f t="shared" si="13"/>
        <v>#DIV/0!</v>
      </c>
    </row>
    <row r="18" spans="1:18">
      <c r="E18" t="s">
        <v>8</v>
      </c>
    </row>
    <row r="19" spans="1:18">
      <c r="E19" t="s">
        <v>5</v>
      </c>
      <c r="F19" t="s">
        <v>4</v>
      </c>
      <c r="G19" t="s">
        <v>3</v>
      </c>
      <c r="H19" t="s">
        <v>2</v>
      </c>
      <c r="I19" t="s">
        <v>9</v>
      </c>
      <c r="J19" t="s">
        <v>10</v>
      </c>
    </row>
    <row r="20" spans="1:18">
      <c r="E20">
        <v>25</v>
      </c>
      <c r="F20">
        <f>E20*1000</f>
        <v>25000</v>
      </c>
      <c r="G20">
        <f>F20*1000</f>
        <v>25000000</v>
      </c>
      <c r="H20">
        <f>POWER(G20,-1)</f>
        <v>4.0000000000000001E-8</v>
      </c>
      <c r="I20">
        <f>H20*1000</f>
        <v>4.0000000000000003E-5</v>
      </c>
      <c r="J20">
        <f>I20*1000</f>
        <v>0.04</v>
      </c>
    </row>
    <row r="23" spans="1:18">
      <c r="C23" t="s">
        <v>10</v>
      </c>
    </row>
    <row r="24" spans="1:18">
      <c r="A24" t="s">
        <v>28</v>
      </c>
      <c r="B24" t="s">
        <v>12</v>
      </c>
      <c r="C24">
        <v>3.9328125000000005E-2</v>
      </c>
      <c r="D24" t="s">
        <v>13</v>
      </c>
      <c r="E24">
        <v>25.427095748907426</v>
      </c>
      <c r="F24" t="s">
        <v>5</v>
      </c>
      <c r="H24" t="s">
        <v>10</v>
      </c>
      <c r="I24" t="s">
        <v>9</v>
      </c>
      <c r="J24" t="s">
        <v>2</v>
      </c>
      <c r="K24" t="s">
        <v>3</v>
      </c>
      <c r="L24" t="s">
        <v>4</v>
      </c>
      <c r="M24" t="s">
        <v>25</v>
      </c>
    </row>
    <row r="25" spans="1:18">
      <c r="A25" t="s">
        <v>21</v>
      </c>
      <c r="B25" t="s">
        <v>12</v>
      </c>
      <c r="C25">
        <v>40.272000000000006</v>
      </c>
      <c r="D25" t="s">
        <v>13</v>
      </c>
      <c r="E25">
        <v>24.83114819229241</v>
      </c>
      <c r="F25" t="s">
        <v>4</v>
      </c>
      <c r="H25">
        <f>25.17/640</f>
        <v>3.9328125000000005E-2</v>
      </c>
      <c r="I25">
        <f>H25/1000</f>
        <v>3.9328125000000002E-5</v>
      </c>
      <c r="J25">
        <f>I25/1000</f>
        <v>3.9328125000000003E-8</v>
      </c>
      <c r="K25">
        <f>POWER(J25,-1)</f>
        <v>25427095.748907428</v>
      </c>
      <c r="L25">
        <f>K25/1000</f>
        <v>25427.095748907428</v>
      </c>
      <c r="M25">
        <f>L25/1000</f>
        <v>25.427095748907426</v>
      </c>
    </row>
    <row r="26" spans="1:18">
      <c r="A26" t="s">
        <v>14</v>
      </c>
      <c r="B26" t="s">
        <v>15</v>
      </c>
      <c r="C26" t="s">
        <v>22</v>
      </c>
      <c r="D26" t="s">
        <v>23</v>
      </c>
      <c r="E26" t="s">
        <v>24</v>
      </c>
      <c r="M26">
        <f>M25/2</f>
        <v>12.713547874453713</v>
      </c>
      <c r="N26" t="s">
        <v>29</v>
      </c>
      <c r="O26" t="s">
        <v>30</v>
      </c>
      <c r="P26" t="s">
        <v>2</v>
      </c>
      <c r="Q26" t="s">
        <v>9</v>
      </c>
      <c r="R26" t="s">
        <v>10</v>
      </c>
    </row>
    <row r="27" spans="1:18">
      <c r="A27" t="s">
        <v>20</v>
      </c>
      <c r="B27" t="s">
        <v>16</v>
      </c>
      <c r="C27">
        <v>0.94</v>
      </c>
      <c r="D27" s="1">
        <f>C27/$C$24</f>
        <v>23.901470003972978</v>
      </c>
      <c r="E27">
        <v>0</v>
      </c>
      <c r="F27" s="1">
        <f>D27-E27-1</f>
        <v>22.901470003972978</v>
      </c>
      <c r="M27">
        <f t="shared" ref="M27:M39" si="14">M26/2</f>
        <v>6.3567739372268566</v>
      </c>
      <c r="N27">
        <f>M27*1000</f>
        <v>6356.773937226857</v>
      </c>
      <c r="O27">
        <f>N27*1000</f>
        <v>6356773.9372268571</v>
      </c>
      <c r="P27">
        <f>POWER(O27,-1)</f>
        <v>1.5731250000000001E-7</v>
      </c>
      <c r="Q27">
        <f>P27*1000</f>
        <v>1.5731250000000001E-4</v>
      </c>
      <c r="R27">
        <f>Q27*1000</f>
        <v>0.15731250000000002</v>
      </c>
    </row>
    <row r="28" spans="1:18">
      <c r="A28" t="s">
        <v>20</v>
      </c>
      <c r="B28" t="s">
        <v>17</v>
      </c>
      <c r="C28">
        <v>3.77</v>
      </c>
      <c r="D28" s="1">
        <f t="shared" ref="D28:D30" si="15">C28/$C$24</f>
        <v>95.860150973380996</v>
      </c>
      <c r="E28" s="1">
        <f>F27+1</f>
        <v>23.901470003972978</v>
      </c>
      <c r="F28" s="1">
        <f>E28+D28-1</f>
        <v>118.76162097735397</v>
      </c>
      <c r="M28">
        <f t="shared" si="14"/>
        <v>3.1783869686134283</v>
      </c>
      <c r="N28">
        <f t="shared" ref="N28:O32" si="16">M28*1000</f>
        <v>3178.3869686134285</v>
      </c>
      <c r="O28">
        <f t="shared" si="16"/>
        <v>3178386.9686134285</v>
      </c>
      <c r="P28">
        <f t="shared" ref="P28:P39" si="17">POWER(O28,-1)</f>
        <v>3.1462500000000003E-7</v>
      </c>
      <c r="Q28">
        <f t="shared" ref="Q28:R32" si="18">P28*1000</f>
        <v>3.1462500000000002E-4</v>
      </c>
      <c r="R28">
        <f t="shared" si="18"/>
        <v>0.31462500000000004</v>
      </c>
    </row>
    <row r="29" spans="1:18">
      <c r="A29" t="s">
        <v>20</v>
      </c>
      <c r="B29" t="s">
        <v>18</v>
      </c>
      <c r="C29">
        <v>1.89</v>
      </c>
      <c r="D29" s="1">
        <f t="shared" si="15"/>
        <v>48.057210965435033</v>
      </c>
      <c r="E29" s="1">
        <f t="shared" ref="E29:E34" si="19">F28+1</f>
        <v>119.76162097735397</v>
      </c>
      <c r="F29" s="1">
        <f t="shared" ref="F29:F34" si="20">E29+D29-1</f>
        <v>166.81883194278902</v>
      </c>
      <c r="M29">
        <f t="shared" si="14"/>
        <v>1.5891934843067141</v>
      </c>
      <c r="N29">
        <f t="shared" si="16"/>
        <v>1589.1934843067143</v>
      </c>
      <c r="O29">
        <f t="shared" si="16"/>
        <v>1589193.4843067143</v>
      </c>
      <c r="P29">
        <f t="shared" si="17"/>
        <v>6.2925000000000005E-7</v>
      </c>
      <c r="Q29">
        <f t="shared" si="18"/>
        <v>6.2925000000000003E-4</v>
      </c>
      <c r="R29">
        <f t="shared" si="18"/>
        <v>0.62925000000000009</v>
      </c>
    </row>
    <row r="30" spans="1:18">
      <c r="A30" t="s">
        <v>20</v>
      </c>
      <c r="B30" t="s">
        <v>19</v>
      </c>
      <c r="C30">
        <v>25.17</v>
      </c>
      <c r="D30" s="1">
        <f t="shared" si="15"/>
        <v>640</v>
      </c>
      <c r="E30" s="1">
        <f t="shared" si="19"/>
        <v>167.81883194278902</v>
      </c>
      <c r="F30" s="1">
        <f t="shared" si="20"/>
        <v>806.81883194278907</v>
      </c>
      <c r="M30">
        <f t="shared" si="14"/>
        <v>0.79459674215335707</v>
      </c>
      <c r="N30">
        <f t="shared" si="16"/>
        <v>794.59674215335713</v>
      </c>
      <c r="O30">
        <f t="shared" si="16"/>
        <v>794596.74215335713</v>
      </c>
      <c r="P30">
        <f t="shared" si="17"/>
        <v>1.2585000000000001E-6</v>
      </c>
      <c r="Q30">
        <f t="shared" si="18"/>
        <v>1.2585000000000001E-3</v>
      </c>
      <c r="R30">
        <f t="shared" si="18"/>
        <v>1.2585000000000002</v>
      </c>
    </row>
    <row r="31" spans="1:18">
      <c r="A31" t="s">
        <v>21</v>
      </c>
      <c r="B31" t="s">
        <v>16</v>
      </c>
      <c r="C31">
        <v>350</v>
      </c>
      <c r="D31" s="1">
        <f>C31/$C$25</f>
        <v>8.6909018673023422</v>
      </c>
      <c r="E31" s="1">
        <v>0</v>
      </c>
      <c r="F31" s="1">
        <f t="shared" si="20"/>
        <v>7.6909018673023422</v>
      </c>
      <c r="M31">
        <f t="shared" si="14"/>
        <v>0.39729837107667854</v>
      </c>
      <c r="N31">
        <f t="shared" si="16"/>
        <v>397.29837107667856</v>
      </c>
      <c r="O31">
        <f t="shared" si="16"/>
        <v>397298.37107667857</v>
      </c>
      <c r="P31">
        <f t="shared" si="17"/>
        <v>2.5170000000000002E-6</v>
      </c>
      <c r="Q31">
        <f t="shared" si="18"/>
        <v>2.5170000000000001E-3</v>
      </c>
      <c r="R31">
        <f t="shared" si="18"/>
        <v>2.5170000000000003</v>
      </c>
    </row>
    <row r="32" spans="1:18">
      <c r="A32" t="s">
        <v>21</v>
      </c>
      <c r="B32" t="s">
        <v>17</v>
      </c>
      <c r="C32">
        <v>9060</v>
      </c>
      <c r="D32" s="1">
        <f t="shared" ref="D32:D34" si="21">C32/$C$25</f>
        <v>224.97020262216921</v>
      </c>
      <c r="E32" s="1">
        <f t="shared" si="19"/>
        <v>8.6909018673023422</v>
      </c>
      <c r="F32" s="1">
        <f t="shared" si="20"/>
        <v>232.66110448947154</v>
      </c>
      <c r="M32">
        <f t="shared" si="14"/>
        <v>0.19864918553833927</v>
      </c>
      <c r="N32">
        <f t="shared" si="16"/>
        <v>198.64918553833928</v>
      </c>
      <c r="O32">
        <f t="shared" si="16"/>
        <v>198649.18553833928</v>
      </c>
      <c r="P32">
        <f t="shared" si="17"/>
        <v>5.0340000000000004E-6</v>
      </c>
      <c r="Q32">
        <f t="shared" si="18"/>
        <v>5.0340000000000003E-3</v>
      </c>
      <c r="R32">
        <f t="shared" si="18"/>
        <v>5.0340000000000007</v>
      </c>
    </row>
    <row r="33" spans="1:20">
      <c r="A33" t="s">
        <v>21</v>
      </c>
      <c r="B33" t="s">
        <v>18</v>
      </c>
      <c r="C33">
        <v>1020</v>
      </c>
      <c r="D33" s="1">
        <f t="shared" si="21"/>
        <v>25.327771156138255</v>
      </c>
      <c r="E33" s="1">
        <f t="shared" si="19"/>
        <v>233.66110448947154</v>
      </c>
      <c r="F33" s="1">
        <f t="shared" si="20"/>
        <v>257.98887564560982</v>
      </c>
      <c r="M33">
        <f t="shared" si="14"/>
        <v>9.9324592769169634E-2</v>
      </c>
      <c r="N33">
        <f t="shared" ref="N33:O33" si="22">M33*1000</f>
        <v>99.324592769169641</v>
      </c>
      <c r="O33">
        <f t="shared" si="22"/>
        <v>99324.592769169642</v>
      </c>
      <c r="P33">
        <f t="shared" si="17"/>
        <v>1.0068000000000001E-5</v>
      </c>
      <c r="Q33">
        <f t="shared" ref="Q33:R33" si="23">P33*1000</f>
        <v>1.0068000000000001E-2</v>
      </c>
      <c r="R33">
        <f t="shared" si="23"/>
        <v>10.068000000000001</v>
      </c>
    </row>
    <row r="34" spans="1:20">
      <c r="A34" t="s">
        <v>21</v>
      </c>
      <c r="B34" t="s">
        <v>19</v>
      </c>
      <c r="C34">
        <v>15250</v>
      </c>
      <c r="D34" s="1">
        <f t="shared" si="21"/>
        <v>378.6750099324592</v>
      </c>
      <c r="E34" s="1">
        <f t="shared" si="19"/>
        <v>258.98887564560982</v>
      </c>
      <c r="F34" s="1">
        <f t="shared" si="20"/>
        <v>636.66388557806908</v>
      </c>
      <c r="M34">
        <f t="shared" si="14"/>
        <v>4.9662296384584817E-2</v>
      </c>
      <c r="N34">
        <f t="shared" ref="N34:O34" si="24">M34*1000</f>
        <v>49.66229638458482</v>
      </c>
      <c r="O34">
        <f t="shared" si="24"/>
        <v>49662.296384584821</v>
      </c>
      <c r="P34">
        <f t="shared" si="17"/>
        <v>2.0136000000000002E-5</v>
      </c>
      <c r="Q34">
        <f t="shared" ref="Q34:R34" si="25">P34*1000</f>
        <v>2.0136000000000001E-2</v>
      </c>
      <c r="R34">
        <f t="shared" si="25"/>
        <v>20.136000000000003</v>
      </c>
      <c r="S34" t="s">
        <v>4</v>
      </c>
      <c r="T34" t="s">
        <v>3</v>
      </c>
    </row>
    <row r="35" spans="1:20">
      <c r="L35" t="s">
        <v>31</v>
      </c>
      <c r="M35">
        <f t="shared" si="14"/>
        <v>2.4831148192292408E-2</v>
      </c>
      <c r="N35">
        <f t="shared" ref="N35:O35" si="26">M35*1000</f>
        <v>24.83114819229241</v>
      </c>
      <c r="O35">
        <f t="shared" si="26"/>
        <v>24831.14819229241</v>
      </c>
      <c r="P35">
        <f t="shared" si="17"/>
        <v>4.0272000000000003E-5</v>
      </c>
      <c r="Q35">
        <f t="shared" ref="Q35:R35" si="27">P35*1000</f>
        <v>4.0272000000000002E-2</v>
      </c>
      <c r="R35">
        <f t="shared" si="27"/>
        <v>40.272000000000006</v>
      </c>
      <c r="S35">
        <f>M35*1000</f>
        <v>24.83114819229241</v>
      </c>
      <c r="T35">
        <f>S35*1000</f>
        <v>24831.14819229241</v>
      </c>
    </row>
    <row r="36" spans="1:20">
      <c r="C36" t="s">
        <v>26</v>
      </c>
      <c r="D36" s="1">
        <f>SUM(D27:D30)</f>
        <v>807.81883194278907</v>
      </c>
      <c r="M36">
        <f t="shared" si="14"/>
        <v>1.2415574096146204E-2</v>
      </c>
      <c r="N36">
        <f t="shared" ref="N36:O36" si="28">M36*1000</f>
        <v>12.415574096146205</v>
      </c>
      <c r="O36">
        <f t="shared" si="28"/>
        <v>12415.574096146205</v>
      </c>
      <c r="P36">
        <f t="shared" si="17"/>
        <v>8.0544000000000007E-5</v>
      </c>
      <c r="Q36">
        <f t="shared" ref="Q36:R36" si="29">P36*1000</f>
        <v>8.0544000000000004E-2</v>
      </c>
      <c r="R36">
        <f t="shared" si="29"/>
        <v>80.544000000000011</v>
      </c>
    </row>
    <row r="37" spans="1:20">
      <c r="C37" t="s">
        <v>27</v>
      </c>
      <c r="D37" s="1">
        <f>D36-D30</f>
        <v>167.81883194278907</v>
      </c>
      <c r="M37">
        <f t="shared" si="14"/>
        <v>6.2077870480731021E-3</v>
      </c>
      <c r="N37">
        <f t="shared" ref="N37:O37" si="30">M37*1000</f>
        <v>6.2077870480731026</v>
      </c>
      <c r="O37">
        <f t="shared" si="30"/>
        <v>6207.7870480731026</v>
      </c>
      <c r="P37">
        <f t="shared" si="17"/>
        <v>1.6108800000000001E-4</v>
      </c>
      <c r="Q37">
        <f t="shared" ref="Q37:R37" si="31">P37*1000</f>
        <v>0.16108800000000001</v>
      </c>
      <c r="R37">
        <f t="shared" si="31"/>
        <v>161.08800000000002</v>
      </c>
    </row>
    <row r="38" spans="1:20">
      <c r="M38">
        <f t="shared" si="14"/>
        <v>3.1038935240365511E-3</v>
      </c>
      <c r="N38">
        <f t="shared" ref="N38:O38" si="32">M38*1000</f>
        <v>3.1038935240365513</v>
      </c>
      <c r="O38">
        <f t="shared" si="32"/>
        <v>3103.8935240365513</v>
      </c>
      <c r="P38">
        <f t="shared" si="17"/>
        <v>3.2217600000000003E-4</v>
      </c>
      <c r="Q38">
        <f t="shared" ref="Q38:R38" si="33">P38*1000</f>
        <v>0.32217600000000002</v>
      </c>
      <c r="R38">
        <f t="shared" si="33"/>
        <v>322.17600000000004</v>
      </c>
    </row>
    <row r="39" spans="1:20">
      <c r="G39" t="s">
        <v>10</v>
      </c>
      <c r="H39" t="s">
        <v>9</v>
      </c>
      <c r="I39" t="s">
        <v>2</v>
      </c>
      <c r="J39" t="s">
        <v>30</v>
      </c>
      <c r="K39" t="s">
        <v>29</v>
      </c>
      <c r="L39" t="s">
        <v>32</v>
      </c>
      <c r="M39">
        <f t="shared" si="14"/>
        <v>1.5519467620182755E-3</v>
      </c>
      <c r="N39">
        <f t="shared" ref="N39:O39" si="34">M39*1000</f>
        <v>1.5519467620182756</v>
      </c>
      <c r="O39">
        <f t="shared" si="34"/>
        <v>1551.9467620182756</v>
      </c>
      <c r="P39">
        <f t="shared" si="17"/>
        <v>6.4435200000000005E-4</v>
      </c>
      <c r="Q39">
        <f t="shared" ref="Q39:R39" si="35">P39*1000</f>
        <v>0.64435200000000004</v>
      </c>
      <c r="R39">
        <f t="shared" si="35"/>
        <v>644.35200000000009</v>
      </c>
    </row>
    <row r="40" spans="1:20">
      <c r="G40">
        <v>3.9328125000000005E-2</v>
      </c>
      <c r="H40">
        <f>G40/1000</f>
        <v>3.9328125000000002E-5</v>
      </c>
      <c r="I40">
        <f>H40/1000</f>
        <v>3.9328125000000003E-8</v>
      </c>
      <c r="J40">
        <f>(1/I40)</f>
        <v>25427095.748907428</v>
      </c>
      <c r="K40">
        <f>J40/1000</f>
        <v>25427.095748907428</v>
      </c>
      <c r="L40">
        <f>K40/1000</f>
        <v>25.427095748907426</v>
      </c>
    </row>
    <row r="41" spans="1:20">
      <c r="G41">
        <v>40.272000000000006</v>
      </c>
      <c r="H41">
        <f>G41/1000</f>
        <v>4.0272000000000002E-2</v>
      </c>
      <c r="I41">
        <f>H41/1000</f>
        <v>4.0272000000000003E-5</v>
      </c>
      <c r="J41">
        <f>(1/I41)</f>
        <v>24831.14819229241</v>
      </c>
      <c r="K41">
        <f>J41/1000</f>
        <v>24.83114819229241</v>
      </c>
      <c r="L41">
        <f>K41/1000</f>
        <v>2.4831148192292408E-2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Griffith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 Student</dc:creator>
  <cp:lastModifiedBy>LUKE</cp:lastModifiedBy>
  <dcterms:created xsi:type="dcterms:W3CDTF">2013-10-10T03:24:41Z</dcterms:created>
  <dcterms:modified xsi:type="dcterms:W3CDTF">2013-10-17T22:29:02Z</dcterms:modified>
</cp:coreProperties>
</file>