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eyus-my.sharepoint.com/personal/kris_jennings_ey_com/Documents/Documents/Service Delivery/Project Health Tracker/"/>
    </mc:Choice>
  </mc:AlternateContent>
  <xr:revisionPtr revIDLastSave="181" documentId="8_{4DDD21CA-3F46-41EB-89C5-C9194EB9D73E}" xr6:coauthVersionLast="47" xr6:coauthVersionMax="47" xr10:uidLastSave="{790DF0BB-9A62-4BDD-BE85-B242B63E0BCB}"/>
  <bookViews>
    <workbookView xWindow="28680" yWindow="-120" windowWidth="29040" windowHeight="15840" xr2:uid="{853C61AA-DCFC-4186-89F4-B746579F5219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7" i="1" l="1"/>
  <c r="K17" i="1"/>
  <c r="M16" i="1"/>
  <c r="K16" i="1"/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C1" i="1"/>
  <c r="O4" i="1" l="1"/>
  <c r="O12" i="1"/>
  <c r="O16" i="1"/>
  <c r="O10" i="1"/>
  <c r="O5" i="1"/>
  <c r="O13" i="1"/>
  <c r="O8" i="1"/>
  <c r="O3" i="1"/>
  <c r="O6" i="1"/>
  <c r="O14" i="1"/>
  <c r="O15" i="1"/>
  <c r="O17" i="1"/>
  <c r="O7" i="1"/>
  <c r="O11" i="1"/>
  <c r="O9" i="1"/>
</calcChain>
</file>

<file path=xl/sharedStrings.xml><?xml version="1.0" encoding="utf-8"?>
<sst xmlns="http://schemas.openxmlformats.org/spreadsheetml/2006/main" count="140" uniqueCount="77">
  <si>
    <t>Project 
ID</t>
  </si>
  <si>
    <t>Project Name</t>
  </si>
  <si>
    <t>Sub-Portfolio</t>
  </si>
  <si>
    <t>ESP Leader</t>
  </si>
  <si>
    <t>Project Status</t>
  </si>
  <si>
    <t>Overall Health</t>
  </si>
  <si>
    <t>Blank Column</t>
  </si>
  <si>
    <t>Service Category</t>
  </si>
  <si>
    <t>Patrick Allen</t>
  </si>
  <si>
    <t>Closed</t>
  </si>
  <si>
    <t>Identity and Access Services</t>
  </si>
  <si>
    <t/>
  </si>
  <si>
    <t>Donna Nufrio</t>
  </si>
  <si>
    <t>InfoSec Program Support Services</t>
  </si>
  <si>
    <t>IAM Services</t>
  </si>
  <si>
    <t>InfoSec Management Services</t>
  </si>
  <si>
    <t>Yana Kirksey</t>
  </si>
  <si>
    <t>Kris Jennings</t>
  </si>
  <si>
    <t>Asset &amp; Data Protection</t>
  </si>
  <si>
    <t>InfoSec Program Management Services</t>
  </si>
  <si>
    <t>Transformation Programs</t>
  </si>
  <si>
    <t>Threat Management</t>
  </si>
  <si>
    <t>Active</t>
  </si>
  <si>
    <t>GREEN</t>
  </si>
  <si>
    <t>P107232</t>
  </si>
  <si>
    <t>P105891</t>
  </si>
  <si>
    <t>P107295</t>
  </si>
  <si>
    <t>P103606</t>
  </si>
  <si>
    <t>P107291</t>
  </si>
  <si>
    <t>On Hold</t>
  </si>
  <si>
    <t>ON HOLD</t>
  </si>
  <si>
    <t>P107428</t>
  </si>
  <si>
    <t>P107779</t>
  </si>
  <si>
    <t>P107601</t>
  </si>
  <si>
    <t>P108066</t>
  </si>
  <si>
    <t>P107132</t>
  </si>
  <si>
    <t>P106393</t>
  </si>
  <si>
    <t>P108323</t>
  </si>
  <si>
    <t>P107875</t>
  </si>
  <si>
    <t>Radar ID</t>
  </si>
  <si>
    <t>Today's date:</t>
  </si>
  <si>
    <t>Project Start Date</t>
  </si>
  <si>
    <t>Project End Date</t>
  </si>
  <si>
    <t>01-31-25</t>
  </si>
  <si>
    <t>07-26-24</t>
  </si>
  <si>
    <t>10-18-24</t>
  </si>
  <si>
    <t>02-17-25</t>
  </si>
  <si>
    <t>08-30-24</t>
  </si>
  <si>
    <t>09-25-24</t>
  </si>
  <si>
    <t>07-30-24</t>
  </si>
  <si>
    <t>11-22-24</t>
  </si>
  <si>
    <t>09-27-24</t>
  </si>
  <si>
    <t>07-31-24</t>
  </si>
  <si>
    <t>10-25-24</t>
  </si>
  <si>
    <t>%Project Duration Completed2</t>
  </si>
  <si>
    <t>Datevalue Project Start Date</t>
  </si>
  <si>
    <t>Datevalue Project End Date</t>
  </si>
  <si>
    <t>Project abc</t>
  </si>
  <si>
    <t>Project bcd</t>
  </si>
  <si>
    <t>Project cde</t>
  </si>
  <si>
    <t>Project def</t>
  </si>
  <si>
    <t>Project efg</t>
  </si>
  <si>
    <t>Project fgh</t>
  </si>
  <si>
    <t>Project ghi</t>
  </si>
  <si>
    <t>Project hij</t>
  </si>
  <si>
    <t>Project ijk</t>
  </si>
  <si>
    <t>Project jkl</t>
  </si>
  <si>
    <t>Project klm</t>
  </si>
  <si>
    <t>Project zyx</t>
  </si>
  <si>
    <t>Project yxw</t>
  </si>
  <si>
    <t>12-18-23</t>
  </si>
  <si>
    <t>11-09-23</t>
  </si>
  <si>
    <t>P107876</t>
  </si>
  <si>
    <t>P107877</t>
  </si>
  <si>
    <t>Project 123</t>
  </si>
  <si>
    <t>Project Twinkle Toes</t>
  </si>
  <si>
    <t>Amber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</si>
</sst>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4" formatCode="mm\-dd\-yy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wrapText="1"/>
    </xf>
    <xf numFmtId="0" fontId="0" fillId="3" borderId="0" xfId="0" applyFill="1"/>
    <xf numFmtId="9" fontId="0" fillId="0" borderId="0" xfId="1" applyFont="1"/>
    <xf numFmtId="0" fontId="0" fillId="2" borderId="0" xfId="0" applyFill="1" applyAlignment="1">
      <alignment wrapText="1"/>
    </xf>
    <xf numFmtId="0" fontId="0" fillId="4" borderId="0" xfId="0" applyFill="1"/>
    <xf numFmtId="14" fontId="0" fillId="4" borderId="0" xfId="0" applyNumberFormat="1" applyFill="1" applyAlignment="1">
      <alignment horizontal="left"/>
    </xf>
    <xf numFmtId="174" fontId="0" fillId="0" borderId="0" xfId="0" applyNumberFormat="1" applyAlignment="1">
      <alignment horizontal="center" vertical="center"/>
    </xf>
    <xf numFmtId="174" fontId="0" fillId="0" borderId="0" xfId="0" applyNumberFormat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 wrapText="1"/>
    </xf>
    <xf numFmtId="174" fontId="0" fillId="0" borderId="0" xfId="0" quotePrefix="1" applyNumberFormat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10">
    <dxf>
      <font>
        <color rgb="FFC00000"/>
      </font>
      <fill>
        <patternFill patternType="solid">
          <fgColor rgb="FFFFDDE1"/>
          <bgColor rgb="FFFFC7CE"/>
        </patternFill>
      </fill>
    </dxf>
    <dxf>
      <fill>
        <patternFill>
          <bgColor theme="0" tint="-0.24994659260841701"/>
        </patternFill>
      </fill>
    </dxf>
    <dxf>
      <font>
        <color theme="9" tint="-0.499984740745262"/>
      </font>
      <fill>
        <patternFill>
          <bgColor rgb="FFC6EFCE"/>
        </patternFill>
      </fill>
    </dxf>
    <dxf>
      <font>
        <color theme="5" tint="-0.499984740745262"/>
      </font>
      <fill>
        <patternFill>
          <bgColor rgb="FFFFEB9C"/>
        </patternFill>
      </fill>
    </dxf>
    <dxf>
      <font>
        <color rgb="FFC00000"/>
      </font>
      <fill>
        <patternFill>
          <bgColor rgb="FFFFC7CE"/>
        </patternFill>
      </fill>
    </dxf>
    <dxf>
      <numFmt numFmtId="1" formatCode="0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174" formatCode="mm\-dd\-yy"/>
      <alignment horizontal="center" vertical="center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0" tint="-0.249977111117893"/>
        </patternFill>
      </fill>
    </dxf>
  </dxfs>
  <tableStyles count="0" defaultTableStyle="TableStyleMedium2" defaultPivotStyle="PivotStyleLight16"/>
  <colors>
    <mruColors>
      <color rgb="FFFFC7CE"/>
      <color rgb="FFFFEB9C"/>
      <color rgb="FFC6EF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sites.ey.com/sites/InfoSecSD_BM/ServiceDelivery/Shared%20Documents/SD%20Management/Health%20Tracking/Working%20Copy/Project%20Health%20Tracker%20-%20Active%20Projects,%20July%202024,%2013.xlsb" TargetMode="External"/><Relationship Id="rId1" Type="http://schemas.openxmlformats.org/officeDocument/2006/relationships/externalLinkPath" Target="https://sites.ey.com/sites/InfoSecSD_BM/ServiceDelivery/Shared%20Documents/SD%20Management/Health%20Tracking/Working%20Copy/Project%20Health%20Tracker%20-%20Active%20Projects,%20July%202024,%2013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TART HERE"/>
      <sheetName val="Dartboard Data"/>
      <sheetName val="Historical Summary"/>
      <sheetName val="RAG Summary"/>
      <sheetName val="Labor &amp; SW Actuals, FY25"/>
      <sheetName val="Labor &amp; SW Fcast, FY25-FY26"/>
      <sheetName val="Amortized SW, FY23-FY25"/>
      <sheetName val="ITRDB Financial Data, FY25, ESP"/>
      <sheetName val="ITRDB Financial Data, FY26, ESP"/>
      <sheetName val="Labor &amp; SW Actuals, FY24"/>
      <sheetName val="Labor &amp; SW Actuals, FY23"/>
      <sheetName val="Labor &amp; SW Actuals, FY22"/>
      <sheetName val="P92766"/>
      <sheetName val="P95214"/>
      <sheetName val="P98207"/>
      <sheetName val="P99608"/>
      <sheetName val="P103170"/>
      <sheetName val="P103230"/>
      <sheetName val="P103412"/>
      <sheetName val="P103606"/>
      <sheetName val="P103671"/>
      <sheetName val="P103681"/>
      <sheetName val="P103685"/>
      <sheetName val="P104201"/>
      <sheetName val="P104257"/>
      <sheetName val="P104307"/>
      <sheetName val="P104449"/>
      <sheetName val="P104480"/>
      <sheetName val="P104505"/>
      <sheetName val="P104550"/>
      <sheetName val="P104994"/>
      <sheetName val="P105553"/>
      <sheetName val="P105647"/>
      <sheetName val="P105656"/>
      <sheetName val="P105666"/>
      <sheetName val="P105719"/>
      <sheetName val="P105891"/>
      <sheetName val="P106393"/>
      <sheetName val="P106508"/>
      <sheetName val="P107094"/>
      <sheetName val="P107106"/>
      <sheetName val="P107132"/>
      <sheetName val="P107225"/>
      <sheetName val="P107232"/>
      <sheetName val="P107291"/>
      <sheetName val="P107428"/>
      <sheetName val="P107601"/>
      <sheetName val="P107779"/>
      <sheetName val="P107875"/>
      <sheetName val="P107978"/>
      <sheetName val="P108066"/>
      <sheetName val="P108262"/>
      <sheetName val="P108323"/>
      <sheetName val="P108835"/>
      <sheetName val="P108411"/>
      <sheetName val="P108994"/>
      <sheetName val="PCR Summary"/>
      <sheetName val="PCR Data"/>
      <sheetName val="End Dates"/>
      <sheetName val="Project Budgets"/>
      <sheetName val="ITRDB PPM Data"/>
      <sheetName val="Archived PPM Data"/>
      <sheetName val="07-22-24"/>
      <sheetName val="07-17-24"/>
      <sheetName val="07-10-24"/>
      <sheetName val="07-03-2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>
        <row r="7">
          <cell r="L7" t="str">
            <v>07-02-18</v>
          </cell>
        </row>
      </sheetData>
      <sheetData sheetId="59"/>
      <sheetData sheetId="60"/>
      <sheetData sheetId="61"/>
      <sheetData sheetId="62"/>
      <sheetData sheetId="63"/>
      <sheetData sheetId="64"/>
      <sheetData sheetId="65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9E97077-6AD0-4C94-BD70-598092C978E4}" name="Table3" displayName="Table3" ref="B2:O17" totalsRowShown="0" headerRowDxfId="8">
  <autoFilter ref="B2:O17" xr:uid="{99E97077-6AD0-4C94-BD70-598092C978E4}"/>
  <tableColumns count="14">
    <tableColumn id="1" xr3:uid="{2A3C55FA-BC52-49DC-AFE1-78A1AE479F69}" name="Project _x000a_ID"/>
    <tableColumn id="2" xr3:uid="{C7B94FEB-5E8F-4E16-A573-1210E03F319D}" name="Project Name"/>
    <tableColumn id="3" xr3:uid="{9CF5274B-3BCA-4BAD-884E-652B8AF33F48}" name="Sub-Portfolio"/>
    <tableColumn id="4" xr3:uid="{B1BCC1CB-31E5-475F-A06E-FE36B5CEC956}" name="ESP Leader"/>
    <tableColumn id="5" xr3:uid="{CC4C5EFC-F4E8-4748-A0EB-E4A2FAB1AA4F}" name="Project Status"/>
    <tableColumn id="6" xr3:uid="{EA0EAD73-6631-42B9-A9AE-36BFDB386F4E}" name="Overall Health"/>
    <tableColumn id="7" xr3:uid="{F9868FB3-6CAE-4041-92D6-3AC326DC9C9E}" name="Blank Column" dataDxfId="9"/>
    <tableColumn id="8" xr3:uid="{DA3F61A5-0B7B-48D8-B7F5-68FF65864B97}" name="Service Category"/>
    <tableColumn id="9" xr3:uid="{573B2548-FE0E-49D1-9730-41C57580AB39}" name="Project Start Date"/>
    <tableColumn id="19" xr3:uid="{BD6C2A6F-18D3-44B1-8A85-DE6DD9927CFB}" name="Datevalue Project Start Date" dataDxfId="5">
      <calculatedColumnFormula>Table3[[#This Row],[Project Start Date]]</calculatedColumnFormula>
    </tableColumn>
    <tableColumn id="17" xr3:uid="{B9E4DAA8-63E2-48A3-97E2-DDE13618270E}" name="Project End Date" dataDxfId="7">
      <calculatedColumnFormula>IFERROR(INDEX(('[1]End Dates'!$L$8:$LY$521,'[1]End Dates'!$L$8:$LY$521),MATCH($B3,'[1]End Dates'!$B$8:$B$521,0),MATCH($F$2,'[1]End Dates'!$L$7:$LY$7,0)),"")</calculatedColumnFormula>
    </tableColumn>
    <tableColumn id="20" xr3:uid="{7931CAB9-678C-4C79-8E12-086EB51EE538}" name="Datevalue Project End Date" dataDxfId="6">
      <calculatedColumnFormula>DATEVALUE($L3)</calculatedColumnFormula>
    </tableColumn>
    <tableColumn id="10" xr3:uid="{B0D8EE59-314E-49FE-ADA2-49BD8E7864BA}" name="Radar ID"/>
    <tableColumn id="11" xr3:uid="{91C97A68-272B-4A8C-B894-68237E937E0E}" name="%Project Duration Completed2" dataCellStyle="Percent">
      <calculatedColumnFormula>IFERROR(IF($K3=1,0,IF(($C$1-$K3)/($M3-$K3)&lt;-0.005,100%,IF(($C$1-$K3)/($M3-$K3)&gt;100%,100%,($C$1-$K3)/($L3-$K3)))),0)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977B8-058C-43A2-A8FC-E5B69E1B5ACA}">
  <dimension ref="B1:T17"/>
  <sheetViews>
    <sheetView tabSelected="1" workbookViewId="0">
      <pane xSplit="3" ySplit="2" topLeftCell="D3" activePane="bottomRight" state="frozen"/>
      <selection pane="topRight" activeCell="D1" sqref="D1"/>
      <selection pane="bottomLeft" activeCell="A2" sqref="A2"/>
      <selection pane="bottomRight" activeCell="B3" sqref="B3"/>
    </sheetView>
  </sheetViews>
  <sheetFormatPr defaultRowHeight="14.4" outlineLevelCol="1" x14ac:dyDescent="0.3"/>
  <cols>
    <col min="1" max="1" width="4.109375" customWidth="1"/>
    <col min="2" max="2" width="11.5546875" customWidth="1"/>
    <col min="3" max="3" width="25" customWidth="1"/>
    <col min="4" max="4" width="25.88671875" hidden="1" customWidth="1" outlineLevel="1"/>
    <col min="5" max="5" width="16" hidden="1" customWidth="1" outlineLevel="1"/>
    <col min="6" max="6" width="14.5546875" customWidth="1" collapsed="1"/>
    <col min="7" max="7" width="14.77734375" customWidth="1"/>
    <col min="8" max="8" width="14.33203125" hidden="1" customWidth="1" outlineLevel="1"/>
    <col min="9" max="9" width="37" customWidth="1" collapsed="1"/>
    <col min="10" max="11" width="15.33203125" customWidth="1"/>
    <col min="12" max="13" width="11.77734375" customWidth="1"/>
    <col min="14" max="14" width="11.88671875" customWidth="1"/>
    <col min="15" max="15" width="11.5546875" customWidth="1"/>
  </cols>
  <sheetData>
    <row r="1" spans="2:15" x14ac:dyDescent="0.3">
      <c r="B1" s="5" t="s">
        <v>40</v>
      </c>
      <c r="C1" s="6">
        <f ca="1">TODAY()</f>
        <v>45489</v>
      </c>
    </row>
    <row r="2" spans="2:15" s="1" customFormat="1" ht="58.5" customHeight="1" x14ac:dyDescent="0.3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4" t="s">
        <v>6</v>
      </c>
      <c r="I2" s="1" t="s">
        <v>7</v>
      </c>
      <c r="J2" s="1" t="s">
        <v>41</v>
      </c>
      <c r="K2" s="1" t="s">
        <v>55</v>
      </c>
      <c r="L2" s="1" t="s">
        <v>42</v>
      </c>
      <c r="M2" s="1" t="s">
        <v>56</v>
      </c>
      <c r="N2" s="1" t="s">
        <v>39</v>
      </c>
      <c r="O2" s="1" t="s">
        <v>54</v>
      </c>
    </row>
    <row r="3" spans="2:15" ht="15" customHeight="1" x14ac:dyDescent="0.3">
      <c r="B3" t="s">
        <v>24</v>
      </c>
      <c r="C3" t="s">
        <v>57</v>
      </c>
      <c r="D3" t="s">
        <v>15</v>
      </c>
      <c r="E3" t="s">
        <v>17</v>
      </c>
      <c r="F3" t="s">
        <v>22</v>
      </c>
      <c r="G3" t="s">
        <v>23</v>
      </c>
      <c r="H3" s="2"/>
      <c r="I3" t="s">
        <v>13</v>
      </c>
      <c r="J3" s="7">
        <v>45159.333333333336</v>
      </c>
      <c r="K3" s="10">
        <f>Table3[[#This Row],[Project Start Date]]</f>
        <v>45159.333333333336</v>
      </c>
      <c r="L3" s="8" t="s">
        <v>43</v>
      </c>
      <c r="M3" s="9">
        <f t="shared" ref="M3:M17" si="0">DATEVALUE($L3)</f>
        <v>45688</v>
      </c>
      <c r="N3">
        <v>1</v>
      </c>
      <c r="O3" s="3">
        <f ca="1">IFERROR(IF($K3=1,0,IF(($C$1-$K3)/($M3-$K3)&lt;-0.005,100%,IF(($C$1-$K3)/($M3-$K3)&gt;100%,100%,($C$1-$K3)/($L3-$K3)))),0)</f>
        <v>0.62358133669608906</v>
      </c>
    </row>
    <row r="4" spans="2:15" ht="15" customHeight="1" x14ac:dyDescent="0.3">
      <c r="B4" t="s">
        <v>25</v>
      </c>
      <c r="C4" t="s">
        <v>58</v>
      </c>
      <c r="D4" t="s">
        <v>18</v>
      </c>
      <c r="E4" t="s">
        <v>12</v>
      </c>
      <c r="F4" t="s">
        <v>22</v>
      </c>
      <c r="G4" t="s">
        <v>23</v>
      </c>
      <c r="H4" s="2"/>
      <c r="I4" t="s">
        <v>19</v>
      </c>
      <c r="J4" s="7">
        <v>45471.333333333336</v>
      </c>
      <c r="K4" s="10">
        <f>Table3[[#This Row],[Project Start Date]]</f>
        <v>45471.333333333336</v>
      </c>
      <c r="L4" s="8" t="s">
        <v>44</v>
      </c>
      <c r="M4" s="11">
        <f t="shared" si="0"/>
        <v>45499</v>
      </c>
      <c r="N4">
        <v>2</v>
      </c>
      <c r="O4" s="3">
        <f t="shared" ref="O4:O17" ca="1" si="1">IFERROR(IF($K4=1,0,IF(($C$1-$K4)/($M4-$K4)&lt;-0.005,100%,IF(($C$1-$K4)/($M4-$K4)&gt;100%,100%,($C$1-$K4)/($L4-$K4)))),0)</f>
        <v>0.63855421686743818</v>
      </c>
    </row>
    <row r="5" spans="2:15" ht="15" customHeight="1" x14ac:dyDescent="0.3">
      <c r="B5" t="s">
        <v>26</v>
      </c>
      <c r="C5" t="s">
        <v>59</v>
      </c>
      <c r="D5" t="s">
        <v>14</v>
      </c>
      <c r="E5" t="s">
        <v>8</v>
      </c>
      <c r="F5" t="s">
        <v>22</v>
      </c>
      <c r="G5" t="s">
        <v>23</v>
      </c>
      <c r="H5" s="2"/>
      <c r="I5" t="s">
        <v>10</v>
      </c>
      <c r="J5" s="7">
        <v>45341.333333333336</v>
      </c>
      <c r="K5" s="10">
        <f>Table3[[#This Row],[Project Start Date]]</f>
        <v>45341.333333333336</v>
      </c>
      <c r="L5" s="8" t="s">
        <v>45</v>
      </c>
      <c r="M5" s="11">
        <f t="shared" si="0"/>
        <v>45583</v>
      </c>
      <c r="N5">
        <v>3</v>
      </c>
      <c r="O5" s="3">
        <f t="shared" ca="1" si="1"/>
        <v>0.61103448275861683</v>
      </c>
    </row>
    <row r="6" spans="2:15" ht="15" customHeight="1" x14ac:dyDescent="0.3">
      <c r="B6" t="s">
        <v>27</v>
      </c>
      <c r="C6" t="s">
        <v>60</v>
      </c>
      <c r="D6" t="s">
        <v>14</v>
      </c>
      <c r="E6" t="s">
        <v>8</v>
      </c>
      <c r="F6" t="s">
        <v>22</v>
      </c>
      <c r="G6" t="s">
        <v>23</v>
      </c>
      <c r="H6" s="2"/>
      <c r="I6" t="s">
        <v>10</v>
      </c>
      <c r="J6" s="7">
        <v>45313.333333333336</v>
      </c>
      <c r="K6" s="10">
        <f>Table3[[#This Row],[Project Start Date]]</f>
        <v>45313.333333333336</v>
      </c>
      <c r="L6" s="8" t="s">
        <v>46</v>
      </c>
      <c r="M6" s="11">
        <f t="shared" si="0"/>
        <v>45705</v>
      </c>
      <c r="N6">
        <v>4</v>
      </c>
      <c r="O6" s="3">
        <f t="shared" ca="1" si="1"/>
        <v>0.44851063829786891</v>
      </c>
    </row>
    <row r="7" spans="2:15" ht="15" customHeight="1" x14ac:dyDescent="0.3">
      <c r="B7" t="s">
        <v>28</v>
      </c>
      <c r="C7" t="s">
        <v>61</v>
      </c>
      <c r="D7" t="s">
        <v>14</v>
      </c>
      <c r="E7" t="s">
        <v>8</v>
      </c>
      <c r="F7" t="s">
        <v>29</v>
      </c>
      <c r="G7" t="s">
        <v>23</v>
      </c>
      <c r="H7" s="2"/>
      <c r="I7" t="s">
        <v>10</v>
      </c>
      <c r="J7" s="7">
        <v>45174.333333333336</v>
      </c>
      <c r="K7" s="10">
        <f>Table3[[#This Row],[Project Start Date]]</f>
        <v>45174.333333333336</v>
      </c>
      <c r="L7" s="8" t="s">
        <v>47</v>
      </c>
      <c r="M7" s="11">
        <f t="shared" si="0"/>
        <v>45534</v>
      </c>
      <c r="N7">
        <v>5</v>
      </c>
      <c r="O7" s="3">
        <f t="shared" ca="1" si="1"/>
        <v>0.87488415199258485</v>
      </c>
    </row>
    <row r="8" spans="2:15" ht="15" customHeight="1" x14ac:dyDescent="0.3">
      <c r="B8" t="s">
        <v>31</v>
      </c>
      <c r="C8" t="s">
        <v>68</v>
      </c>
      <c r="D8" t="s">
        <v>20</v>
      </c>
      <c r="E8" t="s">
        <v>16</v>
      </c>
      <c r="F8" t="s">
        <v>9</v>
      </c>
      <c r="G8" t="s">
        <v>9</v>
      </c>
      <c r="H8" s="2"/>
      <c r="I8" t="s">
        <v>21</v>
      </c>
      <c r="J8" s="7">
        <v>45159.333333333336</v>
      </c>
      <c r="K8" s="10">
        <f>Table3[[#This Row],[Project Start Date]]</f>
        <v>45159.333333333336</v>
      </c>
      <c r="L8" s="12" t="s">
        <v>71</v>
      </c>
      <c r="M8" s="11">
        <f t="shared" si="0"/>
        <v>45239</v>
      </c>
      <c r="N8">
        <v>6</v>
      </c>
      <c r="O8" s="3">
        <f t="shared" ca="1" si="1"/>
        <v>1</v>
      </c>
    </row>
    <row r="9" spans="2:15" ht="15" customHeight="1" x14ac:dyDescent="0.3">
      <c r="B9" t="s">
        <v>32</v>
      </c>
      <c r="C9" t="s">
        <v>62</v>
      </c>
      <c r="D9" t="s">
        <v>14</v>
      </c>
      <c r="E9" t="s">
        <v>8</v>
      </c>
      <c r="F9" t="s">
        <v>22</v>
      </c>
      <c r="G9" t="s">
        <v>23</v>
      </c>
      <c r="H9" s="2"/>
      <c r="I9" t="s">
        <v>10</v>
      </c>
      <c r="J9" s="7">
        <v>45159.333333333336</v>
      </c>
      <c r="K9" s="10">
        <f>Table3[[#This Row],[Project Start Date]]</f>
        <v>45159.333333333336</v>
      </c>
      <c r="L9" s="8" t="s">
        <v>48</v>
      </c>
      <c r="M9" s="11">
        <f t="shared" si="0"/>
        <v>45560</v>
      </c>
      <c r="N9">
        <v>7</v>
      </c>
      <c r="O9" s="3">
        <f t="shared" ca="1" si="1"/>
        <v>0.82279534109816865</v>
      </c>
    </row>
    <row r="10" spans="2:15" ht="15" customHeight="1" x14ac:dyDescent="0.3">
      <c r="B10" t="s">
        <v>33</v>
      </c>
      <c r="C10" t="s">
        <v>69</v>
      </c>
      <c r="D10" t="s">
        <v>20</v>
      </c>
      <c r="E10" t="s">
        <v>16</v>
      </c>
      <c r="F10" t="s">
        <v>9</v>
      </c>
      <c r="G10" t="s">
        <v>9</v>
      </c>
      <c r="H10" s="2"/>
      <c r="I10" t="s">
        <v>21</v>
      </c>
      <c r="J10" s="7">
        <v>45101.333333333336</v>
      </c>
      <c r="K10" s="10">
        <f>Table3[[#This Row],[Project Start Date]]</f>
        <v>45101.333333333336</v>
      </c>
      <c r="L10" s="12" t="s">
        <v>70</v>
      </c>
      <c r="M10" s="11">
        <f t="shared" si="0"/>
        <v>45278</v>
      </c>
      <c r="N10">
        <v>8</v>
      </c>
      <c r="O10" s="3">
        <f t="shared" ca="1" si="1"/>
        <v>1</v>
      </c>
    </row>
    <row r="11" spans="2:15" ht="15" customHeight="1" x14ac:dyDescent="0.3">
      <c r="B11" t="s">
        <v>34</v>
      </c>
      <c r="C11" t="s">
        <v>63</v>
      </c>
      <c r="D11" t="s">
        <v>14</v>
      </c>
      <c r="E11" t="s">
        <v>8</v>
      </c>
      <c r="F11" t="s">
        <v>22</v>
      </c>
      <c r="G11" t="s">
        <v>23</v>
      </c>
      <c r="H11" s="2"/>
      <c r="I11" t="s">
        <v>10</v>
      </c>
      <c r="J11" s="7">
        <v>45358.333333333336</v>
      </c>
      <c r="K11" s="10">
        <f>Table3[[#This Row],[Project Start Date]]</f>
        <v>45358.333333333336</v>
      </c>
      <c r="L11" s="8" t="s">
        <v>49</v>
      </c>
      <c r="M11" s="11">
        <f t="shared" si="0"/>
        <v>45503</v>
      </c>
      <c r="N11">
        <v>9</v>
      </c>
      <c r="O11" s="3">
        <f t="shared" ca="1" si="1"/>
        <v>0.90322580645161132</v>
      </c>
    </row>
    <row r="12" spans="2:15" ht="15" customHeight="1" x14ac:dyDescent="0.3">
      <c r="B12" t="s">
        <v>35</v>
      </c>
      <c r="C12" t="s">
        <v>64</v>
      </c>
      <c r="D12" t="s">
        <v>14</v>
      </c>
      <c r="E12" t="s">
        <v>8</v>
      </c>
      <c r="F12" t="s">
        <v>22</v>
      </c>
      <c r="G12" t="s">
        <v>23</v>
      </c>
      <c r="H12" s="2"/>
      <c r="I12" t="s">
        <v>10</v>
      </c>
      <c r="J12" s="7">
        <v>45453.333333333336</v>
      </c>
      <c r="K12" s="10">
        <f>Table3[[#This Row],[Project Start Date]]</f>
        <v>45453.333333333336</v>
      </c>
      <c r="L12" s="8" t="s">
        <v>50</v>
      </c>
      <c r="M12" s="11">
        <f t="shared" si="0"/>
        <v>45618</v>
      </c>
      <c r="N12">
        <v>10</v>
      </c>
      <c r="O12" s="3">
        <f t="shared" ca="1" si="1"/>
        <v>0.21659919028338928</v>
      </c>
    </row>
    <row r="13" spans="2:15" ht="15" customHeight="1" x14ac:dyDescent="0.3">
      <c r="B13" t="s">
        <v>36</v>
      </c>
      <c r="C13" t="s">
        <v>65</v>
      </c>
      <c r="D13" t="s">
        <v>14</v>
      </c>
      <c r="E13" t="s">
        <v>8</v>
      </c>
      <c r="F13" t="s">
        <v>22</v>
      </c>
      <c r="G13" t="s">
        <v>23</v>
      </c>
      <c r="H13" s="2"/>
      <c r="I13" t="s">
        <v>10</v>
      </c>
      <c r="J13" s="7">
        <v>45460.333333333336</v>
      </c>
      <c r="K13" s="10">
        <f>Table3[[#This Row],[Project Start Date]]</f>
        <v>45460.333333333336</v>
      </c>
      <c r="L13" s="8" t="s">
        <v>51</v>
      </c>
      <c r="M13" s="11">
        <f t="shared" si="0"/>
        <v>45562</v>
      </c>
      <c r="N13">
        <v>11</v>
      </c>
      <c r="O13" s="3">
        <f t="shared" ca="1" si="1"/>
        <v>0.28196721311473699</v>
      </c>
    </row>
    <row r="14" spans="2:15" ht="15" customHeight="1" x14ac:dyDescent="0.3">
      <c r="B14" t="s">
        <v>37</v>
      </c>
      <c r="C14" t="s">
        <v>66</v>
      </c>
      <c r="D14" t="s">
        <v>20</v>
      </c>
      <c r="E14" t="s">
        <v>16</v>
      </c>
      <c r="F14" t="s">
        <v>22</v>
      </c>
      <c r="G14" t="s">
        <v>23</v>
      </c>
      <c r="H14" s="2"/>
      <c r="I14" t="s">
        <v>21</v>
      </c>
      <c r="J14" s="7">
        <v>44440.333333333336</v>
      </c>
      <c r="K14" s="10">
        <f>Table3[[#This Row],[Project Start Date]]</f>
        <v>44440.333333333336</v>
      </c>
      <c r="L14" s="8" t="s">
        <v>52</v>
      </c>
      <c r="M14" s="11">
        <f t="shared" si="0"/>
        <v>45504</v>
      </c>
      <c r="N14">
        <v>12</v>
      </c>
      <c r="O14" s="3">
        <f t="shared" ca="1" si="1"/>
        <v>0.98589783766844241</v>
      </c>
    </row>
    <row r="15" spans="2:15" ht="15" customHeight="1" x14ac:dyDescent="0.3">
      <c r="B15" t="s">
        <v>38</v>
      </c>
      <c r="C15" t="s">
        <v>67</v>
      </c>
      <c r="D15" t="s">
        <v>15</v>
      </c>
      <c r="E15" t="s">
        <v>17</v>
      </c>
      <c r="F15" t="s">
        <v>22</v>
      </c>
      <c r="G15" t="s">
        <v>23</v>
      </c>
      <c r="H15" s="2"/>
      <c r="I15" t="s">
        <v>13</v>
      </c>
      <c r="J15" s="7">
        <v>45194.333333333336</v>
      </c>
      <c r="K15" s="10">
        <f>Table3[[#This Row],[Project Start Date]]</f>
        <v>45194.333333333336</v>
      </c>
      <c r="L15" s="8" t="s">
        <v>53</v>
      </c>
      <c r="M15" s="11">
        <f t="shared" si="0"/>
        <v>45590</v>
      </c>
      <c r="N15">
        <v>13</v>
      </c>
      <c r="O15" s="3">
        <f t="shared" ca="1" si="1"/>
        <v>0.74473462510530597</v>
      </c>
    </row>
    <row r="16" spans="2:15" x14ac:dyDescent="0.3">
      <c r="B16" t="s">
        <v>72</v>
      </c>
      <c r="C16" t="s">
        <v>74</v>
      </c>
      <c r="D16" t="s">
        <v>15</v>
      </c>
      <c r="E16" t="s">
        <v>17</v>
      </c>
      <c r="F16" t="s">
        <v>22</v>
      </c>
      <c r="G16" t="s">
        <v>76</v>
      </c>
      <c r="H16" s="2"/>
      <c r="I16" t="s">
        <v>13</v>
      </c>
      <c r="J16" s="7">
        <v>45194.333333333336</v>
      </c>
      <c r="K16" s="10">
        <f>Table3[[#This Row],[Project Start Date]]</f>
        <v>45194.333333333336</v>
      </c>
      <c r="L16" s="7" t="s">
        <v>53</v>
      </c>
      <c r="M16" s="11">
        <f t="shared" si="0"/>
        <v>45590</v>
      </c>
      <c r="N16">
        <v>13</v>
      </c>
      <c r="O16" s="3">
        <f t="shared" ca="1" si="1"/>
        <v>0.74473462510530597</v>
      </c>
    </row>
    <row r="17" spans="2:15" x14ac:dyDescent="0.3">
      <c r="B17" t="s">
        <v>73</v>
      </c>
      <c r="C17" t="s">
        <v>75</v>
      </c>
      <c r="D17" t="s">
        <v>15</v>
      </c>
      <c r="E17" t="s">
        <v>17</v>
      </c>
      <c r="F17" t="s">
        <v>22</v>
      </c>
      <c r="G17" t="s">
        <v>30</v>
      </c>
      <c r="H17" s="2"/>
      <c r="I17" t="s">
        <v>13</v>
      </c>
      <c r="J17" s="7">
        <v>45194.333333333336</v>
      </c>
      <c r="K17" s="10">
        <f>Table3[[#This Row],[Project Start Date]]</f>
        <v>45194.333333333336</v>
      </c>
      <c r="L17" s="7" t="s">
        <v>53</v>
      </c>
      <c r="M17" s="11">
        <f t="shared" si="0"/>
        <v>45590</v>
      </c>
      <c r="N17">
        <v>13</v>
      </c>
      <c r="O17" s="3">
        <f t="shared" ca="1" si="1"/>
        <v>0.74473462510530597</v>
      </c>
    </row>
  </sheetData>
  <conditionalFormatting sqref="G3:G17">
    <cfRule type="expression" dxfId="4" priority="4">
      <formula>$G3="Red"</formula>
    </cfRule>
    <cfRule type="expression" dxfId="3" priority="6">
      <formula>$G3="Amber"</formula>
    </cfRule>
    <cfRule type="expression" dxfId="2" priority="7">
      <formula>$G3="Green"</formula>
    </cfRule>
    <cfRule type="expression" dxfId="1" priority="8">
      <formula>OR($G3="Closed",$G3="On Hold",$G3="Canceled")</formula>
    </cfRule>
  </conditionalFormatting>
  <conditionalFormatting sqref="L3 L4:M17">
    <cfRule type="expression" dxfId="0" priority="9">
      <formula>TODAY()&gt;DATEVALUE(#REF!)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 Jennings</dc:creator>
  <cp:lastModifiedBy>Kris Jennings</cp:lastModifiedBy>
  <dcterms:created xsi:type="dcterms:W3CDTF">2024-07-16T18:53:01Z</dcterms:created>
  <dcterms:modified xsi:type="dcterms:W3CDTF">2024-07-16T20:23:49Z</dcterms:modified>
</cp:coreProperties>
</file>