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<sst xmlns="http://schemas.openxmlformats.org/spreadsheetml/2006/main" count="150" uniqueCount="82">
  <si>
    <t>Today's date:</t>
  </si>
  <si>
    <t>Project 
ID</t>
  </si>
  <si>
    <t>Project Name</t>
  </si>
  <si>
    <t>Sub-Portfolio</t>
  </si>
  <si>
    <t>ESP Leader</t>
  </si>
  <si>
    <t>Project Status</t>
  </si>
  <si>
    <t>Overall Health</t>
  </si>
  <si>
    <t>Blank Column</t>
  </si>
  <si>
    <t>Service Category</t>
  </si>
  <si>
    <t>Project Start Date</t>
  </si>
  <si>
    <t>Datevalue Project Start Date</t>
  </si>
  <si>
    <t>Project End Date</t>
  </si>
  <si>
    <t>Datevalue Project End Date</t>
  </si>
  <si>
    <t>Radar ID</t>
  </si>
  <si>
    <t>%Project Duration Completed2</t>
  </si>
  <si>
    <t>P107232</t>
  </si>
  <si>
    <t>Project abc</t>
  </si>
  <si>
    <t>InfoSec Management Services</t>
  </si>
  <si>
    <t>Kris Jennings</t>
  </si>
  <si>
    <t>Active</t>
  </si>
  <si>
    <t>GREEN</t>
  </si>
  <si>
    <t>InfoSec Program Support</t>
  </si>
  <si>
    <t>01-31-25</t>
  </si>
  <si>
    <t>P105891</t>
  </si>
  <si>
    <t>Project bcd</t>
  </si>
  <si>
    <t>Asset &amp; Data Protection</t>
  </si>
  <si>
    <t>Donna Nufrio</t>
  </si>
  <si>
    <t>InfoSec Program Management</t>
  </si>
  <si>
    <t>07-26-24</t>
  </si>
  <si>
    <t>P107295</t>
  </si>
  <si>
    <t>Project cde</t>
  </si>
  <si>
    <t>IAM Services</t>
  </si>
  <si>
    <t>Patrick Allen</t>
  </si>
  <si>
    <t>Identity and Access</t>
  </si>
  <si>
    <t>10-18-24</t>
  </si>
  <si>
    <t>P103606</t>
  </si>
  <si>
    <t>Project def</t>
  </si>
  <si>
    <t>02-17-25</t>
  </si>
  <si>
    <t>P107291</t>
  </si>
  <si>
    <t>Project efg</t>
  </si>
  <si>
    <t>On Hold</t>
  </si>
  <si>
    <t>08-30-24</t>
  </si>
  <si>
    <t>P107428</t>
  </si>
  <si>
    <t>Project zyx</t>
  </si>
  <si>
    <t>Transformation Programs</t>
  </si>
  <si>
    <t>Yana Kirksey</t>
  </si>
  <si>
    <t>Closed</t>
  </si>
  <si>
    <t>Threat Management</t>
  </si>
  <si>
    <t>11-09-23</t>
  </si>
  <si>
    <t>P107779</t>
  </si>
  <si>
    <t>Project fgh</t>
  </si>
  <si>
    <t>09-25-24</t>
  </si>
  <si>
    <t>P107601</t>
  </si>
  <si>
    <t>Project yxw</t>
  </si>
  <si>
    <t>12-18-23</t>
  </si>
  <si>
    <t>P108066</t>
  </si>
  <si>
    <t>Project ghi</t>
  </si>
  <si>
    <t>07-30-24</t>
  </si>
  <si>
    <t>P107132</t>
  </si>
  <si>
    <t>Project hij</t>
  </si>
  <si>
    <t>11-22-24</t>
  </si>
  <si>
    <t>P106393</t>
  </si>
  <si>
    <t>Project ijk</t>
  </si>
  <si>
    <t>09-27-24</t>
  </si>
  <si>
    <t>P108323</t>
  </si>
  <si>
    <t>Project jkl</t>
  </si>
  <si>
    <t>07-31-24</t>
  </si>
  <si>
    <t>P107875</t>
  </si>
  <si>
    <t>Project klm</t>
  </si>
  <si>
    <t>10-25-24</t>
  </si>
  <si>
    <t>P107876</t>
  </si>
  <si>
    <t>Project 123</t>
  </si>
  <si>
    <t>Amber</t>
  </si>
  <si>
    <t>P107877</t>
  </si>
  <si>
    <t>Project Twinkle Toes</t>
  </si>
  <si>
    <t>ON HOLD</t>
  </si>
  <si>
    <t>c1</t>
  </si>
  <si>
    <t>RED</t>
  </si>
  <si>
    <t>c2</t>
  </si>
  <si>
    <t>c3</t>
  </si>
  <si>
    <t>o1</t>
  </si>
  <si>
    <t>o2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</si>
</sst>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\-dd\-yy"/>
  </numFmts>
  <fonts count="5">
    <font>
      <sz val="11.0"/>
      <color theme="1"/>
      <name val="Aptos Narrow"/>
      <scheme val="minor"/>
    </font>
    <font>
      <sz val="11.0"/>
      <color theme="1"/>
      <name val="Aptos Narrow"/>
    </font>
    <font>
      <color theme="1"/>
      <name val="Aptos Narrow"/>
    </font>
    <font>
      <color theme="1"/>
      <name val="Arial"/>
    </font>
    <font>
      <sz val="11.0"/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AE2D5"/>
        <bgColor rgb="FFFAE2D5"/>
      </patternFill>
    </fill>
    <fill>
      <patternFill patternType="solid">
        <fgColor rgb="FF7F7F7F"/>
        <bgColor rgb="FF7F7F7F"/>
      </patternFill>
    </fill>
    <fill>
      <patternFill patternType="solid">
        <fgColor rgb="FFBFBFBF"/>
        <bgColor rgb="FFBFBFBF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1" numFmtId="14" xfId="0" applyAlignment="1" applyBorder="1" applyFont="1" applyNumberFormat="1">
      <alignment horizontal="left"/>
    </xf>
    <xf borderId="0" fillId="0" fontId="1" numFmtId="0" xfId="0" applyAlignment="1" applyFont="1">
      <alignment shrinkToFit="0" wrapText="1"/>
    </xf>
    <xf borderId="0" fillId="0" fontId="1" numFmtId="0" xfId="0" applyAlignment="1" applyFont="1">
      <alignment shrinkToFit="0" wrapText="1"/>
    </xf>
    <xf borderId="1" fillId="3" fontId="1" numFmtId="0" xfId="0" applyAlignment="1" applyBorder="1" applyFill="1" applyFont="1">
      <alignment shrinkToFit="0" wrapText="1"/>
    </xf>
    <xf borderId="0" fillId="0" fontId="2" numFmtId="0" xfId="0" applyFont="1"/>
    <xf borderId="1" fillId="4" fontId="1" numFmtId="0" xfId="0" applyBorder="1" applyFill="1" applyFont="1"/>
    <xf borderId="0" fillId="0" fontId="3" numFmtId="0" xfId="0" applyFont="1"/>
    <xf borderId="0" fillId="0" fontId="1" numFmtId="164" xfId="0" applyAlignment="1" applyFont="1" applyNumberFormat="1">
      <alignment horizontal="center" vertical="center"/>
    </xf>
    <xf borderId="0" fillId="0" fontId="1" numFmtId="1" xfId="0" applyAlignment="1" applyFont="1" applyNumberFormat="1">
      <alignment horizontal="center" vertical="center"/>
    </xf>
    <xf borderId="0" fillId="0" fontId="1" numFmtId="164" xfId="0" applyAlignment="1" applyFont="1" applyNumberFormat="1">
      <alignment horizontal="center" shrinkToFit="0" vertical="center" wrapText="1"/>
    </xf>
    <xf borderId="0" fillId="0" fontId="1" numFmtId="0" xfId="0" applyAlignment="1" applyFont="1">
      <alignment horizontal="center" vertical="center"/>
    </xf>
    <xf borderId="0" fillId="0" fontId="1" numFmtId="9" xfId="0" applyFont="1" applyNumberFormat="1"/>
    <xf borderId="0" fillId="0" fontId="1" numFmtId="0" xfId="0" applyAlignment="1" applyFont="1">
      <alignment horizontal="center" shrinkToFit="0" vertical="center" wrapText="1"/>
    </xf>
    <xf quotePrefix="1" borderId="0" fillId="0" fontId="1" numFmtId="164" xfId="0" applyAlignment="1" applyFont="1" applyNumberFormat="1">
      <alignment horizontal="center" shrinkToFit="0" vertical="center" wrapText="1"/>
    </xf>
    <xf borderId="0" fillId="0" fontId="2" numFmtId="0" xfId="0" applyFont="1"/>
    <xf borderId="0" fillId="0" fontId="3" numFmtId="0" xfId="0" applyAlignment="1" applyFont="1">
      <alignment readingOrder="0"/>
    </xf>
    <xf borderId="0" fillId="4" fontId="1" numFmtId="0" xfId="0" applyFont="1"/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center" shrinkToFit="0" vertical="center" wrapText="1"/>
    </xf>
    <xf borderId="0" fillId="0" fontId="4" numFmtId="0" xfId="0" applyAlignment="1" applyFont="1">
      <alignment readingOrder="0"/>
    </xf>
  </cellXfs>
  <cellStyles count="1">
    <cellStyle xfId="0" name="Normal" builtinId="0"/>
  </cellStyles>
  <dxfs count="8">
    <dxf>
      <font>
        <color rgb="FFC00000"/>
      </font>
      <fill>
        <patternFill patternType="solid">
          <fgColor rgb="FFFFC7CE"/>
          <bgColor rgb="FFFFC7CE"/>
        </patternFill>
      </fill>
      <border/>
    </dxf>
    <dxf>
      <font>
        <color rgb="FF7F340D"/>
      </font>
      <fill>
        <patternFill patternType="solid">
          <fgColor rgb="FFFFEB9C"/>
          <bgColor rgb="FFFFEB9C"/>
        </patternFill>
      </fill>
      <border/>
    </dxf>
    <dxf>
      <font>
        <color rgb="FF275317"/>
      </font>
      <fill>
        <patternFill patternType="solid">
          <fgColor rgb="FFC6EFCE"/>
          <bgColor rgb="FFC6EFCE"/>
        </patternFill>
      </fill>
      <border/>
    </dxf>
    <dxf>
      <font/>
      <fill>
        <patternFill patternType="solid">
          <fgColor rgb="FFBFBFBF"/>
          <bgColor rgb="FFBFBFBF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C1E4F5"/>
          <bgColor rgb="FFC1E4F5"/>
        </patternFill>
      </fill>
      <border/>
    </dxf>
    <dxf>
      <font/>
      <fill>
        <patternFill patternType="solid">
          <fgColor rgb="FF83CAEB"/>
          <bgColor rgb="FF83CAEB"/>
        </patternFill>
      </fill>
      <border/>
    </dxf>
  </dxfs>
  <tableStyles count="1">
    <tableStyle count="3" pivot="0" name="Sheet1-style">
      <tableStyleElement dxfId="5" type="headerRow"/>
      <tableStyleElement dxfId="6" type="firstRowStripe"/>
      <tableStyleElement dxfId="7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B2:O22" displayName="Table_1" name="Table_1" id="1">
  <tableColumns count="14">
    <tableColumn name="Project _x000a_ID" id="1"/>
    <tableColumn name="Project Name" id="2"/>
    <tableColumn name="Sub-Portfolio" id="3"/>
    <tableColumn name="ESP Leader" id="4"/>
    <tableColumn name="Project Status" id="5"/>
    <tableColumn name="Overall Health" id="6"/>
    <tableColumn name="Blank Column" id="7"/>
    <tableColumn name="Service Category" id="8"/>
    <tableColumn name="Project Start Date" id="9"/>
    <tableColumn name="Datevalue Project Start Date" id="10"/>
    <tableColumn name="Project End Date" id="11"/>
    <tableColumn name="Datevalue Project End Date" id="12"/>
    <tableColumn name="Radar ID" id="13"/>
    <tableColumn name="%Project Duration Completed2" id="14"/>
  </tableColumns>
  <tableStyleInfo name="Sheet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3.0" ySplit="2.0" topLeftCell="D3" activePane="bottomRight" state="frozen"/>
      <selection activeCell="D1" sqref="D1" pane="topRight"/>
      <selection activeCell="A3" sqref="A3" pane="bottomLeft"/>
      <selection activeCell="D3" sqref="D3" pane="bottomRight"/>
    </sheetView>
  </sheetViews>
  <sheetFormatPr customHeight="1" defaultColWidth="12.63" defaultRowHeight="15.0" outlineLevelCol="1"/>
  <cols>
    <col customWidth="1" min="1" max="1" width="4.13"/>
    <col customWidth="1" min="2" max="2" width="11.5"/>
    <col customWidth="1" min="3" max="3" width="25.0"/>
    <col customWidth="1" hidden="1" min="4" max="4" width="25.88" outlineLevel="1"/>
    <col customWidth="1" hidden="1" min="5" max="5" width="16.0" outlineLevel="1"/>
    <col collapsed="1" customWidth="1" min="6" max="6" width="14.5"/>
    <col customWidth="1" min="7" max="7" width="14.75"/>
    <col customWidth="1" hidden="1" min="8" max="8" width="14.38" outlineLevel="1"/>
    <col customWidth="1" min="9" max="9" width="37.0"/>
    <col customWidth="1" min="10" max="11" width="15.38"/>
    <col customWidth="1" min="12" max="13" width="11.75"/>
    <col customWidth="1" min="14" max="14" width="11.88"/>
    <col customWidth="1" min="15" max="15" width="11.5"/>
    <col customWidth="1" min="16" max="26" width="8.63"/>
  </cols>
  <sheetData>
    <row r="1" ht="14.25" customHeight="1">
      <c r="B1" s="1" t="s">
        <v>0</v>
      </c>
      <c r="C1" s="2">
        <f>TODAY()</f>
        <v>45500</v>
      </c>
    </row>
    <row r="2" ht="58.5" customHeight="1">
      <c r="A2" s="3"/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5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13</v>
      </c>
      <c r="O2" s="4" t="s">
        <v>14</v>
      </c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5.0" customHeight="1">
      <c r="B3" s="6" t="s">
        <v>15</v>
      </c>
      <c r="C3" s="6" t="s">
        <v>16</v>
      </c>
      <c r="D3" s="6" t="s">
        <v>17</v>
      </c>
      <c r="E3" s="6" t="s">
        <v>18</v>
      </c>
      <c r="F3" s="6" t="s">
        <v>19</v>
      </c>
      <c r="G3" s="6" t="s">
        <v>20</v>
      </c>
      <c r="H3" s="7"/>
      <c r="I3" s="8" t="s">
        <v>21</v>
      </c>
      <c r="J3" s="9">
        <v>45159.333333333336</v>
      </c>
      <c r="K3" s="10">
        <f>Sheet1!$J3</f>
        <v>45159.33333</v>
      </c>
      <c r="L3" s="11" t="s">
        <v>22</v>
      </c>
      <c r="M3" s="12">
        <f t="shared" ref="M3:M17" si="1">DATEVALUE($L3)</f>
        <v>45688</v>
      </c>
      <c r="N3" s="6">
        <v>1.0</v>
      </c>
      <c r="O3" s="13">
        <f t="shared" ref="O3:O17" si="2">IFERROR(IF($K3=1,0,IF(($C$1-$K3)/($M3-$K3)&lt;-0.005,100%,IF(($C$1-$K3)/($M3-$K3)&gt;100%,100%,($C$1-$K3)/($L3-$K3)))),0)</f>
        <v>0.6443883985</v>
      </c>
    </row>
    <row r="4" ht="15.0" customHeight="1">
      <c r="B4" s="6" t="s">
        <v>23</v>
      </c>
      <c r="C4" s="6" t="s">
        <v>24</v>
      </c>
      <c r="D4" s="6" t="s">
        <v>25</v>
      </c>
      <c r="E4" s="6" t="s">
        <v>26</v>
      </c>
      <c r="F4" s="6" t="s">
        <v>19</v>
      </c>
      <c r="G4" s="6" t="s">
        <v>20</v>
      </c>
      <c r="H4" s="7"/>
      <c r="I4" s="8" t="s">
        <v>27</v>
      </c>
      <c r="J4" s="9">
        <v>45471.333333333336</v>
      </c>
      <c r="K4" s="10">
        <f>Sheet1!$J4</f>
        <v>45471.33333</v>
      </c>
      <c r="L4" s="11" t="s">
        <v>28</v>
      </c>
      <c r="M4" s="14">
        <f t="shared" si="1"/>
        <v>45499</v>
      </c>
      <c r="N4" s="6">
        <v>2.0</v>
      </c>
      <c r="O4" s="13">
        <f t="shared" si="2"/>
        <v>1</v>
      </c>
    </row>
    <row r="5" ht="15.0" customHeight="1">
      <c r="B5" s="6" t="s">
        <v>29</v>
      </c>
      <c r="C5" s="6" t="s">
        <v>30</v>
      </c>
      <c r="D5" s="6" t="s">
        <v>31</v>
      </c>
      <c r="E5" s="6" t="s">
        <v>32</v>
      </c>
      <c r="F5" s="6" t="s">
        <v>19</v>
      </c>
      <c r="G5" s="6" t="s">
        <v>20</v>
      </c>
      <c r="H5" s="7"/>
      <c r="I5" s="8" t="s">
        <v>33</v>
      </c>
      <c r="J5" s="9">
        <v>45341.333333333336</v>
      </c>
      <c r="K5" s="10">
        <f>Sheet1!$J5</f>
        <v>45341.33333</v>
      </c>
      <c r="L5" s="11" t="s">
        <v>34</v>
      </c>
      <c r="M5" s="14">
        <f t="shared" si="1"/>
        <v>45583</v>
      </c>
      <c r="N5" s="6">
        <v>3.0</v>
      </c>
      <c r="O5" s="13">
        <f t="shared" si="2"/>
        <v>0.6565517241</v>
      </c>
    </row>
    <row r="6" ht="15.0" customHeight="1">
      <c r="B6" s="6" t="s">
        <v>35</v>
      </c>
      <c r="C6" s="6" t="s">
        <v>36</v>
      </c>
      <c r="D6" s="6" t="s">
        <v>31</v>
      </c>
      <c r="E6" s="6" t="s">
        <v>32</v>
      </c>
      <c r="F6" s="6" t="s">
        <v>19</v>
      </c>
      <c r="G6" s="6" t="s">
        <v>20</v>
      </c>
      <c r="H6" s="7"/>
      <c r="I6" s="8" t="s">
        <v>33</v>
      </c>
      <c r="J6" s="9">
        <v>45313.333333333336</v>
      </c>
      <c r="K6" s="10">
        <f>Sheet1!$J6</f>
        <v>45313.33333</v>
      </c>
      <c r="L6" s="11" t="s">
        <v>37</v>
      </c>
      <c r="M6" s="14">
        <f t="shared" si="1"/>
        <v>45705</v>
      </c>
      <c r="N6" s="6">
        <v>4.0</v>
      </c>
      <c r="O6" s="13">
        <f t="shared" si="2"/>
        <v>0.4765957447</v>
      </c>
    </row>
    <row r="7" ht="15.0" customHeight="1">
      <c r="B7" s="6" t="s">
        <v>38</v>
      </c>
      <c r="C7" s="6" t="s">
        <v>39</v>
      </c>
      <c r="D7" s="6" t="s">
        <v>31</v>
      </c>
      <c r="E7" s="6" t="s">
        <v>32</v>
      </c>
      <c r="F7" s="6" t="s">
        <v>40</v>
      </c>
      <c r="G7" s="6" t="s">
        <v>20</v>
      </c>
      <c r="H7" s="7"/>
      <c r="I7" s="8" t="s">
        <v>33</v>
      </c>
      <c r="J7" s="9">
        <v>45174.333333333336</v>
      </c>
      <c r="K7" s="10">
        <f>Sheet1!$J7</f>
        <v>45174.33333</v>
      </c>
      <c r="L7" s="11" t="s">
        <v>41</v>
      </c>
      <c r="M7" s="14">
        <f t="shared" si="1"/>
        <v>45534</v>
      </c>
      <c r="N7" s="6">
        <v>5.0</v>
      </c>
      <c r="O7" s="13">
        <f t="shared" si="2"/>
        <v>0.9054680259</v>
      </c>
    </row>
    <row r="8" ht="15.0" customHeight="1">
      <c r="B8" s="6" t="s">
        <v>42</v>
      </c>
      <c r="C8" s="6" t="s">
        <v>43</v>
      </c>
      <c r="D8" s="6" t="s">
        <v>44</v>
      </c>
      <c r="E8" s="6" t="s">
        <v>45</v>
      </c>
      <c r="F8" s="6" t="s">
        <v>46</v>
      </c>
      <c r="G8" s="6" t="s">
        <v>46</v>
      </c>
      <c r="H8" s="7"/>
      <c r="I8" s="6" t="s">
        <v>47</v>
      </c>
      <c r="J8" s="9">
        <v>45159.333333333336</v>
      </c>
      <c r="K8" s="10">
        <f>Sheet1!$J8</f>
        <v>45159.33333</v>
      </c>
      <c r="L8" s="15" t="s">
        <v>48</v>
      </c>
      <c r="M8" s="14">
        <f t="shared" si="1"/>
        <v>45239</v>
      </c>
      <c r="N8" s="6">
        <v>6.0</v>
      </c>
      <c r="O8" s="13">
        <f t="shared" si="2"/>
        <v>1</v>
      </c>
    </row>
    <row r="9" ht="15.0" customHeight="1">
      <c r="B9" s="6" t="s">
        <v>49</v>
      </c>
      <c r="C9" s="6" t="s">
        <v>50</v>
      </c>
      <c r="D9" s="6" t="s">
        <v>31</v>
      </c>
      <c r="E9" s="6" t="s">
        <v>32</v>
      </c>
      <c r="F9" s="6" t="s">
        <v>19</v>
      </c>
      <c r="G9" s="6" t="s">
        <v>20</v>
      </c>
      <c r="H9" s="7"/>
      <c r="I9" s="8" t="s">
        <v>33</v>
      </c>
      <c r="J9" s="9">
        <v>45159.333333333336</v>
      </c>
      <c r="K9" s="10">
        <f>Sheet1!$J9</f>
        <v>45159.33333</v>
      </c>
      <c r="L9" s="11" t="s">
        <v>51</v>
      </c>
      <c r="M9" s="14">
        <f t="shared" si="1"/>
        <v>45560</v>
      </c>
      <c r="N9" s="6">
        <v>7.0</v>
      </c>
      <c r="O9" s="13">
        <f t="shared" si="2"/>
        <v>0.850249584</v>
      </c>
    </row>
    <row r="10" ht="15.0" customHeight="1">
      <c r="B10" s="6" t="s">
        <v>52</v>
      </c>
      <c r="C10" s="6" t="s">
        <v>53</v>
      </c>
      <c r="D10" s="6" t="s">
        <v>44</v>
      </c>
      <c r="E10" s="6" t="s">
        <v>45</v>
      </c>
      <c r="F10" s="6" t="s">
        <v>46</v>
      </c>
      <c r="G10" s="6" t="s">
        <v>46</v>
      </c>
      <c r="H10" s="7"/>
      <c r="I10" s="6" t="s">
        <v>47</v>
      </c>
      <c r="J10" s="9">
        <v>45101.333333333336</v>
      </c>
      <c r="K10" s="10">
        <f>Sheet1!$J10</f>
        <v>45101.33333</v>
      </c>
      <c r="L10" s="15" t="s">
        <v>54</v>
      </c>
      <c r="M10" s="14">
        <f t="shared" si="1"/>
        <v>45278</v>
      </c>
      <c r="N10" s="6">
        <v>8.0</v>
      </c>
      <c r="O10" s="13">
        <f t="shared" si="2"/>
        <v>1</v>
      </c>
    </row>
    <row r="11" ht="15.0" customHeight="1">
      <c r="B11" s="6" t="s">
        <v>55</v>
      </c>
      <c r="C11" s="6" t="s">
        <v>56</v>
      </c>
      <c r="D11" s="6" t="s">
        <v>31</v>
      </c>
      <c r="E11" s="6" t="s">
        <v>32</v>
      </c>
      <c r="F11" s="6" t="s">
        <v>19</v>
      </c>
      <c r="G11" s="6" t="s">
        <v>20</v>
      </c>
      <c r="H11" s="7"/>
      <c r="I11" s="8" t="s">
        <v>33</v>
      </c>
      <c r="J11" s="9">
        <v>45358.333333333336</v>
      </c>
      <c r="K11" s="10">
        <f>Sheet1!$J11</f>
        <v>45358.33333</v>
      </c>
      <c r="L11" s="11" t="s">
        <v>57</v>
      </c>
      <c r="M11" s="14">
        <f t="shared" si="1"/>
        <v>45503</v>
      </c>
      <c r="N11" s="6">
        <v>9.0</v>
      </c>
      <c r="O11" s="13">
        <f t="shared" si="2"/>
        <v>0.9792626728</v>
      </c>
    </row>
    <row r="12" ht="15.0" customHeight="1">
      <c r="B12" s="6" t="s">
        <v>58</v>
      </c>
      <c r="C12" s="6" t="s">
        <v>59</v>
      </c>
      <c r="D12" s="6" t="s">
        <v>31</v>
      </c>
      <c r="E12" s="6" t="s">
        <v>32</v>
      </c>
      <c r="F12" s="6" t="s">
        <v>19</v>
      </c>
      <c r="G12" s="6" t="s">
        <v>20</v>
      </c>
      <c r="H12" s="7"/>
      <c r="I12" s="8" t="s">
        <v>33</v>
      </c>
      <c r="J12" s="9">
        <v>45453.333333333336</v>
      </c>
      <c r="K12" s="10">
        <f>Sheet1!$J12</f>
        <v>45453.33333</v>
      </c>
      <c r="L12" s="11" t="s">
        <v>60</v>
      </c>
      <c r="M12" s="14">
        <f t="shared" si="1"/>
        <v>45618</v>
      </c>
      <c r="N12" s="6">
        <v>10.0</v>
      </c>
      <c r="O12" s="13">
        <f t="shared" si="2"/>
        <v>0.2834008097</v>
      </c>
    </row>
    <row r="13" ht="15.0" customHeight="1">
      <c r="B13" s="6" t="s">
        <v>61</v>
      </c>
      <c r="C13" s="6" t="s">
        <v>62</v>
      </c>
      <c r="D13" s="6" t="s">
        <v>31</v>
      </c>
      <c r="E13" s="6" t="s">
        <v>32</v>
      </c>
      <c r="F13" s="6" t="s">
        <v>19</v>
      </c>
      <c r="G13" s="6" t="s">
        <v>20</v>
      </c>
      <c r="H13" s="7"/>
      <c r="I13" s="8" t="s">
        <v>33</v>
      </c>
      <c r="J13" s="9">
        <v>45460.333333333336</v>
      </c>
      <c r="K13" s="10">
        <f>Sheet1!$J13</f>
        <v>45460.33333</v>
      </c>
      <c r="L13" s="11" t="s">
        <v>63</v>
      </c>
      <c r="M13" s="14">
        <f t="shared" si="1"/>
        <v>45562</v>
      </c>
      <c r="N13" s="6">
        <v>11.0</v>
      </c>
      <c r="O13" s="13">
        <f t="shared" si="2"/>
        <v>0.3901639344</v>
      </c>
    </row>
    <row r="14" ht="15.0" customHeight="1">
      <c r="B14" s="6" t="s">
        <v>64</v>
      </c>
      <c r="C14" s="6" t="s">
        <v>65</v>
      </c>
      <c r="D14" s="6" t="s">
        <v>44</v>
      </c>
      <c r="E14" s="6" t="s">
        <v>45</v>
      </c>
      <c r="F14" s="6" t="s">
        <v>19</v>
      </c>
      <c r="G14" s="6" t="s">
        <v>20</v>
      </c>
      <c r="H14" s="7"/>
      <c r="I14" s="6" t="s">
        <v>47</v>
      </c>
      <c r="J14" s="9">
        <v>44440.333333333336</v>
      </c>
      <c r="K14" s="10">
        <f>Sheet1!$J14</f>
        <v>44440.33333</v>
      </c>
      <c r="L14" s="11" t="s">
        <v>66</v>
      </c>
      <c r="M14" s="14">
        <f t="shared" si="1"/>
        <v>45504</v>
      </c>
      <c r="N14" s="6">
        <v>12.0</v>
      </c>
      <c r="O14" s="13">
        <f t="shared" si="2"/>
        <v>0.9962394234</v>
      </c>
    </row>
    <row r="15" ht="15.0" customHeight="1">
      <c r="B15" s="6" t="s">
        <v>67</v>
      </c>
      <c r="C15" s="6" t="s">
        <v>68</v>
      </c>
      <c r="D15" s="6" t="s">
        <v>17</v>
      </c>
      <c r="E15" s="6" t="s">
        <v>18</v>
      </c>
      <c r="F15" s="6" t="s">
        <v>19</v>
      </c>
      <c r="G15" s="6" t="s">
        <v>20</v>
      </c>
      <c r="H15" s="7"/>
      <c r="I15" s="8" t="s">
        <v>21</v>
      </c>
      <c r="J15" s="9">
        <v>45194.333333333336</v>
      </c>
      <c r="K15" s="10">
        <f>Sheet1!$J15</f>
        <v>45194.33333</v>
      </c>
      <c r="L15" s="11" t="s">
        <v>69</v>
      </c>
      <c r="M15" s="14">
        <f t="shared" si="1"/>
        <v>45590</v>
      </c>
      <c r="N15" s="6">
        <v>13.0</v>
      </c>
      <c r="O15" s="13">
        <f t="shared" si="2"/>
        <v>0.7725358045</v>
      </c>
    </row>
    <row r="16" ht="14.25" customHeight="1">
      <c r="B16" s="6" t="s">
        <v>70</v>
      </c>
      <c r="C16" s="6" t="s">
        <v>71</v>
      </c>
      <c r="D16" s="6" t="s">
        <v>17</v>
      </c>
      <c r="E16" s="6" t="s">
        <v>18</v>
      </c>
      <c r="F16" s="6" t="s">
        <v>19</v>
      </c>
      <c r="G16" s="6" t="s">
        <v>72</v>
      </c>
      <c r="H16" s="7"/>
      <c r="I16" s="8" t="s">
        <v>21</v>
      </c>
      <c r="J16" s="9">
        <v>45194.333333333336</v>
      </c>
      <c r="K16" s="10">
        <f>Sheet1!$J16</f>
        <v>45194.33333</v>
      </c>
      <c r="L16" s="9" t="s">
        <v>69</v>
      </c>
      <c r="M16" s="14">
        <f t="shared" si="1"/>
        <v>45590</v>
      </c>
      <c r="N16" s="6">
        <v>13.0</v>
      </c>
      <c r="O16" s="13">
        <f t="shared" si="2"/>
        <v>0.7725358045</v>
      </c>
    </row>
    <row r="17" ht="14.25" customHeight="1">
      <c r="B17" s="6" t="s">
        <v>73</v>
      </c>
      <c r="C17" s="6" t="s">
        <v>74</v>
      </c>
      <c r="D17" s="6" t="s">
        <v>17</v>
      </c>
      <c r="E17" s="6" t="s">
        <v>18</v>
      </c>
      <c r="F17" s="6" t="s">
        <v>19</v>
      </c>
      <c r="G17" s="6" t="s">
        <v>75</v>
      </c>
      <c r="H17" s="7"/>
      <c r="I17" s="8" t="s">
        <v>21</v>
      </c>
      <c r="J17" s="9">
        <v>45194.333333333336</v>
      </c>
      <c r="K17" s="10">
        <f>Sheet1!$J17</f>
        <v>45194.33333</v>
      </c>
      <c r="L17" s="9" t="s">
        <v>69</v>
      </c>
      <c r="M17" s="14">
        <f t="shared" si="1"/>
        <v>45590</v>
      </c>
      <c r="N17" s="6">
        <v>13.0</v>
      </c>
      <c r="O17" s="13">
        <f t="shared" si="2"/>
        <v>0.7725358045</v>
      </c>
    </row>
    <row r="18" ht="14.25" customHeight="1">
      <c r="B18" s="16"/>
      <c r="C18" s="17" t="s">
        <v>76</v>
      </c>
      <c r="D18" s="16"/>
      <c r="E18" s="16"/>
      <c r="F18" s="16"/>
      <c r="G18" s="17" t="s">
        <v>77</v>
      </c>
      <c r="H18" s="18"/>
      <c r="I18" s="17" t="s">
        <v>47</v>
      </c>
      <c r="J18" s="19"/>
      <c r="K18" s="19"/>
      <c r="L18" s="19"/>
      <c r="M18" s="20"/>
      <c r="N18" s="16"/>
      <c r="O18" s="21">
        <v>1.0</v>
      </c>
    </row>
    <row r="19" ht="14.25" customHeight="1">
      <c r="B19" s="16"/>
      <c r="C19" s="17" t="s">
        <v>78</v>
      </c>
      <c r="D19" s="16"/>
      <c r="E19" s="16"/>
      <c r="F19" s="16"/>
      <c r="G19" s="17" t="s">
        <v>77</v>
      </c>
      <c r="H19" s="18"/>
      <c r="I19" s="17" t="s">
        <v>47</v>
      </c>
      <c r="J19" s="19"/>
      <c r="K19" s="19"/>
      <c r="L19" s="19"/>
      <c r="M19" s="20"/>
      <c r="N19" s="16"/>
      <c r="O19" s="21">
        <v>1.0</v>
      </c>
    </row>
    <row r="20" ht="14.25" customHeight="1">
      <c r="B20" s="16"/>
      <c r="C20" s="17" t="s">
        <v>79</v>
      </c>
      <c r="D20" s="16"/>
      <c r="E20" s="16"/>
      <c r="F20" s="16"/>
      <c r="G20" s="17" t="s">
        <v>77</v>
      </c>
      <c r="H20" s="18"/>
      <c r="I20" s="17" t="s">
        <v>47</v>
      </c>
      <c r="J20" s="19"/>
      <c r="K20" s="19"/>
      <c r="L20" s="19"/>
      <c r="M20" s="20"/>
      <c r="N20" s="16"/>
      <c r="O20" s="21">
        <v>1.0</v>
      </c>
    </row>
    <row r="21" ht="14.25" customHeight="1">
      <c r="B21" s="16"/>
      <c r="C21" s="17" t="s">
        <v>80</v>
      </c>
      <c r="D21" s="16"/>
      <c r="E21" s="16"/>
      <c r="F21" s="16"/>
      <c r="G21" s="17" t="s">
        <v>77</v>
      </c>
      <c r="H21" s="18"/>
      <c r="I21" s="17" t="s">
        <v>21</v>
      </c>
      <c r="J21" s="19"/>
      <c r="K21" s="19"/>
      <c r="L21" s="19"/>
      <c r="M21" s="20"/>
      <c r="N21" s="16"/>
      <c r="O21" s="21">
        <v>0.77</v>
      </c>
    </row>
    <row r="22" ht="14.25" customHeight="1">
      <c r="B22" s="16"/>
      <c r="C22" s="17" t="s">
        <v>81</v>
      </c>
      <c r="D22" s="16"/>
      <c r="E22" s="16"/>
      <c r="F22" s="16"/>
      <c r="G22" s="17" t="s">
        <v>77</v>
      </c>
      <c r="H22" s="18"/>
      <c r="I22" s="17" t="s">
        <v>21</v>
      </c>
      <c r="J22" s="19"/>
      <c r="K22" s="19"/>
      <c r="L22" s="19"/>
      <c r="M22" s="20"/>
      <c r="N22" s="16"/>
      <c r="O22" s="21">
        <v>0.77</v>
      </c>
    </row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G3:G17">
    <cfRule type="expression" dxfId="0" priority="1">
      <formula>$G3="Red"</formula>
    </cfRule>
  </conditionalFormatting>
  <conditionalFormatting sqref="G3:G17">
    <cfRule type="expression" dxfId="1" priority="2">
      <formula>$G3="Amber"</formula>
    </cfRule>
  </conditionalFormatting>
  <conditionalFormatting sqref="G3:G17">
    <cfRule type="expression" dxfId="2" priority="3">
      <formula>$G3="Green"</formula>
    </cfRule>
  </conditionalFormatting>
  <conditionalFormatting sqref="G3:G17">
    <cfRule type="expression" dxfId="3" priority="4">
      <formula>OR($G3="Closed",$G3="On Hold",$G3="Canceled")</formula>
    </cfRule>
  </conditionalFormatting>
  <conditionalFormatting sqref="L3 L4:M17">
    <cfRule type="expression" dxfId="0" priority="5">
      <formula>TODAY()&gt;DATEVALUE(#REF!)</formula>
    </cfRule>
  </conditionalFormatting>
  <printOptions/>
  <pageMargins bottom="0.75" footer="0.0" header="0.0" left="0.7" right="0.7" top="0.75"/>
  <pageSetup orientation="landscape"/>
  <drawing r:id="rId1"/>
  <tableParts count="1">
    <tablePart r:id="rId3"/>
  </tableParts>
</worksheet>
</file>