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luketaulbee/Desktop/"/>
    </mc:Choice>
  </mc:AlternateContent>
  <xr:revisionPtr revIDLastSave="0" documentId="13_ncr:1_{840A3B21-5278-364E-BC47-97E56140B223}" xr6:coauthVersionLast="47" xr6:coauthVersionMax="47" xr10:uidLastSave="{00000000-0000-0000-0000-000000000000}"/>
  <bookViews>
    <workbookView xWindow="0" yWindow="760" windowWidth="34560" windowHeight="21580" xr2:uid="{00000000-000D-0000-FFFF-FFFF00000000}"/>
  </bookViews>
  <sheets>
    <sheet name="Budget" sheetId="5" r:id="rId1"/>
    <sheet name="Actuals" sheetId="6" r:id="rId2"/>
    <sheet name="Variance" sheetId="7" r:id="rId3"/>
  </sheets>
  <definedNames>
    <definedName name="_xlchart.v1.0" hidden="1">Variance!$C$31:$C$42</definedName>
    <definedName name="_xlchart.v1.1" hidden="1">Variance!$E$31:$E$42</definedName>
    <definedName name="_xlchart.v1.10" hidden="1">Variance!$E$31:$E$42</definedName>
    <definedName name="_xlchart.v1.2" hidden="1">Variance!$C$31:$C$42</definedName>
    <definedName name="_xlchart.v1.3" hidden="1">Variance!$D$31:$D$42</definedName>
    <definedName name="_xlchart.v1.4" hidden="1">Variance!$E$31:$E$42</definedName>
    <definedName name="_xlchart.v1.5" hidden="1">Variance!$C$31:$C$42</definedName>
    <definedName name="_xlchart.v1.6" hidden="1">Variance!$D$31:$D$42</definedName>
    <definedName name="_xlchart.v1.7" hidden="1">Variance!$E$31:$E$42</definedName>
    <definedName name="_xlchart.v1.8" hidden="1">Variance!$C$31:$C$42</definedName>
    <definedName name="_xlchart.v1.9" hidden="1">Variance!$D$31:$D$42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4" i="7" l="1"/>
  <c r="F42" i="7"/>
  <c r="E42" i="7"/>
  <c r="F41" i="7"/>
  <c r="E41" i="7"/>
  <c r="F40" i="7"/>
  <c r="E40" i="7"/>
  <c r="F39" i="7"/>
  <c r="E39" i="7"/>
  <c r="F38" i="7"/>
  <c r="E38" i="7"/>
  <c r="F37" i="7"/>
  <c r="E37" i="7"/>
  <c r="F36" i="7"/>
  <c r="E36" i="7"/>
  <c r="F35" i="7"/>
  <c r="E35" i="7"/>
  <c r="F34" i="7"/>
  <c r="E34" i="7"/>
  <c r="F33" i="7"/>
  <c r="E33" i="7"/>
  <c r="F32" i="7"/>
  <c r="E32" i="7"/>
  <c r="F31" i="7"/>
  <c r="E31" i="7"/>
  <c r="D42" i="7"/>
  <c r="D41" i="7"/>
  <c r="D40" i="7"/>
  <c r="D39" i="7"/>
  <c r="D38" i="7"/>
  <c r="D37" i="7"/>
  <c r="D36" i="7"/>
  <c r="D35" i="7"/>
  <c r="D34" i="7"/>
  <c r="D33" i="7"/>
  <c r="D32" i="7"/>
  <c r="D31" i="7"/>
  <c r="C42" i="7"/>
  <c r="C41" i="7"/>
  <c r="C40" i="7"/>
  <c r="C39" i="7"/>
  <c r="C38" i="7"/>
  <c r="C37" i="7"/>
  <c r="C36" i="7"/>
  <c r="C35" i="7"/>
  <c r="C34" i="7"/>
  <c r="C33" i="7"/>
  <c r="C32" i="7"/>
  <c r="C31" i="7"/>
  <c r="C26" i="7"/>
  <c r="C25" i="7"/>
  <c r="C22" i="7"/>
  <c r="C21" i="7"/>
  <c r="C20" i="7"/>
  <c r="C19" i="7"/>
  <c r="C18" i="7"/>
  <c r="C17" i="7"/>
  <c r="C16" i="7"/>
  <c r="C13" i="7"/>
  <c r="C12" i="7"/>
  <c r="C11" i="7"/>
  <c r="C10" i="7"/>
  <c r="D26" i="7"/>
  <c r="D25" i="7"/>
  <c r="D24" i="7"/>
  <c r="D23" i="7"/>
  <c r="D22" i="7"/>
  <c r="D21" i="7"/>
  <c r="D20" i="7"/>
  <c r="D19" i="7"/>
  <c r="D18" i="7"/>
  <c r="D17" i="7"/>
  <c r="D16" i="7"/>
  <c r="D13" i="7"/>
  <c r="D12" i="7"/>
  <c r="D11" i="7"/>
  <c r="D10" i="7"/>
  <c r="O11" i="6"/>
  <c r="N11" i="6"/>
  <c r="M11" i="6"/>
  <c r="L11" i="6"/>
  <c r="K11" i="6"/>
  <c r="J11" i="6"/>
  <c r="I11" i="6"/>
  <c r="H11" i="6"/>
  <c r="G11" i="6"/>
  <c r="G27" i="6" s="1"/>
  <c r="F11" i="6"/>
  <c r="E11" i="6"/>
  <c r="D11" i="6"/>
  <c r="O24" i="6"/>
  <c r="N24" i="6"/>
  <c r="M24" i="6"/>
  <c r="L24" i="6"/>
  <c r="K24" i="6"/>
  <c r="K27" i="6" s="1"/>
  <c r="J24" i="6"/>
  <c r="J27" i="6" s="1"/>
  <c r="I24" i="6"/>
  <c r="H24" i="6"/>
  <c r="G24" i="6"/>
  <c r="F24" i="6"/>
  <c r="E24" i="6"/>
  <c r="E27" i="6" s="1"/>
  <c r="D24" i="6"/>
  <c r="E26" i="5"/>
  <c r="F26" i="5" s="1"/>
  <c r="G26" i="5" s="1"/>
  <c r="H26" i="5" s="1"/>
  <c r="I26" i="5" s="1"/>
  <c r="J26" i="5" s="1"/>
  <c r="K26" i="5" s="1"/>
  <c r="L26" i="5" s="1"/>
  <c r="M26" i="5" s="1"/>
  <c r="N26" i="5" s="1"/>
  <c r="D26" i="5"/>
  <c r="C26" i="5"/>
  <c r="N25" i="5"/>
  <c r="M25" i="5"/>
  <c r="L25" i="5"/>
  <c r="K25" i="5"/>
  <c r="J25" i="5"/>
  <c r="I25" i="5"/>
  <c r="H25" i="5"/>
  <c r="G25" i="5"/>
  <c r="F25" i="5"/>
  <c r="E25" i="5"/>
  <c r="D25" i="5"/>
  <c r="C25" i="5"/>
  <c r="O9" i="5"/>
  <c r="O22" i="5"/>
  <c r="N22" i="5"/>
  <c r="M22" i="5"/>
  <c r="L22" i="5"/>
  <c r="K22" i="5"/>
  <c r="J22" i="5"/>
  <c r="I22" i="5"/>
  <c r="H22" i="5"/>
  <c r="G22" i="5"/>
  <c r="F22" i="5"/>
  <c r="E22" i="5"/>
  <c r="D22" i="5"/>
  <c r="C22" i="5"/>
  <c r="N9" i="5"/>
  <c r="M9" i="5"/>
  <c r="L9" i="5"/>
  <c r="K9" i="5"/>
  <c r="J9" i="5"/>
  <c r="I9" i="5"/>
  <c r="H9" i="5"/>
  <c r="G9" i="5"/>
  <c r="F9" i="5"/>
  <c r="E9" i="5"/>
  <c r="D9" i="5"/>
  <c r="C9" i="5"/>
  <c r="C23" i="7" l="1"/>
  <c r="F23" i="7" s="1"/>
  <c r="E13" i="7"/>
  <c r="I27" i="6"/>
  <c r="M27" i="6"/>
  <c r="P11" i="6"/>
  <c r="O27" i="6"/>
  <c r="L27" i="6"/>
  <c r="H27" i="6"/>
  <c r="F27" i="6"/>
  <c r="D27" i="6"/>
  <c r="D28" i="6" s="1"/>
  <c r="N27" i="6"/>
  <c r="E28" i="6"/>
  <c r="F28" i="6" s="1"/>
  <c r="G28" i="6" s="1"/>
  <c r="H28" i="6" s="1"/>
  <c r="I28" i="6" s="1"/>
  <c r="J28" i="6" s="1"/>
  <c r="K28" i="6" s="1"/>
  <c r="L28" i="6" s="1"/>
  <c r="M28" i="6" s="1"/>
  <c r="N28" i="6" s="1"/>
  <c r="O28" i="6" s="1"/>
  <c r="P24" i="6"/>
  <c r="F19" i="7"/>
  <c r="F20" i="7"/>
  <c r="F21" i="7"/>
  <c r="E19" i="7"/>
  <c r="F11" i="7"/>
  <c r="E23" i="7"/>
  <c r="F18" i="7"/>
  <c r="E20" i="7"/>
  <c r="F12" i="7"/>
  <c r="E24" i="7"/>
  <c r="F10" i="7"/>
  <c r="E22" i="7"/>
  <c r="E17" i="7"/>
  <c r="E18" i="7"/>
  <c r="E21" i="7"/>
  <c r="F17" i="7"/>
  <c r="F24" i="7"/>
  <c r="F25" i="7"/>
  <c r="F16" i="7"/>
  <c r="F26" i="7"/>
  <c r="F22" i="7"/>
  <c r="E10" i="7"/>
  <c r="E11" i="7"/>
  <c r="F13" i="7"/>
  <c r="E25" i="7"/>
  <c r="E16" i="7"/>
  <c r="E26" i="7"/>
  <c r="E12" i="7"/>
</calcChain>
</file>

<file path=xl/sharedStrings.xml><?xml version="1.0" encoding="utf-8"?>
<sst xmlns="http://schemas.openxmlformats.org/spreadsheetml/2006/main" count="103" uniqueCount="36">
  <si>
    <t>Salary</t>
  </si>
  <si>
    <t>Side Hustle</t>
  </si>
  <si>
    <t>Other</t>
  </si>
  <si>
    <t>Total Income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</si>
  <si>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</si>
  <si>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</si>
  <si>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</si>
  <si>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</si>
  <si>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</si>
  <si>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</si>
  <si>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</si>
  <si>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</si>
  <si>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</si>
  <si>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</si>
  <si>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</si>
  <si>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</si>
  <si>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Rent</t>
  </si>
  <si>
    <t>Utilities</t>
  </si>
  <si>
    <t>Internet</t>
  </si>
  <si>
    <t>Phone</t>
  </si>
  <si>
    <t>Car</t>
  </si>
  <si>
    <t>Insurance</t>
  </si>
  <si>
    <t>Transport</t>
  </si>
  <si>
    <t>Groceries</t>
  </si>
  <si>
    <t>Leisure</t>
  </si>
  <si>
    <t>Total Expenses</t>
  </si>
  <si>
    <t>Expenses:</t>
  </si>
  <si>
    <t>Revenues:</t>
  </si>
  <si>
    <t>Savings</t>
  </si>
  <si>
    <t>Cumulative Savings</t>
  </si>
  <si>
    <t>Budget</t>
  </si>
  <si>
    <t>Actual</t>
  </si>
  <si>
    <t>Variance</t>
  </si>
  <si>
    <t>% Variance</t>
  </si>
  <si>
    <t>Month:</t>
  </si>
  <si>
    <t>Trend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</si>
</sst>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&quot;$&quot;#,##0.00"/>
    <numFmt numFmtId="167" formatCode="mmmm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8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26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2" borderId="0" xfId="0" applyFont="1" applyFill="1"/>
    <xf numFmtId="164" fontId="0" fillId="0" borderId="0" xfId="0" applyNumberFormat="1"/>
    <xf numFmtId="164" fontId="1" fillId="0" borderId="1" xfId="0" applyNumberFormat="1" applyFont="1" applyBorder="1"/>
    <xf numFmtId="164" fontId="1" fillId="0" borderId="0" xfId="0" applyNumberFormat="1" applyFont="1"/>
    <xf numFmtId="0" fontId="0" fillId="3" borderId="2" xfId="0" applyFill="1" applyBorder="1"/>
    <xf numFmtId="164" fontId="0" fillId="3" borderId="3" xfId="0" applyNumberFormat="1" applyFill="1" applyBorder="1"/>
    <xf numFmtId="164" fontId="0" fillId="3" borderId="4" xfId="0" applyNumberFormat="1" applyFill="1" applyBorder="1"/>
    <xf numFmtId="0" fontId="0" fillId="3" borderId="5" xfId="0" applyFill="1" applyBorder="1"/>
    <xf numFmtId="164" fontId="0" fillId="3" borderId="6" xfId="0" applyNumberFormat="1" applyFill="1" applyBorder="1"/>
    <xf numFmtId="164" fontId="0" fillId="3" borderId="7" xfId="0" applyNumberFormat="1" applyFill="1" applyBorder="1"/>
    <xf numFmtId="0" fontId="3" fillId="2" borderId="0" xfId="0" applyFont="1" applyFill="1"/>
    <xf numFmtId="0" fontId="4" fillId="4" borderId="2" xfId="0" applyFont="1" applyFill="1" applyBorder="1"/>
    <xf numFmtId="164" fontId="4" fillId="4" borderId="3" xfId="0" applyNumberFormat="1" applyFont="1" applyFill="1" applyBorder="1"/>
    <xf numFmtId="164" fontId="4" fillId="4" borderId="4" xfId="0" applyNumberFormat="1" applyFont="1" applyFill="1" applyBorder="1"/>
    <xf numFmtId="0" fontId="4" fillId="4" borderId="5" xfId="0" applyFont="1" applyFill="1" applyBorder="1"/>
    <xf numFmtId="164" fontId="4" fillId="4" borderId="6" xfId="0" applyNumberFormat="1" applyFont="1" applyFill="1" applyBorder="1"/>
    <xf numFmtId="164" fontId="4" fillId="4" borderId="7" xfId="0" applyNumberFormat="1" applyFont="1" applyFill="1" applyBorder="1"/>
    <xf numFmtId="10" fontId="0" fillId="0" borderId="0" xfId="1" applyNumberFormat="1" applyFont="1"/>
    <xf numFmtId="44" fontId="0" fillId="0" borderId="0" xfId="0" applyNumberFormat="1"/>
    <xf numFmtId="44" fontId="1" fillId="0" borderId="1" xfId="0" applyNumberFormat="1" applyFont="1" applyBorder="1"/>
    <xf numFmtId="10" fontId="1" fillId="0" borderId="1" xfId="1" applyNumberFormat="1" applyFont="1" applyBorder="1"/>
    <xf numFmtId="167" fontId="0" fillId="0" borderId="0" xfId="0" applyNumberFormat="1"/>
    <xf numFmtId="167" fontId="0" fillId="3" borderId="0" xfId="0" applyNumberFormat="1" applyFill="1"/>
  </cellXfs>
  <cellStyles count="2">
    <cellStyle name="Normal" xfId="0" builtinId="0"/>
    <cellStyle name="Percent" xfId="1" builtinId="5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Budget</a:t>
            </a:r>
            <a:r>
              <a:rPr lang="en-US" b="1" baseline="0"/>
              <a:t> vs Actual Income Variance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054746270938205"/>
          <c:y val="0.13260453246668266"/>
          <c:w val="0.86748288309171695"/>
          <c:h val="0.7468220385194233"/>
        </c:manualLayout>
      </c:layout>
      <c:barChart>
        <c:barDir val="col"/>
        <c:grouping val="clustered"/>
        <c:varyColors val="0"/>
        <c:ser>
          <c:idx val="0"/>
          <c:order val="0"/>
          <c:tx>
            <c:v>Budget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Variance!$B$31:$B$42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Variance!$C$31:$C$42</c:f>
              <c:numCache>
                <c:formatCode>_("$"* #,##0.00_);_("$"* \(#,##0.00\);_("$"* "-"??_);_(@_)</c:formatCode>
                <c:ptCount val="12"/>
                <c:pt idx="0">
                  <c:v>4850</c:v>
                </c:pt>
                <c:pt idx="1">
                  <c:v>4850</c:v>
                </c:pt>
                <c:pt idx="2">
                  <c:v>4850</c:v>
                </c:pt>
                <c:pt idx="3">
                  <c:v>4850</c:v>
                </c:pt>
                <c:pt idx="4">
                  <c:v>4850</c:v>
                </c:pt>
                <c:pt idx="5">
                  <c:v>4850</c:v>
                </c:pt>
                <c:pt idx="6">
                  <c:v>4850</c:v>
                </c:pt>
                <c:pt idx="7">
                  <c:v>4850</c:v>
                </c:pt>
                <c:pt idx="8">
                  <c:v>4850</c:v>
                </c:pt>
                <c:pt idx="9">
                  <c:v>4850</c:v>
                </c:pt>
                <c:pt idx="10">
                  <c:v>4850</c:v>
                </c:pt>
                <c:pt idx="11">
                  <c:v>4850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B8-EA47-9BF5-98140D57796A}"/>
            </c:ext>
          </c:extLst>
        </c:ser>
        <c:ser>
          <c:idx val="1"/>
          <c:order val="1"/>
          <c:tx>
            <c:v>Actual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Variance!$B$31:$B$42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Variance!$D$31:$D$42</c:f>
              <c:numCache>
                <c:formatCode>_("$"* #,##0.00_);_("$"* \(#,##0.00\);_("$"* "-"??_);_(@_)</c:formatCode>
                <c:ptCount val="12"/>
                <c:pt idx="0">
                  <c:v>4806</c:v>
                </c:pt>
                <c:pt idx="1">
                  <c:v>4782</c:v>
                </c:pt>
                <c:pt idx="2">
                  <c:v>4858</c:v>
                </c:pt>
                <c:pt idx="3">
                  <c:v>4930</c:v>
                </c:pt>
                <c:pt idx="4">
                  <c:v>4766</c:v>
                </c:pt>
                <c:pt idx="5">
                  <c:v>4733</c:v>
                </c:pt>
                <c:pt idx="6">
                  <c:v>4800</c:v>
                </c:pt>
                <c:pt idx="7">
                  <c:v>4957</c:v>
                </c:pt>
                <c:pt idx="8">
                  <c:v>4801</c:v>
                </c:pt>
                <c:pt idx="9">
                  <c:v>4766</c:v>
                </c:pt>
                <c:pt idx="10">
                  <c:v>4871</c:v>
                </c:pt>
                <c:pt idx="11">
                  <c:v>4974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B8-EA47-9BF5-98140D57796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65"/>
        <c:overlap val="-11"/>
        <c:axId val="1786390479"/>
        <c:axId val="1351531327"/>
      </c:barChart>
      <c:catAx>
        <c:axId val="1786390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1531327"/>
        <c:crosses val="autoZero"/>
        <c:auto val="1"/>
        <c:lblAlgn val="ctr"/>
        <c:lblOffset val="100"/>
        <c:noMultiLvlLbl val="0"/>
      </c:catAx>
      <c:valAx>
        <c:axId val="1351531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6390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 w="0"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v>Expenses Actual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23F-C449-8FC6-D25760B7A8F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23F-C449-8FC6-D25760B7A8F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23F-C449-8FC6-D25760B7A8F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23F-C449-8FC6-D25760B7A8F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23F-C449-8FC6-D25760B7A8F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023F-C449-8FC6-D25760B7A8F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023F-C449-8FC6-D25760B7A8F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23F-C449-8FC6-D25760B7A8F9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023F-C449-8FC6-D25760B7A8F9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023F-C449-8FC6-D25760B7A8F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Variance!$B$16:$B$25</c:f>
              <c:strCache>
                <c:ptCount val="10"/>
                <c:pt idx="0">
                  <c:v>Rent</c:v>
                </c:pt>
                <c:pt idx="1">
                  <c:v>Utilities</c:v>
                </c:pt>
                <c:pt idx="2">
                  <c:v>Internet</c:v>
                </c:pt>
                <c:pt idx="3">
                  <c:v>Phone</c:v>
                </c:pt>
                <c:pt idx="4">
                  <c:v>Car</c:v>
                </c:pt>
                <c:pt idx="5">
                  <c:v>Insurance</c:v>
                </c:pt>
                <c:pt idx="6">
                  <c:v>Transport</c:v>
                </c:pt>
                <c:pt idx="7">
                  <c:v>Groceries</c:v>
                </c:pt>
                <c:pt idx="8">
                  <c:v>Leisure</c:v>
                </c:pt>
                <c:pt idx="9">
                  <c:v>Other</c:v>
                </c:pt>
              </c:strCache>
            </c:strRef>
          </c:cat>
          <c:val>
            <c:numRef>
              <c:f>Variance!$D$16:$D$25</c:f>
              <c:numCache>
                <c:formatCode>_("$"* #,##0.00_);_("$"* \(#,##0.00\);_("$"* "-"??_);_(@_)</c:formatCode>
                <c:ptCount val="10"/>
                <c:pt idx="0">
                  <c:v>1300</c:v>
                </c:pt>
                <c:pt idx="1">
                  <c:v>117</c:v>
                </c:pt>
                <c:pt idx="2">
                  <c:v>50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61</c:v>
                </c:pt>
                <c:pt idx="7">
                  <c:v>298</c:v>
                </c:pt>
                <c:pt idx="8">
                  <c:v>415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90-FE4F-A59D-73E85D231B41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368300</xdr:colOff>
      <xdr:row>26</xdr:row>
      <xdr:rowOff>119380</xdr:rowOff>
    </xdr:from>
    <xdr:to>
      <xdr:col>14</xdr:col>
      <xdr:colOff>123071</xdr:colOff>
      <xdr:row>50</xdr:row>
      <xdr:rowOff>132080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A4DB16E-0386-677C-04E0-770B421EC9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816588</xdr:colOff>
      <xdr:row>0</xdr:row>
      <xdr:rowOff>143488</xdr:rowOff>
    </xdr:from>
    <xdr:to>
      <xdr:col>14</xdr:col>
      <xdr:colOff>89123</xdr:colOff>
      <xdr:row>19</xdr:row>
      <xdr:rowOff>100263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F8785AC-56E0-3D2B-C584-3F222EC486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3E971-BA62-FB4C-8BCB-99F073AC3E3B}">
  <dimension ref="B4:O26"/>
  <sheetViews>
    <sheetView tabSelected="1" zoomScale="139" workbookViewId="0">
      <selection activeCell="K34" sqref="K34"/>
    </sheetView>
  </sheetViews>
  <sheetFormatPr baseColWidth="10" defaultRowHeight="15" x14ac:dyDescent="0.2"/>
  <cols>
    <col min="2" max="2" width="15.6640625" bestFit="1" customWidth="1"/>
    <col min="3" max="5" width="9.1640625" bestFit="1" customWidth="1"/>
    <col min="6" max="14" width="10.1640625" bestFit="1" customWidth="1"/>
  </cols>
  <sheetData>
    <row r="4" spans="2:15" x14ac:dyDescent="0.2"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3" t="s">
        <v>10</v>
      </c>
      <c r="J4" s="3" t="s">
        <v>11</v>
      </c>
      <c r="K4" s="3" t="s">
        <v>12</v>
      </c>
      <c r="L4" s="3" t="s">
        <v>13</v>
      </c>
      <c r="M4" s="3" t="s">
        <v>14</v>
      </c>
      <c r="N4" s="3" t="s">
        <v>15</v>
      </c>
    </row>
    <row r="5" spans="2:15" x14ac:dyDescent="0.2">
      <c r="B5" s="1" t="s">
        <v>27</v>
      </c>
    </row>
    <row r="6" spans="2:15" x14ac:dyDescent="0.2">
      <c r="B6" t="s">
        <v>0</v>
      </c>
      <c r="C6" s="4">
        <v>4000</v>
      </c>
      <c r="D6" s="4">
        <v>4000</v>
      </c>
      <c r="E6" s="4">
        <v>4000</v>
      </c>
      <c r="F6" s="4">
        <v>4000</v>
      </c>
      <c r="G6" s="4">
        <v>4000</v>
      </c>
      <c r="H6" s="4">
        <v>4000</v>
      </c>
      <c r="I6" s="4">
        <v>4000</v>
      </c>
      <c r="J6" s="4">
        <v>4000</v>
      </c>
      <c r="K6" s="4">
        <v>4000</v>
      </c>
      <c r="L6" s="4">
        <v>4000</v>
      </c>
      <c r="M6" s="4">
        <v>4000</v>
      </c>
      <c r="N6" s="4">
        <v>4000</v>
      </c>
    </row>
    <row r="7" spans="2:15" x14ac:dyDescent="0.2">
      <c r="B7" t="s">
        <v>1</v>
      </c>
      <c r="C7" s="4">
        <v>800</v>
      </c>
      <c r="D7" s="4">
        <v>800</v>
      </c>
      <c r="E7" s="4">
        <v>800</v>
      </c>
      <c r="F7" s="4">
        <v>800</v>
      </c>
      <c r="G7" s="4">
        <v>800</v>
      </c>
      <c r="H7" s="4">
        <v>800</v>
      </c>
      <c r="I7" s="4">
        <v>800</v>
      </c>
      <c r="J7" s="4">
        <v>800</v>
      </c>
      <c r="K7" s="4">
        <v>800</v>
      </c>
      <c r="L7" s="4">
        <v>800</v>
      </c>
      <c r="M7" s="4">
        <v>800</v>
      </c>
      <c r="N7" s="4">
        <v>800</v>
      </c>
    </row>
    <row r="8" spans="2:15" x14ac:dyDescent="0.2">
      <c r="B8" t="s">
        <v>2</v>
      </c>
      <c r="C8" s="4">
        <v>50</v>
      </c>
      <c r="D8" s="4">
        <v>50</v>
      </c>
      <c r="E8" s="4">
        <v>50</v>
      </c>
      <c r="F8" s="4">
        <v>50</v>
      </c>
      <c r="G8" s="4">
        <v>50</v>
      </c>
      <c r="H8" s="4">
        <v>50</v>
      </c>
      <c r="I8" s="4">
        <v>50</v>
      </c>
      <c r="J8" s="4">
        <v>50</v>
      </c>
      <c r="K8" s="4">
        <v>50</v>
      </c>
      <c r="L8" s="4">
        <v>50</v>
      </c>
      <c r="M8" s="4">
        <v>50</v>
      </c>
      <c r="N8" s="4">
        <v>50</v>
      </c>
    </row>
    <row r="9" spans="2:15" x14ac:dyDescent="0.2">
      <c r="B9" s="2" t="s">
        <v>3</v>
      </c>
      <c r="C9" s="5">
        <f>SUM(C6:C8)</f>
        <v>4850</v>
      </c>
      <c r="D9" s="5">
        <f t="shared" ref="D9:N9" si="0">SUM(D6:D8)</f>
        <v>4850</v>
      </c>
      <c r="E9" s="5">
        <f t="shared" si="0"/>
        <v>4850</v>
      </c>
      <c r="F9" s="5">
        <f t="shared" si="0"/>
        <v>4850</v>
      </c>
      <c r="G9" s="5">
        <f t="shared" si="0"/>
        <v>4850</v>
      </c>
      <c r="H9" s="5">
        <f t="shared" si="0"/>
        <v>4850</v>
      </c>
      <c r="I9" s="5">
        <f t="shared" si="0"/>
        <v>4850</v>
      </c>
      <c r="J9" s="5">
        <f t="shared" si="0"/>
        <v>4850</v>
      </c>
      <c r="K9" s="5">
        <f t="shared" si="0"/>
        <v>4850</v>
      </c>
      <c r="L9" s="5">
        <f t="shared" si="0"/>
        <v>4850</v>
      </c>
      <c r="M9" s="5">
        <f t="shared" si="0"/>
        <v>4850</v>
      </c>
      <c r="N9" s="5">
        <f t="shared" si="0"/>
        <v>4850</v>
      </c>
      <c r="O9" s="6">
        <f>SUM(C9:N9)</f>
        <v>58200</v>
      </c>
    </row>
    <row r="11" spans="2:15" x14ac:dyDescent="0.2">
      <c r="B11" s="1" t="s">
        <v>26</v>
      </c>
    </row>
    <row r="12" spans="2:15" x14ac:dyDescent="0.2">
      <c r="B12" t="s">
        <v>16</v>
      </c>
      <c r="C12" s="4">
        <v>1300</v>
      </c>
      <c r="D12" s="4">
        <v>1300</v>
      </c>
      <c r="E12" s="4">
        <v>1300</v>
      </c>
      <c r="F12" s="4">
        <v>1300</v>
      </c>
      <c r="G12" s="4">
        <v>1300</v>
      </c>
      <c r="H12" s="4">
        <v>1300</v>
      </c>
      <c r="I12" s="4">
        <v>1300</v>
      </c>
      <c r="J12" s="4">
        <v>1300</v>
      </c>
      <c r="K12" s="4">
        <v>1300</v>
      </c>
      <c r="L12" s="4">
        <v>1300</v>
      </c>
      <c r="M12" s="4">
        <v>1300</v>
      </c>
      <c r="N12" s="4">
        <v>1300</v>
      </c>
    </row>
    <row r="13" spans="2:15" x14ac:dyDescent="0.2">
      <c r="B13" t="s">
        <v>17</v>
      </c>
      <c r="C13" s="4">
        <v>100</v>
      </c>
      <c r="D13" s="4">
        <v>100</v>
      </c>
      <c r="E13" s="4">
        <v>100</v>
      </c>
      <c r="F13" s="4">
        <v>100</v>
      </c>
      <c r="G13" s="4">
        <v>100</v>
      </c>
      <c r="H13" s="4">
        <v>100</v>
      </c>
      <c r="I13" s="4">
        <v>100</v>
      </c>
      <c r="J13" s="4">
        <v>100</v>
      </c>
      <c r="K13" s="4">
        <v>100</v>
      </c>
      <c r="L13" s="4">
        <v>100</v>
      </c>
      <c r="M13" s="4">
        <v>100</v>
      </c>
      <c r="N13" s="4">
        <v>100</v>
      </c>
    </row>
    <row r="14" spans="2:15" x14ac:dyDescent="0.2">
      <c r="B14" t="s">
        <v>18</v>
      </c>
      <c r="C14" s="4">
        <v>50</v>
      </c>
      <c r="D14" s="4">
        <v>50</v>
      </c>
      <c r="E14" s="4">
        <v>50</v>
      </c>
      <c r="F14" s="4">
        <v>50</v>
      </c>
      <c r="G14" s="4">
        <v>50</v>
      </c>
      <c r="H14" s="4">
        <v>50</v>
      </c>
      <c r="I14" s="4">
        <v>50</v>
      </c>
      <c r="J14" s="4">
        <v>50</v>
      </c>
      <c r="K14" s="4">
        <v>50</v>
      </c>
      <c r="L14" s="4">
        <v>50</v>
      </c>
      <c r="M14" s="4">
        <v>50</v>
      </c>
      <c r="N14" s="4">
        <v>50</v>
      </c>
    </row>
    <row r="15" spans="2:15" x14ac:dyDescent="0.2">
      <c r="B15" t="s">
        <v>19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</row>
    <row r="16" spans="2:15" x14ac:dyDescent="0.2">
      <c r="B16" t="s">
        <v>20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</row>
    <row r="17" spans="2:15" x14ac:dyDescent="0.2">
      <c r="B17" t="s">
        <v>21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</row>
    <row r="18" spans="2:15" x14ac:dyDescent="0.2">
      <c r="B18" t="s">
        <v>22</v>
      </c>
      <c r="C18" s="4">
        <v>70</v>
      </c>
      <c r="D18" s="4">
        <v>70</v>
      </c>
      <c r="E18" s="4">
        <v>70</v>
      </c>
      <c r="F18" s="4">
        <v>70</v>
      </c>
      <c r="G18" s="4">
        <v>70</v>
      </c>
      <c r="H18" s="4">
        <v>70</v>
      </c>
      <c r="I18" s="4">
        <v>70</v>
      </c>
      <c r="J18" s="4">
        <v>70</v>
      </c>
      <c r="K18" s="4">
        <v>70</v>
      </c>
      <c r="L18" s="4">
        <v>70</v>
      </c>
      <c r="M18" s="4">
        <v>70</v>
      </c>
      <c r="N18" s="4">
        <v>70</v>
      </c>
    </row>
    <row r="19" spans="2:15" x14ac:dyDescent="0.2">
      <c r="B19" t="s">
        <v>23</v>
      </c>
      <c r="C19" s="4">
        <v>300</v>
      </c>
      <c r="D19" s="4">
        <v>300</v>
      </c>
      <c r="E19" s="4">
        <v>300</v>
      </c>
      <c r="F19" s="4">
        <v>300</v>
      </c>
      <c r="G19" s="4">
        <v>300</v>
      </c>
      <c r="H19" s="4">
        <v>300</v>
      </c>
      <c r="I19" s="4">
        <v>300</v>
      </c>
      <c r="J19" s="4">
        <v>300</v>
      </c>
      <c r="K19" s="4">
        <v>300</v>
      </c>
      <c r="L19" s="4">
        <v>300</v>
      </c>
      <c r="M19" s="4">
        <v>300</v>
      </c>
      <c r="N19" s="4">
        <v>300</v>
      </c>
    </row>
    <row r="20" spans="2:15" x14ac:dyDescent="0.2">
      <c r="B20" t="s">
        <v>24</v>
      </c>
      <c r="C20" s="4">
        <v>300</v>
      </c>
      <c r="D20" s="4">
        <v>300</v>
      </c>
      <c r="E20" s="4">
        <v>300</v>
      </c>
      <c r="F20" s="4">
        <v>300</v>
      </c>
      <c r="G20" s="4">
        <v>300</v>
      </c>
      <c r="H20" s="4">
        <v>300</v>
      </c>
      <c r="I20" s="4">
        <v>300</v>
      </c>
      <c r="J20" s="4">
        <v>300</v>
      </c>
      <c r="K20" s="4">
        <v>300</v>
      </c>
      <c r="L20" s="4">
        <v>300</v>
      </c>
      <c r="M20" s="4">
        <v>300</v>
      </c>
      <c r="N20" s="4">
        <v>300</v>
      </c>
    </row>
    <row r="21" spans="2:15" x14ac:dyDescent="0.2">
      <c r="B21" t="s">
        <v>2</v>
      </c>
      <c r="C21" s="4">
        <v>200</v>
      </c>
      <c r="D21" s="4">
        <v>200</v>
      </c>
      <c r="E21" s="4">
        <v>200</v>
      </c>
      <c r="F21" s="4">
        <v>200</v>
      </c>
      <c r="G21" s="4">
        <v>200</v>
      </c>
      <c r="H21" s="4">
        <v>200</v>
      </c>
      <c r="I21" s="4">
        <v>200</v>
      </c>
      <c r="J21" s="4">
        <v>200</v>
      </c>
      <c r="K21" s="4">
        <v>200</v>
      </c>
      <c r="L21" s="4">
        <v>200</v>
      </c>
      <c r="M21" s="4">
        <v>200</v>
      </c>
      <c r="N21" s="4">
        <v>200</v>
      </c>
    </row>
    <row r="22" spans="2:15" x14ac:dyDescent="0.2">
      <c r="B22" s="2" t="s">
        <v>25</v>
      </c>
      <c r="C22" s="5">
        <f>SUM(C12:C21)</f>
        <v>2320</v>
      </c>
      <c r="D22" s="5">
        <f t="shared" ref="D22:N22" si="1">SUM(D12:D21)</f>
        <v>2320</v>
      </c>
      <c r="E22" s="5">
        <f t="shared" si="1"/>
        <v>2320</v>
      </c>
      <c r="F22" s="5">
        <f t="shared" si="1"/>
        <v>2320</v>
      </c>
      <c r="G22" s="5">
        <f t="shared" si="1"/>
        <v>2320</v>
      </c>
      <c r="H22" s="5">
        <f t="shared" si="1"/>
        <v>2320</v>
      </c>
      <c r="I22" s="5">
        <f t="shared" si="1"/>
        <v>2320</v>
      </c>
      <c r="J22" s="5">
        <f t="shared" si="1"/>
        <v>2320</v>
      </c>
      <c r="K22" s="5">
        <f t="shared" si="1"/>
        <v>2320</v>
      </c>
      <c r="L22" s="5">
        <f t="shared" si="1"/>
        <v>2320</v>
      </c>
      <c r="M22" s="5">
        <f t="shared" si="1"/>
        <v>2320</v>
      </c>
      <c r="N22" s="5">
        <f t="shared" si="1"/>
        <v>2320</v>
      </c>
      <c r="O22" s="6">
        <f>SUM(C22:N22)</f>
        <v>27840</v>
      </c>
    </row>
    <row r="24" spans="2:15" ht="16" thickBot="1" x14ac:dyDescent="0.25"/>
    <row r="25" spans="2:15" x14ac:dyDescent="0.2">
      <c r="B25" s="7" t="s">
        <v>28</v>
      </c>
      <c r="C25" s="8">
        <f>C9-C22</f>
        <v>2530</v>
      </c>
      <c r="D25" s="8">
        <f t="shared" ref="D25:N25" si="2">D9-D22</f>
        <v>2530</v>
      </c>
      <c r="E25" s="8">
        <f t="shared" si="2"/>
        <v>2530</v>
      </c>
      <c r="F25" s="8">
        <f t="shared" si="2"/>
        <v>2530</v>
      </c>
      <c r="G25" s="8">
        <f t="shared" si="2"/>
        <v>2530</v>
      </c>
      <c r="H25" s="8">
        <f t="shared" si="2"/>
        <v>2530</v>
      </c>
      <c r="I25" s="8">
        <f t="shared" si="2"/>
        <v>2530</v>
      </c>
      <c r="J25" s="8">
        <f t="shared" si="2"/>
        <v>2530</v>
      </c>
      <c r="K25" s="8">
        <f t="shared" si="2"/>
        <v>2530</v>
      </c>
      <c r="L25" s="8">
        <f t="shared" si="2"/>
        <v>2530</v>
      </c>
      <c r="M25" s="8">
        <f t="shared" si="2"/>
        <v>2530</v>
      </c>
      <c r="N25" s="9">
        <f t="shared" si="2"/>
        <v>2530</v>
      </c>
    </row>
    <row r="26" spans="2:15" ht="16" thickBot="1" x14ac:dyDescent="0.25">
      <c r="B26" s="10" t="s">
        <v>29</v>
      </c>
      <c r="C26" s="11">
        <f>C25</f>
        <v>2530</v>
      </c>
      <c r="D26" s="11">
        <f>D25+C26</f>
        <v>5060</v>
      </c>
      <c r="E26" s="11">
        <f t="shared" ref="E26:N26" si="3">E25+D26</f>
        <v>7590</v>
      </c>
      <c r="F26" s="11">
        <f t="shared" si="3"/>
        <v>10120</v>
      </c>
      <c r="G26" s="11">
        <f t="shared" si="3"/>
        <v>12650</v>
      </c>
      <c r="H26" s="11">
        <f t="shared" si="3"/>
        <v>15180</v>
      </c>
      <c r="I26" s="11">
        <f t="shared" si="3"/>
        <v>17710</v>
      </c>
      <c r="J26" s="11">
        <f t="shared" si="3"/>
        <v>20240</v>
      </c>
      <c r="K26" s="11">
        <f t="shared" si="3"/>
        <v>22770</v>
      </c>
      <c r="L26" s="11">
        <f t="shared" si="3"/>
        <v>25300</v>
      </c>
      <c r="M26" s="11">
        <f t="shared" si="3"/>
        <v>27830</v>
      </c>
      <c r="N26" s="12">
        <f t="shared" si="3"/>
        <v>30360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D8BAA-22A1-5E46-9EF8-35A26CF7925E}">
  <dimension ref="C6:P28"/>
  <sheetViews>
    <sheetView zoomScale="125" workbookViewId="0">
      <selection activeCell="Q8" sqref="Q8"/>
    </sheetView>
  </sheetViews>
  <sheetFormatPr baseColWidth="10" defaultRowHeight="15" x14ac:dyDescent="0.2"/>
  <cols>
    <col min="3" max="3" width="15.6640625" bestFit="1" customWidth="1"/>
    <col min="4" max="11" width="9.1640625" bestFit="1" customWidth="1"/>
    <col min="12" max="12" width="9.83203125" bestFit="1" customWidth="1"/>
    <col min="13" max="13" width="9.1640625" bestFit="1" customWidth="1"/>
    <col min="14" max="15" width="9.33203125" bestFit="1" customWidth="1"/>
    <col min="16" max="16" width="10.1640625" bestFit="1" customWidth="1"/>
  </cols>
  <sheetData>
    <row r="6" spans="3:16" x14ac:dyDescent="0.2">
      <c r="D6" s="13" t="s">
        <v>4</v>
      </c>
      <c r="E6" s="13" t="s">
        <v>5</v>
      </c>
      <c r="F6" s="13" t="s">
        <v>6</v>
      </c>
      <c r="G6" s="13" t="s">
        <v>7</v>
      </c>
      <c r="H6" s="13" t="s">
        <v>8</v>
      </c>
      <c r="I6" s="13" t="s">
        <v>9</v>
      </c>
      <c r="J6" s="13" t="s">
        <v>10</v>
      </c>
      <c r="K6" s="13" t="s">
        <v>11</v>
      </c>
      <c r="L6" s="13" t="s">
        <v>12</v>
      </c>
      <c r="M6" s="13" t="s">
        <v>13</v>
      </c>
      <c r="N6" s="13" t="s">
        <v>14</v>
      </c>
      <c r="O6" s="13" t="s">
        <v>15</v>
      </c>
      <c r="P6" s="13" t="s">
        <v>35</v>
      </c>
    </row>
    <row r="7" spans="3:16" x14ac:dyDescent="0.2">
      <c r="C7" s="1" t="s">
        <v>27</v>
      </c>
    </row>
    <row r="8" spans="3:16" x14ac:dyDescent="0.2">
      <c r="C8" t="s">
        <v>0</v>
      </c>
      <c r="D8" s="4">
        <v>4000</v>
      </c>
      <c r="E8" s="4">
        <v>4000</v>
      </c>
      <c r="F8" s="4">
        <v>4000</v>
      </c>
      <c r="G8" s="4">
        <v>4000</v>
      </c>
      <c r="H8" s="4">
        <v>4000</v>
      </c>
      <c r="I8" s="4">
        <v>4000</v>
      </c>
      <c r="J8" s="4">
        <v>4000</v>
      </c>
      <c r="K8" s="4">
        <v>4000</v>
      </c>
      <c r="L8" s="4">
        <v>4000</v>
      </c>
      <c r="M8" s="4">
        <v>4000</v>
      </c>
      <c r="N8" s="4">
        <v>4000</v>
      </c>
      <c r="O8" s="4">
        <v>4000</v>
      </c>
      <c r="P8" s="4"/>
    </row>
    <row r="9" spans="3:16" x14ac:dyDescent="0.2">
      <c r="C9" t="s">
        <v>1</v>
      </c>
      <c r="D9" s="4">
        <v>706</v>
      </c>
      <c r="E9" s="4">
        <v>782</v>
      </c>
      <c r="F9" s="4">
        <v>808</v>
      </c>
      <c r="G9" s="4">
        <v>830</v>
      </c>
      <c r="H9" s="4">
        <v>716</v>
      </c>
      <c r="I9" s="4">
        <v>733</v>
      </c>
      <c r="J9" s="4">
        <v>800</v>
      </c>
      <c r="K9" s="4">
        <v>857</v>
      </c>
      <c r="L9" s="4">
        <v>751</v>
      </c>
      <c r="M9" s="4">
        <v>766</v>
      </c>
      <c r="N9" s="4">
        <v>821</v>
      </c>
      <c r="O9" s="4">
        <v>874</v>
      </c>
      <c r="P9" s="4"/>
    </row>
    <row r="10" spans="3:16" x14ac:dyDescent="0.2">
      <c r="C10" t="s">
        <v>2</v>
      </c>
      <c r="D10" s="4">
        <v>100</v>
      </c>
      <c r="E10" s="4">
        <v>0</v>
      </c>
      <c r="F10" s="4">
        <v>50</v>
      </c>
      <c r="G10" s="4">
        <v>100</v>
      </c>
      <c r="H10" s="4">
        <v>50</v>
      </c>
      <c r="I10" s="4">
        <v>0</v>
      </c>
      <c r="J10" s="4">
        <v>0</v>
      </c>
      <c r="K10" s="4">
        <v>100</v>
      </c>
      <c r="L10" s="4">
        <v>50</v>
      </c>
      <c r="M10" s="4">
        <v>0</v>
      </c>
      <c r="N10" s="4">
        <v>50</v>
      </c>
      <c r="O10" s="4">
        <v>100</v>
      </c>
      <c r="P10" s="4"/>
    </row>
    <row r="11" spans="3:16" x14ac:dyDescent="0.2">
      <c r="C11" s="2" t="s">
        <v>3</v>
      </c>
      <c r="D11" s="5">
        <f>SUM(D8:D10)</f>
        <v>4806</v>
      </c>
      <c r="E11" s="5">
        <f t="shared" ref="E11:O11" si="0">SUM(E8:E10)</f>
        <v>4782</v>
      </c>
      <c r="F11" s="5">
        <f t="shared" si="0"/>
        <v>4858</v>
      </c>
      <c r="G11" s="5">
        <f t="shared" si="0"/>
        <v>4930</v>
      </c>
      <c r="H11" s="5">
        <f t="shared" si="0"/>
        <v>4766</v>
      </c>
      <c r="I11" s="5">
        <f t="shared" si="0"/>
        <v>4733</v>
      </c>
      <c r="J11" s="5">
        <f t="shared" si="0"/>
        <v>4800</v>
      </c>
      <c r="K11" s="5">
        <f t="shared" si="0"/>
        <v>4957</v>
      </c>
      <c r="L11" s="5">
        <f t="shared" si="0"/>
        <v>4801</v>
      </c>
      <c r="M11" s="5">
        <f t="shared" si="0"/>
        <v>4766</v>
      </c>
      <c r="N11" s="5">
        <f t="shared" si="0"/>
        <v>4871</v>
      </c>
      <c r="O11" s="5">
        <f t="shared" si="0"/>
        <v>4974</v>
      </c>
      <c r="P11" s="5">
        <f>SUM(D11:O11)</f>
        <v>58044</v>
      </c>
    </row>
    <row r="12" spans="3:16" x14ac:dyDescent="0.2"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</row>
    <row r="13" spans="3:16" x14ac:dyDescent="0.2">
      <c r="C13" s="1" t="s">
        <v>26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</row>
    <row r="14" spans="3:16" x14ac:dyDescent="0.2">
      <c r="C14" t="s">
        <v>16</v>
      </c>
      <c r="D14" s="4">
        <v>1300</v>
      </c>
      <c r="E14" s="4">
        <v>1300</v>
      </c>
      <c r="F14" s="4">
        <v>1300</v>
      </c>
      <c r="G14" s="4">
        <v>1300</v>
      </c>
      <c r="H14" s="4">
        <v>1300</v>
      </c>
      <c r="I14" s="4">
        <v>1300</v>
      </c>
      <c r="J14" s="4">
        <v>1300</v>
      </c>
      <c r="K14" s="4">
        <v>1300</v>
      </c>
      <c r="L14" s="4">
        <v>1300</v>
      </c>
      <c r="M14" s="4">
        <v>1300</v>
      </c>
      <c r="N14" s="4">
        <v>1300</v>
      </c>
      <c r="O14" s="4">
        <v>1300</v>
      </c>
      <c r="P14" s="4"/>
    </row>
    <row r="15" spans="3:16" x14ac:dyDescent="0.2">
      <c r="C15" t="s">
        <v>17</v>
      </c>
      <c r="D15" s="4">
        <v>110</v>
      </c>
      <c r="E15" s="4">
        <v>106</v>
      </c>
      <c r="F15" s="4">
        <v>103</v>
      </c>
      <c r="G15" s="4">
        <v>108</v>
      </c>
      <c r="H15" s="4">
        <v>94</v>
      </c>
      <c r="I15" s="4">
        <v>117</v>
      </c>
      <c r="J15" s="4">
        <v>115</v>
      </c>
      <c r="K15" s="4">
        <v>115</v>
      </c>
      <c r="L15" s="4">
        <v>101</v>
      </c>
      <c r="M15" s="4">
        <v>97</v>
      </c>
      <c r="N15" s="4">
        <v>95</v>
      </c>
      <c r="O15" s="4">
        <v>93</v>
      </c>
      <c r="P15" s="4"/>
    </row>
    <row r="16" spans="3:16" x14ac:dyDescent="0.2">
      <c r="C16" t="s">
        <v>18</v>
      </c>
      <c r="D16" s="4">
        <v>50</v>
      </c>
      <c r="E16" s="4">
        <v>50</v>
      </c>
      <c r="F16" s="4">
        <v>50</v>
      </c>
      <c r="G16" s="4">
        <v>50</v>
      </c>
      <c r="H16" s="4">
        <v>50</v>
      </c>
      <c r="I16" s="4">
        <v>50</v>
      </c>
      <c r="J16" s="4">
        <v>50</v>
      </c>
      <c r="K16" s="4">
        <v>50</v>
      </c>
      <c r="L16" s="4">
        <v>50</v>
      </c>
      <c r="M16" s="4">
        <v>50</v>
      </c>
      <c r="N16" s="4">
        <v>50</v>
      </c>
      <c r="O16" s="4">
        <v>50</v>
      </c>
      <c r="P16" s="4"/>
    </row>
    <row r="17" spans="3:16" x14ac:dyDescent="0.2">
      <c r="C17" t="s">
        <v>19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/>
    </row>
    <row r="18" spans="3:16" x14ac:dyDescent="0.2">
      <c r="C18" t="s">
        <v>20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/>
    </row>
    <row r="19" spans="3:16" x14ac:dyDescent="0.2">
      <c r="C19" t="s">
        <v>21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/>
    </row>
    <row r="20" spans="3:16" x14ac:dyDescent="0.2">
      <c r="C20" t="s">
        <v>22</v>
      </c>
      <c r="D20" s="4">
        <v>78</v>
      </c>
      <c r="E20" s="4">
        <v>80</v>
      </c>
      <c r="F20" s="4">
        <v>77</v>
      </c>
      <c r="G20" s="4">
        <v>79</v>
      </c>
      <c r="H20" s="4">
        <v>63</v>
      </c>
      <c r="I20" s="4">
        <v>61</v>
      </c>
      <c r="J20" s="4">
        <v>58</v>
      </c>
      <c r="K20" s="4">
        <v>56</v>
      </c>
      <c r="L20" s="4">
        <v>65</v>
      </c>
      <c r="M20" s="4">
        <v>67</v>
      </c>
      <c r="N20" s="4">
        <v>75</v>
      </c>
      <c r="O20" s="4">
        <v>78</v>
      </c>
      <c r="P20" s="4"/>
    </row>
    <row r="21" spans="3:16" x14ac:dyDescent="0.2">
      <c r="C21" t="s">
        <v>23</v>
      </c>
      <c r="D21" s="4">
        <v>295</v>
      </c>
      <c r="E21" s="4">
        <v>312</v>
      </c>
      <c r="F21" s="4">
        <v>314</v>
      </c>
      <c r="G21" s="4">
        <v>280</v>
      </c>
      <c r="H21" s="4">
        <v>293</v>
      </c>
      <c r="I21" s="4">
        <v>298</v>
      </c>
      <c r="J21" s="4">
        <v>284</v>
      </c>
      <c r="K21" s="4">
        <v>292</v>
      </c>
      <c r="L21" s="4">
        <v>305</v>
      </c>
      <c r="M21" s="4">
        <v>302</v>
      </c>
      <c r="N21" s="4">
        <v>292</v>
      </c>
      <c r="O21" s="4">
        <v>285</v>
      </c>
      <c r="P21" s="4"/>
    </row>
    <row r="22" spans="3:16" x14ac:dyDescent="0.2">
      <c r="C22" t="s">
        <v>24</v>
      </c>
      <c r="D22" s="4">
        <v>307</v>
      </c>
      <c r="E22" s="4">
        <v>280</v>
      </c>
      <c r="F22" s="4">
        <v>320</v>
      </c>
      <c r="G22" s="4">
        <v>344</v>
      </c>
      <c r="H22" s="4">
        <v>400</v>
      </c>
      <c r="I22" s="4">
        <v>415</v>
      </c>
      <c r="J22" s="4">
        <v>394</v>
      </c>
      <c r="K22" s="4">
        <v>405</v>
      </c>
      <c r="L22" s="4">
        <v>345</v>
      </c>
      <c r="M22" s="4">
        <v>262</v>
      </c>
      <c r="N22" s="4">
        <v>261</v>
      </c>
      <c r="O22" s="4">
        <v>349</v>
      </c>
      <c r="P22" s="4"/>
    </row>
    <row r="23" spans="3:16" x14ac:dyDescent="0.2">
      <c r="C23" t="s">
        <v>2</v>
      </c>
      <c r="D23" s="4">
        <v>157</v>
      </c>
      <c r="E23" s="4">
        <v>206</v>
      </c>
      <c r="F23" s="4">
        <v>212</v>
      </c>
      <c r="G23" s="4">
        <v>239</v>
      </c>
      <c r="H23" s="4">
        <v>250</v>
      </c>
      <c r="I23" s="4">
        <v>193</v>
      </c>
      <c r="J23" s="4">
        <v>209</v>
      </c>
      <c r="K23" s="4">
        <v>230</v>
      </c>
      <c r="L23" s="4">
        <v>188</v>
      </c>
      <c r="M23" s="4">
        <v>175</v>
      </c>
      <c r="N23" s="4">
        <v>203</v>
      </c>
      <c r="O23" s="4">
        <v>158</v>
      </c>
      <c r="P23" s="4"/>
    </row>
    <row r="24" spans="3:16" x14ac:dyDescent="0.2">
      <c r="C24" s="2" t="s">
        <v>25</v>
      </c>
      <c r="D24" s="5">
        <f>SUM(D14:D23)</f>
        <v>2297</v>
      </c>
      <c r="E24" s="5">
        <f t="shared" ref="E24:O24" si="1">SUM(E14:E23)</f>
        <v>2334</v>
      </c>
      <c r="F24" s="5">
        <f t="shared" si="1"/>
        <v>2376</v>
      </c>
      <c r="G24" s="5">
        <f t="shared" si="1"/>
        <v>2400</v>
      </c>
      <c r="H24" s="5">
        <f t="shared" si="1"/>
        <v>2450</v>
      </c>
      <c r="I24" s="5">
        <f t="shared" si="1"/>
        <v>2434</v>
      </c>
      <c r="J24" s="5">
        <f t="shared" si="1"/>
        <v>2410</v>
      </c>
      <c r="K24" s="5">
        <f t="shared" si="1"/>
        <v>2448</v>
      </c>
      <c r="L24" s="5">
        <f t="shared" si="1"/>
        <v>2354</v>
      </c>
      <c r="M24" s="5">
        <f t="shared" si="1"/>
        <v>2253</v>
      </c>
      <c r="N24" s="5">
        <f t="shared" si="1"/>
        <v>2276</v>
      </c>
      <c r="O24" s="5">
        <f t="shared" si="1"/>
        <v>2313</v>
      </c>
      <c r="P24" s="5">
        <f>SUM(D24:O24)</f>
        <v>28345</v>
      </c>
    </row>
    <row r="26" spans="3:16" ht="16" thickBot="1" x14ac:dyDescent="0.25"/>
    <row r="27" spans="3:16" x14ac:dyDescent="0.2">
      <c r="C27" s="14" t="s">
        <v>28</v>
      </c>
      <c r="D27" s="15">
        <f>D11-D24</f>
        <v>2509</v>
      </c>
      <c r="E27" s="15">
        <f t="shared" ref="E27:O27" si="2">E11-E24</f>
        <v>2448</v>
      </c>
      <c r="F27" s="15">
        <f t="shared" si="2"/>
        <v>2482</v>
      </c>
      <c r="G27" s="15">
        <f t="shared" si="2"/>
        <v>2530</v>
      </c>
      <c r="H27" s="15">
        <f t="shared" si="2"/>
        <v>2316</v>
      </c>
      <c r="I27" s="15">
        <f t="shared" si="2"/>
        <v>2299</v>
      </c>
      <c r="J27" s="15">
        <f t="shared" si="2"/>
        <v>2390</v>
      </c>
      <c r="K27" s="15">
        <f t="shared" si="2"/>
        <v>2509</v>
      </c>
      <c r="L27" s="15">
        <f t="shared" si="2"/>
        <v>2447</v>
      </c>
      <c r="M27" s="15">
        <f t="shared" si="2"/>
        <v>2513</v>
      </c>
      <c r="N27" s="15">
        <f t="shared" si="2"/>
        <v>2595</v>
      </c>
      <c r="O27" s="16">
        <f t="shared" si="2"/>
        <v>2661</v>
      </c>
    </row>
    <row r="28" spans="3:16" ht="16" thickBot="1" x14ac:dyDescent="0.25">
      <c r="C28" s="17" t="s">
        <v>29</v>
      </c>
      <c r="D28" s="18">
        <f>D27</f>
        <v>2509</v>
      </c>
      <c r="E28" s="18">
        <f>E27+D28</f>
        <v>4957</v>
      </c>
      <c r="F28" s="18">
        <f t="shared" ref="F28:O28" si="3">F27+E28</f>
        <v>7439</v>
      </c>
      <c r="G28" s="18">
        <f t="shared" si="3"/>
        <v>9969</v>
      </c>
      <c r="H28" s="18">
        <f t="shared" si="3"/>
        <v>12285</v>
      </c>
      <c r="I28" s="18">
        <f t="shared" si="3"/>
        <v>14584</v>
      </c>
      <c r="J28" s="18">
        <f t="shared" si="3"/>
        <v>16974</v>
      </c>
      <c r="K28" s="18">
        <f t="shared" si="3"/>
        <v>19483</v>
      </c>
      <c r="L28" s="18">
        <f t="shared" si="3"/>
        <v>21930</v>
      </c>
      <c r="M28" s="18">
        <f t="shared" si="3"/>
        <v>24443</v>
      </c>
      <c r="N28" s="18">
        <f t="shared" si="3"/>
        <v>27038</v>
      </c>
      <c r="O28" s="19">
        <f t="shared" si="3"/>
        <v>29699</v>
      </c>
    </row>
  </sheetData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xr2:uid="{16CC8FDD-1FC2-0A47-89E4-2C87F6F8589B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Actuals!D23:O23</xm:f>
              <xm:sqref>P23</xm:sqref>
            </x14:sparkline>
            <x14:sparkline>
              <xm:f>Actuals!D22:O22</xm:f>
              <xm:sqref>P22</xm:sqref>
            </x14:sparkline>
            <x14:sparkline>
              <xm:f>Actuals!D21:O21</xm:f>
              <xm:sqref>P21</xm:sqref>
            </x14:sparkline>
            <x14:sparkline>
              <xm:f>Actuals!D20:O20</xm:f>
              <xm:sqref>P20</xm:sqref>
            </x14:sparkline>
            <x14:sparkline>
              <xm:f>Actuals!D19:O19</xm:f>
              <xm:sqref>P19</xm:sqref>
            </x14:sparkline>
            <x14:sparkline>
              <xm:f>Actuals!D18:O18</xm:f>
              <xm:sqref>P18</xm:sqref>
            </x14:sparkline>
            <x14:sparkline>
              <xm:f>Actuals!D17:O17</xm:f>
              <xm:sqref>P17</xm:sqref>
            </x14:sparkline>
            <x14:sparkline>
              <xm:f>Actuals!D16:O16</xm:f>
              <xm:sqref>P16</xm:sqref>
            </x14:sparkline>
            <x14:sparkline>
              <xm:f>Actuals!D15:O15</xm:f>
              <xm:sqref>P15</xm:sqref>
            </x14:sparkline>
            <x14:sparkline>
              <xm:f>Actuals!D14:O14</xm:f>
              <xm:sqref>P14</xm:sqref>
            </x14:sparkline>
          </x14:sparklines>
        </x14:sparklineGroup>
        <x14:sparklineGroup type="column" displayEmptyCellsAs="gap" xr2:uid="{E1803A25-7F84-4E43-8424-D54C8ED2E41B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Actuals!D10:O10</xm:f>
              <xm:sqref>P10</xm:sqref>
            </x14:sparkline>
            <x14:sparkline>
              <xm:f>Actuals!D9:O9</xm:f>
              <xm:sqref>P9</xm:sqref>
            </x14:sparkline>
            <x14:sparkline>
              <xm:f>Actuals!D8:O8</xm:f>
              <xm:sqref>P8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8CB06-163A-324D-8946-2C5E80BF6910}">
  <dimension ref="B4:S42"/>
  <sheetViews>
    <sheetView zoomScale="101" zoomScaleNormal="143" workbookViewId="0">
      <selection activeCell="D4" sqref="D4"/>
    </sheetView>
  </sheetViews>
  <sheetFormatPr baseColWidth="10" defaultRowHeight="15" x14ac:dyDescent="0.2"/>
  <cols>
    <col min="2" max="2" width="12.6640625" bestFit="1" customWidth="1"/>
    <col min="3" max="4" width="10.33203125" bestFit="1" customWidth="1"/>
    <col min="5" max="5" width="9.1640625" bestFit="1" customWidth="1"/>
    <col min="6" max="6" width="9.6640625" bestFit="1" customWidth="1"/>
  </cols>
  <sheetData>
    <row r="4" spans="2:19" x14ac:dyDescent="0.2">
      <c r="C4" t="s">
        <v>34</v>
      </c>
      <c r="D4" s="25" t="s">
        <v>9</v>
      </c>
    </row>
    <row r="7" spans="2:19" x14ac:dyDescent="0.2">
      <c r="S7" s="24"/>
    </row>
    <row r="8" spans="2:19" x14ac:dyDescent="0.2">
      <c r="C8" s="13" t="s">
        <v>30</v>
      </c>
      <c r="D8" s="13" t="s">
        <v>31</v>
      </c>
      <c r="E8" s="13" t="s">
        <v>32</v>
      </c>
      <c r="F8" s="13" t="s">
        <v>33</v>
      </c>
    </row>
    <row r="9" spans="2:19" x14ac:dyDescent="0.2">
      <c r="B9" s="1" t="s">
        <v>27</v>
      </c>
    </row>
    <row r="10" spans="2:19" x14ac:dyDescent="0.2">
      <c r="B10" t="s">
        <v>0</v>
      </c>
      <c r="C10" s="21">
        <f>INDEX(Budget!$B$4:$N$22,MATCH(Variance!$B10,Budget!$B$4:$B$22,0),MATCH(Variance!$D$4,Budget!$B$4:$N$4,0))</f>
        <v>4000</v>
      </c>
      <c r="D10" s="21">
        <f>INDEX(Actuals!$C$6:$O$24,MATCH(Variance!$B10,Actuals!$C$6:$C$24,0),MATCH(Variance!$D$4,Actuals!$C$6:$O$6,0))</f>
        <v>4000</v>
      </c>
      <c r="E10" s="21">
        <f>D10-C10</f>
        <v>0</v>
      </c>
      <c r="F10" s="20">
        <f>IFERROR(D10/C10-1,"N/A")</f>
        <v>0</v>
      </c>
    </row>
    <row r="11" spans="2:19" x14ac:dyDescent="0.2">
      <c r="B11" t="s">
        <v>1</v>
      </c>
      <c r="C11" s="21">
        <f>INDEX(Budget!$B$4:$N$22,MATCH(Variance!$B11,Budget!$B$4:$B$22,0),MATCH(Variance!$D$4,Budget!$B$4:$N$4,0))</f>
        <v>800</v>
      </c>
      <c r="D11" s="21">
        <f>INDEX(Actuals!$C$6:$O$24,MATCH(Variance!$B11,Actuals!$C$6:$C$24,0),MATCH(Variance!$D$4,Actuals!$C$6:$O$6,0))</f>
        <v>733</v>
      </c>
      <c r="E11" s="21">
        <f t="shared" ref="E11:E13" si="0">D11-C11</f>
        <v>-67</v>
      </c>
      <c r="F11" s="20">
        <f t="shared" ref="F11:F13" si="1">IFERROR(D11/C11-1,"N/A")</f>
        <v>-8.3749999999999991E-2</v>
      </c>
    </row>
    <row r="12" spans="2:19" x14ac:dyDescent="0.2">
      <c r="B12" t="s">
        <v>2</v>
      </c>
      <c r="C12" s="21">
        <f>INDEX(Budget!$B$4:$N$22,MATCH(Variance!$B12,Budget!$B$4:$B$22,0),MATCH(Variance!$D$4,Budget!$B$4:$N$4,0))</f>
        <v>50</v>
      </c>
      <c r="D12" s="21">
        <f>INDEX(Actuals!$C$6:$O$24,MATCH(Variance!$B12,Actuals!$C$6:$C$24,0),MATCH(Variance!$D$4,Actuals!$C$6:$O$6,0))</f>
        <v>0</v>
      </c>
      <c r="E12" s="21">
        <f t="shared" si="0"/>
        <v>-50</v>
      </c>
      <c r="F12" s="20">
        <f t="shared" si="1"/>
        <v>-1</v>
      </c>
    </row>
    <row r="13" spans="2:19" x14ac:dyDescent="0.2">
      <c r="B13" s="2" t="s">
        <v>3</v>
      </c>
      <c r="C13" s="22">
        <f>INDEX(Budget!$B$4:$N$22,MATCH(Variance!$B13,Budget!$B$4:$B$22,0),MATCH(Variance!$D$4,Budget!$B$4:$N$4,0))</f>
        <v>4850</v>
      </c>
      <c r="D13" s="22">
        <f>INDEX(Actuals!$C$6:$O$24,MATCH(Variance!$B13,Actuals!$C$6:$C$24,0),MATCH(Variance!$D$4,Actuals!$C$6:$O$6,0))</f>
        <v>4733</v>
      </c>
      <c r="E13" s="22">
        <f t="shared" si="0"/>
        <v>-117</v>
      </c>
      <c r="F13" s="23">
        <f t="shared" si="1"/>
        <v>-2.4123711340206189E-2</v>
      </c>
    </row>
    <row r="14" spans="2:19" x14ac:dyDescent="0.2">
      <c r="C14" s="21"/>
      <c r="D14" s="21"/>
      <c r="E14" s="21"/>
      <c r="F14" s="20"/>
    </row>
    <row r="15" spans="2:19" x14ac:dyDescent="0.2">
      <c r="B15" s="1" t="s">
        <v>26</v>
      </c>
      <c r="C15" s="21"/>
      <c r="D15" s="21"/>
      <c r="E15" s="21"/>
      <c r="F15" s="20"/>
    </row>
    <row r="16" spans="2:19" x14ac:dyDescent="0.2">
      <c r="B16" t="s">
        <v>16</v>
      </c>
      <c r="C16" s="21">
        <f>INDEX(Budget!$B$4:$N$22,MATCH(Variance!$B16,Budget!$B$4:$B$22,0),MATCH(Variance!$D$4,Budget!$B$4:$N$4,0))</f>
        <v>1300</v>
      </c>
      <c r="D16" s="21">
        <f>INDEX(Actuals!$C$6:$O$24,MATCH(Variance!$B16,Actuals!$C$6:$C$24,0),MATCH(Variance!$D$4,Actuals!$C$6:$O$6,0))</f>
        <v>1300</v>
      </c>
      <c r="E16" s="21">
        <f>C16-D16</f>
        <v>0</v>
      </c>
      <c r="F16" s="20">
        <f>IFERROR(C16/D16-1,"N/A")</f>
        <v>0</v>
      </c>
    </row>
    <row r="17" spans="2:6" x14ac:dyDescent="0.2">
      <c r="B17" t="s">
        <v>17</v>
      </c>
      <c r="C17" s="21">
        <f>INDEX(Budget!$B$4:$N$22,MATCH(Variance!$B17,Budget!$B$4:$B$22,0),MATCH(Variance!$D$4,Budget!$B$4:$N$4,0))</f>
        <v>100</v>
      </c>
      <c r="D17" s="21">
        <f>INDEX(Actuals!$C$6:$O$24,MATCH(Variance!$B17,Actuals!$C$6:$C$24,0),MATCH(Variance!$D$4,Actuals!$C$6:$O$6,0))</f>
        <v>117</v>
      </c>
      <c r="E17" s="21">
        <f t="shared" ref="E17:E26" si="2">C17-D17</f>
        <v>-17</v>
      </c>
      <c r="F17" s="20">
        <f t="shared" ref="F17:F26" si="3">IFERROR(C17/D17-1,"N/A")</f>
        <v>-0.14529914529914534</v>
      </c>
    </row>
    <row r="18" spans="2:6" x14ac:dyDescent="0.2">
      <c r="B18" t="s">
        <v>18</v>
      </c>
      <c r="C18" s="21">
        <f>INDEX(Budget!$B$4:$N$22,MATCH(Variance!$B18,Budget!$B$4:$B$22,0),MATCH(Variance!$D$4,Budget!$B$4:$N$4,0))</f>
        <v>50</v>
      </c>
      <c r="D18" s="21">
        <f>INDEX(Actuals!$C$6:$O$24,MATCH(Variance!$B18,Actuals!$C$6:$C$24,0),MATCH(Variance!$D$4,Actuals!$C$6:$O$6,0))</f>
        <v>50</v>
      </c>
      <c r="E18" s="21">
        <f t="shared" si="2"/>
        <v>0</v>
      </c>
      <c r="F18" s="20">
        <f t="shared" si="3"/>
        <v>0</v>
      </c>
    </row>
    <row r="19" spans="2:6" x14ac:dyDescent="0.2">
      <c r="B19" t="s">
        <v>19</v>
      </c>
      <c r="C19" s="21">
        <f>INDEX(Budget!$B$4:$N$22,MATCH(Variance!$B19,Budget!$B$4:$B$22,0),MATCH(Variance!$D$4,Budget!$B$4:$N$4,0))</f>
        <v>0</v>
      </c>
      <c r="D19" s="21">
        <f>INDEX(Actuals!$C$6:$O$24,MATCH(Variance!$B19,Actuals!$C$6:$C$24,0),MATCH(Variance!$D$4,Actuals!$C$6:$O$6,0))</f>
        <v>0</v>
      </c>
      <c r="E19" s="21">
        <f t="shared" si="2"/>
        <v>0</v>
      </c>
      <c r="F19" s="20" t="str">
        <f t="shared" si="3"/>
        <v>N/A</v>
      </c>
    </row>
    <row r="20" spans="2:6" x14ac:dyDescent="0.2">
      <c r="B20" t="s">
        <v>20</v>
      </c>
      <c r="C20" s="21">
        <f>INDEX(Budget!$B$4:$N$22,MATCH(Variance!$B20,Budget!$B$4:$B$22,0),MATCH(Variance!$D$4,Budget!$B$4:$N$4,0))</f>
        <v>0</v>
      </c>
      <c r="D20" s="21">
        <f>INDEX(Actuals!$C$6:$O$24,MATCH(Variance!$B20,Actuals!$C$6:$C$24,0),MATCH(Variance!$D$4,Actuals!$C$6:$O$6,0))</f>
        <v>0</v>
      </c>
      <c r="E20" s="21">
        <f t="shared" si="2"/>
        <v>0</v>
      </c>
      <c r="F20" s="20" t="str">
        <f t="shared" si="3"/>
        <v>N/A</v>
      </c>
    </row>
    <row r="21" spans="2:6" x14ac:dyDescent="0.2">
      <c r="B21" t="s">
        <v>21</v>
      </c>
      <c r="C21" s="21">
        <f>INDEX(Budget!$B$4:$N$22,MATCH(Variance!$B21,Budget!$B$4:$B$22,0),MATCH(Variance!$D$4,Budget!$B$4:$N$4,0))</f>
        <v>0</v>
      </c>
      <c r="D21" s="21">
        <f>INDEX(Actuals!$C$6:$O$24,MATCH(Variance!$B21,Actuals!$C$6:$C$24,0),MATCH(Variance!$D$4,Actuals!$C$6:$O$6,0))</f>
        <v>0</v>
      </c>
      <c r="E21" s="21">
        <f t="shared" si="2"/>
        <v>0</v>
      </c>
      <c r="F21" s="20" t="str">
        <f t="shared" si="3"/>
        <v>N/A</v>
      </c>
    </row>
    <row r="22" spans="2:6" x14ac:dyDescent="0.2">
      <c r="B22" t="s">
        <v>22</v>
      </c>
      <c r="C22" s="21">
        <f>INDEX(Budget!$B$4:$N$22,MATCH(Variance!$B22,Budget!$B$4:$B$22,0),MATCH(Variance!$D$4,Budget!$B$4:$N$4,0))</f>
        <v>70</v>
      </c>
      <c r="D22" s="21">
        <f>INDEX(Actuals!$C$6:$O$24,MATCH(Variance!$B22,Actuals!$C$6:$C$24,0),MATCH(Variance!$D$4,Actuals!$C$6:$O$6,0))</f>
        <v>61</v>
      </c>
      <c r="E22" s="21">
        <f t="shared" si="2"/>
        <v>9</v>
      </c>
      <c r="F22" s="20">
        <f t="shared" si="3"/>
        <v>0.14754098360655732</v>
      </c>
    </row>
    <row r="23" spans="2:6" x14ac:dyDescent="0.2">
      <c r="B23" t="s">
        <v>23</v>
      </c>
      <c r="C23" s="21">
        <f>INDEX(Budget!$B$4:$N$22,MATCH(Variance!$B23,Budget!$B$4:$B$22,0),MATCH(Variance!$D$4,Budget!$B$4:$N$4,0))</f>
        <v>300</v>
      </c>
      <c r="D23" s="21">
        <f>INDEX(Actuals!$C$6:$O$24,MATCH(Variance!$B23,Actuals!$C$6:$C$24,0),MATCH(Variance!$D$4,Actuals!$C$6:$O$6,0))</f>
        <v>298</v>
      </c>
      <c r="E23" s="21">
        <f t="shared" si="2"/>
        <v>2</v>
      </c>
      <c r="F23" s="20">
        <f t="shared" si="3"/>
        <v>6.7114093959732557E-3</v>
      </c>
    </row>
    <row r="24" spans="2:6" x14ac:dyDescent="0.2">
      <c r="B24" t="s">
        <v>24</v>
      </c>
      <c r="C24" s="21">
        <f>INDEX(Budget!$B$4:$N$22,MATCH(Variance!$B24,Budget!$B$4:$B$22,0),MATCH(Variance!$D$4,Budget!$B$4:$N$4,0))</f>
        <v>300</v>
      </c>
      <c r="D24" s="21">
        <f>INDEX(Actuals!$C$6:$O$24,MATCH(Variance!$B24,Actuals!$C$6:$C$24,0),MATCH(Variance!$D$4,Actuals!$C$6:$O$6,0))</f>
        <v>415</v>
      </c>
      <c r="E24" s="21">
        <f t="shared" si="2"/>
        <v>-115</v>
      </c>
      <c r="F24" s="20">
        <f t="shared" si="3"/>
        <v>-0.27710843373493976</v>
      </c>
    </row>
    <row r="25" spans="2:6" x14ac:dyDescent="0.2">
      <c r="B25" t="s">
        <v>2</v>
      </c>
      <c r="C25" s="21">
        <f>INDEX(Budget!$B$4:$N$22,MATCH(Variance!$B25,Budget!$B$4:$B$22,0),MATCH(Variance!$D$4,Budget!$B$4:$N$4,0))</f>
        <v>50</v>
      </c>
      <c r="D25" s="21">
        <f>INDEX(Actuals!$C$6:$O$24,MATCH(Variance!$B25,Actuals!$C$6:$C$24,0),MATCH(Variance!$D$4,Actuals!$C$6:$O$6,0))</f>
        <v>0</v>
      </c>
      <c r="E25" s="21">
        <f t="shared" si="2"/>
        <v>50</v>
      </c>
      <c r="F25" s="20" t="str">
        <f t="shared" si="3"/>
        <v>N/A</v>
      </c>
    </row>
    <row r="26" spans="2:6" x14ac:dyDescent="0.2">
      <c r="B26" s="2" t="s">
        <v>25</v>
      </c>
      <c r="C26" s="22">
        <f>INDEX(Budget!$B$4:$N$22,MATCH(Variance!$B26,Budget!$B$4:$B$22,0),MATCH(Variance!$D$4,Budget!$B$4:$N$4,0))</f>
        <v>2320</v>
      </c>
      <c r="D26" s="22">
        <f>INDEX(Actuals!$C$6:$O$24,MATCH(Variance!$B26,Actuals!$C$6:$C$24,0),MATCH(Variance!$D$4,Actuals!$C$6:$O$6,0))</f>
        <v>2434</v>
      </c>
      <c r="E26" s="22">
        <f t="shared" si="2"/>
        <v>-114</v>
      </c>
      <c r="F26" s="20">
        <f t="shared" si="3"/>
        <v>-4.6836483155299868E-2</v>
      </c>
    </row>
    <row r="29" spans="2:6" x14ac:dyDescent="0.2">
      <c r="C29" s="1" t="s">
        <v>3</v>
      </c>
    </row>
    <row r="30" spans="2:6" x14ac:dyDescent="0.2">
      <c r="C30" s="13" t="s">
        <v>30</v>
      </c>
      <c r="D30" s="13" t="s">
        <v>31</v>
      </c>
      <c r="E30" s="13" t="s">
        <v>32</v>
      </c>
      <c r="F30" s="13" t="s">
        <v>33</v>
      </c>
    </row>
    <row r="31" spans="2:6" x14ac:dyDescent="0.2">
      <c r="B31" t="s">
        <v>4</v>
      </c>
      <c r="C31" s="21">
        <f>INDEX(Budget!$B$4:$N$22,MATCH(Variance!$C$29,Budget!$B$4:$B$22,0),MATCH(Variance!$B31,Budget!$B$4:$N$4,0))</f>
        <v>4850</v>
      </c>
      <c r="D31" s="21">
        <f>INDEX(Actuals!$C$6:$O$24,MATCH(Variance!$C$29,Actuals!$C$6:$C$24,0),MATCH(Variance!$B31,Actuals!$C$6:$O$6,0))</f>
        <v>4806</v>
      </c>
      <c r="E31" s="21">
        <f>D31-C31</f>
        <v>-44</v>
      </c>
      <c r="F31" s="20">
        <f>D31/C31-1</f>
        <v>-9.0721649484536426E-3</v>
      </c>
    </row>
    <row r="32" spans="2:6" x14ac:dyDescent="0.2">
      <c r="B32" t="s">
        <v>5</v>
      </c>
      <c r="C32" s="21">
        <f>INDEX(Budget!$B$4:$N$22,MATCH(Variance!$C$29,Budget!$B$4:$B$22,0),MATCH(Variance!$B32,Budget!$B$4:$N$4,0))</f>
        <v>4850</v>
      </c>
      <c r="D32" s="21">
        <f>INDEX(Actuals!$C$6:$O$24,MATCH(Variance!$C$29,Actuals!$C$6:$C$24,0),MATCH(Variance!$B32,Actuals!$C$6:$O$6,0))</f>
        <v>4782</v>
      </c>
      <c r="E32" s="21">
        <f t="shared" ref="E32:E42" si="4">D32-C32</f>
        <v>-68</v>
      </c>
      <c r="F32" s="20">
        <f t="shared" ref="F32:F42" si="5">D32/C32-1</f>
        <v>-1.4020618556701003E-2</v>
      </c>
    </row>
    <row r="33" spans="2:6" x14ac:dyDescent="0.2">
      <c r="B33" t="s">
        <v>6</v>
      </c>
      <c r="C33" s="21">
        <f>INDEX(Budget!$B$4:$N$22,MATCH(Variance!$C$29,Budget!$B$4:$B$22,0),MATCH(Variance!$B33,Budget!$B$4:$N$4,0))</f>
        <v>4850</v>
      </c>
      <c r="D33" s="21">
        <f>INDEX(Actuals!$C$6:$O$24,MATCH(Variance!$C$29,Actuals!$C$6:$C$24,0),MATCH(Variance!$B33,Actuals!$C$6:$O$6,0))</f>
        <v>4858</v>
      </c>
      <c r="E33" s="21">
        <f t="shared" si="4"/>
        <v>8</v>
      </c>
      <c r="F33" s="20">
        <f t="shared" si="5"/>
        <v>1.6494845360823795E-3</v>
      </c>
    </row>
    <row r="34" spans="2:6" x14ac:dyDescent="0.2">
      <c r="B34" t="s">
        <v>7</v>
      </c>
      <c r="C34" s="21">
        <f>INDEX(Budget!$B$4:$N$22,MATCH(Variance!$C$29,Budget!$B$4:$B$22,0),MATCH(Variance!$B34,Budget!$B$4:$N$4,0))</f>
        <v>4850</v>
      </c>
      <c r="D34" s="21">
        <f>INDEX(Actuals!$C$6:$O$24,MATCH(Variance!$C$29,Actuals!$C$6:$C$24,0),MATCH(Variance!$B34,Actuals!$C$6:$O$6,0))</f>
        <v>4930</v>
      </c>
      <c r="E34" s="21">
        <f t="shared" si="4"/>
        <v>80</v>
      </c>
      <c r="F34" s="20">
        <f t="shared" si="5"/>
        <v>1.6494845360824684E-2</v>
      </c>
    </row>
    <row r="35" spans="2:6" x14ac:dyDescent="0.2">
      <c r="B35" t="s">
        <v>8</v>
      </c>
      <c r="C35" s="21">
        <f>INDEX(Budget!$B$4:$N$22,MATCH(Variance!$C$29,Budget!$B$4:$B$22,0),MATCH(Variance!$B35,Budget!$B$4:$N$4,0))</f>
        <v>4850</v>
      </c>
      <c r="D35" s="21">
        <f>INDEX(Actuals!$C$6:$O$24,MATCH(Variance!$C$29,Actuals!$C$6:$C$24,0),MATCH(Variance!$B35,Actuals!$C$6:$O$6,0))</f>
        <v>4766</v>
      </c>
      <c r="E35" s="21">
        <f t="shared" si="4"/>
        <v>-84</v>
      </c>
      <c r="F35" s="20">
        <f t="shared" si="5"/>
        <v>-1.7319587628865984E-2</v>
      </c>
    </row>
    <row r="36" spans="2:6" x14ac:dyDescent="0.2">
      <c r="B36" t="s">
        <v>9</v>
      </c>
      <c r="C36" s="21">
        <f>INDEX(Budget!$B$4:$N$22,MATCH(Variance!$C$29,Budget!$B$4:$B$22,0),MATCH(Variance!$B36,Budget!$B$4:$N$4,0))</f>
        <v>4850</v>
      </c>
      <c r="D36" s="21">
        <f>INDEX(Actuals!$C$6:$O$24,MATCH(Variance!$C$29,Actuals!$C$6:$C$24,0),MATCH(Variance!$B36,Actuals!$C$6:$O$6,0))</f>
        <v>4733</v>
      </c>
      <c r="E36" s="21">
        <f t="shared" si="4"/>
        <v>-117</v>
      </c>
      <c r="F36" s="20">
        <f t="shared" si="5"/>
        <v>-2.4123711340206189E-2</v>
      </c>
    </row>
    <row r="37" spans="2:6" x14ac:dyDescent="0.2">
      <c r="B37" t="s">
        <v>10</v>
      </c>
      <c r="C37" s="21">
        <f>INDEX(Budget!$B$4:$N$22,MATCH(Variance!$C$29,Budget!$B$4:$B$22,0),MATCH(Variance!$B37,Budget!$B$4:$N$4,0))</f>
        <v>4850</v>
      </c>
      <c r="D37" s="21">
        <f>INDEX(Actuals!$C$6:$O$24,MATCH(Variance!$C$29,Actuals!$C$6:$C$24,0),MATCH(Variance!$B37,Actuals!$C$6:$O$6,0))</f>
        <v>4800</v>
      </c>
      <c r="E37" s="21">
        <f t="shared" si="4"/>
        <v>-50</v>
      </c>
      <c r="F37" s="20">
        <f t="shared" si="5"/>
        <v>-1.0309278350515427E-2</v>
      </c>
    </row>
    <row r="38" spans="2:6" x14ac:dyDescent="0.2">
      <c r="B38" t="s">
        <v>11</v>
      </c>
      <c r="C38" s="21">
        <f>INDEX(Budget!$B$4:$N$22,MATCH(Variance!$C$29,Budget!$B$4:$B$22,0),MATCH(Variance!$B38,Budget!$B$4:$N$4,0))</f>
        <v>4850</v>
      </c>
      <c r="D38" s="21">
        <f>INDEX(Actuals!$C$6:$O$24,MATCH(Variance!$C$29,Actuals!$C$6:$C$24,0),MATCH(Variance!$B38,Actuals!$C$6:$O$6,0))</f>
        <v>4957</v>
      </c>
      <c r="E38" s="21">
        <f t="shared" si="4"/>
        <v>107</v>
      </c>
      <c r="F38" s="20">
        <f t="shared" si="5"/>
        <v>2.2061855670103103E-2</v>
      </c>
    </row>
    <row r="39" spans="2:6" x14ac:dyDescent="0.2">
      <c r="B39" t="s">
        <v>12</v>
      </c>
      <c r="C39" s="21">
        <f>INDEX(Budget!$B$4:$N$22,MATCH(Variance!$C$29,Budget!$B$4:$B$22,0),MATCH(Variance!$B39,Budget!$B$4:$N$4,0))</f>
        <v>4850</v>
      </c>
      <c r="D39" s="21">
        <f>INDEX(Actuals!$C$6:$O$24,MATCH(Variance!$C$29,Actuals!$C$6:$C$24,0),MATCH(Variance!$B39,Actuals!$C$6:$O$6,0))</f>
        <v>4801</v>
      </c>
      <c r="E39" s="21">
        <f t="shared" si="4"/>
        <v>-49</v>
      </c>
      <c r="F39" s="20">
        <f t="shared" si="5"/>
        <v>-1.0103092783505185E-2</v>
      </c>
    </row>
    <row r="40" spans="2:6" x14ac:dyDescent="0.2">
      <c r="B40" t="s">
        <v>13</v>
      </c>
      <c r="C40" s="21">
        <f>INDEX(Budget!$B$4:$N$22,MATCH(Variance!$C$29,Budget!$B$4:$B$22,0),MATCH(Variance!$B40,Budget!$B$4:$N$4,0))</f>
        <v>4850</v>
      </c>
      <c r="D40" s="21">
        <f>INDEX(Actuals!$C$6:$O$24,MATCH(Variance!$C$29,Actuals!$C$6:$C$24,0),MATCH(Variance!$B40,Actuals!$C$6:$O$6,0))</f>
        <v>4766</v>
      </c>
      <c r="E40" s="21">
        <f t="shared" si="4"/>
        <v>-84</v>
      </c>
      <c r="F40" s="20">
        <f t="shared" si="5"/>
        <v>-1.7319587628865984E-2</v>
      </c>
    </row>
    <row r="41" spans="2:6" x14ac:dyDescent="0.2">
      <c r="B41" t="s">
        <v>14</v>
      </c>
      <c r="C41" s="21">
        <f>INDEX(Budget!$B$4:$N$22,MATCH(Variance!$C$29,Budget!$B$4:$B$22,0),MATCH(Variance!$B41,Budget!$B$4:$N$4,0))</f>
        <v>4850</v>
      </c>
      <c r="D41" s="21">
        <f>INDEX(Actuals!$C$6:$O$24,MATCH(Variance!$C$29,Actuals!$C$6:$C$24,0),MATCH(Variance!$B41,Actuals!$C$6:$O$6,0))</f>
        <v>4871</v>
      </c>
      <c r="E41" s="21">
        <f t="shared" si="4"/>
        <v>21</v>
      </c>
      <c r="F41" s="20">
        <f t="shared" si="5"/>
        <v>4.3298969072165239E-3</v>
      </c>
    </row>
    <row r="42" spans="2:6" x14ac:dyDescent="0.2">
      <c r="B42" t="s">
        <v>15</v>
      </c>
      <c r="C42" s="21">
        <f>INDEX(Budget!$B$4:$N$22,MATCH(Variance!$C$29,Budget!$B$4:$B$22,0),MATCH(Variance!$B42,Budget!$B$4:$N$4,0))</f>
        <v>4850</v>
      </c>
      <c r="D42" s="21">
        <f>INDEX(Actuals!$C$6:$O$24,MATCH(Variance!$C$29,Actuals!$C$6:$C$24,0),MATCH(Variance!$B42,Actuals!$C$6:$O$6,0))</f>
        <v>4974</v>
      </c>
      <c r="E42" s="21">
        <f t="shared" si="4"/>
        <v>124</v>
      </c>
      <c r="F42" s="20">
        <f t="shared" si="5"/>
        <v>2.5567010309278437E-2</v>
      </c>
    </row>
  </sheetData>
  <phoneticPr fontId="6" type="noConversion"/>
  <conditionalFormatting sqref="E16:E26">
    <cfRule type="cellIs" dxfId="11" priority="11" operator="lessThan">
      <formula>0</formula>
    </cfRule>
    <cfRule type="cellIs" dxfId="10" priority="12" operator="greaterThan">
      <formula>0</formula>
    </cfRule>
  </conditionalFormatting>
  <conditionalFormatting sqref="E10:F13">
    <cfRule type="cellIs" dxfId="9" priority="5" operator="lessThan">
      <formula>0</formula>
    </cfRule>
    <cfRule type="cellIs" dxfId="8" priority="6" operator="greaterThan">
      <formula>0</formula>
    </cfRule>
    <cfRule type="cellIs" dxfId="7" priority="9" operator="lessThan">
      <formula>0</formula>
    </cfRule>
    <cfRule type="cellIs" dxfId="6" priority="10" operator="greaterThan">
      <formula>0</formula>
    </cfRule>
  </conditionalFormatting>
  <conditionalFormatting sqref="E16:F26">
    <cfRule type="cellIs" dxfId="5" priority="3" operator="greaterThan">
      <formula>0</formula>
    </cfRule>
    <cfRule type="cellIs" dxfId="4" priority="4" operator="lessThan">
      <formula>0</formula>
    </cfRule>
    <cfRule type="cellIs" dxfId="3" priority="7" operator="lessThan">
      <formula>0</formula>
    </cfRule>
    <cfRule type="cellIs" dxfId="2" priority="8" operator="greaterThan">
      <formula>0</formula>
    </cfRule>
  </conditionalFormatting>
  <conditionalFormatting sqref="E31:F42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9ABC481-F4C8-D346-BD6D-A5C15ECB511A}">
          <x14:formula1>
            <xm:f>Actuals!$D$6:$O$6</xm:f>
          </x14:formula1>
          <xm:sqref>D4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Budget</vt:lpstr>
      <vt:lpstr>Actuals</vt:lpstr>
      <vt:lpstr>Variance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Luke Taulbee</cp:lastModifiedBy>
  <dcterms:created xsi:type="dcterms:W3CDTF">2025-03-05T00:41:06Z</dcterms:created>
  <dcterms:modified xsi:type="dcterms:W3CDTF">2025-03-06T18:08:35Z</dcterms:modified>
</cp:coreProperties>
</file>