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krunchy2025\data-raw\"/>
    </mc:Choice>
  </mc:AlternateContent>
  <xr:revisionPtr revIDLastSave="0" documentId="13_ncr:1_{54F75AB3-113A-4B32-BCE4-4FEAAAC54D0D}" xr6:coauthVersionLast="47" xr6:coauthVersionMax="47" xr10:uidLastSave="{00000000-0000-0000-0000-000000000000}"/>
  <bookViews>
    <workbookView xWindow="-28920" yWindow="-120" windowWidth="29040" windowHeight="15720" xr2:uid="{E0CDEE87-6CC2-4107-81B9-F1AD4EA64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G35" i="1"/>
  <c r="G34" i="1"/>
  <c r="E34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E26" i="1"/>
  <c r="K43" i="1"/>
  <c r="J43" i="1"/>
  <c r="M43" i="1" s="1"/>
  <c r="E43" i="1"/>
  <c r="D43" i="1"/>
  <c r="K42" i="1"/>
  <c r="J42" i="1"/>
  <c r="M42" i="1" s="1"/>
  <c r="E42" i="1"/>
  <c r="D42" i="1"/>
  <c r="E41" i="1"/>
  <c r="D41" i="1"/>
  <c r="G40" i="1"/>
  <c r="E40" i="1"/>
  <c r="D40" i="1"/>
  <c r="G39" i="1"/>
  <c r="E39" i="1"/>
  <c r="D39" i="1"/>
  <c r="G38" i="1"/>
  <c r="D38" i="1"/>
  <c r="G37" i="1"/>
  <c r="E37" i="1" s="1"/>
  <c r="D37" i="1"/>
  <c r="G36" i="1"/>
  <c r="D36" i="1"/>
  <c r="D35" i="1"/>
  <c r="D34" i="1"/>
  <c r="G33" i="1"/>
  <c r="D33" i="1"/>
  <c r="G32" i="1"/>
  <c r="D32" i="1"/>
  <c r="G31" i="1"/>
  <c r="D31" i="1"/>
  <c r="E30" i="1"/>
  <c r="D30" i="1"/>
  <c r="G29" i="1"/>
  <c r="D29" i="1"/>
  <c r="G28" i="1"/>
  <c r="D28" i="1"/>
  <c r="G27" i="1"/>
  <c r="D27" i="1"/>
  <c r="D26" i="1"/>
  <c r="E25" i="1"/>
  <c r="D25" i="1"/>
  <c r="G24" i="1"/>
  <c r="D24" i="1"/>
  <c r="G23" i="1"/>
  <c r="D23" i="1"/>
  <c r="G22" i="1"/>
  <c r="D22" i="1"/>
  <c r="G21" i="1"/>
  <c r="D21" i="1"/>
  <c r="G20" i="1"/>
  <c r="D20" i="1"/>
  <c r="F19" i="1"/>
  <c r="L19" i="1" s="1"/>
  <c r="D19" i="1"/>
  <c r="F18" i="1"/>
  <c r="L18" i="1" s="1"/>
  <c r="D18" i="1"/>
  <c r="F17" i="1"/>
  <c r="L17" i="1" s="1"/>
  <c r="D17" i="1"/>
  <c r="F16" i="1"/>
  <c r="L16" i="1" s="1"/>
  <c r="D16" i="1"/>
  <c r="F15" i="1"/>
  <c r="L15" i="1" s="1"/>
  <c r="D15" i="1"/>
  <c r="F14" i="1"/>
  <c r="L14" i="1" s="1"/>
  <c r="D14" i="1"/>
  <c r="F13" i="1"/>
  <c r="L13" i="1" s="1"/>
  <c r="D13" i="1"/>
  <c r="F12" i="1"/>
  <c r="L12" i="1" s="1"/>
  <c r="D12" i="1"/>
  <c r="F11" i="1"/>
  <c r="L11" i="1" s="1"/>
  <c r="D11" i="1"/>
  <c r="F10" i="1"/>
  <c r="G10" i="1" s="1"/>
  <c r="D10" i="1"/>
  <c r="F9" i="1"/>
  <c r="L9" i="1" s="1"/>
  <c r="D9" i="1"/>
  <c r="F8" i="1"/>
  <c r="L8" i="1" s="1"/>
  <c r="D8" i="1"/>
  <c r="F7" i="1"/>
  <c r="L7" i="1" s="1"/>
  <c r="D7" i="1"/>
  <c r="F6" i="1"/>
  <c r="G6" i="1" s="1"/>
  <c r="D6" i="1"/>
  <c r="F5" i="1"/>
  <c r="L5" i="1" s="1"/>
  <c r="D5" i="1"/>
  <c r="F4" i="1"/>
  <c r="L4" i="1" s="1"/>
  <c r="D4" i="1"/>
  <c r="F3" i="1"/>
  <c r="G3" i="1" s="1"/>
  <c r="D3" i="1"/>
  <c r="F2" i="1"/>
  <c r="G2" i="1" s="1"/>
  <c r="D2" i="1"/>
  <c r="L10" i="1" l="1"/>
  <c r="L2" i="1"/>
  <c r="L3" i="1"/>
  <c r="L6" i="1"/>
  <c r="E38" i="1"/>
  <c r="G17" i="1"/>
  <c r="G15" i="1"/>
  <c r="G8" i="1"/>
  <c r="G12" i="1"/>
  <c r="G5" i="1"/>
  <c r="G13" i="1"/>
  <c r="G19" i="1"/>
  <c r="G14" i="1"/>
  <c r="G11" i="1"/>
  <c r="E36" i="1"/>
  <c r="E35" i="1"/>
  <c r="G18" i="1"/>
  <c r="G9" i="1"/>
  <c r="G16" i="1"/>
  <c r="E33" i="1"/>
  <c r="G7" i="1"/>
  <c r="G4" i="1"/>
</calcChain>
</file>

<file path=xl/sharedStrings.xml><?xml version="1.0" encoding="utf-8"?>
<sst xmlns="http://schemas.openxmlformats.org/spreadsheetml/2006/main" count="29" uniqueCount="29">
  <si>
    <t>Year</t>
  </si>
  <si>
    <t>Tyee Catch large not corrected</t>
  </si>
  <si>
    <t>Tyee catch jacks not corrected</t>
  </si>
  <si>
    <t>Tyee catch Jacks + Large</t>
  </si>
  <si>
    <t>FW Sport catch Large + Jacks TOTAL Skeena</t>
  </si>
  <si>
    <t>FW Sport catch Large + Jacks BELOW Terrace</t>
  </si>
  <si>
    <t>FW Sport catch Large + Jacks ABOVE Terrace</t>
  </si>
  <si>
    <t>FW Sport catch Large below Terrace</t>
  </si>
  <si>
    <t>FW Sport catch Jacks below Terrace</t>
  </si>
  <si>
    <t>FW Sport releases Large below Terrace</t>
  </si>
  <si>
    <t>FW Sport releases Jacks below Terrace</t>
  </si>
  <si>
    <t>FN fw catch below Terrace</t>
  </si>
  <si>
    <t>FN fw catch above Terrace</t>
  </si>
  <si>
    <t>est. sport above Terrace = 20% of below Terrace</t>
  </si>
  <si>
    <t>Tyee test catch looks different than the catch in the terminal run file because it includes jacks</t>
  </si>
  <si>
    <t>1000 above / 2500 below from average 2010-2017 and old Elmer Fast data</t>
  </si>
  <si>
    <t>2007, 2012 flood or persistent high water years</t>
  </si>
  <si>
    <t>2011 high snow pack and low catches, flood early then avg flows</t>
  </si>
  <si>
    <t>NCBC terminal catch place holder was 7000 which is too large so used 2500 for lower Skeena which is ~ average of previous and post 10 year estimates.</t>
  </si>
  <si>
    <t>2001 &amp; 1996 higher than normal flows late</t>
  </si>
  <si>
    <t>Place holder of 1000</t>
  </si>
  <si>
    <t>2004 waters low</t>
  </si>
  <si>
    <t>2017 flood early but below normal flows after June 15</t>
  </si>
  <si>
    <t>Sport above Terrace essentially closed after 2018</t>
  </si>
  <si>
    <t>2001 &amp; 2004 large abundance and catch</t>
  </si>
  <si>
    <t>FW Sport catch below Terrace</t>
  </si>
  <si>
    <t>FW Sport releases below Terrace</t>
  </si>
  <si>
    <t>Total Skeena sport catch 1979 to 1996 separated into 2/3 catch below Terrace and 1/3 catch above Terrace (comment from E. Fast in 1989)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</si>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</sst>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8"/>
      <color indexed="9"/>
      <name val="Courie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right"/>
    </xf>
    <xf numFmtId="1" fontId="2" fillId="0" borderId="0" xfId="1" applyNumberFormat="1" applyFont="1"/>
    <xf numFmtId="3" fontId="2" fillId="3" borderId="0" xfId="3" applyNumberFormat="1" applyFont="1" applyFill="1" applyAlignment="1">
      <alignment horizontal="right"/>
    </xf>
    <xf numFmtId="3" fontId="2" fillId="0" borderId="0" xfId="1" applyNumberFormat="1" applyFont="1"/>
    <xf numFmtId="164" fontId="2" fillId="0" borderId="0" xfId="1" applyNumberFormat="1" applyFont="1"/>
    <xf numFmtId="3" fontId="2" fillId="0" borderId="0" xfId="3" applyNumberFormat="1" applyFont="1" applyAlignment="1">
      <alignment horizontal="center"/>
    </xf>
    <xf numFmtId="3" fontId="2" fillId="4" borderId="0" xfId="3" applyNumberFormat="1" applyFont="1" applyFill="1"/>
    <xf numFmtId="3" fontId="2" fillId="0" borderId="0" xfId="3" applyNumberFormat="1" applyFont="1" applyAlignment="1">
      <alignment horizontal="right"/>
    </xf>
    <xf numFmtId="3" fontId="2" fillId="5" borderId="0" xfId="3" applyNumberFormat="1" applyFont="1" applyFill="1"/>
    <xf numFmtId="0" fontId="2" fillId="6" borderId="0" xfId="1" applyFont="1" applyFill="1"/>
    <xf numFmtId="3" fontId="2" fillId="7" borderId="0" xfId="3" applyNumberFormat="1" applyFont="1" applyFill="1" applyAlignment="1">
      <alignment horizontal="right"/>
    </xf>
    <xf numFmtId="0" fontId="2" fillId="7" borderId="0" xfId="1" applyFont="1" applyFill="1"/>
    <xf numFmtId="0" fontId="2" fillId="4" borderId="0" xfId="1" applyFont="1" applyFill="1"/>
    <xf numFmtId="0" fontId="2" fillId="5" borderId="0" xfId="1" applyFont="1" applyFill="1"/>
    <xf numFmtId="0" fontId="2" fillId="0" borderId="0" xfId="1" applyFont="1" applyFill="1" applyAlignment="1">
      <alignment horizontal="right" wrapText="1"/>
    </xf>
    <xf numFmtId="0" fontId="2" fillId="0" borderId="0" xfId="1" applyFont="1" applyFill="1"/>
    <xf numFmtId="0" fontId="3" fillId="0" borderId="0" xfId="1" applyFont="1" applyFill="1" applyAlignment="1">
      <alignment horizontal="right" wrapText="1"/>
    </xf>
    <xf numFmtId="0" fontId="2" fillId="0" borderId="0" xfId="1" applyFont="1" applyFill="1" applyAlignment="1">
      <alignment horizontal="right"/>
    </xf>
    <xf numFmtId="0" fontId="2" fillId="3" borderId="0" xfId="1" applyFont="1" applyFill="1"/>
    <xf numFmtId="3" fontId="2" fillId="0" borderId="0" xfId="1" applyNumberFormat="1" applyFont="1" applyFill="1"/>
    <xf numFmtId="1" fontId="2" fillId="0" borderId="0" xfId="1" applyNumberFormat="1" applyFont="1" applyFill="1"/>
    <xf numFmtId="0" fontId="2" fillId="2" borderId="1" xfId="2" applyFont="1" applyFill="1" applyBorder="1" applyAlignment="1">
      <alignment horizontal="right" wrapText="1"/>
    </xf>
    <xf numFmtId="0" fontId="2" fillId="2" borderId="0" xfId="1" applyFont="1" applyFill="1" applyAlignment="1">
      <alignment horizontal="right" wrapText="1"/>
    </xf>
    <xf numFmtId="0" fontId="5" fillId="2" borderId="0" xfId="0" applyFont="1" applyFill="1" applyAlignment="1">
      <alignment wrapText="1"/>
    </xf>
    <xf numFmtId="0" fontId="2" fillId="0" borderId="0" xfId="1" applyFont="1" applyAlignment="1"/>
  </cellXfs>
  <cellStyles count="5">
    <cellStyle name="Normal" xfId="0" builtinId="0"/>
    <cellStyle name="Normal 2" xfId="1" xr:uid="{6A551D6F-55D0-423A-A22F-5C10FAA1EEC6}"/>
    <cellStyle name="Normal_Area 3&amp;4 terminal run history" xfId="3" xr:uid="{98B071EB-E037-4808-B139-2020F514F630}"/>
    <cellStyle name="Normal_Stock proportions by year corrected to sampling" xfId="2" xr:uid="{D429C7EC-1086-4D87-8B1B-1C59B215DA4C}"/>
    <cellStyle name="Percent 2" xfId="4" xr:uid="{2F3B73F8-E6F2-497C-B5BF-13A5CF7D8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952C-60AA-4AE7-A274-2D9A331D3C7B}">
  <dimension ref="A1:BI186"/>
  <sheetViews>
    <sheetView tabSelected="1" workbookViewId="0">
      <pane ySplit="1" topLeftCell="A2" activePane="bottomLeft" state="frozen"/>
      <selection pane="bottomLeft" activeCell="K18" sqref="K18"/>
    </sheetView>
  </sheetViews>
  <sheetFormatPr defaultColWidth="8.7109375" defaultRowHeight="12" x14ac:dyDescent="0.2"/>
  <cols>
    <col min="1" max="1" width="8.85546875" style="1" customWidth="1"/>
    <col min="2" max="3" width="8.7109375" style="1"/>
    <col min="4" max="4" width="7.140625" style="1" customWidth="1"/>
    <col min="5" max="12" width="8.7109375" style="1"/>
    <col min="13" max="13" width="8.42578125" style="19" customWidth="1"/>
    <col min="14" max="22" width="7.5703125" style="1" customWidth="1"/>
    <col min="23" max="24" width="8.85546875" style="1" customWidth="1"/>
    <col min="25" max="28" width="7.5703125" style="1" customWidth="1"/>
    <col min="29" max="29" width="8.140625" style="1" customWidth="1"/>
    <col min="30" max="43" width="8.7109375" style="1"/>
    <col min="44" max="44" width="5.42578125" style="1" bestFit="1" customWidth="1"/>
    <col min="45" max="45" width="8.7109375" style="1"/>
    <col min="46" max="46" width="5.42578125" style="1" bestFit="1" customWidth="1"/>
    <col min="47" max="47" width="8.7109375" style="1"/>
    <col min="48" max="48" width="5.42578125" style="1" bestFit="1" customWidth="1"/>
    <col min="49" max="49" width="8.7109375" style="1"/>
    <col min="50" max="50" width="5.42578125" style="1" bestFit="1" customWidth="1"/>
    <col min="51" max="51" width="8.7109375" style="1"/>
    <col min="52" max="53" width="4.85546875" style="1" bestFit="1" customWidth="1"/>
    <col min="54" max="54" width="5.85546875" style="1" bestFit="1" customWidth="1"/>
    <col min="55" max="55" width="7.5703125" style="1" bestFit="1" customWidth="1"/>
    <col min="56" max="57" width="8.7109375" style="1"/>
    <col min="58" max="58" width="4.85546875" style="1" bestFit="1" customWidth="1"/>
    <col min="59" max="59" width="3.85546875" style="1" bestFit="1" customWidth="1"/>
    <col min="60" max="60" width="7" style="1" bestFit="1" customWidth="1"/>
    <col min="61" max="61" width="7.5703125" style="1" bestFit="1" customWidth="1"/>
    <col min="62" max="16384" width="8.7109375" style="1"/>
  </cols>
  <sheetData>
    <row r="1" spans="1:61" s="4" customFormat="1" ht="72" x14ac:dyDescent="0.2">
      <c r="A1" s="25" t="s">
        <v>0</v>
      </c>
      <c r="B1" s="2" t="s">
        <v>1</v>
      </c>
      <c r="C1" s="2" t="s">
        <v>2</v>
      </c>
      <c r="D1" s="26" t="s">
        <v>3</v>
      </c>
      <c r="E1" s="2" t="s">
        <v>4</v>
      </c>
      <c r="F1" s="18" t="s">
        <v>5</v>
      </c>
      <c r="G1" s="2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7" t="s">
        <v>25</v>
      </c>
      <c r="M1" s="27" t="s">
        <v>26</v>
      </c>
      <c r="N1" s="26" t="s">
        <v>11</v>
      </c>
      <c r="O1" s="26" t="s">
        <v>12</v>
      </c>
      <c r="P1" s="2"/>
      <c r="Q1" s="18"/>
      <c r="R1" s="18"/>
      <c r="S1" s="18"/>
      <c r="T1" s="20"/>
      <c r="U1" s="18"/>
      <c r="V1" s="20"/>
      <c r="W1" s="18"/>
      <c r="X1" s="20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21"/>
      <c r="AS1" s="21"/>
      <c r="AT1" s="21"/>
      <c r="AU1" s="21"/>
      <c r="AV1" s="21"/>
      <c r="AW1" s="21"/>
      <c r="AX1" s="21"/>
      <c r="AY1" s="21"/>
      <c r="AZ1" s="21"/>
      <c r="BA1" s="19"/>
      <c r="BB1" s="19"/>
      <c r="BC1" s="19"/>
      <c r="BD1" s="1"/>
    </row>
    <row r="2" spans="1:61" x14ac:dyDescent="0.2">
      <c r="A2" s="1">
        <v>1979</v>
      </c>
      <c r="B2" s="1">
        <v>432</v>
      </c>
      <c r="C2" s="1">
        <v>93</v>
      </c>
      <c r="D2" s="1">
        <f t="shared" ref="D2:D43" si="0">SUM(B2:C2)</f>
        <v>525</v>
      </c>
      <c r="E2" s="6">
        <v>1410</v>
      </c>
      <c r="F2" s="6">
        <f t="shared" ref="F2:F19" si="1">ROUND((E2*2/3),0)</f>
        <v>940</v>
      </c>
      <c r="G2" s="6">
        <f t="shared" ref="G2:G24" si="2">E2-F2</f>
        <v>470</v>
      </c>
      <c r="H2" s="7"/>
      <c r="I2" s="7"/>
      <c r="J2" s="7"/>
      <c r="K2" s="7"/>
      <c r="L2" s="7">
        <f>SUM(F2,H2,I2)</f>
        <v>940</v>
      </c>
      <c r="M2" s="23">
        <f>SUM(J2,K2)</f>
        <v>0</v>
      </c>
      <c r="N2" s="7">
        <v>1343</v>
      </c>
      <c r="O2" s="7">
        <v>2500</v>
      </c>
      <c r="P2" s="7"/>
      <c r="Q2" s="7"/>
      <c r="R2" s="7"/>
      <c r="S2" s="7"/>
      <c r="T2" s="7"/>
      <c r="U2" s="7"/>
      <c r="V2" s="7"/>
      <c r="W2" s="7"/>
      <c r="X2" s="7"/>
      <c r="Y2" s="8"/>
      <c r="Z2" s="8"/>
      <c r="AA2" s="8"/>
      <c r="AB2" s="8"/>
      <c r="AC2" s="8"/>
      <c r="AD2" s="7"/>
      <c r="AE2" s="7"/>
      <c r="AF2" s="7"/>
      <c r="AG2" s="7"/>
      <c r="AH2" s="7"/>
      <c r="AI2" s="7"/>
      <c r="AJ2" s="9"/>
      <c r="AL2" s="7"/>
      <c r="AM2" s="7"/>
      <c r="AN2" s="7"/>
      <c r="AO2" s="7"/>
      <c r="AP2" s="7"/>
      <c r="AQ2" s="7"/>
      <c r="AS2" s="7"/>
      <c r="AU2" s="7"/>
      <c r="AW2" s="7"/>
      <c r="AY2" s="7"/>
      <c r="BD2" s="7"/>
    </row>
    <row r="3" spans="1:61" x14ac:dyDescent="0.2">
      <c r="A3" s="1">
        <v>1980</v>
      </c>
      <c r="B3" s="1">
        <v>283</v>
      </c>
      <c r="C3" s="1">
        <v>58</v>
      </c>
      <c r="D3" s="1">
        <f t="shared" si="0"/>
        <v>341</v>
      </c>
      <c r="E3" s="6">
        <v>3625</v>
      </c>
      <c r="F3" s="6">
        <f t="shared" si="1"/>
        <v>2417</v>
      </c>
      <c r="G3" s="6">
        <f t="shared" si="2"/>
        <v>1208</v>
      </c>
      <c r="L3" s="7">
        <f t="shared" ref="L3:L43" si="3">SUM(F3,H3,I3)</f>
        <v>2417</v>
      </c>
      <c r="M3" s="23">
        <f t="shared" ref="M3:M43" si="4">SUM(J3,K3)</f>
        <v>0</v>
      </c>
      <c r="N3" s="1">
        <v>2600</v>
      </c>
      <c r="O3" s="7">
        <v>6060</v>
      </c>
      <c r="P3" s="5"/>
      <c r="Q3" s="5"/>
      <c r="R3" s="5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7"/>
      <c r="AE3" s="7"/>
      <c r="AF3" s="7"/>
      <c r="AG3" s="7"/>
      <c r="AH3" s="7"/>
      <c r="AI3" s="7"/>
      <c r="AJ3" s="9"/>
      <c r="AL3" s="7"/>
      <c r="AM3" s="7"/>
      <c r="AN3" s="7"/>
      <c r="AO3" s="7"/>
      <c r="AP3" s="7"/>
      <c r="AQ3" s="7"/>
      <c r="AS3" s="7"/>
      <c r="AU3" s="7"/>
      <c r="AW3" s="7"/>
      <c r="AY3" s="7"/>
      <c r="BD3" s="7"/>
    </row>
    <row r="4" spans="1:61" x14ac:dyDescent="0.2">
      <c r="A4" s="1">
        <v>1981</v>
      </c>
      <c r="B4" s="1">
        <v>345</v>
      </c>
      <c r="C4" s="1">
        <v>76</v>
      </c>
      <c r="D4" s="1">
        <f t="shared" si="0"/>
        <v>421</v>
      </c>
      <c r="E4" s="6">
        <v>2210</v>
      </c>
      <c r="F4" s="6">
        <f t="shared" si="1"/>
        <v>1473</v>
      </c>
      <c r="G4" s="6">
        <f t="shared" si="2"/>
        <v>737</v>
      </c>
      <c r="L4" s="7">
        <f t="shared" si="3"/>
        <v>1473</v>
      </c>
      <c r="M4" s="23">
        <f t="shared" si="4"/>
        <v>0</v>
      </c>
      <c r="N4" s="1">
        <v>2280</v>
      </c>
      <c r="O4" s="7">
        <v>7621</v>
      </c>
      <c r="P4" s="5"/>
      <c r="Q4" s="5"/>
      <c r="R4" s="5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7"/>
      <c r="AE4" s="7"/>
      <c r="AF4" s="7"/>
      <c r="AG4" s="7"/>
      <c r="AH4" s="7"/>
      <c r="AI4" s="7"/>
      <c r="AJ4" s="9"/>
      <c r="AL4" s="7"/>
      <c r="AM4" s="7"/>
      <c r="AN4" s="7"/>
      <c r="AO4" s="7"/>
      <c r="AP4" s="7"/>
      <c r="AQ4" s="7"/>
      <c r="AS4" s="7"/>
      <c r="AU4" s="7"/>
      <c r="AW4" s="7"/>
      <c r="AY4" s="7"/>
      <c r="BD4" s="7"/>
    </row>
    <row r="5" spans="1:61" x14ac:dyDescent="0.2">
      <c r="A5" s="1">
        <v>1982</v>
      </c>
      <c r="B5" s="1">
        <v>243</v>
      </c>
      <c r="C5" s="1">
        <v>86</v>
      </c>
      <c r="D5" s="1">
        <f t="shared" si="0"/>
        <v>329</v>
      </c>
      <c r="E5" s="6">
        <v>2230</v>
      </c>
      <c r="F5" s="6">
        <f t="shared" si="1"/>
        <v>1487</v>
      </c>
      <c r="G5" s="6">
        <f t="shared" si="2"/>
        <v>743</v>
      </c>
      <c r="L5" s="7">
        <f t="shared" si="3"/>
        <v>1487</v>
      </c>
      <c r="M5" s="23">
        <f t="shared" si="4"/>
        <v>0</v>
      </c>
      <c r="N5" s="1">
        <v>2500</v>
      </c>
      <c r="O5" s="7">
        <v>9200</v>
      </c>
      <c r="P5" s="5"/>
      <c r="Q5" s="5"/>
      <c r="R5" s="5"/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7"/>
      <c r="AE5" s="7"/>
      <c r="AF5" s="7"/>
      <c r="AG5" s="7"/>
      <c r="AH5" s="7"/>
      <c r="AI5" s="7"/>
      <c r="AJ5" s="9"/>
      <c r="AL5" s="7"/>
      <c r="AM5" s="7"/>
      <c r="AN5" s="7"/>
      <c r="AO5" s="7"/>
      <c r="AP5" s="7"/>
      <c r="AQ5" s="7"/>
      <c r="AS5" s="7"/>
      <c r="AU5" s="7"/>
      <c r="AW5" s="7"/>
      <c r="AY5" s="7"/>
      <c r="BD5" s="7"/>
    </row>
    <row r="6" spans="1:61" x14ac:dyDescent="0.2">
      <c r="A6" s="1">
        <v>1983</v>
      </c>
      <c r="B6" s="1">
        <v>362</v>
      </c>
      <c r="C6" s="1">
        <v>91</v>
      </c>
      <c r="D6" s="1">
        <f t="shared" si="0"/>
        <v>453</v>
      </c>
      <c r="E6" s="6">
        <v>4366</v>
      </c>
      <c r="F6" s="6">
        <f t="shared" si="1"/>
        <v>2911</v>
      </c>
      <c r="G6" s="6">
        <f t="shared" si="2"/>
        <v>1455</v>
      </c>
      <c r="L6" s="7">
        <f t="shared" si="3"/>
        <v>2911</v>
      </c>
      <c r="M6" s="23">
        <f t="shared" si="4"/>
        <v>0</v>
      </c>
      <c r="N6" s="1">
        <v>1976</v>
      </c>
      <c r="O6" s="7">
        <v>8300</v>
      </c>
      <c r="P6" s="5"/>
      <c r="Q6" s="5"/>
      <c r="R6" s="5"/>
      <c r="S6" s="5"/>
      <c r="T6" s="7"/>
      <c r="U6" s="7"/>
      <c r="V6" s="7"/>
      <c r="W6" s="7"/>
      <c r="X6" s="7"/>
      <c r="Y6" s="8"/>
      <c r="Z6" s="8"/>
      <c r="AA6" s="8"/>
      <c r="AB6" s="8"/>
      <c r="AC6" s="8"/>
      <c r="AD6" s="7"/>
      <c r="AE6" s="7"/>
      <c r="AF6" s="7"/>
      <c r="AG6" s="7"/>
      <c r="AH6" s="7"/>
      <c r="AI6" s="7"/>
      <c r="AJ6" s="9"/>
      <c r="AL6" s="7"/>
      <c r="AM6" s="7"/>
      <c r="AN6" s="7"/>
      <c r="AO6" s="7"/>
      <c r="AP6" s="7"/>
      <c r="AQ6" s="7"/>
      <c r="AS6" s="7"/>
      <c r="AU6" s="7"/>
      <c r="AW6" s="7"/>
      <c r="AY6" s="7"/>
      <c r="BD6" s="7"/>
      <c r="BI6" s="7"/>
    </row>
    <row r="7" spans="1:61" x14ac:dyDescent="0.2">
      <c r="A7" s="1">
        <v>1984</v>
      </c>
      <c r="B7" s="1">
        <v>587</v>
      </c>
      <c r="C7" s="1">
        <v>153</v>
      </c>
      <c r="D7" s="1">
        <f t="shared" si="0"/>
        <v>740</v>
      </c>
      <c r="E7" s="6">
        <v>2976</v>
      </c>
      <c r="F7" s="6">
        <f t="shared" si="1"/>
        <v>1984</v>
      </c>
      <c r="G7" s="6">
        <f t="shared" si="2"/>
        <v>992</v>
      </c>
      <c r="L7" s="7">
        <f t="shared" si="3"/>
        <v>1984</v>
      </c>
      <c r="M7" s="23">
        <f t="shared" si="4"/>
        <v>0</v>
      </c>
      <c r="N7" s="1">
        <v>1568</v>
      </c>
      <c r="O7" s="7">
        <v>7900</v>
      </c>
      <c r="P7" s="5"/>
      <c r="Q7" s="5"/>
      <c r="R7" s="5"/>
      <c r="S7" s="5"/>
      <c r="T7" s="7"/>
      <c r="U7" s="7"/>
      <c r="V7" s="7"/>
      <c r="W7" s="7"/>
      <c r="X7" s="7"/>
      <c r="Y7" s="8"/>
      <c r="Z7" s="8"/>
      <c r="AA7" s="8"/>
      <c r="AB7" s="8"/>
      <c r="AC7" s="8"/>
      <c r="AD7" s="7"/>
      <c r="AE7" s="7"/>
      <c r="AF7" s="7"/>
      <c r="AG7" s="7"/>
      <c r="AH7" s="7"/>
      <c r="AI7" s="7"/>
      <c r="AJ7" s="9"/>
      <c r="AL7" s="7"/>
      <c r="AM7" s="7"/>
      <c r="AN7" s="7"/>
      <c r="AO7" s="7"/>
      <c r="AP7" s="7"/>
      <c r="AQ7" s="7"/>
      <c r="AS7" s="7"/>
      <c r="AU7" s="7"/>
      <c r="AW7" s="7"/>
      <c r="AY7" s="7"/>
      <c r="BD7" s="7"/>
      <c r="BI7" s="7"/>
    </row>
    <row r="8" spans="1:61" x14ac:dyDescent="0.2">
      <c r="A8" s="1">
        <v>1985</v>
      </c>
      <c r="B8" s="1">
        <v>545</v>
      </c>
      <c r="C8" s="1">
        <v>112</v>
      </c>
      <c r="D8" s="1">
        <f t="shared" si="0"/>
        <v>657</v>
      </c>
      <c r="E8" s="6">
        <v>2025</v>
      </c>
      <c r="F8" s="6">
        <f t="shared" si="1"/>
        <v>1350</v>
      </c>
      <c r="G8" s="6">
        <f t="shared" si="2"/>
        <v>675</v>
      </c>
      <c r="L8" s="7">
        <f t="shared" si="3"/>
        <v>1350</v>
      </c>
      <c r="M8" s="23">
        <f t="shared" si="4"/>
        <v>0</v>
      </c>
      <c r="N8" s="1">
        <v>3130</v>
      </c>
      <c r="O8" s="7">
        <v>10300</v>
      </c>
      <c r="P8" s="5"/>
      <c r="Q8" s="5"/>
      <c r="R8" s="5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7"/>
      <c r="AE8" s="7"/>
      <c r="AF8" s="7"/>
      <c r="AG8" s="7"/>
      <c r="AH8" s="7"/>
      <c r="AI8" s="7"/>
      <c r="AJ8" s="9"/>
      <c r="AL8" s="7"/>
      <c r="AM8" s="7"/>
      <c r="AN8" s="7"/>
      <c r="AO8" s="7"/>
      <c r="AP8" s="7"/>
      <c r="AQ8" s="7"/>
      <c r="AS8" s="7"/>
      <c r="AU8" s="7"/>
      <c r="AW8" s="7"/>
      <c r="AY8" s="7"/>
      <c r="BD8" s="7"/>
      <c r="BI8" s="7"/>
    </row>
    <row r="9" spans="1:61" x14ac:dyDescent="0.2">
      <c r="A9" s="1">
        <v>1986</v>
      </c>
      <c r="B9" s="1">
        <v>752</v>
      </c>
      <c r="C9" s="1">
        <v>126</v>
      </c>
      <c r="D9" s="1">
        <f t="shared" si="0"/>
        <v>878</v>
      </c>
      <c r="E9" s="6">
        <v>3010</v>
      </c>
      <c r="F9" s="6">
        <f t="shared" si="1"/>
        <v>2007</v>
      </c>
      <c r="G9" s="6">
        <f t="shared" si="2"/>
        <v>1003</v>
      </c>
      <c r="L9" s="7">
        <f t="shared" si="3"/>
        <v>2007</v>
      </c>
      <c r="M9" s="23">
        <f t="shared" si="4"/>
        <v>0</v>
      </c>
      <c r="N9" s="1">
        <v>6236</v>
      </c>
      <c r="O9" s="7">
        <v>10653</v>
      </c>
      <c r="P9" s="5"/>
      <c r="Q9" s="5"/>
      <c r="R9" s="5"/>
      <c r="S9" s="5"/>
      <c r="T9" s="7"/>
      <c r="U9" s="7"/>
      <c r="V9" s="7"/>
      <c r="W9" s="7"/>
      <c r="X9" s="7"/>
      <c r="Y9" s="8"/>
      <c r="Z9" s="8"/>
      <c r="AA9" s="8"/>
      <c r="AB9" s="8"/>
      <c r="AC9" s="8"/>
      <c r="AD9" s="7"/>
      <c r="AE9" s="7"/>
      <c r="AF9" s="7"/>
      <c r="AG9" s="7"/>
      <c r="AH9" s="7"/>
      <c r="AI9" s="7"/>
      <c r="AJ9" s="9"/>
      <c r="AL9" s="7"/>
      <c r="AM9" s="7"/>
      <c r="AN9" s="7"/>
      <c r="AO9" s="7"/>
      <c r="AP9" s="7"/>
      <c r="AQ9" s="7"/>
      <c r="AS9" s="7"/>
      <c r="AU9" s="7"/>
      <c r="AW9" s="7"/>
      <c r="AY9" s="7"/>
      <c r="BD9" s="7"/>
      <c r="BI9" s="7"/>
    </row>
    <row r="10" spans="1:61" x14ac:dyDescent="0.2">
      <c r="A10" s="1">
        <v>1987</v>
      </c>
      <c r="B10" s="1">
        <v>725</v>
      </c>
      <c r="C10" s="1">
        <v>138</v>
      </c>
      <c r="D10" s="1">
        <f t="shared" si="0"/>
        <v>863</v>
      </c>
      <c r="E10" s="6">
        <v>2525</v>
      </c>
      <c r="F10" s="6">
        <f t="shared" si="1"/>
        <v>1683</v>
      </c>
      <c r="G10" s="6">
        <f t="shared" si="2"/>
        <v>842</v>
      </c>
      <c r="L10" s="7">
        <f t="shared" si="3"/>
        <v>1683</v>
      </c>
      <c r="M10" s="23">
        <f t="shared" si="4"/>
        <v>0</v>
      </c>
      <c r="N10" s="1">
        <v>4318</v>
      </c>
      <c r="O10" s="7">
        <v>7900</v>
      </c>
      <c r="P10" s="5"/>
      <c r="Q10" s="5"/>
      <c r="R10" s="5"/>
      <c r="S10" s="5"/>
      <c r="T10" s="7"/>
      <c r="U10" s="7"/>
      <c r="V10" s="7"/>
      <c r="W10" s="7"/>
      <c r="X10" s="7"/>
      <c r="Y10" s="8"/>
      <c r="Z10" s="8"/>
      <c r="AA10" s="8"/>
      <c r="AB10" s="8"/>
      <c r="AC10" s="8"/>
      <c r="AD10" s="7"/>
      <c r="AE10" s="7"/>
      <c r="AF10" s="7"/>
      <c r="AG10" s="7"/>
      <c r="AH10" s="7"/>
      <c r="AI10" s="7"/>
      <c r="AJ10" s="9"/>
      <c r="AL10" s="7"/>
      <c r="AM10" s="7"/>
      <c r="AN10" s="7"/>
      <c r="AO10" s="7"/>
      <c r="AP10" s="7"/>
      <c r="AQ10" s="7"/>
      <c r="AS10" s="7"/>
      <c r="AU10" s="7"/>
      <c r="AW10" s="7"/>
      <c r="AY10" s="7"/>
      <c r="BD10" s="7"/>
      <c r="BI10" s="7"/>
    </row>
    <row r="11" spans="1:61" x14ac:dyDescent="0.2">
      <c r="A11" s="1">
        <v>1988</v>
      </c>
      <c r="B11" s="1">
        <v>740</v>
      </c>
      <c r="C11" s="1">
        <v>85</v>
      </c>
      <c r="D11" s="1">
        <f t="shared" si="0"/>
        <v>825</v>
      </c>
      <c r="E11" s="6">
        <v>3295</v>
      </c>
      <c r="F11" s="6">
        <f t="shared" si="1"/>
        <v>2197</v>
      </c>
      <c r="G11" s="6">
        <f t="shared" si="2"/>
        <v>1098</v>
      </c>
      <c r="L11" s="7">
        <f t="shared" si="3"/>
        <v>2197</v>
      </c>
      <c r="M11" s="23">
        <f t="shared" si="4"/>
        <v>0</v>
      </c>
      <c r="N11" s="1">
        <v>3745</v>
      </c>
      <c r="O11" s="7">
        <v>13700</v>
      </c>
      <c r="P11" s="5"/>
      <c r="Q11" s="5"/>
      <c r="R11" s="5"/>
      <c r="S11" s="5"/>
      <c r="T11" s="7"/>
      <c r="U11" s="7"/>
      <c r="V11" s="7"/>
      <c r="W11" s="7"/>
      <c r="X11" s="7"/>
      <c r="Y11" s="8"/>
      <c r="Z11" s="8"/>
      <c r="AA11" s="8"/>
      <c r="AB11" s="8"/>
      <c r="AC11" s="8"/>
      <c r="AD11" s="7"/>
      <c r="AE11" s="7"/>
      <c r="AF11" s="7"/>
      <c r="AG11" s="7"/>
      <c r="AH11" s="7"/>
      <c r="AI11" s="7"/>
      <c r="AJ11" s="9"/>
      <c r="AL11" s="7"/>
      <c r="AM11" s="7"/>
      <c r="AN11" s="7"/>
      <c r="AO11" s="7"/>
      <c r="AP11" s="7"/>
      <c r="AQ11" s="7"/>
      <c r="AS11" s="7"/>
      <c r="AU11" s="7"/>
      <c r="AW11" s="7"/>
      <c r="AY11" s="7"/>
      <c r="BD11" s="7"/>
      <c r="BI11" s="7"/>
    </row>
    <row r="12" spans="1:61" x14ac:dyDescent="0.2">
      <c r="A12" s="1">
        <v>1989</v>
      </c>
      <c r="B12" s="1">
        <v>653</v>
      </c>
      <c r="C12" s="1">
        <v>108</v>
      </c>
      <c r="D12" s="1">
        <f t="shared" si="0"/>
        <v>761</v>
      </c>
      <c r="E12" s="6">
        <v>4521</v>
      </c>
      <c r="F12" s="6">
        <f t="shared" si="1"/>
        <v>3014</v>
      </c>
      <c r="G12" s="6">
        <f t="shared" si="2"/>
        <v>1507</v>
      </c>
      <c r="L12" s="7">
        <f t="shared" si="3"/>
        <v>3014</v>
      </c>
      <c r="M12" s="23">
        <f t="shared" si="4"/>
        <v>0</v>
      </c>
      <c r="N12" s="1">
        <v>5414</v>
      </c>
      <c r="O12" s="7">
        <v>9400</v>
      </c>
      <c r="P12" s="5"/>
      <c r="Q12" s="5"/>
      <c r="R12" s="5"/>
      <c r="S12" s="5"/>
      <c r="T12" s="7"/>
      <c r="U12" s="7"/>
      <c r="V12" s="7"/>
      <c r="W12" s="7"/>
      <c r="X12" s="7"/>
      <c r="Y12" s="8"/>
      <c r="Z12" s="8"/>
      <c r="AA12" s="8"/>
      <c r="AB12" s="8"/>
      <c r="AC12" s="8"/>
      <c r="AD12" s="7"/>
      <c r="AE12" s="7"/>
      <c r="AF12" s="7"/>
      <c r="AG12" s="7"/>
      <c r="AH12" s="7"/>
      <c r="AI12" s="7"/>
      <c r="AJ12" s="9"/>
      <c r="AL12" s="7"/>
      <c r="AM12" s="7"/>
      <c r="AN12" s="7"/>
      <c r="AO12" s="7"/>
      <c r="AP12" s="7"/>
      <c r="AQ12" s="7"/>
      <c r="AS12" s="7"/>
      <c r="AU12" s="7"/>
      <c r="AW12" s="7"/>
      <c r="AY12" s="7"/>
      <c r="BD12" s="7"/>
      <c r="BI12" s="7"/>
    </row>
    <row r="13" spans="1:61" x14ac:dyDescent="0.2">
      <c r="A13" s="1">
        <v>1990</v>
      </c>
      <c r="B13" s="1">
        <v>651</v>
      </c>
      <c r="C13" s="1">
        <v>108</v>
      </c>
      <c r="D13" s="1">
        <f t="shared" si="0"/>
        <v>759</v>
      </c>
      <c r="E13" s="6">
        <v>3660</v>
      </c>
      <c r="F13" s="6">
        <f t="shared" si="1"/>
        <v>2440</v>
      </c>
      <c r="G13" s="6">
        <f t="shared" si="2"/>
        <v>1220</v>
      </c>
      <c r="L13" s="7">
        <f t="shared" si="3"/>
        <v>2440</v>
      </c>
      <c r="M13" s="23">
        <f t="shared" si="4"/>
        <v>0</v>
      </c>
      <c r="N13" s="1">
        <v>5112</v>
      </c>
      <c r="O13" s="7">
        <v>17855</v>
      </c>
      <c r="P13" s="5"/>
      <c r="Q13" s="5"/>
      <c r="R13" s="5"/>
      <c r="S13" s="5"/>
      <c r="T13" s="7"/>
      <c r="U13" s="7"/>
      <c r="V13" s="7"/>
      <c r="W13" s="7"/>
      <c r="X13" s="7"/>
      <c r="Y13" s="8"/>
      <c r="Z13" s="8"/>
      <c r="AA13" s="8"/>
      <c r="AB13" s="8"/>
      <c r="AC13" s="8"/>
      <c r="AD13" s="7"/>
      <c r="AE13" s="7"/>
      <c r="AF13" s="7"/>
      <c r="AG13" s="7"/>
      <c r="AH13" s="7"/>
      <c r="AI13" s="7"/>
      <c r="AJ13" s="9"/>
      <c r="AL13" s="7"/>
      <c r="AM13" s="7"/>
      <c r="AN13" s="7"/>
      <c r="AO13" s="7"/>
      <c r="AP13" s="7"/>
      <c r="AQ13" s="7"/>
      <c r="AS13" s="7"/>
      <c r="AU13" s="7"/>
      <c r="AW13" s="7"/>
      <c r="AY13" s="7"/>
      <c r="BD13" s="7"/>
      <c r="BI13" s="7"/>
    </row>
    <row r="14" spans="1:61" x14ac:dyDescent="0.2">
      <c r="A14" s="1">
        <v>1991</v>
      </c>
      <c r="B14" s="1">
        <v>591</v>
      </c>
      <c r="C14" s="1">
        <v>36</v>
      </c>
      <c r="D14" s="1">
        <f t="shared" si="0"/>
        <v>627</v>
      </c>
      <c r="E14" s="6">
        <v>4440</v>
      </c>
      <c r="F14" s="6">
        <f t="shared" si="1"/>
        <v>2960</v>
      </c>
      <c r="G14" s="6">
        <f t="shared" si="2"/>
        <v>1480</v>
      </c>
      <c r="L14" s="7">
        <f t="shared" si="3"/>
        <v>2960</v>
      </c>
      <c r="M14" s="23">
        <f t="shared" si="4"/>
        <v>0</v>
      </c>
      <c r="N14" s="1">
        <v>3167</v>
      </c>
      <c r="O14" s="7">
        <v>11700</v>
      </c>
      <c r="P14" s="5"/>
      <c r="Q14" s="5"/>
      <c r="R14" s="5"/>
      <c r="S14" s="5"/>
      <c r="T14" s="7"/>
      <c r="U14" s="7"/>
      <c r="V14" s="7"/>
      <c r="W14" s="7"/>
      <c r="X14" s="7"/>
      <c r="Y14" s="8"/>
      <c r="Z14" s="8"/>
      <c r="AA14" s="8"/>
      <c r="AB14" s="8"/>
      <c r="AC14" s="8"/>
      <c r="AD14" s="7"/>
      <c r="AE14" s="7"/>
      <c r="AF14" s="7"/>
      <c r="AG14" s="7"/>
      <c r="AH14" s="7"/>
      <c r="AI14" s="7"/>
      <c r="AJ14" s="9"/>
      <c r="AL14" s="7"/>
      <c r="AM14" s="7"/>
      <c r="AN14" s="7"/>
      <c r="AO14" s="7"/>
      <c r="AP14" s="7"/>
      <c r="AQ14" s="7"/>
      <c r="AS14" s="7"/>
      <c r="AU14" s="7"/>
      <c r="AW14" s="7"/>
      <c r="AY14" s="7"/>
      <c r="BD14" s="7"/>
      <c r="BI14" s="7"/>
    </row>
    <row r="15" spans="1:61" x14ac:dyDescent="0.2">
      <c r="A15" s="1">
        <v>1992</v>
      </c>
      <c r="B15" s="1">
        <v>554</v>
      </c>
      <c r="C15" s="1">
        <v>11</v>
      </c>
      <c r="D15" s="1">
        <f t="shared" si="0"/>
        <v>565</v>
      </c>
      <c r="E15" s="6">
        <v>5030</v>
      </c>
      <c r="F15" s="6">
        <f t="shared" si="1"/>
        <v>3353</v>
      </c>
      <c r="G15" s="6">
        <f t="shared" si="2"/>
        <v>1677</v>
      </c>
      <c r="L15" s="7">
        <f t="shared" si="3"/>
        <v>3353</v>
      </c>
      <c r="M15" s="23">
        <f t="shared" si="4"/>
        <v>0</v>
      </c>
      <c r="N15" s="1">
        <v>0</v>
      </c>
      <c r="O15" s="7">
        <v>11361</v>
      </c>
      <c r="P15" s="5"/>
      <c r="Q15" s="5"/>
      <c r="R15" s="5"/>
      <c r="S15" s="5"/>
      <c r="T15" s="7"/>
      <c r="U15" s="7"/>
      <c r="V15" s="7"/>
      <c r="W15" s="7"/>
      <c r="X15" s="7"/>
      <c r="Y15" s="8"/>
      <c r="Z15" s="8"/>
      <c r="AA15" s="8"/>
      <c r="AB15" s="8"/>
      <c r="AC15" s="8"/>
      <c r="AD15" s="7"/>
      <c r="AE15" s="7"/>
      <c r="AF15" s="7"/>
      <c r="AG15" s="7"/>
      <c r="AH15" s="7"/>
      <c r="AI15" s="7"/>
      <c r="AJ15" s="9"/>
      <c r="AL15" s="7"/>
      <c r="AM15" s="7"/>
      <c r="AN15" s="7"/>
      <c r="AO15" s="7"/>
      <c r="AP15" s="7"/>
      <c r="AQ15" s="7"/>
      <c r="AS15" s="7"/>
      <c r="AU15" s="7"/>
      <c r="AW15" s="7"/>
      <c r="AY15" s="7"/>
      <c r="BD15" s="7"/>
      <c r="BI15" s="7"/>
    </row>
    <row r="16" spans="1:61" x14ac:dyDescent="0.2">
      <c r="A16" s="1">
        <v>1993</v>
      </c>
      <c r="B16" s="1">
        <v>773</v>
      </c>
      <c r="C16" s="1">
        <v>22</v>
      </c>
      <c r="D16" s="1">
        <f t="shared" si="0"/>
        <v>795</v>
      </c>
      <c r="E16" s="6">
        <v>6832</v>
      </c>
      <c r="F16" s="6">
        <f t="shared" si="1"/>
        <v>4555</v>
      </c>
      <c r="G16" s="6">
        <f t="shared" si="2"/>
        <v>2277</v>
      </c>
      <c r="L16" s="7">
        <f t="shared" si="3"/>
        <v>4555</v>
      </c>
      <c r="M16" s="23">
        <f t="shared" si="4"/>
        <v>0</v>
      </c>
      <c r="N16" s="1">
        <v>4306</v>
      </c>
      <c r="O16" s="7">
        <v>9569</v>
      </c>
      <c r="P16" s="5"/>
      <c r="Q16" s="5"/>
      <c r="R16" s="5"/>
      <c r="S16" s="5"/>
      <c r="T16" s="7"/>
      <c r="U16" s="7"/>
      <c r="V16" s="7"/>
      <c r="W16" s="7"/>
      <c r="X16" s="7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9"/>
      <c r="AL16" s="7"/>
      <c r="AM16" s="7"/>
      <c r="AN16" s="7"/>
      <c r="AO16" s="7"/>
      <c r="AP16" s="7"/>
      <c r="AQ16" s="7"/>
      <c r="AS16" s="7"/>
      <c r="AU16" s="7"/>
      <c r="AW16" s="7"/>
      <c r="AY16" s="7"/>
      <c r="BD16" s="7"/>
      <c r="BI16" s="7"/>
    </row>
    <row r="17" spans="1:61" x14ac:dyDescent="0.2">
      <c r="A17" s="1">
        <v>1994</v>
      </c>
      <c r="B17" s="1">
        <v>521</v>
      </c>
      <c r="C17" s="1">
        <v>18</v>
      </c>
      <c r="D17" s="1">
        <f t="shared" si="0"/>
        <v>539</v>
      </c>
      <c r="E17" s="6">
        <v>2200</v>
      </c>
      <c r="F17" s="6">
        <f t="shared" si="1"/>
        <v>1467</v>
      </c>
      <c r="G17" s="6">
        <f t="shared" si="2"/>
        <v>733</v>
      </c>
      <c r="L17" s="7">
        <f t="shared" si="3"/>
        <v>1467</v>
      </c>
      <c r="M17" s="23">
        <f t="shared" si="4"/>
        <v>0</v>
      </c>
      <c r="N17" s="1">
        <v>1638</v>
      </c>
      <c r="O17" s="7">
        <v>8140</v>
      </c>
      <c r="P17" s="5"/>
      <c r="Q17" s="5"/>
      <c r="R17" s="5"/>
      <c r="S17" s="5"/>
      <c r="T17" s="7"/>
      <c r="U17" s="7"/>
      <c r="V17" s="7"/>
      <c r="W17" s="7"/>
      <c r="X17" s="7"/>
      <c r="Y17" s="8"/>
      <c r="Z17" s="8"/>
      <c r="AA17" s="8"/>
      <c r="AB17" s="8"/>
      <c r="AC17" s="8"/>
      <c r="AD17" s="7"/>
      <c r="AE17" s="7"/>
      <c r="AF17" s="7"/>
      <c r="AG17" s="7"/>
      <c r="AH17" s="7"/>
      <c r="AI17" s="7"/>
      <c r="AJ17" s="9"/>
      <c r="AL17" s="7"/>
      <c r="AM17" s="7"/>
      <c r="AN17" s="7"/>
      <c r="AO17" s="7"/>
      <c r="AP17" s="7"/>
      <c r="AQ17" s="7"/>
      <c r="AS17" s="7"/>
      <c r="AU17" s="7"/>
      <c r="AW17" s="7"/>
      <c r="AY17" s="7"/>
      <c r="BD17" s="7"/>
      <c r="BI17" s="7"/>
    </row>
    <row r="18" spans="1:61" x14ac:dyDescent="0.2">
      <c r="A18" s="1">
        <v>1995</v>
      </c>
      <c r="B18" s="1">
        <v>331</v>
      </c>
      <c r="C18" s="1">
        <v>15</v>
      </c>
      <c r="D18" s="1">
        <f t="shared" si="0"/>
        <v>346</v>
      </c>
      <c r="E18" s="6">
        <v>2798</v>
      </c>
      <c r="F18" s="6">
        <f t="shared" si="1"/>
        <v>1865</v>
      </c>
      <c r="G18" s="6">
        <f t="shared" si="2"/>
        <v>933</v>
      </c>
      <c r="L18" s="7">
        <f t="shared" si="3"/>
        <v>1865</v>
      </c>
      <c r="M18" s="23">
        <f t="shared" si="4"/>
        <v>0</v>
      </c>
      <c r="N18" s="1">
        <v>714</v>
      </c>
      <c r="O18" s="7">
        <v>5724</v>
      </c>
      <c r="P18" s="5"/>
      <c r="Q18" s="5"/>
      <c r="R18" s="5"/>
      <c r="S18" s="5"/>
      <c r="T18" s="7"/>
      <c r="U18" s="7"/>
      <c r="V18" s="7"/>
      <c r="W18" s="7"/>
      <c r="X18" s="7"/>
      <c r="Y18" s="8"/>
      <c r="Z18" s="8"/>
      <c r="AA18" s="8"/>
      <c r="AB18" s="8"/>
      <c r="AC18" s="8"/>
      <c r="AD18" s="7"/>
      <c r="AE18" s="7"/>
      <c r="AF18" s="7"/>
      <c r="AG18" s="7"/>
      <c r="AH18" s="7"/>
      <c r="AI18" s="7"/>
      <c r="AJ18" s="9"/>
      <c r="AL18" s="7"/>
      <c r="AM18" s="7"/>
      <c r="AN18" s="7"/>
      <c r="AO18" s="7"/>
      <c r="AP18" s="7"/>
      <c r="AQ18" s="7"/>
      <c r="AS18" s="7"/>
      <c r="AU18" s="7"/>
      <c r="AW18" s="7"/>
      <c r="AY18" s="7"/>
      <c r="BD18" s="7"/>
      <c r="BI18" s="7"/>
    </row>
    <row r="19" spans="1:61" x14ac:dyDescent="0.2">
      <c r="A19" s="1">
        <v>1996</v>
      </c>
      <c r="B19" s="1">
        <v>2178</v>
      </c>
      <c r="C19" s="1">
        <v>59</v>
      </c>
      <c r="D19" s="1">
        <f t="shared" si="0"/>
        <v>2237</v>
      </c>
      <c r="E19" s="6">
        <v>1250</v>
      </c>
      <c r="F19" s="6">
        <f t="shared" si="1"/>
        <v>833</v>
      </c>
      <c r="G19" s="6">
        <f t="shared" si="2"/>
        <v>417</v>
      </c>
      <c r="L19" s="7">
        <f t="shared" si="3"/>
        <v>833</v>
      </c>
      <c r="M19" s="23">
        <f t="shared" si="4"/>
        <v>0</v>
      </c>
      <c r="N19" s="1">
        <v>1164</v>
      </c>
      <c r="O19" s="7">
        <v>4828</v>
      </c>
      <c r="P19" s="5"/>
      <c r="Q19" s="5"/>
      <c r="R19" s="5"/>
      <c r="S19" s="5"/>
      <c r="T19" s="7"/>
      <c r="U19" s="7"/>
      <c r="V19" s="7"/>
      <c r="W19" s="7"/>
      <c r="X19" s="7"/>
      <c r="Y19" s="8"/>
      <c r="Z19" s="8"/>
      <c r="AA19" s="8"/>
      <c r="AB19" s="8"/>
      <c r="AC19" s="8"/>
      <c r="AD19" s="7"/>
      <c r="AE19" s="7"/>
      <c r="AF19" s="7"/>
      <c r="AG19" s="7"/>
      <c r="AH19" s="7"/>
      <c r="AI19" s="7"/>
      <c r="AJ19" s="9"/>
      <c r="AL19" s="7"/>
      <c r="AM19" s="7"/>
      <c r="AN19" s="7"/>
      <c r="AO19" s="7"/>
      <c r="AP19" s="7"/>
      <c r="AQ19" s="7"/>
      <c r="AS19" s="7"/>
      <c r="AU19" s="7"/>
      <c r="AW19" s="7"/>
      <c r="AY19" s="7"/>
      <c r="BD19" s="7"/>
      <c r="BI19" s="7"/>
    </row>
    <row r="20" spans="1:61" x14ac:dyDescent="0.2">
      <c r="A20" s="1">
        <v>1997</v>
      </c>
      <c r="B20" s="1">
        <v>1578</v>
      </c>
      <c r="C20" s="1">
        <v>59</v>
      </c>
      <c r="D20" s="1">
        <f t="shared" si="0"/>
        <v>1637</v>
      </c>
      <c r="E20" s="10">
        <v>3500</v>
      </c>
      <c r="F20" s="11">
        <v>2500</v>
      </c>
      <c r="G20" s="11">
        <f t="shared" si="2"/>
        <v>1000</v>
      </c>
      <c r="L20" s="7">
        <f t="shared" si="3"/>
        <v>2500</v>
      </c>
      <c r="M20" s="23">
        <f t="shared" si="4"/>
        <v>0</v>
      </c>
      <c r="N20" s="1">
        <v>1434</v>
      </c>
      <c r="O20" s="7">
        <v>6289</v>
      </c>
      <c r="P20" s="5"/>
      <c r="Q20" s="5"/>
      <c r="R20" s="5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7"/>
      <c r="AE20" s="7"/>
      <c r="AF20" s="7"/>
      <c r="AG20" s="7"/>
      <c r="AH20" s="7"/>
      <c r="AI20" s="7"/>
      <c r="AL20" s="7"/>
      <c r="AM20" s="7"/>
      <c r="AN20" s="7"/>
      <c r="AO20" s="7"/>
      <c r="AP20" s="7"/>
      <c r="AQ20" s="7"/>
      <c r="AS20" s="7"/>
      <c r="AU20" s="7"/>
      <c r="AW20" s="7"/>
      <c r="AY20" s="7"/>
      <c r="BD20" s="7"/>
      <c r="BI20" s="7"/>
    </row>
    <row r="21" spans="1:61" x14ac:dyDescent="0.2">
      <c r="A21" s="1">
        <v>1998</v>
      </c>
      <c r="B21" s="1">
        <v>1338</v>
      </c>
      <c r="C21" s="1">
        <v>143</v>
      </c>
      <c r="D21" s="1">
        <f t="shared" si="0"/>
        <v>1481</v>
      </c>
      <c r="E21" s="10">
        <v>3500</v>
      </c>
      <c r="F21" s="11">
        <v>2500</v>
      </c>
      <c r="G21" s="11">
        <f t="shared" si="2"/>
        <v>1000</v>
      </c>
      <c r="L21" s="7">
        <f t="shared" si="3"/>
        <v>2500</v>
      </c>
      <c r="M21" s="23">
        <f t="shared" si="4"/>
        <v>0</v>
      </c>
      <c r="N21" s="1">
        <v>1669</v>
      </c>
      <c r="O21" s="7">
        <v>9783</v>
      </c>
      <c r="P21" s="5"/>
      <c r="Q21" s="5"/>
      <c r="R21" s="5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7"/>
      <c r="AE21" s="7"/>
      <c r="AF21" s="7"/>
      <c r="AG21" s="7"/>
      <c r="AH21" s="7"/>
      <c r="AI21" s="7"/>
      <c r="AL21" s="7"/>
      <c r="AM21" s="7"/>
      <c r="AN21" s="7"/>
      <c r="AO21" s="7"/>
      <c r="AP21" s="7"/>
      <c r="AQ21" s="7"/>
      <c r="AS21" s="7"/>
      <c r="AU21" s="7"/>
      <c r="AW21" s="7"/>
      <c r="AY21" s="7"/>
      <c r="BD21" s="7"/>
      <c r="BI21" s="7"/>
    </row>
    <row r="22" spans="1:61" x14ac:dyDescent="0.2">
      <c r="A22" s="1">
        <v>1999</v>
      </c>
      <c r="B22" s="1">
        <v>2135</v>
      </c>
      <c r="C22" s="1">
        <v>204</v>
      </c>
      <c r="D22" s="1">
        <f t="shared" si="0"/>
        <v>2339</v>
      </c>
      <c r="E22" s="10">
        <v>3500</v>
      </c>
      <c r="F22" s="11">
        <v>2500</v>
      </c>
      <c r="G22" s="11">
        <f t="shared" si="2"/>
        <v>1000</v>
      </c>
      <c r="L22" s="7">
        <f t="shared" si="3"/>
        <v>2500</v>
      </c>
      <c r="M22" s="23">
        <f t="shared" si="4"/>
        <v>0</v>
      </c>
      <c r="N22" s="1">
        <v>1775</v>
      </c>
      <c r="O22" s="7">
        <v>15345</v>
      </c>
      <c r="P22" s="5"/>
      <c r="Q22" s="5"/>
      <c r="R22" s="5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7"/>
      <c r="AE22" s="7"/>
      <c r="AF22" s="7"/>
      <c r="AG22" s="7"/>
      <c r="AH22" s="7"/>
      <c r="AI22" s="7"/>
      <c r="AL22" s="7"/>
      <c r="AM22" s="7"/>
      <c r="AN22" s="7"/>
      <c r="AO22" s="7"/>
      <c r="AP22" s="7"/>
      <c r="AQ22" s="7"/>
      <c r="AS22" s="7"/>
      <c r="AU22" s="7"/>
      <c r="AW22" s="7"/>
      <c r="AY22" s="7"/>
      <c r="BD22" s="7"/>
      <c r="BI22" s="7"/>
    </row>
    <row r="23" spans="1:61" x14ac:dyDescent="0.2">
      <c r="A23" s="1">
        <v>2000</v>
      </c>
      <c r="B23" s="1">
        <v>3004</v>
      </c>
      <c r="C23" s="1">
        <v>80</v>
      </c>
      <c r="D23" s="1">
        <f t="shared" si="0"/>
        <v>3084</v>
      </c>
      <c r="E23" s="10">
        <v>3500</v>
      </c>
      <c r="F23" s="11">
        <v>2500</v>
      </c>
      <c r="G23" s="11">
        <f t="shared" si="2"/>
        <v>1000</v>
      </c>
      <c r="L23" s="7">
        <f t="shared" si="3"/>
        <v>2500</v>
      </c>
      <c r="M23" s="23">
        <f t="shared" si="4"/>
        <v>0</v>
      </c>
      <c r="N23" s="1">
        <v>991</v>
      </c>
      <c r="O23" s="7">
        <v>12296</v>
      </c>
      <c r="P23" s="5"/>
      <c r="Q23" s="5"/>
      <c r="R23" s="5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7"/>
      <c r="AE23" s="7"/>
      <c r="AF23" s="7"/>
      <c r="AG23" s="7"/>
      <c r="AH23" s="7"/>
      <c r="AI23" s="7"/>
      <c r="AL23" s="7"/>
      <c r="AM23" s="7"/>
      <c r="AN23" s="7"/>
      <c r="AO23" s="7"/>
      <c r="AP23" s="7"/>
      <c r="AQ23" s="7"/>
      <c r="AS23" s="7"/>
      <c r="AU23" s="7"/>
      <c r="AW23" s="7"/>
      <c r="AY23" s="7"/>
      <c r="BD23" s="7"/>
      <c r="BI23" s="7"/>
    </row>
    <row r="24" spans="1:61" x14ac:dyDescent="0.2">
      <c r="A24" s="1">
        <v>2001</v>
      </c>
      <c r="B24" s="1">
        <v>2953</v>
      </c>
      <c r="C24" s="1">
        <v>279</v>
      </c>
      <c r="D24" s="1">
        <f t="shared" si="0"/>
        <v>3232</v>
      </c>
      <c r="E24" s="12">
        <v>6000</v>
      </c>
      <c r="F24" s="11">
        <v>5000</v>
      </c>
      <c r="G24" s="11">
        <f t="shared" si="2"/>
        <v>1000</v>
      </c>
      <c r="L24" s="7">
        <f t="shared" si="3"/>
        <v>5000</v>
      </c>
      <c r="M24" s="23">
        <f t="shared" si="4"/>
        <v>0</v>
      </c>
      <c r="N24" s="13">
        <v>1000</v>
      </c>
      <c r="O24" s="23">
        <v>10354</v>
      </c>
      <c r="P24" s="5"/>
      <c r="Q24" s="5"/>
      <c r="R24" s="5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7"/>
      <c r="AE24" s="7"/>
      <c r="AF24" s="7"/>
      <c r="AG24" s="7"/>
      <c r="AH24" s="7"/>
      <c r="AI24" s="7"/>
      <c r="AL24" s="7"/>
      <c r="AM24" s="7"/>
      <c r="AN24" s="7"/>
      <c r="AO24" s="7"/>
      <c r="AP24" s="7"/>
      <c r="AQ24" s="7"/>
      <c r="AS24" s="7"/>
      <c r="AU24" s="7"/>
      <c r="AW24" s="7"/>
      <c r="AY24" s="7"/>
      <c r="BD24" s="7"/>
      <c r="BI24" s="7"/>
    </row>
    <row r="25" spans="1:61" x14ac:dyDescent="0.2">
      <c r="A25" s="1">
        <v>2002</v>
      </c>
      <c r="B25" s="1">
        <v>1413</v>
      </c>
      <c r="C25" s="1">
        <v>133</v>
      </c>
      <c r="D25" s="1">
        <f t="shared" si="0"/>
        <v>1546</v>
      </c>
      <c r="E25" s="11">
        <f>SUM(F25:I25)</f>
        <v>3962</v>
      </c>
      <c r="F25" s="4"/>
      <c r="G25" s="4"/>
      <c r="H25" s="1">
        <v>3962</v>
      </c>
      <c r="L25" s="7">
        <f t="shared" si="3"/>
        <v>3962</v>
      </c>
      <c r="M25" s="23">
        <f t="shared" si="4"/>
        <v>0</v>
      </c>
      <c r="N25" s="1">
        <v>83</v>
      </c>
      <c r="O25" s="7">
        <v>6207</v>
      </c>
      <c r="P25" s="5"/>
      <c r="Q25" s="5"/>
      <c r="R25" s="5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7"/>
      <c r="AE25" s="7"/>
      <c r="AF25" s="7"/>
      <c r="AG25" s="7"/>
      <c r="AH25" s="7"/>
      <c r="AI25" s="7"/>
      <c r="AL25" s="7"/>
      <c r="AM25" s="7"/>
      <c r="AN25" s="7"/>
      <c r="AO25" s="7"/>
      <c r="AP25" s="7"/>
      <c r="AQ25" s="7"/>
      <c r="AS25" s="7"/>
      <c r="AU25" s="7"/>
      <c r="AW25" s="7"/>
      <c r="AY25" s="7"/>
      <c r="BD25" s="7"/>
      <c r="BI25" s="7"/>
    </row>
    <row r="26" spans="1:61" x14ac:dyDescent="0.2">
      <c r="A26" s="1">
        <v>2003</v>
      </c>
      <c r="B26" s="1">
        <v>1636</v>
      </c>
      <c r="C26" s="1">
        <v>134</v>
      </c>
      <c r="D26" s="1">
        <f t="shared" si="0"/>
        <v>1770</v>
      </c>
      <c r="E26" s="11">
        <f>SUM(F26:I26)</f>
        <v>6280</v>
      </c>
      <c r="F26" s="4"/>
      <c r="G26" s="4"/>
      <c r="H26" s="1">
        <v>5711</v>
      </c>
      <c r="I26" s="1">
        <v>569</v>
      </c>
      <c r="J26" s="1">
        <v>995</v>
      </c>
      <c r="K26" s="1">
        <v>97</v>
      </c>
      <c r="L26" s="7">
        <f t="shared" si="3"/>
        <v>6280</v>
      </c>
      <c r="M26" s="23">
        <f t="shared" si="4"/>
        <v>1092</v>
      </c>
      <c r="N26" s="1">
        <v>331</v>
      </c>
      <c r="O26" s="7">
        <v>10472</v>
      </c>
      <c r="P26" s="5"/>
      <c r="Q26" s="5"/>
      <c r="R26" s="5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7"/>
      <c r="AE26" s="7"/>
      <c r="AF26" s="7"/>
      <c r="AG26" s="7"/>
      <c r="AH26" s="7"/>
      <c r="AI26" s="7"/>
      <c r="AL26" s="7"/>
      <c r="AM26" s="7"/>
      <c r="AN26" s="7"/>
      <c r="AO26" s="7"/>
      <c r="AP26" s="7"/>
      <c r="AQ26" s="7"/>
      <c r="AS26" s="7"/>
      <c r="AU26" s="7"/>
      <c r="AW26" s="7"/>
      <c r="AY26" s="7"/>
      <c r="BD26" s="7"/>
      <c r="BI26" s="7"/>
    </row>
    <row r="27" spans="1:61" x14ac:dyDescent="0.2">
      <c r="A27" s="1">
        <v>2004</v>
      </c>
      <c r="B27" s="1">
        <v>995</v>
      </c>
      <c r="C27" s="1">
        <v>92</v>
      </c>
      <c r="D27" s="1">
        <f t="shared" si="0"/>
        <v>1087</v>
      </c>
      <c r="E27" s="12">
        <v>6000</v>
      </c>
      <c r="F27" s="11">
        <v>5000</v>
      </c>
      <c r="G27" s="11">
        <f>E27-F27</f>
        <v>1000</v>
      </c>
      <c r="L27" s="7">
        <f t="shared" si="3"/>
        <v>5000</v>
      </c>
      <c r="M27" s="23">
        <f t="shared" si="4"/>
        <v>0</v>
      </c>
      <c r="N27" s="1">
        <v>158</v>
      </c>
      <c r="O27" s="7">
        <v>10924</v>
      </c>
      <c r="P27" s="5"/>
      <c r="Q27" s="5"/>
      <c r="R27" s="5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7"/>
      <c r="AE27" s="7"/>
      <c r="AF27" s="7"/>
      <c r="AG27" s="7"/>
      <c r="AH27" s="7"/>
      <c r="AI27" s="7"/>
      <c r="AL27" s="7"/>
      <c r="AM27" s="7"/>
      <c r="AN27" s="7"/>
      <c r="AO27" s="7"/>
      <c r="AP27" s="7"/>
      <c r="AQ27" s="7"/>
      <c r="AS27" s="7"/>
      <c r="AU27" s="7"/>
      <c r="AW27" s="7"/>
      <c r="AY27" s="7"/>
      <c r="BD27" s="7"/>
      <c r="BI27" s="7"/>
    </row>
    <row r="28" spans="1:61" x14ac:dyDescent="0.2">
      <c r="A28" s="1">
        <v>2005</v>
      </c>
      <c r="B28" s="1">
        <v>1136</v>
      </c>
      <c r="C28" s="1">
        <v>196</v>
      </c>
      <c r="D28" s="1">
        <f t="shared" si="0"/>
        <v>1332</v>
      </c>
      <c r="E28" s="10">
        <v>3500</v>
      </c>
      <c r="F28" s="11">
        <v>2500</v>
      </c>
      <c r="G28" s="11">
        <f>E28-F28</f>
        <v>1000</v>
      </c>
      <c r="L28" s="7">
        <f t="shared" si="3"/>
        <v>2500</v>
      </c>
      <c r="M28" s="23">
        <f t="shared" si="4"/>
        <v>0</v>
      </c>
      <c r="N28" s="1">
        <v>306</v>
      </c>
      <c r="O28" s="7">
        <v>6939</v>
      </c>
      <c r="P28" s="5"/>
      <c r="Q28" s="5"/>
      <c r="R28" s="5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7"/>
      <c r="AE28" s="7"/>
      <c r="AF28" s="7"/>
      <c r="AG28" s="7"/>
      <c r="AH28" s="7"/>
      <c r="AI28" s="7"/>
      <c r="AL28" s="7"/>
      <c r="AM28" s="7"/>
      <c r="AN28" s="7"/>
      <c r="AO28" s="7"/>
      <c r="AP28" s="7"/>
      <c r="AQ28" s="7"/>
      <c r="AS28" s="7"/>
      <c r="AU28" s="7"/>
      <c r="AW28" s="7"/>
      <c r="AY28" s="7"/>
      <c r="BD28" s="7"/>
      <c r="BI28" s="7"/>
    </row>
    <row r="29" spans="1:61" x14ac:dyDescent="0.2">
      <c r="A29" s="1">
        <v>2006</v>
      </c>
      <c r="B29" s="1">
        <v>1178</v>
      </c>
      <c r="C29" s="1">
        <v>51</v>
      </c>
      <c r="D29" s="1">
        <f t="shared" si="0"/>
        <v>1229</v>
      </c>
      <c r="E29" s="10">
        <v>3500</v>
      </c>
      <c r="F29" s="11">
        <v>2500</v>
      </c>
      <c r="G29" s="11">
        <f>E29-F29</f>
        <v>1000</v>
      </c>
      <c r="L29" s="7">
        <f t="shared" si="3"/>
        <v>2500</v>
      </c>
      <c r="M29" s="23">
        <f t="shared" si="4"/>
        <v>0</v>
      </c>
      <c r="N29" s="1">
        <v>73</v>
      </c>
      <c r="O29" s="7">
        <v>6235</v>
      </c>
      <c r="P29" s="5"/>
      <c r="Q29" s="5"/>
      <c r="R29" s="5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7"/>
      <c r="AE29" s="7"/>
      <c r="AF29" s="7"/>
      <c r="AG29" s="7"/>
      <c r="AH29" s="7"/>
      <c r="AI29" s="7"/>
      <c r="AL29" s="7"/>
      <c r="AM29" s="7"/>
      <c r="AN29" s="7"/>
      <c r="AO29" s="7"/>
      <c r="AP29" s="7"/>
      <c r="AQ29" s="7"/>
      <c r="AS29" s="7"/>
      <c r="AU29" s="7"/>
      <c r="AW29" s="7"/>
      <c r="AY29" s="7"/>
      <c r="BD29" s="7"/>
      <c r="BI29" s="7"/>
    </row>
    <row r="30" spans="1:61" x14ac:dyDescent="0.2">
      <c r="A30" s="1">
        <v>2007</v>
      </c>
      <c r="B30" s="1">
        <v>1302</v>
      </c>
      <c r="C30" s="1">
        <v>116</v>
      </c>
      <c r="D30" s="1">
        <f t="shared" si="0"/>
        <v>1418</v>
      </c>
      <c r="E30" s="11">
        <f>SUM(F30:I30)</f>
        <v>500</v>
      </c>
      <c r="F30" s="4"/>
      <c r="G30" s="4"/>
      <c r="H30" s="1">
        <v>500</v>
      </c>
      <c r="L30" s="7">
        <f t="shared" si="3"/>
        <v>500</v>
      </c>
      <c r="M30" s="23">
        <f t="shared" si="4"/>
        <v>0</v>
      </c>
      <c r="N30" s="1">
        <v>114</v>
      </c>
      <c r="O30" s="7">
        <v>4816</v>
      </c>
      <c r="P30" s="5"/>
      <c r="Q30" s="5"/>
      <c r="R30" s="5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7"/>
      <c r="AE30" s="7"/>
      <c r="AF30" s="7"/>
      <c r="AG30" s="7"/>
      <c r="AH30" s="7"/>
      <c r="AI30" s="7"/>
      <c r="AL30" s="7"/>
      <c r="AM30" s="7"/>
      <c r="AN30" s="7"/>
      <c r="AO30" s="7"/>
      <c r="AP30" s="7"/>
      <c r="AQ30" s="7"/>
      <c r="AS30" s="7"/>
      <c r="AU30" s="7"/>
      <c r="AW30" s="7"/>
      <c r="AY30" s="7"/>
      <c r="BD30" s="7"/>
      <c r="BI30" s="7"/>
    </row>
    <row r="31" spans="1:61" x14ac:dyDescent="0.2">
      <c r="A31" s="1">
        <v>2008</v>
      </c>
      <c r="B31" s="1">
        <v>1293</v>
      </c>
      <c r="C31" s="1">
        <v>108</v>
      </c>
      <c r="D31" s="1">
        <f t="shared" si="0"/>
        <v>1401</v>
      </c>
      <c r="E31" s="10">
        <v>3500</v>
      </c>
      <c r="F31" s="11">
        <v>2500</v>
      </c>
      <c r="G31" s="11">
        <f>E31-F31</f>
        <v>1000</v>
      </c>
      <c r="L31" s="7">
        <f t="shared" si="3"/>
        <v>2500</v>
      </c>
      <c r="M31" s="23">
        <f t="shared" si="4"/>
        <v>0</v>
      </c>
      <c r="N31" s="1">
        <v>439</v>
      </c>
      <c r="O31" s="7">
        <v>7887</v>
      </c>
      <c r="P31" s="5"/>
      <c r="Q31" s="5"/>
      <c r="R31" s="5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7"/>
      <c r="AE31" s="7"/>
      <c r="AF31" s="7"/>
      <c r="AG31" s="7"/>
      <c r="AH31" s="7"/>
      <c r="AI31" s="7"/>
      <c r="AL31" s="7"/>
      <c r="AM31" s="7"/>
      <c r="AN31" s="7"/>
      <c r="AO31" s="7"/>
      <c r="AP31" s="7"/>
      <c r="AQ31" s="7"/>
      <c r="AS31" s="7"/>
      <c r="AU31" s="7"/>
      <c r="AW31" s="7"/>
      <c r="AY31" s="7"/>
      <c r="BD31" s="7"/>
      <c r="BI31" s="7"/>
    </row>
    <row r="32" spans="1:61" x14ac:dyDescent="0.2">
      <c r="A32" s="1">
        <v>2009</v>
      </c>
      <c r="B32" s="1">
        <v>1189</v>
      </c>
      <c r="C32" s="1">
        <v>133</v>
      </c>
      <c r="D32" s="1">
        <f t="shared" si="0"/>
        <v>1322</v>
      </c>
      <c r="E32" s="10">
        <v>3500</v>
      </c>
      <c r="F32" s="11">
        <v>2500</v>
      </c>
      <c r="G32" s="11">
        <f>E32-F32</f>
        <v>1000</v>
      </c>
      <c r="L32" s="7">
        <f t="shared" si="3"/>
        <v>2500</v>
      </c>
      <c r="M32" s="23">
        <f t="shared" si="4"/>
        <v>0</v>
      </c>
      <c r="N32" s="1">
        <v>476</v>
      </c>
      <c r="O32" s="7">
        <v>5576</v>
      </c>
      <c r="P32" s="5"/>
      <c r="Q32" s="5"/>
      <c r="R32" s="5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7"/>
      <c r="AE32" s="7"/>
      <c r="AF32" s="7"/>
      <c r="AG32" s="7"/>
      <c r="AH32" s="7"/>
      <c r="AI32" s="7"/>
      <c r="AL32" s="7"/>
      <c r="AM32" s="7"/>
      <c r="AN32" s="7"/>
      <c r="AO32" s="7"/>
      <c r="AP32" s="7"/>
      <c r="AQ32" s="7"/>
      <c r="AS32" s="7"/>
      <c r="AU32" s="7"/>
      <c r="AW32" s="7"/>
      <c r="AY32" s="7"/>
      <c r="BD32" s="7"/>
      <c r="BI32" s="7"/>
    </row>
    <row r="33" spans="1:61" x14ac:dyDescent="0.2">
      <c r="A33" s="1">
        <v>2010</v>
      </c>
      <c r="B33" s="1">
        <v>959</v>
      </c>
      <c r="C33" s="1">
        <v>84</v>
      </c>
      <c r="D33" s="1">
        <f t="shared" si="0"/>
        <v>1043</v>
      </c>
      <c r="E33" s="11">
        <f t="shared" ref="E33:E43" si="5">SUM(F33:I33)</f>
        <v>2821</v>
      </c>
      <c r="F33" s="11">
        <v>2351</v>
      </c>
      <c r="G33" s="14">
        <f t="shared" ref="G33:G40" si="6">ROUND(0.2*SUM(F33,H33,I33),0)</f>
        <v>470</v>
      </c>
      <c r="L33" s="7">
        <f t="shared" si="3"/>
        <v>2351</v>
      </c>
      <c r="M33" s="23">
        <f t="shared" si="4"/>
        <v>0</v>
      </c>
      <c r="N33" s="1">
        <v>124</v>
      </c>
      <c r="O33" s="7">
        <v>6115</v>
      </c>
      <c r="P33" s="5"/>
      <c r="Q33" s="5"/>
      <c r="R33" s="5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L33" s="7"/>
      <c r="AM33" s="7"/>
      <c r="AN33" s="7"/>
      <c r="AO33" s="7"/>
      <c r="AP33" s="7"/>
      <c r="AQ33" s="7"/>
      <c r="AS33" s="7"/>
      <c r="AU33" s="7"/>
      <c r="AW33" s="7"/>
      <c r="AY33" s="7"/>
      <c r="BD33" s="7"/>
      <c r="BI33" s="7"/>
    </row>
    <row r="34" spans="1:61" x14ac:dyDescent="0.2">
      <c r="A34" s="1">
        <v>2011</v>
      </c>
      <c r="B34" s="1">
        <v>976</v>
      </c>
      <c r="C34" s="1">
        <v>128</v>
      </c>
      <c r="D34" s="1">
        <f t="shared" si="0"/>
        <v>1104</v>
      </c>
      <c r="E34" s="11">
        <f t="shared" si="5"/>
        <v>2033</v>
      </c>
      <c r="F34" s="11">
        <v>1694</v>
      </c>
      <c r="G34" s="14">
        <f t="shared" si="6"/>
        <v>339</v>
      </c>
      <c r="L34" s="7">
        <f t="shared" si="3"/>
        <v>1694</v>
      </c>
      <c r="M34" s="23">
        <f t="shared" si="4"/>
        <v>0</v>
      </c>
      <c r="N34" s="1">
        <v>366</v>
      </c>
      <c r="O34" s="7">
        <v>3764</v>
      </c>
      <c r="P34" s="5"/>
      <c r="Q34" s="5"/>
      <c r="R34" s="5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7"/>
      <c r="AE34" s="7"/>
      <c r="AF34" s="7"/>
      <c r="AG34" s="7"/>
      <c r="AH34" s="7"/>
      <c r="AI34" s="7"/>
      <c r="AL34" s="7"/>
      <c r="AM34" s="7"/>
      <c r="AN34" s="7"/>
      <c r="AO34" s="7"/>
      <c r="AP34" s="7"/>
      <c r="AQ34" s="7"/>
      <c r="AS34" s="7"/>
      <c r="AU34" s="7"/>
      <c r="AW34" s="7"/>
      <c r="AY34" s="7"/>
      <c r="BD34" s="7"/>
      <c r="BI34" s="7"/>
    </row>
    <row r="35" spans="1:61" x14ac:dyDescent="0.2">
      <c r="A35" s="1">
        <v>2012</v>
      </c>
      <c r="B35" s="1">
        <v>575</v>
      </c>
      <c r="C35" s="1">
        <v>70</v>
      </c>
      <c r="D35" s="1">
        <f t="shared" si="0"/>
        <v>645</v>
      </c>
      <c r="E35" s="11">
        <f t="shared" si="5"/>
        <v>811</v>
      </c>
      <c r="F35" s="4"/>
      <c r="G35" s="14">
        <f t="shared" si="6"/>
        <v>135</v>
      </c>
      <c r="H35" s="1">
        <v>421</v>
      </c>
      <c r="I35" s="1">
        <v>255</v>
      </c>
      <c r="L35" s="7">
        <f>SUM(F35,H35,I35)</f>
        <v>676</v>
      </c>
      <c r="M35" s="23">
        <f t="shared" si="4"/>
        <v>0</v>
      </c>
      <c r="N35" s="1">
        <v>175</v>
      </c>
      <c r="O35" s="7">
        <v>2533</v>
      </c>
      <c r="P35" s="5"/>
      <c r="Q35" s="5"/>
      <c r="R35" s="5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7"/>
      <c r="AE35" s="7"/>
      <c r="AF35" s="7"/>
      <c r="AG35" s="7"/>
      <c r="AH35" s="7"/>
      <c r="AI35" s="7"/>
      <c r="AL35" s="7"/>
      <c r="AM35" s="7"/>
      <c r="AN35" s="7"/>
      <c r="AO35" s="7"/>
      <c r="AP35" s="7"/>
      <c r="AQ35" s="7"/>
      <c r="AS35" s="7"/>
      <c r="AU35" s="7"/>
      <c r="AW35" s="7"/>
      <c r="AY35" s="7"/>
      <c r="BD35" s="7"/>
      <c r="BI35" s="7"/>
    </row>
    <row r="36" spans="1:61" x14ac:dyDescent="0.2">
      <c r="A36" s="1">
        <v>2013</v>
      </c>
      <c r="B36" s="1">
        <v>547</v>
      </c>
      <c r="C36" s="1">
        <v>95</v>
      </c>
      <c r="D36" s="1">
        <f t="shared" si="0"/>
        <v>642</v>
      </c>
      <c r="E36" s="11">
        <f t="shared" si="5"/>
        <v>2868</v>
      </c>
      <c r="F36" s="4"/>
      <c r="G36" s="14">
        <f t="shared" si="6"/>
        <v>478</v>
      </c>
      <c r="H36" s="1">
        <v>1552</v>
      </c>
      <c r="I36" s="1">
        <v>838</v>
      </c>
      <c r="J36" s="1">
        <v>583</v>
      </c>
      <c r="K36" s="1">
        <v>375</v>
      </c>
      <c r="L36" s="7">
        <f t="shared" si="3"/>
        <v>2390</v>
      </c>
      <c r="M36" s="23">
        <f t="shared" si="4"/>
        <v>958</v>
      </c>
      <c r="N36" s="1">
        <v>19</v>
      </c>
      <c r="O36" s="7">
        <v>2142</v>
      </c>
      <c r="P36" s="5"/>
      <c r="Q36" s="5"/>
      <c r="R36" s="5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7"/>
      <c r="AE36" s="7"/>
      <c r="AF36" s="7"/>
      <c r="AG36" s="7"/>
      <c r="AH36" s="7"/>
      <c r="AI36" s="7"/>
      <c r="AL36" s="7"/>
      <c r="AM36" s="7"/>
      <c r="AN36" s="7"/>
      <c r="AO36" s="7"/>
      <c r="AP36" s="7"/>
      <c r="AQ36" s="7"/>
      <c r="AS36" s="7"/>
      <c r="AU36" s="7"/>
      <c r="AW36" s="7"/>
      <c r="AY36" s="7"/>
      <c r="BD36" s="7"/>
      <c r="BI36" s="7"/>
    </row>
    <row r="37" spans="1:61" x14ac:dyDescent="0.2">
      <c r="A37" s="1">
        <v>2014</v>
      </c>
      <c r="B37" s="1">
        <v>482</v>
      </c>
      <c r="C37" s="1">
        <v>122</v>
      </c>
      <c r="D37" s="1">
        <f t="shared" si="0"/>
        <v>604</v>
      </c>
      <c r="E37" s="11">
        <f t="shared" si="5"/>
        <v>4638</v>
      </c>
      <c r="F37" s="4"/>
      <c r="G37" s="14">
        <f t="shared" si="6"/>
        <v>773</v>
      </c>
      <c r="H37" s="1">
        <v>2302</v>
      </c>
      <c r="I37" s="1">
        <v>1563</v>
      </c>
      <c r="J37" s="1">
        <v>178</v>
      </c>
      <c r="K37" s="1">
        <v>250</v>
      </c>
      <c r="L37" s="7">
        <f t="shared" si="3"/>
        <v>3865</v>
      </c>
      <c r="M37" s="23">
        <f t="shared" si="4"/>
        <v>428</v>
      </c>
      <c r="N37" s="1">
        <v>149</v>
      </c>
      <c r="O37" s="7">
        <v>3365</v>
      </c>
      <c r="P37" s="5"/>
      <c r="Q37" s="5"/>
      <c r="R37" s="5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7"/>
      <c r="AE37" s="7"/>
      <c r="AF37" s="7"/>
      <c r="AG37" s="7"/>
      <c r="AH37" s="7"/>
      <c r="AI37" s="7"/>
      <c r="AL37" s="7"/>
      <c r="AM37" s="7"/>
      <c r="AN37" s="7"/>
      <c r="AO37" s="7"/>
      <c r="AP37" s="7"/>
      <c r="AQ37" s="7"/>
      <c r="AS37" s="7"/>
      <c r="AU37" s="7"/>
      <c r="AW37" s="7"/>
      <c r="AY37" s="7"/>
      <c r="BD37" s="7"/>
      <c r="BI37" s="7"/>
    </row>
    <row r="38" spans="1:61" x14ac:dyDescent="0.2">
      <c r="A38" s="1">
        <v>2015</v>
      </c>
      <c r="B38" s="1">
        <v>750</v>
      </c>
      <c r="C38" s="1">
        <v>102</v>
      </c>
      <c r="D38" s="1">
        <f t="shared" si="0"/>
        <v>852</v>
      </c>
      <c r="E38" s="11">
        <f t="shared" si="5"/>
        <v>5897</v>
      </c>
      <c r="F38" s="4"/>
      <c r="G38" s="14">
        <f t="shared" si="6"/>
        <v>983</v>
      </c>
      <c r="H38" s="1">
        <v>3440</v>
      </c>
      <c r="I38" s="1">
        <v>1474</v>
      </c>
      <c r="J38" s="1">
        <v>481</v>
      </c>
      <c r="K38" s="1">
        <v>103</v>
      </c>
      <c r="L38" s="7">
        <f t="shared" si="3"/>
        <v>4914</v>
      </c>
      <c r="M38" s="23">
        <f t="shared" si="4"/>
        <v>584</v>
      </c>
      <c r="N38" s="1">
        <v>515</v>
      </c>
      <c r="O38" s="7">
        <v>5850</v>
      </c>
      <c r="P38" s="5"/>
      <c r="Q38" s="5"/>
      <c r="R38" s="5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7"/>
      <c r="AE38" s="7"/>
      <c r="AF38" s="7"/>
      <c r="AG38" s="7"/>
      <c r="AH38" s="7"/>
      <c r="AI38" s="7"/>
      <c r="AL38" s="7"/>
      <c r="AM38" s="7"/>
      <c r="AN38" s="7"/>
      <c r="AO38" s="7"/>
      <c r="AP38" s="7"/>
      <c r="AQ38" s="7"/>
      <c r="AS38" s="7"/>
      <c r="AU38" s="7"/>
      <c r="AW38" s="7"/>
      <c r="AY38" s="7"/>
      <c r="BD38" s="7"/>
      <c r="BI38" s="7"/>
    </row>
    <row r="39" spans="1:61" x14ac:dyDescent="0.2">
      <c r="A39" s="1">
        <v>2016</v>
      </c>
      <c r="B39" s="1">
        <v>392</v>
      </c>
      <c r="C39" s="1">
        <v>107</v>
      </c>
      <c r="D39" s="1">
        <f t="shared" si="0"/>
        <v>499</v>
      </c>
      <c r="E39" s="11">
        <f t="shared" si="5"/>
        <v>3876</v>
      </c>
      <c r="F39" s="4"/>
      <c r="G39" s="14">
        <f t="shared" si="6"/>
        <v>646</v>
      </c>
      <c r="H39" s="1">
        <v>2246</v>
      </c>
      <c r="I39" s="1">
        <v>984</v>
      </c>
      <c r="J39" s="1">
        <v>1411</v>
      </c>
      <c r="K39" s="1">
        <v>204</v>
      </c>
      <c r="L39" s="7">
        <f t="shared" si="3"/>
        <v>3230</v>
      </c>
      <c r="M39" s="23">
        <f t="shared" si="4"/>
        <v>1615</v>
      </c>
      <c r="N39" s="1">
        <v>74</v>
      </c>
      <c r="O39" s="7">
        <v>3532</v>
      </c>
      <c r="P39" s="5"/>
      <c r="Q39" s="5"/>
      <c r="R39" s="5"/>
      <c r="S39" s="5"/>
      <c r="T39" s="7"/>
      <c r="U39" s="7"/>
      <c r="V39" s="7"/>
      <c r="W39" s="7"/>
      <c r="X39" s="7"/>
      <c r="Y39" s="8"/>
      <c r="Z39" s="8"/>
      <c r="AA39" s="8"/>
      <c r="AB39" s="8"/>
      <c r="AC39" s="8"/>
      <c r="AD39" s="7"/>
      <c r="AE39" s="7"/>
      <c r="AF39" s="7"/>
      <c r="AG39" s="7"/>
      <c r="AH39" s="7"/>
      <c r="AI39" s="7"/>
      <c r="AL39" s="7"/>
      <c r="AM39" s="7"/>
      <c r="AN39" s="7"/>
      <c r="AO39" s="7"/>
      <c r="AP39" s="7"/>
      <c r="AQ39" s="7"/>
      <c r="AS39" s="7"/>
      <c r="AU39" s="7"/>
      <c r="AW39" s="7"/>
      <c r="AY39" s="7"/>
      <c r="BD39" s="7"/>
      <c r="BI39" s="7"/>
    </row>
    <row r="40" spans="1:61" x14ac:dyDescent="0.2">
      <c r="A40" s="1">
        <v>2017</v>
      </c>
      <c r="B40" s="1">
        <v>358</v>
      </c>
      <c r="C40" s="1">
        <v>180</v>
      </c>
      <c r="D40" s="1">
        <f t="shared" si="0"/>
        <v>538</v>
      </c>
      <c r="E40" s="11">
        <f t="shared" si="5"/>
        <v>1488</v>
      </c>
      <c r="F40" s="4"/>
      <c r="G40" s="14">
        <f t="shared" si="6"/>
        <v>248</v>
      </c>
      <c r="H40" s="1">
        <v>619</v>
      </c>
      <c r="I40" s="1">
        <v>621</v>
      </c>
      <c r="J40" s="1">
        <v>808</v>
      </c>
      <c r="K40" s="1">
        <v>1341</v>
      </c>
      <c r="L40" s="7">
        <f t="shared" si="3"/>
        <v>1240</v>
      </c>
      <c r="M40" s="23">
        <f t="shared" si="4"/>
        <v>2149</v>
      </c>
      <c r="N40" s="1">
        <v>239</v>
      </c>
      <c r="O40" s="7">
        <v>4474</v>
      </c>
      <c r="P40" s="5"/>
      <c r="Q40" s="5"/>
      <c r="R40" s="5"/>
      <c r="S40" s="5"/>
      <c r="T40" s="7"/>
      <c r="U40" s="7"/>
      <c r="V40" s="7"/>
      <c r="W40" s="7"/>
      <c r="X40" s="7"/>
      <c r="Y40" s="8"/>
      <c r="Z40" s="8"/>
      <c r="AA40" s="8"/>
      <c r="AB40" s="8"/>
      <c r="AC40" s="8"/>
      <c r="AD40" s="7"/>
      <c r="AE40" s="7"/>
      <c r="AF40" s="7"/>
      <c r="AG40" s="7"/>
      <c r="AH40" s="7"/>
      <c r="AI40" s="7"/>
      <c r="AL40" s="7"/>
      <c r="AM40" s="7"/>
      <c r="AN40" s="7"/>
      <c r="AO40" s="7"/>
      <c r="AP40" s="7"/>
      <c r="AQ40" s="7"/>
      <c r="AS40" s="7"/>
      <c r="AU40" s="7"/>
      <c r="AW40" s="7"/>
      <c r="AY40" s="7"/>
      <c r="BD40" s="7"/>
      <c r="BI40" s="7"/>
    </row>
    <row r="41" spans="1:61" x14ac:dyDescent="0.2">
      <c r="A41" s="1">
        <v>2018</v>
      </c>
      <c r="B41" s="1">
        <v>457</v>
      </c>
      <c r="C41" s="1">
        <v>73</v>
      </c>
      <c r="D41" s="1">
        <f t="shared" si="0"/>
        <v>530</v>
      </c>
      <c r="E41" s="11">
        <f t="shared" si="5"/>
        <v>0</v>
      </c>
      <c r="F41" s="4"/>
      <c r="G41" s="4">
        <v>0</v>
      </c>
      <c r="H41" s="1">
        <v>0</v>
      </c>
      <c r="I41" s="1">
        <v>0</v>
      </c>
      <c r="J41" s="1">
        <v>0</v>
      </c>
      <c r="K41" s="1">
        <v>0</v>
      </c>
      <c r="L41" s="7">
        <f t="shared" si="3"/>
        <v>0</v>
      </c>
      <c r="M41" s="23">
        <f t="shared" si="4"/>
        <v>0</v>
      </c>
      <c r="N41" s="1">
        <v>509</v>
      </c>
      <c r="O41" s="7">
        <v>5983</v>
      </c>
      <c r="P41" s="5"/>
      <c r="Q41" s="5"/>
      <c r="R41" s="5"/>
      <c r="S41" s="5"/>
      <c r="T41" s="7"/>
      <c r="U41" s="7"/>
      <c r="V41" s="7"/>
      <c r="W41" s="7"/>
      <c r="X41" s="7"/>
      <c r="Y41" s="8"/>
      <c r="Z41" s="8"/>
      <c r="AA41" s="8"/>
      <c r="AB41" s="8"/>
      <c r="AC41" s="8"/>
      <c r="AD41" s="7"/>
      <c r="AE41" s="7"/>
      <c r="AF41" s="7"/>
      <c r="AG41" s="7"/>
      <c r="AH41" s="7"/>
      <c r="AI41" s="7"/>
      <c r="AL41" s="7"/>
      <c r="AM41" s="7"/>
      <c r="AN41" s="7"/>
      <c r="AO41" s="7"/>
      <c r="AP41" s="7"/>
      <c r="AQ41" s="7"/>
      <c r="AS41" s="7"/>
      <c r="AU41" s="7"/>
      <c r="AW41" s="7"/>
      <c r="AY41" s="7"/>
      <c r="BD41" s="7"/>
      <c r="BI41" s="7"/>
    </row>
    <row r="42" spans="1:61" x14ac:dyDescent="0.2">
      <c r="A42" s="1">
        <v>2019</v>
      </c>
      <c r="B42" s="1">
        <v>387</v>
      </c>
      <c r="C42" s="1">
        <v>86</v>
      </c>
      <c r="D42" s="1">
        <f t="shared" si="0"/>
        <v>473</v>
      </c>
      <c r="E42" s="11">
        <f t="shared" si="5"/>
        <v>762</v>
      </c>
      <c r="F42" s="4"/>
      <c r="G42" s="4">
        <v>0</v>
      </c>
      <c r="H42" s="1">
        <v>516</v>
      </c>
      <c r="I42" s="1">
        <v>246</v>
      </c>
      <c r="J42" s="1">
        <f>537-H42</f>
        <v>21</v>
      </c>
      <c r="K42" s="1">
        <f>366-I42</f>
        <v>120</v>
      </c>
      <c r="L42" s="7">
        <f t="shared" si="3"/>
        <v>762</v>
      </c>
      <c r="M42" s="23">
        <f t="shared" si="4"/>
        <v>141</v>
      </c>
      <c r="N42" s="1">
        <v>180</v>
      </c>
      <c r="O42" s="7">
        <v>4460</v>
      </c>
      <c r="P42" s="5"/>
      <c r="Q42" s="5"/>
      <c r="R42" s="5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7"/>
      <c r="AE42" s="7"/>
      <c r="AF42" s="7"/>
      <c r="AG42" s="7"/>
      <c r="AH42" s="7"/>
      <c r="AI42" s="7"/>
      <c r="AL42" s="7"/>
      <c r="AM42" s="7"/>
      <c r="AN42" s="7"/>
      <c r="AO42" s="7"/>
      <c r="AP42" s="7"/>
      <c r="AQ42" s="7"/>
      <c r="AS42" s="7"/>
      <c r="AU42" s="7"/>
      <c r="AW42" s="7"/>
      <c r="AY42" s="7"/>
      <c r="BD42" s="7"/>
      <c r="BI42" s="7"/>
    </row>
    <row r="43" spans="1:61" x14ac:dyDescent="0.2">
      <c r="A43" s="1">
        <v>2020</v>
      </c>
      <c r="B43" s="1">
        <v>363</v>
      </c>
      <c r="C43" s="1">
        <v>187</v>
      </c>
      <c r="D43" s="1">
        <f t="shared" si="0"/>
        <v>550</v>
      </c>
      <c r="E43" s="11">
        <f t="shared" si="5"/>
        <v>1072</v>
      </c>
      <c r="F43" s="4"/>
      <c r="G43" s="4">
        <v>0</v>
      </c>
      <c r="H43" s="1">
        <v>534</v>
      </c>
      <c r="I43" s="1">
        <v>538</v>
      </c>
      <c r="J43" s="1">
        <f>604-H43</f>
        <v>70</v>
      </c>
      <c r="K43" s="1">
        <f>919-I43</f>
        <v>381</v>
      </c>
      <c r="L43" s="7">
        <f t="shared" si="3"/>
        <v>1072</v>
      </c>
      <c r="M43" s="23">
        <f t="shared" si="4"/>
        <v>451</v>
      </c>
      <c r="N43" s="1">
        <v>329</v>
      </c>
      <c r="O43" s="7">
        <v>3904</v>
      </c>
      <c r="P43" s="5"/>
      <c r="Q43" s="5"/>
      <c r="R43" s="5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7"/>
      <c r="AE43" s="7"/>
      <c r="AF43" s="7"/>
      <c r="AG43" s="7"/>
      <c r="AH43" s="7"/>
      <c r="AI43" s="7"/>
      <c r="AL43" s="7"/>
      <c r="AM43" s="7"/>
      <c r="AN43" s="7"/>
      <c r="AO43" s="7"/>
      <c r="AP43" s="7"/>
      <c r="AQ43" s="7"/>
      <c r="AS43" s="7"/>
      <c r="AU43" s="7"/>
      <c r="AW43" s="7"/>
      <c r="AY43" s="7"/>
      <c r="BD43" s="7"/>
      <c r="BI43" s="7"/>
    </row>
    <row r="44" spans="1:61" x14ac:dyDescent="0.2">
      <c r="F44" s="4"/>
      <c r="G44" s="4"/>
      <c r="L44" s="5"/>
      <c r="M44" s="24"/>
      <c r="R44" s="5"/>
      <c r="S44" s="5"/>
      <c r="T44" s="5"/>
      <c r="U44" s="5"/>
      <c r="V44" s="5"/>
      <c r="W44" s="5"/>
      <c r="X44" s="5"/>
      <c r="Y44" s="8"/>
      <c r="Z44" s="8"/>
      <c r="AA44" s="8"/>
      <c r="AB44" s="8"/>
      <c r="AC44" s="8"/>
      <c r="AL44" s="7"/>
      <c r="AM44" s="7"/>
      <c r="AN44" s="7"/>
      <c r="AO44" s="7"/>
      <c r="AP44" s="7"/>
      <c r="AQ44" s="7"/>
      <c r="AS44" s="7"/>
      <c r="AU44" s="7"/>
      <c r="AW44" s="7"/>
      <c r="AY44" s="7"/>
      <c r="BD44" s="7"/>
      <c r="BI44" s="7"/>
    </row>
    <row r="45" spans="1:61" x14ac:dyDescent="0.2">
      <c r="A45" s="1" t="s">
        <v>28</v>
      </c>
      <c r="D45" s="28" t="s">
        <v>14</v>
      </c>
      <c r="E45" s="15" t="s">
        <v>13</v>
      </c>
      <c r="F45" s="4"/>
      <c r="G45" s="4"/>
      <c r="N45" s="13" t="s">
        <v>20</v>
      </c>
      <c r="AL45" s="7"/>
      <c r="AM45" s="7"/>
      <c r="AN45" s="7"/>
      <c r="AO45" s="7"/>
      <c r="AP45" s="7"/>
      <c r="AQ45" s="7"/>
      <c r="AS45" s="7"/>
      <c r="AU45" s="7"/>
      <c r="AW45" s="7"/>
      <c r="AY45" s="7"/>
      <c r="BD45" s="7"/>
      <c r="BI45" s="7"/>
    </row>
    <row r="46" spans="1:61" x14ac:dyDescent="0.2">
      <c r="E46" s="16" t="s">
        <v>18</v>
      </c>
      <c r="F46" s="4"/>
      <c r="G46" s="4"/>
      <c r="AL46" s="7"/>
      <c r="AM46" s="7"/>
      <c r="AN46" s="7"/>
      <c r="AO46" s="7"/>
      <c r="AP46" s="7"/>
      <c r="AQ46" s="7"/>
      <c r="AS46" s="7"/>
      <c r="AU46" s="7"/>
      <c r="AW46" s="7"/>
      <c r="AY46" s="7"/>
      <c r="BD46" s="7"/>
      <c r="BI46" s="7"/>
    </row>
    <row r="47" spans="1:61" x14ac:dyDescent="0.2">
      <c r="B47" s="28"/>
      <c r="C47" s="28"/>
      <c r="D47" s="28"/>
      <c r="E47" s="10" t="s">
        <v>15</v>
      </c>
      <c r="AL47" s="7"/>
      <c r="AM47" s="7"/>
      <c r="AN47" s="7"/>
      <c r="AO47" s="7"/>
      <c r="AP47" s="7"/>
      <c r="AQ47" s="7"/>
      <c r="AS47" s="7"/>
      <c r="AU47" s="7"/>
      <c r="AW47" s="7"/>
      <c r="AY47" s="7"/>
      <c r="BD47" s="7"/>
      <c r="BI47" s="7"/>
    </row>
    <row r="48" spans="1:61" x14ac:dyDescent="0.2">
      <c r="E48" s="1" t="s">
        <v>16</v>
      </c>
      <c r="AL48" s="7"/>
      <c r="AM48" s="7"/>
      <c r="AN48" s="7"/>
      <c r="AO48" s="7"/>
      <c r="AP48" s="7"/>
      <c r="AQ48" s="7"/>
      <c r="AS48" s="7"/>
      <c r="AU48" s="7"/>
      <c r="AW48" s="7"/>
      <c r="AY48" s="7"/>
      <c r="BD48" s="7"/>
      <c r="BI48" s="7"/>
    </row>
    <row r="49" spans="2:61" x14ac:dyDescent="0.2">
      <c r="E49" s="1" t="s">
        <v>17</v>
      </c>
      <c r="BD49" s="7"/>
      <c r="BI49" s="7"/>
    </row>
    <row r="50" spans="2:61" x14ac:dyDescent="0.2">
      <c r="E50" s="1" t="s">
        <v>19</v>
      </c>
      <c r="BD50" s="7"/>
      <c r="BI50" s="7"/>
    </row>
    <row r="51" spans="2:61" x14ac:dyDescent="0.2">
      <c r="E51" s="1" t="s">
        <v>21</v>
      </c>
      <c r="BD51" s="7"/>
      <c r="BI51" s="7"/>
    </row>
    <row r="52" spans="2:61" x14ac:dyDescent="0.2">
      <c r="E52" s="1" t="s">
        <v>22</v>
      </c>
      <c r="BD52" s="7"/>
      <c r="BI52" s="7"/>
    </row>
    <row r="53" spans="2:61" x14ac:dyDescent="0.2">
      <c r="E53" s="1" t="s">
        <v>23</v>
      </c>
      <c r="BD53" s="7"/>
      <c r="BI53" s="7"/>
    </row>
    <row r="54" spans="2:61" x14ac:dyDescent="0.2">
      <c r="E54" s="17" t="s">
        <v>24</v>
      </c>
      <c r="BD54" s="7"/>
      <c r="BI54" s="7"/>
    </row>
    <row r="55" spans="2:61" x14ac:dyDescent="0.2">
      <c r="E55" s="22" t="s">
        <v>27</v>
      </c>
      <c r="BD55" s="7"/>
      <c r="BI55" s="7"/>
    </row>
    <row r="56" spans="2:61" x14ac:dyDescent="0.2">
      <c r="BD56" s="7"/>
      <c r="BI56" s="7"/>
    </row>
    <row r="57" spans="2:61" x14ac:dyDescent="0.2">
      <c r="BD57" s="7"/>
      <c r="BI57" s="7"/>
    </row>
    <row r="58" spans="2:61" x14ac:dyDescent="0.2">
      <c r="BD58" s="7"/>
      <c r="BI58" s="7"/>
    </row>
    <row r="59" spans="2:61" x14ac:dyDescent="0.2">
      <c r="BD59" s="7"/>
      <c r="BI59" s="7"/>
    </row>
    <row r="60" spans="2:61" x14ac:dyDescent="0.2">
      <c r="BD60" s="7"/>
      <c r="BI60" s="7"/>
    </row>
    <row r="61" spans="2:6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8"/>
      <c r="N61" s="2"/>
      <c r="O61" s="2"/>
      <c r="P61" s="2"/>
      <c r="S61" s="3"/>
      <c r="T61" s="3"/>
      <c r="U61" s="3"/>
      <c r="W61" s="3"/>
      <c r="AI61" s="3"/>
    </row>
    <row r="62" spans="2:61" x14ac:dyDescent="0.2">
      <c r="BD62" s="7"/>
      <c r="BI62" s="7"/>
    </row>
    <row r="63" spans="2:61" x14ac:dyDescent="0.2">
      <c r="BD63" s="7"/>
      <c r="BI63" s="7"/>
    </row>
    <row r="64" spans="2:61" x14ac:dyDescent="0.2">
      <c r="BD64" s="7"/>
      <c r="BI64" s="7"/>
    </row>
    <row r="65" spans="56:61" x14ac:dyDescent="0.2">
      <c r="BD65" s="7"/>
      <c r="BI65" s="7"/>
    </row>
    <row r="66" spans="56:61" x14ac:dyDescent="0.2">
      <c r="BD66" s="7"/>
      <c r="BI66" s="7"/>
    </row>
    <row r="67" spans="56:61" x14ac:dyDescent="0.2">
      <c r="BD67" s="7"/>
      <c r="BI67" s="7"/>
    </row>
    <row r="68" spans="56:61" x14ac:dyDescent="0.2">
      <c r="BD68" s="7"/>
      <c r="BI68" s="7"/>
    </row>
    <row r="69" spans="56:61" x14ac:dyDescent="0.2">
      <c r="BD69" s="7"/>
      <c r="BI69" s="7"/>
    </row>
    <row r="70" spans="56:61" x14ac:dyDescent="0.2">
      <c r="BD70" s="7"/>
      <c r="BI70" s="7"/>
    </row>
    <row r="71" spans="56:61" x14ac:dyDescent="0.2">
      <c r="BD71" s="7"/>
      <c r="BI71" s="7"/>
    </row>
    <row r="72" spans="56:61" x14ac:dyDescent="0.2">
      <c r="BD72" s="7"/>
      <c r="BI72" s="7"/>
    </row>
    <row r="73" spans="56:61" x14ac:dyDescent="0.2">
      <c r="BD73" s="7"/>
      <c r="BI73" s="7"/>
    </row>
    <row r="74" spans="56:61" x14ac:dyDescent="0.2">
      <c r="BD74" s="7"/>
      <c r="BI74" s="7"/>
    </row>
    <row r="75" spans="56:61" x14ac:dyDescent="0.2">
      <c r="BD75" s="7"/>
      <c r="BI75" s="7"/>
    </row>
    <row r="76" spans="56:61" x14ac:dyDescent="0.2">
      <c r="BD76" s="7"/>
      <c r="BI76" s="7"/>
    </row>
    <row r="77" spans="56:61" x14ac:dyDescent="0.2">
      <c r="BD77" s="7"/>
      <c r="BI77" s="7"/>
    </row>
    <row r="78" spans="56:61" x14ac:dyDescent="0.2">
      <c r="BD78" s="7"/>
      <c r="BI78" s="7"/>
    </row>
    <row r="79" spans="56:61" x14ac:dyDescent="0.2">
      <c r="BD79" s="7"/>
      <c r="BI79" s="7"/>
    </row>
    <row r="80" spans="56:61" x14ac:dyDescent="0.2">
      <c r="BD80" s="7"/>
      <c r="BI80" s="7"/>
    </row>
    <row r="81" spans="56:61" x14ac:dyDescent="0.2">
      <c r="BD81" s="7"/>
      <c r="BI81" s="7"/>
    </row>
    <row r="82" spans="56:61" x14ac:dyDescent="0.2">
      <c r="BD82" s="7"/>
      <c r="BI82" s="7"/>
    </row>
    <row r="83" spans="56:61" x14ac:dyDescent="0.2">
      <c r="BD83" s="7"/>
      <c r="BI83" s="7"/>
    </row>
    <row r="84" spans="56:61" x14ac:dyDescent="0.2">
      <c r="BD84" s="7"/>
      <c r="BI84" s="7"/>
    </row>
    <row r="85" spans="56:61" x14ac:dyDescent="0.2">
      <c r="BD85" s="7"/>
      <c r="BI85" s="7"/>
    </row>
    <row r="86" spans="56:61" x14ac:dyDescent="0.2">
      <c r="BD86" s="7"/>
      <c r="BI86" s="7"/>
    </row>
    <row r="87" spans="56:61" x14ac:dyDescent="0.2">
      <c r="BD87" s="7"/>
      <c r="BI87" s="7"/>
    </row>
    <row r="88" spans="56:61" x14ac:dyDescent="0.2">
      <c r="BD88" s="7"/>
      <c r="BI88" s="7"/>
    </row>
    <row r="89" spans="56:61" x14ac:dyDescent="0.2">
      <c r="BD89" s="7"/>
      <c r="BI89" s="7"/>
    </row>
    <row r="90" spans="56:61" x14ac:dyDescent="0.2">
      <c r="BD90" s="7"/>
      <c r="BI90" s="7"/>
    </row>
    <row r="91" spans="56:61" x14ac:dyDescent="0.2">
      <c r="BD91" s="7"/>
      <c r="BI91" s="7"/>
    </row>
    <row r="92" spans="56:61" x14ac:dyDescent="0.2">
      <c r="BD92" s="7"/>
      <c r="BI92" s="7"/>
    </row>
    <row r="93" spans="56:61" x14ac:dyDescent="0.2">
      <c r="BD93" s="7"/>
      <c r="BI93" s="7"/>
    </row>
    <row r="94" spans="56:61" x14ac:dyDescent="0.2">
      <c r="BD94" s="7"/>
      <c r="BI94" s="7"/>
    </row>
    <row r="95" spans="56:61" x14ac:dyDescent="0.2">
      <c r="BD95" s="7"/>
      <c r="BI95" s="7"/>
    </row>
    <row r="96" spans="56:61" x14ac:dyDescent="0.2">
      <c r="BD96" s="7"/>
      <c r="BI96" s="7"/>
    </row>
    <row r="97" spans="56:61" x14ac:dyDescent="0.2">
      <c r="BD97" s="7"/>
      <c r="BI97" s="7"/>
    </row>
    <row r="98" spans="56:61" x14ac:dyDescent="0.2">
      <c r="BD98" s="7"/>
      <c r="BI98" s="7"/>
    </row>
    <row r="99" spans="56:61" x14ac:dyDescent="0.2">
      <c r="BD99" s="7"/>
      <c r="BI99" s="7"/>
    </row>
    <row r="100" spans="56:61" x14ac:dyDescent="0.2">
      <c r="BD100" s="7"/>
      <c r="BI100" s="7"/>
    </row>
    <row r="101" spans="56:61" x14ac:dyDescent="0.2">
      <c r="BD101" s="7"/>
      <c r="BI101" s="7"/>
    </row>
    <row r="102" spans="56:61" x14ac:dyDescent="0.2">
      <c r="BD102" s="7"/>
      <c r="BI102" s="7"/>
    </row>
    <row r="103" spans="56:61" x14ac:dyDescent="0.2">
      <c r="BD103" s="7"/>
      <c r="BI103" s="7"/>
    </row>
    <row r="104" spans="56:61" x14ac:dyDescent="0.2">
      <c r="BD104" s="7"/>
      <c r="BI104" s="7"/>
    </row>
    <row r="105" spans="56:61" x14ac:dyDescent="0.2">
      <c r="BD105" s="7"/>
      <c r="BI105" s="7"/>
    </row>
    <row r="106" spans="56:61" x14ac:dyDescent="0.2">
      <c r="BD106" s="7"/>
      <c r="BI106" s="7"/>
    </row>
    <row r="107" spans="56:61" x14ac:dyDescent="0.2">
      <c r="BD107" s="7"/>
      <c r="BI107" s="7"/>
    </row>
    <row r="108" spans="56:61" x14ac:dyDescent="0.2">
      <c r="BD108" s="7"/>
      <c r="BI108" s="7"/>
    </row>
    <row r="109" spans="56:61" x14ac:dyDescent="0.2">
      <c r="BD109" s="7"/>
      <c r="BI109" s="7"/>
    </row>
    <row r="110" spans="56:61" x14ac:dyDescent="0.2">
      <c r="BD110" s="7"/>
      <c r="BI110" s="7"/>
    </row>
    <row r="111" spans="56:61" x14ac:dyDescent="0.2">
      <c r="BD111" s="7"/>
      <c r="BI111" s="7"/>
    </row>
    <row r="112" spans="56:61" x14ac:dyDescent="0.2">
      <c r="BD112" s="7"/>
      <c r="BI112" s="7"/>
    </row>
    <row r="113" spans="56:61" x14ac:dyDescent="0.2">
      <c r="BD113" s="7"/>
      <c r="BI113" s="7"/>
    </row>
    <row r="114" spans="56:61" x14ac:dyDescent="0.2">
      <c r="BD114" s="7"/>
      <c r="BI114" s="7"/>
    </row>
    <row r="115" spans="56:61" x14ac:dyDescent="0.2">
      <c r="BD115" s="7"/>
      <c r="BI115" s="7"/>
    </row>
    <row r="116" spans="56:61" x14ac:dyDescent="0.2">
      <c r="BD116" s="7"/>
      <c r="BI116" s="7"/>
    </row>
    <row r="117" spans="56:61" x14ac:dyDescent="0.2">
      <c r="BD117" s="7"/>
      <c r="BI117" s="7"/>
    </row>
    <row r="118" spans="56:61" x14ac:dyDescent="0.2">
      <c r="BD118" s="7"/>
      <c r="BI118" s="7"/>
    </row>
    <row r="119" spans="56:61" x14ac:dyDescent="0.2">
      <c r="BD119" s="7"/>
      <c r="BI119" s="7"/>
    </row>
    <row r="120" spans="56:61" x14ac:dyDescent="0.2">
      <c r="BD120" s="7"/>
      <c r="BI120" s="7"/>
    </row>
    <row r="121" spans="56:61" x14ac:dyDescent="0.2">
      <c r="BD121" s="7"/>
      <c r="BI121" s="7"/>
    </row>
    <row r="122" spans="56:61" x14ac:dyDescent="0.2">
      <c r="BD122" s="7"/>
      <c r="BI122" s="7"/>
    </row>
    <row r="123" spans="56:61" x14ac:dyDescent="0.2">
      <c r="BD123" s="7"/>
      <c r="BI123" s="7"/>
    </row>
    <row r="124" spans="56:61" x14ac:dyDescent="0.2">
      <c r="BD124" s="7"/>
      <c r="BI124" s="7"/>
    </row>
    <row r="125" spans="56:61" x14ac:dyDescent="0.2">
      <c r="BD125" s="7"/>
      <c r="BI125" s="7"/>
    </row>
    <row r="126" spans="56:61" x14ac:dyDescent="0.2">
      <c r="BD126" s="7"/>
      <c r="BI126" s="7"/>
    </row>
    <row r="127" spans="56:61" x14ac:dyDescent="0.2">
      <c r="BD127" s="7"/>
      <c r="BI127" s="7"/>
    </row>
    <row r="128" spans="56:61" x14ac:dyDescent="0.2">
      <c r="BD128" s="7"/>
      <c r="BI128" s="7"/>
    </row>
    <row r="129" spans="56:61" x14ac:dyDescent="0.2">
      <c r="BD129" s="7"/>
      <c r="BI129" s="7"/>
    </row>
    <row r="130" spans="56:61" x14ac:dyDescent="0.2">
      <c r="BD130" s="7"/>
      <c r="BI130" s="7"/>
    </row>
    <row r="131" spans="56:61" x14ac:dyDescent="0.2">
      <c r="BD131" s="7"/>
      <c r="BI131" s="7"/>
    </row>
    <row r="132" spans="56:61" x14ac:dyDescent="0.2">
      <c r="BD132" s="7"/>
      <c r="BI132" s="7"/>
    </row>
    <row r="133" spans="56:61" x14ac:dyDescent="0.2">
      <c r="BD133" s="7"/>
      <c r="BI133" s="7"/>
    </row>
    <row r="134" spans="56:61" x14ac:dyDescent="0.2">
      <c r="BD134" s="7"/>
      <c r="BI134" s="7"/>
    </row>
    <row r="135" spans="56:61" x14ac:dyDescent="0.2">
      <c r="BD135" s="7"/>
      <c r="BI135" s="7"/>
    </row>
    <row r="136" spans="56:61" x14ac:dyDescent="0.2">
      <c r="BD136" s="7"/>
      <c r="BI136" s="7"/>
    </row>
    <row r="137" spans="56:61" x14ac:dyDescent="0.2">
      <c r="BD137" s="7"/>
      <c r="BI137" s="7"/>
    </row>
    <row r="138" spans="56:61" x14ac:dyDescent="0.2">
      <c r="BD138" s="7"/>
      <c r="BI138" s="7"/>
    </row>
    <row r="139" spans="56:61" x14ac:dyDescent="0.2">
      <c r="BD139" s="7"/>
      <c r="BI139" s="7"/>
    </row>
    <row r="140" spans="56:61" x14ac:dyDescent="0.2">
      <c r="BD140" s="7"/>
      <c r="BI140" s="7"/>
    </row>
    <row r="141" spans="56:61" x14ac:dyDescent="0.2">
      <c r="BD141" s="7"/>
      <c r="BI141" s="7"/>
    </row>
    <row r="142" spans="56:61" x14ac:dyDescent="0.2">
      <c r="BD142" s="7"/>
      <c r="BI142" s="7"/>
    </row>
    <row r="143" spans="56:61" x14ac:dyDescent="0.2">
      <c r="BD143" s="7"/>
      <c r="BI143" s="7"/>
    </row>
    <row r="144" spans="56:61" x14ac:dyDescent="0.2">
      <c r="BD144" s="7"/>
      <c r="BI144" s="7"/>
    </row>
    <row r="145" spans="56:61" x14ac:dyDescent="0.2">
      <c r="BD145" s="7"/>
      <c r="BI145" s="7"/>
    </row>
    <row r="146" spans="56:61" x14ac:dyDescent="0.2">
      <c r="BD146" s="7"/>
      <c r="BI146" s="7"/>
    </row>
    <row r="147" spans="56:61" x14ac:dyDescent="0.2">
      <c r="BD147" s="7"/>
      <c r="BI147" s="7"/>
    </row>
    <row r="148" spans="56:61" x14ac:dyDescent="0.2">
      <c r="BD148" s="7"/>
      <c r="BI148" s="7"/>
    </row>
    <row r="149" spans="56:61" x14ac:dyDescent="0.2">
      <c r="BD149" s="7"/>
      <c r="BI149" s="7"/>
    </row>
    <row r="150" spans="56:61" x14ac:dyDescent="0.2">
      <c r="BD150" s="7"/>
      <c r="BI150" s="7"/>
    </row>
    <row r="151" spans="56:61" x14ac:dyDescent="0.2">
      <c r="BD151" s="7"/>
      <c r="BI151" s="7"/>
    </row>
    <row r="152" spans="56:61" x14ac:dyDescent="0.2">
      <c r="BD152" s="7"/>
      <c r="BI152" s="7"/>
    </row>
    <row r="153" spans="56:61" x14ac:dyDescent="0.2">
      <c r="BD153" s="7"/>
      <c r="BI153" s="7"/>
    </row>
    <row r="154" spans="56:61" x14ac:dyDescent="0.2">
      <c r="BD154" s="7"/>
      <c r="BI154" s="7"/>
    </row>
    <row r="155" spans="56:61" x14ac:dyDescent="0.2">
      <c r="BD155" s="7"/>
      <c r="BI155" s="7"/>
    </row>
    <row r="156" spans="56:61" x14ac:dyDescent="0.2">
      <c r="BD156" s="7"/>
      <c r="BI156" s="7"/>
    </row>
    <row r="157" spans="56:61" x14ac:dyDescent="0.2">
      <c r="BD157" s="7"/>
      <c r="BI157" s="7"/>
    </row>
    <row r="158" spans="56:61" x14ac:dyDescent="0.2">
      <c r="BD158" s="7"/>
      <c r="BI158" s="7"/>
    </row>
    <row r="159" spans="56:61" x14ac:dyDescent="0.2">
      <c r="BD159" s="7"/>
      <c r="BI159" s="7"/>
    </row>
    <row r="160" spans="56:61" x14ac:dyDescent="0.2">
      <c r="BD160" s="7"/>
      <c r="BI160" s="7"/>
    </row>
    <row r="161" spans="56:61" x14ac:dyDescent="0.2">
      <c r="BD161" s="7"/>
      <c r="BI161" s="7"/>
    </row>
    <row r="162" spans="56:61" x14ac:dyDescent="0.2">
      <c r="BD162" s="7"/>
      <c r="BI162" s="7"/>
    </row>
    <row r="163" spans="56:61" x14ac:dyDescent="0.2">
      <c r="BD163" s="7"/>
      <c r="BI163" s="7"/>
    </row>
    <row r="164" spans="56:61" x14ac:dyDescent="0.2">
      <c r="BD164" s="7"/>
      <c r="BI164" s="7"/>
    </row>
    <row r="165" spans="56:61" x14ac:dyDescent="0.2">
      <c r="BD165" s="7"/>
      <c r="BI165" s="7"/>
    </row>
    <row r="166" spans="56:61" x14ac:dyDescent="0.2">
      <c r="BD166" s="7"/>
    </row>
    <row r="167" spans="56:61" x14ac:dyDescent="0.2">
      <c r="BD167" s="7"/>
    </row>
    <row r="168" spans="56:61" x14ac:dyDescent="0.2">
      <c r="BD168" s="7"/>
    </row>
    <row r="169" spans="56:61" x14ac:dyDescent="0.2">
      <c r="BD169" s="7"/>
    </row>
    <row r="170" spans="56:61" x14ac:dyDescent="0.2">
      <c r="BD170" s="7"/>
    </row>
    <row r="171" spans="56:61" x14ac:dyDescent="0.2">
      <c r="BD171" s="7"/>
    </row>
    <row r="172" spans="56:61" x14ac:dyDescent="0.2">
      <c r="BD172" s="7"/>
    </row>
    <row r="173" spans="56:61" x14ac:dyDescent="0.2">
      <c r="BD173" s="7"/>
    </row>
    <row r="174" spans="56:61" x14ac:dyDescent="0.2">
      <c r="BD174" s="7"/>
    </row>
    <row r="175" spans="56:61" x14ac:dyDescent="0.2">
      <c r="BD175" s="7"/>
    </row>
    <row r="176" spans="56:61" x14ac:dyDescent="0.2">
      <c r="BD176" s="7"/>
    </row>
    <row r="177" spans="56:56" x14ac:dyDescent="0.2">
      <c r="BD177" s="7"/>
    </row>
    <row r="178" spans="56:56" x14ac:dyDescent="0.2">
      <c r="BD178" s="7"/>
    </row>
    <row r="179" spans="56:56" x14ac:dyDescent="0.2">
      <c r="BD179" s="7"/>
    </row>
    <row r="180" spans="56:56" x14ac:dyDescent="0.2">
      <c r="BD180" s="7"/>
    </row>
    <row r="181" spans="56:56" x14ac:dyDescent="0.2">
      <c r="BD181" s="7"/>
    </row>
    <row r="182" spans="56:56" x14ac:dyDescent="0.2">
      <c r="BD182" s="7"/>
    </row>
    <row r="183" spans="56:56" x14ac:dyDescent="0.2">
      <c r="BD183" s="7"/>
    </row>
    <row r="184" spans="56:56" x14ac:dyDescent="0.2">
      <c r="BD184" s="7"/>
    </row>
    <row r="185" spans="56:56" x14ac:dyDescent="0.2">
      <c r="BD185" s="7"/>
    </row>
    <row r="186" spans="56:56" x14ac:dyDescent="0.2">
      <c r="BD18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Warkentin, Luke (he, him / il, lui) (DFO/MPO)</dc:creator>
  <cp:lastModifiedBy>Warkentin, Luke (he, him / il, lui) (DFO/MPO)</cp:lastModifiedBy>
  <dcterms:created xsi:type="dcterms:W3CDTF">2025-05-13T17:46:15Z</dcterms:created>
  <dcterms:modified xsi:type="dcterms:W3CDTF">2025-05-13T18:10:09Z</dcterms:modified>
</cp:coreProperties>
</file>