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1D08FAF0-0F27-456A-9AD1-0D89125F6E72}" xr6:coauthVersionLast="47" xr6:coauthVersionMax="47" xr10:uidLastSave="{00000000-0000-0000-0000-000000000000}"/>
  <bookViews>
    <workbookView xWindow="-110" yWindow="-110" windowWidth="19420" windowHeight="10420" xr2:uid="{301019CB-5AA8-4EA6-B82C-8AEE7C5B81FA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Sheet1!$N$20:$S$24,Sheet1!$Y$11:$AB$11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Sheet1!$N$20:$S$24</definedName>
    <definedName name="solver_lhs2" localSheetId="0" hidden="1">Sheet1!$N$20:$S$24</definedName>
    <definedName name="solver_lhs3" localSheetId="0" hidden="1">Sheet1!$N$26:$S$26</definedName>
    <definedName name="solver_lhs4" localSheetId="0" hidden="1">Sheet1!$Y$11:$AB$11</definedName>
    <definedName name="solver_lhs5" localSheetId="0" hidden="1">Sheet1!$Y$11:$AB$11</definedName>
    <definedName name="solver_lhs6" localSheetId="0" hidden="1">Sheet1!$Y$12:$AB$12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Sheet1!$AE$7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5</definedName>
    <definedName name="solver_rel6" localSheetId="0" hidden="1">1</definedName>
    <definedName name="solver_rhs1" localSheetId="0" hidden="1">"integer"</definedName>
    <definedName name="solver_rhs2" localSheetId="0" hidden="1">0</definedName>
    <definedName name="solver_rhs3" localSheetId="0" hidden="1">Sheet1!$N$25:$S$25</definedName>
    <definedName name="solver_rhs4" localSheetId="0" hidden="1">2</definedName>
    <definedName name="solver_rhs5" localSheetId="0" hidden="1">"binary"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1" l="1"/>
  <c r="Z12" i="1"/>
  <c r="AE7" i="1"/>
  <c r="O26" i="1"/>
  <c r="P26" i="1"/>
  <c r="Q26" i="1"/>
  <c r="R26" i="1"/>
  <c r="S26" i="1"/>
  <c r="T26" i="1"/>
  <c r="N26" i="1"/>
  <c r="AA12" i="1"/>
  <c r="AB12" i="1"/>
  <c r="Y12" i="1"/>
  <c r="T21" i="1"/>
  <c r="T22" i="1"/>
  <c r="T23" i="1"/>
  <c r="T20" i="1"/>
  <c r="T25" i="1"/>
  <c r="S25" i="1"/>
  <c r="R25" i="1"/>
  <c r="Q25" i="1"/>
  <c r="P25" i="1"/>
  <c r="O25" i="1"/>
  <c r="N25" i="1"/>
  <c r="S17" i="1"/>
  <c r="S16" i="1"/>
  <c r="S15" i="1"/>
  <c r="S14" i="1"/>
  <c r="R17" i="1"/>
  <c r="R16" i="1"/>
  <c r="R15" i="1"/>
  <c r="R14" i="1"/>
  <c r="Q17" i="1"/>
  <c r="Q16" i="1"/>
  <c r="Q15" i="1"/>
  <c r="Q14" i="1"/>
  <c r="P17" i="1"/>
  <c r="P16" i="1"/>
  <c r="P15" i="1"/>
  <c r="P14" i="1"/>
  <c r="O17" i="1"/>
  <c r="O16" i="1"/>
  <c r="O15" i="1"/>
  <c r="O14" i="1"/>
  <c r="N17" i="1"/>
  <c r="N16" i="1"/>
  <c r="N15" i="1"/>
  <c r="N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</calcChain>
</file>

<file path=xl/sharedStrings.xml><?xml version="1.0" encoding="utf-8"?>
<sst xmlns="http://schemas.openxmlformats.org/spreadsheetml/2006/main" count="40" uniqueCount="36">
  <si>
    <t>distribution_center</t>
  </si>
  <si>
    <t>name</t>
  </si>
  <si>
    <t>demand</t>
  </si>
  <si>
    <t>latitude</t>
  </si>
  <si>
    <t>longitude</t>
  </si>
  <si>
    <t>Molasses Marsh</t>
  </si>
  <si>
    <t>Smores Summit</t>
  </si>
  <si>
    <t>Snickerdoodle Slopes</t>
  </si>
  <si>
    <t>Rock Candy Ridge</t>
  </si>
  <si>
    <t>Peanut Butter Parlor</t>
  </si>
  <si>
    <t>Sugarplum Springs</t>
  </si>
  <si>
    <t>warehouse</t>
  </si>
  <si>
    <t>set_up_cost</t>
  </si>
  <si>
    <t>Dulce de Leche Dunes</t>
  </si>
  <si>
    <t>Gooey Ganache Grotto</t>
  </si>
  <si>
    <t>Eclair Empire</t>
  </si>
  <si>
    <t>Frosted Fluff Fields</t>
  </si>
  <si>
    <t>max_dcs</t>
  </si>
  <si>
    <t>cost_per_unit_distance</t>
  </si>
  <si>
    <t>method_to_calculate_distance</t>
  </si>
  <si>
    <t>manhattan</t>
  </si>
  <si>
    <t>Setup Cost</t>
  </si>
  <si>
    <t>WH</t>
  </si>
  <si>
    <t>DC</t>
  </si>
  <si>
    <t>WH LAT</t>
  </si>
  <si>
    <t>WH LONG</t>
  </si>
  <si>
    <t>DC LAT</t>
  </si>
  <si>
    <t>DC LONG</t>
  </si>
  <si>
    <t>Manhatten</t>
  </si>
  <si>
    <t>WH VS DC</t>
  </si>
  <si>
    <t>Total Profit</t>
  </si>
  <si>
    <t>Used</t>
  </si>
  <si>
    <t>Binary Variables</t>
  </si>
  <si>
    <t>Linking Constraints</t>
  </si>
  <si>
    <t>Demand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</si>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</sst>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C185-2D10-4D59-AECC-BB331488FA54}">
  <dimension ref="A1:AE37"/>
  <sheetViews>
    <sheetView tabSelected="1" topLeftCell="N8" workbookViewId="0">
      <selection activeCell="AC13" sqref="AC13"/>
    </sheetView>
  </sheetViews>
  <sheetFormatPr defaultRowHeight="14.5" x14ac:dyDescent="0.35"/>
  <cols>
    <col min="1" max="1" width="13.1796875" customWidth="1"/>
    <col min="2" max="2" width="18.26953125" customWidth="1"/>
    <col min="10" max="10" width="11.26953125" customWidth="1"/>
    <col min="24" max="24" width="19.1796875" customWidth="1"/>
    <col min="29" max="29" width="8.08984375" customWidth="1"/>
    <col min="30" max="30" width="11.7265625" customWidth="1"/>
    <col min="31" max="31" width="1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1" x14ac:dyDescent="0.35">
      <c r="A2" s="1">
        <v>1</v>
      </c>
      <c r="B2" s="1" t="s">
        <v>5</v>
      </c>
      <c r="C2" s="1">
        <v>800</v>
      </c>
      <c r="D2" s="1">
        <v>32.32</v>
      </c>
      <c r="E2" s="1">
        <v>-121.34</v>
      </c>
    </row>
    <row r="3" spans="1:31" x14ac:dyDescent="0.35">
      <c r="A3" s="1">
        <v>2</v>
      </c>
      <c r="B3" s="1" t="s">
        <v>6</v>
      </c>
      <c r="C3" s="1">
        <v>817</v>
      </c>
      <c r="D3" s="1">
        <v>28.53</v>
      </c>
      <c r="E3" s="1">
        <v>-111.2</v>
      </c>
    </row>
    <row r="4" spans="1:31" x14ac:dyDescent="0.35">
      <c r="A4" s="1">
        <v>3</v>
      </c>
      <c r="B4" s="1" t="s">
        <v>7</v>
      </c>
      <c r="C4" s="1">
        <v>782</v>
      </c>
      <c r="D4" s="1">
        <v>24.91</v>
      </c>
      <c r="E4" s="1">
        <v>-81.39</v>
      </c>
    </row>
    <row r="5" spans="1:31" x14ac:dyDescent="0.35">
      <c r="A5" s="1">
        <v>4</v>
      </c>
      <c r="B5" s="1" t="s">
        <v>8</v>
      </c>
      <c r="C5" s="1">
        <v>884</v>
      </c>
      <c r="D5" s="1">
        <v>33.44</v>
      </c>
      <c r="E5" s="1">
        <v>-74.430000000000007</v>
      </c>
      <c r="X5" s="3"/>
      <c r="Y5" s="2"/>
      <c r="Z5" s="2"/>
      <c r="AA5" s="2"/>
      <c r="AB5" s="2"/>
    </row>
    <row r="6" spans="1:31" x14ac:dyDescent="0.35">
      <c r="A6" s="1">
        <v>5</v>
      </c>
      <c r="B6" s="1" t="s">
        <v>9</v>
      </c>
      <c r="C6" s="1">
        <v>633</v>
      </c>
      <c r="D6" s="1">
        <v>36.6</v>
      </c>
      <c r="E6" s="1">
        <v>-110.84</v>
      </c>
      <c r="X6" s="2"/>
      <c r="Y6" s="8"/>
      <c r="Z6" s="8"/>
      <c r="AA6" s="8"/>
      <c r="AB6" s="5"/>
    </row>
    <row r="7" spans="1:31" x14ac:dyDescent="0.35">
      <c r="A7" s="1">
        <v>6</v>
      </c>
      <c r="B7" s="1" t="s">
        <v>10</v>
      </c>
      <c r="C7" s="1">
        <v>664</v>
      </c>
      <c r="D7" s="1">
        <v>31.84</v>
      </c>
      <c r="E7" s="1">
        <v>-70.69</v>
      </c>
      <c r="X7" s="5"/>
      <c r="AC7" s="3"/>
      <c r="AD7" s="3" t="s">
        <v>30</v>
      </c>
      <c r="AE7" t="e">
        <f>SUMPRODUCT(N14:S17,N20:S24)+SUMPRODUCT(Y9:AB9,Y11:AB11)</f>
        <v>#VALUE!</v>
      </c>
    </row>
    <row r="8" spans="1:31" x14ac:dyDescent="0.35">
      <c r="X8" s="2"/>
      <c r="Y8" s="4"/>
      <c r="Z8" s="4"/>
      <c r="AA8" s="4"/>
      <c r="AC8" s="7"/>
    </row>
    <row r="9" spans="1:31" x14ac:dyDescent="0.35">
      <c r="X9" s="2" t="s">
        <v>21</v>
      </c>
      <c r="Y9" s="1">
        <v>2274</v>
      </c>
      <c r="Z9" s="1">
        <v>2314</v>
      </c>
      <c r="AA9" s="1">
        <v>2133</v>
      </c>
      <c r="AB9" s="1">
        <v>2139</v>
      </c>
    </row>
    <row r="10" spans="1:31" x14ac:dyDescent="0.35">
      <c r="X10" s="5"/>
    </row>
    <row r="11" spans="1:31" x14ac:dyDescent="0.35">
      <c r="X11" s="2" t="s">
        <v>32</v>
      </c>
      <c r="Y11" s="2">
        <v>0</v>
      </c>
      <c r="Z11" s="2">
        <v>1</v>
      </c>
      <c r="AA11" s="2">
        <v>0</v>
      </c>
      <c r="AB11" s="2">
        <v>1</v>
      </c>
      <c r="AC11" s="2">
        <v>2</v>
      </c>
      <c r="AD11" s="2"/>
      <c r="AE11" s="2"/>
    </row>
    <row r="12" spans="1:31" x14ac:dyDescent="0.35">
      <c r="X12" s="2" t="s">
        <v>33</v>
      </c>
      <c r="Y12" s="2">
        <f>Y6-(Y14*Y11)</f>
        <v>0</v>
      </c>
      <c r="Z12" s="2">
        <f>T23-(T26*Z11)</f>
        <v>-2281</v>
      </c>
      <c r="AA12" s="2">
        <f t="shared" ref="Z12:AB12" si="0">AA6-(AA14*AA11)</f>
        <v>0</v>
      </c>
      <c r="AB12" s="2">
        <f t="shared" si="0"/>
        <v>0</v>
      </c>
      <c r="AC12" s="2">
        <f>T21-(T26*AB11)</f>
        <v>-2299</v>
      </c>
    </row>
    <row r="13" spans="1:31" x14ac:dyDescent="0.35"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M13" t="s">
        <v>29</v>
      </c>
      <c r="N13">
        <v>1</v>
      </c>
      <c r="O13">
        <v>2</v>
      </c>
      <c r="P13">
        <v>3</v>
      </c>
      <c r="Q13">
        <v>4</v>
      </c>
      <c r="R13">
        <v>5</v>
      </c>
      <c r="S13">
        <v>6</v>
      </c>
      <c r="X13" s="5"/>
      <c r="Y13" s="2"/>
      <c r="Z13" s="2"/>
      <c r="AA13" s="2"/>
      <c r="AB13" s="6"/>
      <c r="AC13" s="2"/>
    </row>
    <row r="14" spans="1:31" x14ac:dyDescent="0.35">
      <c r="D14">
        <v>1</v>
      </c>
      <c r="E14">
        <v>1</v>
      </c>
      <c r="F14" s="1">
        <v>32.32</v>
      </c>
      <c r="G14" s="1">
        <v>-121.34</v>
      </c>
      <c r="H14" s="1">
        <v>33.11</v>
      </c>
      <c r="I14" s="1">
        <v>-110.8</v>
      </c>
      <c r="M14">
        <v>1</v>
      </c>
      <c r="N14">
        <f>J14</f>
        <v>0</v>
      </c>
      <c r="O14">
        <f>J18</f>
        <v>124.74000000000001</v>
      </c>
      <c r="P14">
        <f>J22</f>
        <v>37.61</v>
      </c>
      <c r="Q14">
        <f>J26</f>
        <v>36.699999999999989</v>
      </c>
      <c r="R14">
        <f>J30</f>
        <v>3.5300000000000082</v>
      </c>
      <c r="S14">
        <f>J34</f>
        <v>41.379999999999995</v>
      </c>
      <c r="X14" s="2"/>
      <c r="Y14" s="2"/>
      <c r="Z14" s="2"/>
      <c r="AA14" s="2"/>
      <c r="AB14" s="6"/>
      <c r="AC14" s="2"/>
    </row>
    <row r="15" spans="1:31" x14ac:dyDescent="0.35">
      <c r="D15">
        <v>1</v>
      </c>
      <c r="E15">
        <v>2</v>
      </c>
      <c r="F15" s="1">
        <v>32.32</v>
      </c>
      <c r="G15" s="1">
        <v>-121.34</v>
      </c>
      <c r="H15" s="1">
        <v>47.11</v>
      </c>
      <c r="I15" s="1">
        <v>-85.39</v>
      </c>
      <c r="J15">
        <f t="shared" ref="J15:J37" si="1">ABS(F15-H15)+ABS(G15-I15)</f>
        <v>50.74</v>
      </c>
      <c r="M15">
        <v>2</v>
      </c>
      <c r="N15">
        <f>J15</f>
        <v>50.74</v>
      </c>
      <c r="O15">
        <f>J19</f>
        <v>44.39</v>
      </c>
      <c r="P15">
        <f>J23</f>
        <v>26.2</v>
      </c>
      <c r="Q15">
        <f>J27</f>
        <v>24.629999999999995</v>
      </c>
      <c r="R15">
        <f>J31</f>
        <v>35.96</v>
      </c>
      <c r="S15">
        <f>J35</f>
        <v>29.970000000000002</v>
      </c>
      <c r="X15" s="5"/>
      <c r="Y15" s="8"/>
      <c r="Z15" s="8"/>
      <c r="AA15" s="8"/>
    </row>
    <row r="16" spans="1:31" x14ac:dyDescent="0.35">
      <c r="D16">
        <v>1</v>
      </c>
      <c r="E16">
        <v>3</v>
      </c>
      <c r="F16" s="1">
        <v>32.32</v>
      </c>
      <c r="G16" s="1">
        <v>-121.34</v>
      </c>
      <c r="H16" s="1">
        <v>30.17</v>
      </c>
      <c r="I16" s="1">
        <v>-88.04</v>
      </c>
      <c r="J16">
        <f t="shared" si="1"/>
        <v>35.449999999999996</v>
      </c>
      <c r="M16">
        <v>3</v>
      </c>
      <c r="N16">
        <f>J16</f>
        <v>35.449999999999996</v>
      </c>
      <c r="O16">
        <f>J20</f>
        <v>24.799999999999997</v>
      </c>
      <c r="P16">
        <f>J24</f>
        <v>11.910000000000007</v>
      </c>
      <c r="Q16">
        <f>J28</f>
        <v>16.879999999999995</v>
      </c>
      <c r="R16">
        <f>J32</f>
        <v>29.229999999999997</v>
      </c>
      <c r="S16">
        <f>J36</f>
        <v>19.020000000000007</v>
      </c>
      <c r="X16" s="2"/>
      <c r="Y16" s="6"/>
      <c r="Z16" s="6"/>
      <c r="AA16" s="6"/>
    </row>
    <row r="17" spans="4:27" x14ac:dyDescent="0.35">
      <c r="D17">
        <v>1</v>
      </c>
      <c r="E17">
        <v>4</v>
      </c>
      <c r="F17" s="1">
        <v>32.32</v>
      </c>
      <c r="G17" s="1">
        <v>-121.34</v>
      </c>
      <c r="H17" s="1">
        <v>27.53</v>
      </c>
      <c r="I17" s="1">
        <v>-95.81</v>
      </c>
      <c r="J17">
        <f t="shared" si="1"/>
        <v>30.32</v>
      </c>
      <c r="M17">
        <v>4</v>
      </c>
      <c r="N17">
        <f>J17</f>
        <v>30.32</v>
      </c>
      <c r="O17">
        <f>J21</f>
        <v>16.39</v>
      </c>
      <c r="P17">
        <f>J25</f>
        <v>17.040000000000003</v>
      </c>
      <c r="Q17">
        <f>J29</f>
        <v>27.289999999999992</v>
      </c>
      <c r="R17">
        <f>J33</f>
        <v>24.1</v>
      </c>
      <c r="S17">
        <f>J36</f>
        <v>19.020000000000007</v>
      </c>
      <c r="X17" s="2"/>
    </row>
    <row r="18" spans="4:27" x14ac:dyDescent="0.35">
      <c r="D18">
        <v>2</v>
      </c>
      <c r="E18">
        <v>1</v>
      </c>
      <c r="F18" s="1">
        <v>28.53</v>
      </c>
      <c r="G18" s="1">
        <v>-111.2</v>
      </c>
      <c r="H18" s="1">
        <v>-95.81</v>
      </c>
      <c r="I18" s="1">
        <v>-110.8</v>
      </c>
      <c r="J18">
        <f t="shared" si="1"/>
        <v>124.74000000000001</v>
      </c>
      <c r="X18" s="5"/>
    </row>
    <row r="19" spans="4:27" x14ac:dyDescent="0.35">
      <c r="D19">
        <v>2</v>
      </c>
      <c r="E19">
        <v>2</v>
      </c>
      <c r="F19" s="1">
        <v>28.53</v>
      </c>
      <c r="G19" s="1">
        <v>-111.2</v>
      </c>
      <c r="H19" s="1">
        <v>47.11</v>
      </c>
      <c r="I19" s="1">
        <v>-85.39</v>
      </c>
      <c r="J19">
        <f t="shared" si="1"/>
        <v>44.39</v>
      </c>
      <c r="M19" t="s">
        <v>29</v>
      </c>
      <c r="N19">
        <v>1</v>
      </c>
      <c r="O19">
        <v>2</v>
      </c>
      <c r="P19">
        <v>3</v>
      </c>
      <c r="Q19">
        <v>4</v>
      </c>
      <c r="R19">
        <v>5</v>
      </c>
      <c r="S19">
        <v>6</v>
      </c>
      <c r="T19" t="s">
        <v>35</v>
      </c>
      <c r="X19" s="2"/>
      <c r="Y19" s="2"/>
      <c r="Z19" s="2"/>
      <c r="AA19" s="2"/>
    </row>
    <row r="20" spans="4:27" x14ac:dyDescent="0.35">
      <c r="D20">
        <v>2</v>
      </c>
      <c r="E20">
        <v>3</v>
      </c>
      <c r="F20" s="1">
        <v>28.53</v>
      </c>
      <c r="G20" s="1">
        <v>-111.2</v>
      </c>
      <c r="H20" s="1">
        <v>30.17</v>
      </c>
      <c r="I20" s="1">
        <v>-88.04</v>
      </c>
      <c r="J20">
        <f t="shared" si="1"/>
        <v>24.799999999999997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>SUM(N20:S20)</f>
        <v>0</v>
      </c>
      <c r="X20" s="2"/>
    </row>
    <row r="21" spans="4:27" x14ac:dyDescent="0.35">
      <c r="D21">
        <v>2</v>
      </c>
      <c r="E21">
        <v>4</v>
      </c>
      <c r="F21" s="1">
        <v>28.53</v>
      </c>
      <c r="G21" s="1">
        <v>-111.2</v>
      </c>
      <c r="H21" s="1">
        <v>27.53</v>
      </c>
      <c r="I21" s="1">
        <v>-95.81</v>
      </c>
      <c r="J21">
        <f t="shared" si="1"/>
        <v>16.39</v>
      </c>
      <c r="M21">
        <v>2</v>
      </c>
      <c r="N21">
        <v>800</v>
      </c>
      <c r="O21">
        <v>817</v>
      </c>
      <c r="P21">
        <v>0</v>
      </c>
      <c r="Q21">
        <v>0</v>
      </c>
      <c r="R21">
        <v>0</v>
      </c>
      <c r="S21">
        <v>664</v>
      </c>
      <c r="T21">
        <f t="shared" ref="T21:T24" si="2">SUM(N21:S21)</f>
        <v>2281</v>
      </c>
      <c r="X21" s="2"/>
    </row>
    <row r="22" spans="4:27" x14ac:dyDescent="0.35">
      <c r="D22">
        <v>3</v>
      </c>
      <c r="E22">
        <v>1</v>
      </c>
      <c r="F22" s="1">
        <v>24.91</v>
      </c>
      <c r="G22" s="1">
        <v>-81.39</v>
      </c>
      <c r="H22" s="1">
        <v>33.11</v>
      </c>
      <c r="I22" s="1">
        <v>-110.8</v>
      </c>
      <c r="J22">
        <f t="shared" si="1"/>
        <v>37.61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2"/>
        <v>0</v>
      </c>
      <c r="X22" s="2"/>
    </row>
    <row r="23" spans="4:27" x14ac:dyDescent="0.35">
      <c r="D23">
        <v>3</v>
      </c>
      <c r="E23">
        <v>2</v>
      </c>
      <c r="F23" s="1">
        <v>24.91</v>
      </c>
      <c r="G23" s="1">
        <v>-81.39</v>
      </c>
      <c r="H23" s="1">
        <v>47.11</v>
      </c>
      <c r="I23" s="1">
        <v>-85.39</v>
      </c>
      <c r="J23">
        <f t="shared" si="1"/>
        <v>26.2</v>
      </c>
      <c r="M23">
        <v>4</v>
      </c>
      <c r="N23">
        <v>0</v>
      </c>
      <c r="O23">
        <v>0</v>
      </c>
      <c r="P23">
        <v>782</v>
      </c>
      <c r="Q23">
        <v>884</v>
      </c>
      <c r="R23">
        <v>633</v>
      </c>
      <c r="S23">
        <v>0</v>
      </c>
      <c r="T23">
        <f t="shared" si="2"/>
        <v>2299</v>
      </c>
    </row>
    <row r="24" spans="4:27" x14ac:dyDescent="0.35">
      <c r="D24">
        <v>3</v>
      </c>
      <c r="E24">
        <v>3</v>
      </c>
      <c r="F24" s="1">
        <v>24.91</v>
      </c>
      <c r="G24" s="1">
        <v>-81.39</v>
      </c>
      <c r="H24" s="1">
        <v>30.17</v>
      </c>
      <c r="I24" s="1">
        <v>-88.04</v>
      </c>
      <c r="J24">
        <f t="shared" si="1"/>
        <v>11.910000000000007</v>
      </c>
    </row>
    <row r="25" spans="4:27" x14ac:dyDescent="0.35">
      <c r="D25">
        <v>3</v>
      </c>
      <c r="E25">
        <v>4</v>
      </c>
      <c r="F25" s="1">
        <v>24.91</v>
      </c>
      <c r="G25" s="1">
        <v>-81.39</v>
      </c>
      <c r="H25" s="1">
        <v>27.53</v>
      </c>
      <c r="I25" s="1">
        <v>-95.81</v>
      </c>
      <c r="J25">
        <f t="shared" si="1"/>
        <v>17.040000000000003</v>
      </c>
      <c r="M25" t="s">
        <v>34</v>
      </c>
      <c r="N25">
        <f>C2</f>
        <v>800</v>
      </c>
      <c r="O25">
        <f>C3</f>
        <v>817</v>
      </c>
      <c r="P25">
        <f>C4</f>
        <v>782</v>
      </c>
      <c r="Q25">
        <f>C5</f>
        <v>884</v>
      </c>
      <c r="R25">
        <f>C6</f>
        <v>633</v>
      </c>
      <c r="S25">
        <f>C7</f>
        <v>664</v>
      </c>
      <c r="T25">
        <f>SUM(N25:S25)</f>
        <v>4580</v>
      </c>
    </row>
    <row r="26" spans="4:27" x14ac:dyDescent="0.35">
      <c r="D26">
        <v>4</v>
      </c>
      <c r="E26">
        <v>1</v>
      </c>
      <c r="F26" s="1">
        <v>33.44</v>
      </c>
      <c r="G26" s="1">
        <v>-74.430000000000007</v>
      </c>
      <c r="H26" s="1">
        <v>33.11</v>
      </c>
      <c r="I26" s="1">
        <v>-110.8</v>
      </c>
      <c r="J26">
        <f t="shared" si="1"/>
        <v>36.699999999999989</v>
      </c>
      <c r="M26" t="s">
        <v>31</v>
      </c>
      <c r="N26">
        <f>N25</f>
        <v>800</v>
      </c>
      <c r="O26">
        <f t="shared" ref="O26:T26" si="3">O25</f>
        <v>817</v>
      </c>
      <c r="P26">
        <f t="shared" si="3"/>
        <v>782</v>
      </c>
      <c r="Q26">
        <f t="shared" si="3"/>
        <v>884</v>
      </c>
      <c r="R26">
        <f t="shared" si="3"/>
        <v>633</v>
      </c>
      <c r="S26">
        <f t="shared" si="3"/>
        <v>664</v>
      </c>
      <c r="T26">
        <f t="shared" si="3"/>
        <v>4580</v>
      </c>
    </row>
    <row r="27" spans="4:27" x14ac:dyDescent="0.35">
      <c r="D27">
        <v>4</v>
      </c>
      <c r="E27">
        <v>2</v>
      </c>
      <c r="F27" s="1">
        <v>33.44</v>
      </c>
      <c r="G27" s="1">
        <v>-74.430000000000007</v>
      </c>
      <c r="H27" s="1">
        <v>47.11</v>
      </c>
      <c r="I27" s="1">
        <v>-85.39</v>
      </c>
      <c r="J27">
        <f t="shared" si="1"/>
        <v>24.629999999999995</v>
      </c>
    </row>
    <row r="28" spans="4:27" x14ac:dyDescent="0.35">
      <c r="D28">
        <v>4</v>
      </c>
      <c r="E28">
        <v>3</v>
      </c>
      <c r="F28" s="1">
        <v>33.44</v>
      </c>
      <c r="G28" s="1">
        <v>-74.430000000000007</v>
      </c>
      <c r="H28" s="1">
        <v>30.17</v>
      </c>
      <c r="I28" s="1">
        <v>-88.04</v>
      </c>
      <c r="J28">
        <f t="shared" si="1"/>
        <v>16.879999999999995</v>
      </c>
    </row>
    <row r="29" spans="4:27" x14ac:dyDescent="0.35">
      <c r="D29">
        <v>4</v>
      </c>
      <c r="E29">
        <v>4</v>
      </c>
      <c r="F29" s="1">
        <v>33.44</v>
      </c>
      <c r="G29" s="1">
        <v>-74.430000000000007</v>
      </c>
      <c r="H29" s="1">
        <v>27.53</v>
      </c>
      <c r="I29" s="1">
        <v>-95.81</v>
      </c>
      <c r="J29">
        <f t="shared" si="1"/>
        <v>27.289999999999992</v>
      </c>
    </row>
    <row r="30" spans="4:27" x14ac:dyDescent="0.35">
      <c r="D30">
        <v>5</v>
      </c>
      <c r="E30">
        <v>1</v>
      </c>
      <c r="F30" s="1">
        <v>36.6</v>
      </c>
      <c r="G30" s="1">
        <v>-110.84</v>
      </c>
      <c r="H30" s="1">
        <v>33.11</v>
      </c>
      <c r="I30" s="1">
        <v>-110.8</v>
      </c>
      <c r="J30">
        <f t="shared" si="1"/>
        <v>3.5300000000000082</v>
      </c>
    </row>
    <row r="31" spans="4:27" x14ac:dyDescent="0.35">
      <c r="D31">
        <v>5</v>
      </c>
      <c r="E31">
        <v>2</v>
      </c>
      <c r="F31" s="1">
        <v>36.6</v>
      </c>
      <c r="G31" s="1">
        <v>-110.84</v>
      </c>
      <c r="H31" s="1">
        <v>47.11</v>
      </c>
      <c r="I31" s="1">
        <v>-85.39</v>
      </c>
      <c r="J31">
        <f t="shared" si="1"/>
        <v>35.96</v>
      </c>
    </row>
    <row r="32" spans="4:27" x14ac:dyDescent="0.35">
      <c r="D32">
        <v>5</v>
      </c>
      <c r="E32">
        <v>3</v>
      </c>
      <c r="F32" s="1">
        <v>36.6</v>
      </c>
      <c r="G32" s="1">
        <v>-110.84</v>
      </c>
      <c r="H32" s="1">
        <v>30.17</v>
      </c>
      <c r="I32" s="1">
        <v>-88.04</v>
      </c>
      <c r="J32">
        <f t="shared" si="1"/>
        <v>29.229999999999997</v>
      </c>
    </row>
    <row r="33" spans="4:10" x14ac:dyDescent="0.35">
      <c r="D33">
        <v>5</v>
      </c>
      <c r="E33">
        <v>4</v>
      </c>
      <c r="F33" s="1">
        <v>36.6</v>
      </c>
      <c r="G33" s="1">
        <v>-110.84</v>
      </c>
      <c r="H33" s="1">
        <v>27.53</v>
      </c>
      <c r="I33" s="1">
        <v>-95.81</v>
      </c>
      <c r="J33">
        <f t="shared" si="1"/>
        <v>24.1</v>
      </c>
    </row>
    <row r="34" spans="4:10" x14ac:dyDescent="0.35">
      <c r="D34">
        <v>6</v>
      </c>
      <c r="E34">
        <v>1</v>
      </c>
      <c r="F34" s="1">
        <v>31.84</v>
      </c>
      <c r="G34" s="1">
        <v>-70.69</v>
      </c>
      <c r="H34" s="1">
        <v>33.11</v>
      </c>
      <c r="I34" s="1">
        <v>-110.8</v>
      </c>
      <c r="J34">
        <f t="shared" si="1"/>
        <v>41.379999999999995</v>
      </c>
    </row>
    <row r="35" spans="4:10" x14ac:dyDescent="0.35">
      <c r="D35">
        <v>6</v>
      </c>
      <c r="E35">
        <v>2</v>
      </c>
      <c r="F35" s="1">
        <v>31.84</v>
      </c>
      <c r="G35" s="1">
        <v>-70.69</v>
      </c>
      <c r="H35" s="1">
        <v>47.11</v>
      </c>
      <c r="I35" s="1">
        <v>-85.39</v>
      </c>
      <c r="J35">
        <f t="shared" si="1"/>
        <v>29.970000000000002</v>
      </c>
    </row>
    <row r="36" spans="4:10" x14ac:dyDescent="0.35">
      <c r="D36">
        <v>6</v>
      </c>
      <c r="E36">
        <v>3</v>
      </c>
      <c r="F36" s="1">
        <v>31.84</v>
      </c>
      <c r="G36" s="1">
        <v>-70.69</v>
      </c>
      <c r="H36" s="1">
        <v>30.17</v>
      </c>
      <c r="I36" s="1">
        <v>-88.04</v>
      </c>
      <c r="J36">
        <f t="shared" si="1"/>
        <v>19.020000000000007</v>
      </c>
    </row>
    <row r="37" spans="4:10" x14ac:dyDescent="0.35">
      <c r="D37">
        <v>6</v>
      </c>
      <c r="E37">
        <v>4</v>
      </c>
      <c r="F37" s="1">
        <v>31.84</v>
      </c>
      <c r="G37" s="1">
        <v>-70.69</v>
      </c>
      <c r="H37" s="1">
        <v>27.53</v>
      </c>
      <c r="I37" s="1">
        <v>-95.81</v>
      </c>
      <c r="J37">
        <f t="shared" si="1"/>
        <v>29.430000000000003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9ADD-025B-4C6E-B13E-4DC4C4738DA5}">
  <dimension ref="A1:E5"/>
  <sheetViews>
    <sheetView workbookViewId="0">
      <selection activeCell="B14" sqref="B14"/>
    </sheetView>
  </sheetViews>
  <sheetFormatPr defaultRowHeight="14.5" x14ac:dyDescent="0.35"/>
  <cols>
    <col min="1" max="1" width="12.90625" customWidth="1"/>
    <col min="2" max="2" width="23.453125" customWidth="1"/>
    <col min="3" max="3" width="13.6328125" customWidth="1"/>
  </cols>
  <sheetData>
    <row r="1" spans="1:5" x14ac:dyDescent="0.35">
      <c r="A1" s="1" t="s">
        <v>11</v>
      </c>
      <c r="B1" s="1" t="s">
        <v>1</v>
      </c>
      <c r="C1" s="1" t="s">
        <v>12</v>
      </c>
      <c r="D1" s="1" t="s">
        <v>3</v>
      </c>
      <c r="E1" s="1" t="s">
        <v>4</v>
      </c>
    </row>
    <row r="2" spans="1:5" x14ac:dyDescent="0.35">
      <c r="A2" s="1">
        <v>1</v>
      </c>
      <c r="B2" s="1" t="s">
        <v>13</v>
      </c>
      <c r="C2" s="1">
        <v>2274</v>
      </c>
      <c r="D2" s="1">
        <v>33.11</v>
      </c>
      <c r="E2" s="1">
        <v>-110.8</v>
      </c>
    </row>
    <row r="3" spans="1:5" x14ac:dyDescent="0.35">
      <c r="A3" s="1">
        <v>2</v>
      </c>
      <c r="B3" s="1" t="s">
        <v>14</v>
      </c>
      <c r="C3" s="1">
        <v>2314</v>
      </c>
      <c r="D3" s="1">
        <v>47.11</v>
      </c>
      <c r="E3" s="1">
        <v>-85.39</v>
      </c>
    </row>
    <row r="4" spans="1:5" x14ac:dyDescent="0.35">
      <c r="A4" s="1">
        <v>3</v>
      </c>
      <c r="B4" s="1" t="s">
        <v>15</v>
      </c>
      <c r="C4" s="1">
        <v>2133</v>
      </c>
      <c r="D4" s="1">
        <v>30.17</v>
      </c>
      <c r="E4" s="1">
        <v>-88.04</v>
      </c>
    </row>
    <row r="5" spans="1:5" x14ac:dyDescent="0.35">
      <c r="A5" s="1">
        <v>4</v>
      </c>
      <c r="B5" s="1" t="s">
        <v>16</v>
      </c>
      <c r="C5" s="1">
        <v>2139</v>
      </c>
      <c r="D5" s="1">
        <v>27.53</v>
      </c>
      <c r="E5" s="1">
        <v>-95.81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58D9-18C6-4511-80AB-F7BC85BE7505}">
  <dimension ref="A1:C2"/>
  <sheetViews>
    <sheetView workbookViewId="0">
      <selection activeCell="B2" sqref="B2"/>
    </sheetView>
  </sheetViews>
  <sheetFormatPr defaultRowHeight="14.5" x14ac:dyDescent="0.35"/>
  <cols>
    <col min="1" max="1" width="12.54296875" customWidth="1"/>
    <col min="2" max="2" width="24.54296875" customWidth="1"/>
  </cols>
  <sheetData>
    <row r="1" spans="1:3" x14ac:dyDescent="0.35">
      <c r="A1" s="1" t="s">
        <v>17</v>
      </c>
      <c r="B1" s="1" t="s">
        <v>18</v>
      </c>
      <c r="C1" s="1" t="s">
        <v>19</v>
      </c>
    </row>
    <row r="2" spans="1:3" x14ac:dyDescent="0.35">
      <c r="A2" s="1">
        <v>2</v>
      </c>
      <c r="B2" s="1">
        <v>1</v>
      </c>
      <c r="C2" s="1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4C9DFD70F754CA5595D6A9C470F72" ma:contentTypeVersion="13" ma:contentTypeDescription="Create a new document." ma:contentTypeScope="" ma:versionID="999f39cf6914d69ed023a60c2a75bd87">
  <xsd:schema xmlns:xsd="http://www.w3.org/2001/XMLSchema" xmlns:xs="http://www.w3.org/2001/XMLSchema" xmlns:p="http://schemas.microsoft.com/office/2006/metadata/properties" xmlns:ns3="d7873a86-3162-4ae4-881a-c07887263161" xmlns:ns4="17eb6c49-0515-4c3e-a873-84cb98eb7763" targetNamespace="http://schemas.microsoft.com/office/2006/metadata/properties" ma:root="true" ma:fieldsID="a0e96f6ffb2b5ab18b65819107b836a7" ns3:_="" ns4:_="">
    <xsd:import namespace="d7873a86-3162-4ae4-881a-c07887263161"/>
    <xsd:import namespace="17eb6c49-0515-4c3e-a873-84cb98eb77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73a86-3162-4ae4-881a-c078872631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b6c49-0515-4c3e-a873-84cb98eb7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b6c49-0515-4c3e-a873-84cb98eb776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08076-186D-4EFE-A6E4-3DA12F9F2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73a86-3162-4ae4-881a-c07887263161"/>
    <ds:schemaRef ds:uri="17eb6c49-0515-4c3e-a873-84cb98eb7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580C09-4017-4C0E-BF66-CA1A68805FB4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17eb6c49-0515-4c3e-a873-84cb98eb7763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d7873a86-3162-4ae4-881a-c0788726316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F70CFC-B33D-47BB-B4C8-77AE917FC46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O'Connor</dc:creator>
  <cp:lastModifiedBy>Luke O'Connor</cp:lastModifiedBy>
  <dcterms:created xsi:type="dcterms:W3CDTF">2025-04-09T22:23:34Z</dcterms:created>
  <dcterms:modified xsi:type="dcterms:W3CDTF">2025-05-02T19:50:01Z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0x01010018F4C9DFD70F754CA5595D6A9C470F72</vt:lpwstr>
  </property>
</Properties>
</file>