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hamilton\Desktop\GEB\submitted\"/>
    </mc:Choice>
  </mc:AlternateContent>
  <bookViews>
    <workbookView xWindow="0" yWindow="0" windowWidth="17040" windowHeight="7290"/>
  </bookViews>
  <sheets>
    <sheet name="All Countries " sheetId="1" r:id="rId1"/>
    <sheet name="MFW MASTER" sheetId="3" r:id="rId2"/>
    <sheet name="TEOW MASTER" sheetId="2" r:id="rId3"/>
    <sheet name="MFW_TREND_2013_2014" sheetId="4" r:id="rId4"/>
    <sheet name="TEOW_TREND_2013_2014 &amp; Gain App" sheetId="5" r:id="rId5"/>
    <sheet name="ASEAN" sheetId="6" r:id="rId6"/>
    <sheet name="Ramsar" sheetId="7" r:id="rId7"/>
  </sheets>
  <definedNames>
    <definedName name="Excel_BuiltIn__FilterDatabase_1">"['All Countries '.$A$3:.$BQ$109]"</definedName>
    <definedName name="Excel_BuiltIn__FilterDatabase_2">"['TEOW MASTER'.$A$1:.$N$116]"</definedName>
    <definedName name="Excel_BuiltIn__FilterDatabase_3">"['MFW MASTER'.$A$1:.$N$105]"</definedName>
    <definedName name="Excel_BuiltIn__FilterDatabase_4">"[MFW_TREND_2013_2014.$B$2:.$Q$107]"</definedName>
    <definedName name="Excel_BuiltIn__FilterDatabase_5">"['TEOW_TREND_2013_2014 &amp; Gain App'.$A$2:.$R$117]"</definedName>
    <definedName name="ISO3">"['All Countries '.$B$4:.$B$108]"</definedName>
  </definedNames>
  <calcPr calcId="152511"/>
</workbook>
</file>

<file path=xl/calcChain.xml><?xml version="1.0" encoding="utf-8"?>
<calcChain xmlns="http://schemas.openxmlformats.org/spreadsheetml/2006/main">
  <c r="R120" i="5" l="1"/>
  <c r="F109" i="1" l="1"/>
  <c r="AL4" i="1" l="1"/>
  <c r="C29" i="6" l="1"/>
  <c r="B12" i="6" l="1"/>
  <c r="B29" i="6"/>
  <c r="D29" i="6" s="1"/>
  <c r="C12" i="6"/>
  <c r="D12" i="6"/>
  <c r="P3" i="4" l="1"/>
  <c r="Q3" i="4" s="1"/>
  <c r="P5" i="4"/>
  <c r="Q5" i="4" s="1"/>
  <c r="P26" i="4"/>
  <c r="Q26" i="4" s="1"/>
  <c r="P22" i="4"/>
  <c r="Q22" i="4" s="1"/>
  <c r="P18" i="4"/>
  <c r="Q18" i="4" s="1"/>
  <c r="P16" i="4"/>
  <c r="Q16" i="4" s="1"/>
  <c r="P12" i="4"/>
  <c r="Q12" i="4" s="1"/>
  <c r="P8" i="4"/>
  <c r="Q8" i="4" s="1"/>
  <c r="P106" i="4"/>
  <c r="Q106" i="4" s="1"/>
  <c r="P102" i="4"/>
  <c r="Q102" i="4" s="1"/>
  <c r="P98" i="4"/>
  <c r="Q98" i="4" s="1"/>
  <c r="P96" i="4"/>
  <c r="Q96" i="4" s="1"/>
  <c r="P92" i="4"/>
  <c r="Q92" i="4" s="1"/>
  <c r="P90" i="4"/>
  <c r="Q90" i="4" s="1"/>
  <c r="P88" i="4"/>
  <c r="Q88" i="4" s="1"/>
  <c r="P86" i="4"/>
  <c r="Q86" i="4" s="1"/>
  <c r="P84" i="4"/>
  <c r="Q84" i="4" s="1"/>
  <c r="P82" i="4"/>
  <c r="Q82" i="4" s="1"/>
  <c r="P80" i="4"/>
  <c r="Q80" i="4" s="1"/>
  <c r="P78" i="4"/>
  <c r="Q78" i="4" s="1"/>
  <c r="P76" i="4"/>
  <c r="Q76" i="4" s="1"/>
  <c r="P74" i="4"/>
  <c r="Q74" i="4" s="1"/>
  <c r="P72" i="4"/>
  <c r="Q72" i="4" s="1"/>
  <c r="P70" i="4"/>
  <c r="Q70" i="4" s="1"/>
  <c r="P68" i="4"/>
  <c r="Q68" i="4" s="1"/>
  <c r="P66" i="4"/>
  <c r="Q66" i="4" s="1"/>
  <c r="P64" i="4"/>
  <c r="Q64" i="4" s="1"/>
  <c r="P62" i="4"/>
  <c r="Q62" i="4" s="1"/>
  <c r="P60" i="4"/>
  <c r="Q60" i="4" s="1"/>
  <c r="P58" i="4"/>
  <c r="Q58" i="4" s="1"/>
  <c r="P56" i="4"/>
  <c r="Q56" i="4" s="1"/>
  <c r="P54" i="4"/>
  <c r="Q54" i="4" s="1"/>
  <c r="P52" i="4"/>
  <c r="Q52" i="4" s="1"/>
  <c r="P50" i="4"/>
  <c r="Q50" i="4" s="1"/>
  <c r="P48" i="4"/>
  <c r="Q48" i="4" s="1"/>
  <c r="P46" i="4"/>
  <c r="Q46" i="4" s="1"/>
  <c r="P44" i="4"/>
  <c r="Q44" i="4" s="1"/>
  <c r="P42" i="4"/>
  <c r="Q42" i="4" s="1"/>
  <c r="P40" i="4"/>
  <c r="Q40" i="4" s="1"/>
  <c r="P38" i="4"/>
  <c r="Q38" i="4" s="1"/>
  <c r="P36" i="4"/>
  <c r="Q36" i="4" s="1"/>
  <c r="P34" i="4"/>
  <c r="Q34" i="4" s="1"/>
  <c r="P32" i="4"/>
  <c r="Q32" i="4" s="1"/>
  <c r="P5" i="5"/>
  <c r="Q5" i="5" s="1"/>
  <c r="P6" i="5"/>
  <c r="Q6" i="5" s="1"/>
  <c r="P8" i="5"/>
  <c r="Q8" i="5" s="1"/>
  <c r="P10" i="5"/>
  <c r="Q10" i="5" s="1"/>
  <c r="P12" i="5"/>
  <c r="Q12" i="5" s="1"/>
  <c r="P14" i="5"/>
  <c r="Q14" i="5" s="1"/>
  <c r="P16" i="5"/>
  <c r="Q16" i="5" s="1"/>
  <c r="P18" i="5"/>
  <c r="Q18" i="5" s="1"/>
  <c r="P20" i="5"/>
  <c r="Q20" i="5" s="1"/>
  <c r="P22" i="5"/>
  <c r="Q22" i="5" s="1"/>
  <c r="P117" i="5"/>
  <c r="Q117" i="5" s="1"/>
  <c r="P115" i="5"/>
  <c r="Q115" i="5" s="1"/>
  <c r="P112" i="5"/>
  <c r="Q112" i="5" s="1"/>
  <c r="P110" i="5"/>
  <c r="Q110" i="5" s="1"/>
  <c r="P107" i="5"/>
  <c r="Q107" i="5" s="1"/>
  <c r="P105" i="5"/>
  <c r="Q105" i="5" s="1"/>
  <c r="P46" i="5"/>
  <c r="Q46" i="5" s="1"/>
  <c r="P28" i="5"/>
  <c r="Q28" i="5" s="1"/>
  <c r="P25" i="5"/>
  <c r="Q25" i="5" s="1"/>
  <c r="P27" i="5"/>
  <c r="Q27" i="5" s="1"/>
  <c r="P30" i="5"/>
  <c r="Q30" i="5" s="1"/>
  <c r="P33" i="5"/>
  <c r="Q33" i="5" s="1"/>
  <c r="P35" i="5"/>
  <c r="Q35" i="5" s="1"/>
  <c r="P37" i="5"/>
  <c r="Q37" i="5" s="1"/>
  <c r="P39" i="5"/>
  <c r="Q39" i="5" s="1"/>
  <c r="P41" i="5"/>
  <c r="Q41" i="5" s="1"/>
  <c r="P43" i="5"/>
  <c r="Q43" i="5" s="1"/>
  <c r="P45" i="5"/>
  <c r="Q45" i="5" s="1"/>
  <c r="P48" i="5"/>
  <c r="Q48" i="5" s="1"/>
  <c r="P50" i="5"/>
  <c r="Q50" i="5" s="1"/>
  <c r="P52" i="5"/>
  <c r="Q52" i="5" s="1"/>
  <c r="P54" i="5"/>
  <c r="Q54" i="5" s="1"/>
  <c r="P56" i="5"/>
  <c r="Q56" i="5" s="1"/>
  <c r="P58" i="5"/>
  <c r="Q58" i="5" s="1"/>
  <c r="P60" i="5"/>
  <c r="Q60" i="5" s="1"/>
  <c r="P62" i="5"/>
  <c r="Q62" i="5" s="1"/>
  <c r="P65" i="5"/>
  <c r="Q65" i="5" s="1"/>
  <c r="P67" i="5"/>
  <c r="Q67" i="5" s="1"/>
  <c r="P69" i="5"/>
  <c r="Q69" i="5" s="1"/>
  <c r="P71" i="5"/>
  <c r="Q71" i="5" s="1"/>
  <c r="P73" i="5"/>
  <c r="Q73" i="5" s="1"/>
  <c r="P75" i="5"/>
  <c r="Q75" i="5" s="1"/>
  <c r="P77" i="5"/>
  <c r="Q77" i="5"/>
  <c r="P79" i="5"/>
  <c r="Q79" i="5" s="1"/>
  <c r="P81" i="5"/>
  <c r="Q81" i="5" s="1"/>
  <c r="P83" i="5"/>
  <c r="Q83" i="5" s="1"/>
  <c r="P85" i="5"/>
  <c r="Q85" i="5" s="1"/>
  <c r="P87" i="5"/>
  <c r="Q87" i="5" s="1"/>
  <c r="P89" i="5"/>
  <c r="Q89" i="5" s="1"/>
  <c r="P91" i="5"/>
  <c r="Q91" i="5" s="1"/>
  <c r="P93" i="5"/>
  <c r="Q93" i="5"/>
  <c r="P95" i="5"/>
  <c r="Q95" i="5" s="1"/>
  <c r="P97" i="5"/>
  <c r="Q97" i="5" s="1"/>
  <c r="P99" i="5"/>
  <c r="Q99" i="5" s="1"/>
  <c r="P104" i="5"/>
  <c r="Q104" i="5" s="1"/>
  <c r="P102" i="5"/>
  <c r="Q102" i="5" s="1"/>
  <c r="P109" i="5"/>
  <c r="Q109" i="5" s="1"/>
  <c r="P30" i="4"/>
  <c r="Q30" i="4" s="1"/>
  <c r="P28" i="4"/>
  <c r="Q28" i="4" s="1"/>
  <c r="P24" i="4"/>
  <c r="Q24" i="4" s="1"/>
  <c r="P20" i="4"/>
  <c r="Q20" i="4" s="1"/>
  <c r="P14" i="4"/>
  <c r="Q14" i="4" s="1"/>
  <c r="P10" i="4"/>
  <c r="Q10" i="4" s="1"/>
  <c r="P6" i="4"/>
  <c r="Q6" i="4" s="1"/>
  <c r="P104" i="4"/>
  <c r="Q104" i="4" s="1"/>
  <c r="P100" i="4"/>
  <c r="Q100" i="4" s="1"/>
  <c r="P94" i="4"/>
  <c r="Q94" i="4" s="1"/>
  <c r="P4" i="4"/>
  <c r="Q4" i="4" s="1"/>
  <c r="P31" i="4"/>
  <c r="Q31" i="4" s="1"/>
  <c r="P29" i="4"/>
  <c r="Q29" i="4" s="1"/>
  <c r="P27" i="4"/>
  <c r="Q27" i="4" s="1"/>
  <c r="P25" i="4"/>
  <c r="Q25" i="4" s="1"/>
  <c r="P23" i="4"/>
  <c r="Q23" i="4" s="1"/>
  <c r="P21" i="4"/>
  <c r="Q21" i="4" s="1"/>
  <c r="P19" i="4"/>
  <c r="Q19" i="4" s="1"/>
  <c r="P17" i="4"/>
  <c r="Q17" i="4" s="1"/>
  <c r="P15" i="4"/>
  <c r="Q15" i="4" s="1"/>
  <c r="P13" i="4"/>
  <c r="Q13" i="4" s="1"/>
  <c r="P11" i="4"/>
  <c r="Q11" i="4" s="1"/>
  <c r="P9" i="4"/>
  <c r="Q9" i="4" s="1"/>
  <c r="P7" i="4"/>
  <c r="Q7" i="4" s="1"/>
  <c r="P107" i="4"/>
  <c r="Q107" i="4" s="1"/>
  <c r="P105" i="4"/>
  <c r="Q105" i="4" s="1"/>
  <c r="P103" i="4"/>
  <c r="Q103" i="4" s="1"/>
  <c r="P101" i="4"/>
  <c r="Q101" i="4" s="1"/>
  <c r="P99" i="4"/>
  <c r="Q99" i="4" s="1"/>
  <c r="P97" i="4"/>
  <c r="Q97" i="4" s="1"/>
  <c r="P95" i="4"/>
  <c r="Q95" i="4" s="1"/>
  <c r="P93" i="4"/>
  <c r="Q93" i="4" s="1"/>
  <c r="P91" i="4"/>
  <c r="Q91" i="4" s="1"/>
  <c r="P89" i="4"/>
  <c r="Q89" i="4" s="1"/>
  <c r="P87" i="4"/>
  <c r="Q87" i="4" s="1"/>
  <c r="P85" i="4"/>
  <c r="Q85" i="4" s="1"/>
  <c r="P83" i="4"/>
  <c r="Q83" i="4" s="1"/>
  <c r="P81" i="4"/>
  <c r="Q81" i="4" s="1"/>
  <c r="P79" i="4"/>
  <c r="Q79" i="4" s="1"/>
  <c r="P77" i="4"/>
  <c r="Q77" i="4" s="1"/>
  <c r="P75" i="4"/>
  <c r="Q75" i="4" s="1"/>
  <c r="P73" i="4"/>
  <c r="Q73" i="4" s="1"/>
  <c r="P71" i="4"/>
  <c r="Q71" i="4" s="1"/>
  <c r="P69" i="4"/>
  <c r="Q69" i="4" s="1"/>
  <c r="P67" i="4"/>
  <c r="Q67" i="4" s="1"/>
  <c r="P65" i="4"/>
  <c r="Q65" i="4" s="1"/>
  <c r="P63" i="4"/>
  <c r="Q63" i="4" s="1"/>
  <c r="P61" i="4"/>
  <c r="Q61" i="4" s="1"/>
  <c r="P59" i="4"/>
  <c r="Q59" i="4" s="1"/>
  <c r="P57" i="4"/>
  <c r="Q57" i="4" s="1"/>
  <c r="P55" i="4"/>
  <c r="Q55" i="4" s="1"/>
  <c r="P53" i="4"/>
  <c r="Q53" i="4" s="1"/>
  <c r="P51" i="4"/>
  <c r="Q51" i="4" s="1"/>
  <c r="P49" i="4"/>
  <c r="Q49" i="4" s="1"/>
  <c r="P47" i="4"/>
  <c r="Q47" i="4" s="1"/>
  <c r="P45" i="4"/>
  <c r="Q45" i="4" s="1"/>
  <c r="P43" i="4"/>
  <c r="Q43" i="4" s="1"/>
  <c r="P41" i="4"/>
  <c r="Q41" i="4" s="1"/>
  <c r="P39" i="4"/>
  <c r="Q39" i="4" s="1"/>
  <c r="P37" i="4"/>
  <c r="Q37" i="4" s="1"/>
  <c r="P35" i="4"/>
  <c r="Q35" i="4" s="1"/>
  <c r="P33" i="4"/>
  <c r="Q33" i="4" s="1"/>
  <c r="P3" i="5"/>
  <c r="Q3" i="5" s="1"/>
  <c r="P4" i="5"/>
  <c r="Q4" i="5" s="1"/>
  <c r="P7" i="5"/>
  <c r="Q7" i="5" s="1"/>
  <c r="P9" i="5"/>
  <c r="Q9" i="5" s="1"/>
  <c r="P11" i="5"/>
  <c r="Q11" i="5" s="1"/>
  <c r="P13" i="5"/>
  <c r="Q13" i="5" s="1"/>
  <c r="P15" i="5"/>
  <c r="Q15" i="5" s="1"/>
  <c r="P17" i="5"/>
  <c r="Q17" i="5" s="1"/>
  <c r="P19" i="5"/>
  <c r="Q19" i="5" s="1"/>
  <c r="P21" i="5"/>
  <c r="Q21" i="5" s="1"/>
  <c r="P23" i="5"/>
  <c r="Q23" i="5" s="1"/>
  <c r="P116" i="5"/>
  <c r="Q116" i="5" s="1"/>
  <c r="P114" i="5"/>
  <c r="Q114" i="5" s="1"/>
  <c r="P111" i="5"/>
  <c r="Q111" i="5" s="1"/>
  <c r="P108" i="5"/>
  <c r="Q108" i="5" s="1"/>
  <c r="P106" i="5"/>
  <c r="Q106" i="5" s="1"/>
  <c r="P64" i="5"/>
  <c r="Q64" i="5" s="1"/>
  <c r="P31" i="5"/>
  <c r="Q31" i="5" s="1"/>
  <c r="P24" i="5"/>
  <c r="Q24" i="5" s="1"/>
  <c r="P26" i="5"/>
  <c r="Q26" i="5" s="1"/>
  <c r="P29" i="5"/>
  <c r="Q29" i="5" s="1"/>
  <c r="P32" i="5"/>
  <c r="Q32" i="5" s="1"/>
  <c r="P34" i="5"/>
  <c r="Q34" i="5" s="1"/>
  <c r="P36" i="5"/>
  <c r="Q36" i="5" s="1"/>
  <c r="P38" i="5"/>
  <c r="Q38" i="5" s="1"/>
  <c r="P40" i="5"/>
  <c r="Q40" i="5" s="1"/>
  <c r="P42" i="5"/>
  <c r="Q42" i="5" s="1"/>
  <c r="P44" i="5"/>
  <c r="Q44" i="5" s="1"/>
  <c r="P47" i="5"/>
  <c r="Q47" i="5" s="1"/>
  <c r="P49" i="5"/>
  <c r="Q49" i="5" s="1"/>
  <c r="P51" i="5"/>
  <c r="Q51" i="5" s="1"/>
  <c r="P53" i="5"/>
  <c r="Q53" i="5" s="1"/>
  <c r="P55" i="5"/>
  <c r="Q55" i="5" s="1"/>
  <c r="P57" i="5"/>
  <c r="Q57" i="5" s="1"/>
  <c r="P59" i="5"/>
  <c r="Q59" i="5" s="1"/>
  <c r="P61" i="5"/>
  <c r="Q61" i="5" s="1"/>
  <c r="P63" i="5"/>
  <c r="Q63" i="5" s="1"/>
  <c r="P66" i="5"/>
  <c r="Q66" i="5" s="1"/>
  <c r="P68" i="5"/>
  <c r="Q68" i="5" s="1"/>
  <c r="P70" i="5"/>
  <c r="Q70" i="5" s="1"/>
  <c r="P72" i="5"/>
  <c r="Q72" i="5" s="1"/>
  <c r="P74" i="5"/>
  <c r="Q74" i="5" s="1"/>
  <c r="P76" i="5"/>
  <c r="Q76" i="5" s="1"/>
  <c r="P78" i="5"/>
  <c r="Q78" i="5" s="1"/>
  <c r="P80" i="5"/>
  <c r="Q80" i="5" s="1"/>
  <c r="P82" i="5"/>
  <c r="Q82" i="5" s="1"/>
  <c r="P84" i="5"/>
  <c r="Q84" i="5" s="1"/>
  <c r="P86" i="5"/>
  <c r="Q86" i="5" s="1"/>
  <c r="P88" i="5"/>
  <c r="Q88" i="5" s="1"/>
  <c r="P90" i="5"/>
  <c r="Q90" i="5" s="1"/>
  <c r="P92" i="5"/>
  <c r="Q92" i="5" s="1"/>
  <c r="P94" i="5"/>
  <c r="Q94" i="5" s="1"/>
  <c r="P96" i="5"/>
  <c r="Q96" i="5" s="1"/>
  <c r="P98" i="5"/>
  <c r="Q98" i="5" s="1"/>
  <c r="P100" i="5"/>
  <c r="Q100" i="5" s="1"/>
  <c r="P103" i="5"/>
  <c r="Q103" i="5" s="1"/>
  <c r="P101" i="5"/>
  <c r="Q101" i="5" s="1"/>
  <c r="P113" i="5"/>
  <c r="Q113" i="5" s="1"/>
  <c r="H53" i="1"/>
  <c r="D52" i="1"/>
  <c r="H52" i="1" s="1"/>
  <c r="L52" i="1" s="1"/>
  <c r="P52" i="1" s="1"/>
  <c r="T52" i="1" s="1"/>
  <c r="X52" i="1" s="1"/>
  <c r="AB52" i="1" s="1"/>
  <c r="AF52" i="1" s="1"/>
  <c r="AJ52" i="1" s="1"/>
  <c r="AN52" i="1" l="1"/>
  <c r="F52" i="1"/>
  <c r="J52" i="1" s="1"/>
  <c r="N52" i="1" s="1"/>
  <c r="R52" i="1" s="1"/>
  <c r="V52" i="1" s="1"/>
  <c r="Z52" i="1" s="1"/>
  <c r="AD52" i="1" s="1"/>
  <c r="AH52" i="1" s="1"/>
  <c r="AL52" i="1" s="1"/>
  <c r="AP52" i="1" s="1"/>
  <c r="AT52" i="1" s="1"/>
  <c r="AX52" i="1" s="1"/>
  <c r="BB52" i="1" s="1"/>
  <c r="BH52" i="1" s="1"/>
  <c r="BL52" i="1" s="1"/>
  <c r="J53" i="1"/>
  <c r="AR52" i="1" l="1"/>
  <c r="AV52" i="1" s="1"/>
  <c r="AZ52" i="1" s="1"/>
  <c r="BF52" i="1" s="1"/>
  <c r="BJ52" i="1" s="1"/>
  <c r="BD52" i="1"/>
  <c r="BN52" i="1"/>
  <c r="BO52" i="1" s="1"/>
  <c r="BK52" i="1" l="1"/>
  <c r="BK109" i="1"/>
  <c r="BQ109" i="1" l="1"/>
  <c r="BQ106" i="1"/>
  <c r="BB43" i="1" l="1"/>
  <c r="BD43" i="1" s="1"/>
  <c r="AZ43" i="1"/>
  <c r="AX43" i="1"/>
  <c r="AV43" i="1"/>
  <c r="AT43" i="1"/>
  <c r="AR43" i="1"/>
  <c r="AP43" i="1"/>
  <c r="AN43" i="1"/>
  <c r="AL43" i="1"/>
  <c r="AJ43" i="1"/>
  <c r="AH43" i="1"/>
  <c r="AF43" i="1"/>
  <c r="AD43" i="1"/>
  <c r="AB43" i="1"/>
  <c r="Z43" i="1"/>
  <c r="X43" i="1"/>
  <c r="V43" i="1"/>
  <c r="T43" i="1"/>
  <c r="R43" i="1"/>
  <c r="P43" i="1"/>
  <c r="N43" i="1"/>
  <c r="L43" i="1"/>
  <c r="J43" i="1"/>
  <c r="H43" i="1"/>
  <c r="D43"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4" i="1"/>
  <c r="AZ45" i="1"/>
  <c r="AZ46" i="1"/>
  <c r="AZ47" i="1"/>
  <c r="AZ48" i="1"/>
  <c r="AZ49" i="1"/>
  <c r="AZ50" i="1"/>
  <c r="AZ51"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4" i="1"/>
  <c r="AV45" i="1"/>
  <c r="AV46" i="1"/>
  <c r="AV47" i="1"/>
  <c r="AV48" i="1"/>
  <c r="AV49" i="1"/>
  <c r="AV50" i="1"/>
  <c r="AV51"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4" i="1"/>
  <c r="AR45" i="1"/>
  <c r="AR46" i="1"/>
  <c r="AR47" i="1"/>
  <c r="AR48" i="1"/>
  <c r="AR49" i="1"/>
  <c r="AR50" i="1"/>
  <c r="AR51"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4" i="1"/>
  <c r="AN45" i="1"/>
  <c r="AN46" i="1"/>
  <c r="AN47" i="1"/>
  <c r="AN48" i="1"/>
  <c r="AN49" i="1"/>
  <c r="AN50" i="1"/>
  <c r="AN51"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4" i="1"/>
  <c r="AJ45" i="1"/>
  <c r="AJ46" i="1"/>
  <c r="AJ47" i="1"/>
  <c r="AJ48" i="1"/>
  <c r="AJ49" i="1"/>
  <c r="AJ50" i="1"/>
  <c r="AJ51"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4" i="1"/>
  <c r="AF45" i="1"/>
  <c r="AF46" i="1"/>
  <c r="AF47" i="1"/>
  <c r="AF48" i="1"/>
  <c r="AF49" i="1"/>
  <c r="AF50" i="1"/>
  <c r="AF51"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4" i="1"/>
  <c r="AB45" i="1"/>
  <c r="AB46" i="1"/>
  <c r="AB47" i="1"/>
  <c r="AB48" i="1"/>
  <c r="AB49" i="1"/>
  <c r="AB50" i="1"/>
  <c r="AB51"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4" i="1"/>
  <c r="X45" i="1"/>
  <c r="X46" i="1"/>
  <c r="X47" i="1"/>
  <c r="X48" i="1"/>
  <c r="X49" i="1"/>
  <c r="X50" i="1"/>
  <c r="X51"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4" i="1"/>
  <c r="T45" i="1"/>
  <c r="T46" i="1"/>
  <c r="T47" i="1"/>
  <c r="T48" i="1"/>
  <c r="T49" i="1"/>
  <c r="T50" i="1"/>
  <c r="T51"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4" i="1"/>
  <c r="P45" i="1"/>
  <c r="P46" i="1"/>
  <c r="P47" i="1"/>
  <c r="P48" i="1"/>
  <c r="P49" i="1"/>
  <c r="P50" i="1"/>
  <c r="P51"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4" i="1"/>
  <c r="N45" i="1"/>
  <c r="N46" i="1"/>
  <c r="N47" i="1"/>
  <c r="N48" i="1"/>
  <c r="N49" i="1"/>
  <c r="N50" i="1"/>
  <c r="N51"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4" i="1"/>
  <c r="L45" i="1"/>
  <c r="L46" i="1"/>
  <c r="L47" i="1"/>
  <c r="L48" i="1"/>
  <c r="L49" i="1"/>
  <c r="L50" i="1"/>
  <c r="L51"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4" i="1"/>
  <c r="H45" i="1"/>
  <c r="H46" i="1"/>
  <c r="H47" i="1"/>
  <c r="H48" i="1"/>
  <c r="H49" i="1"/>
  <c r="H50" i="1"/>
  <c r="H51"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4" i="1"/>
  <c r="D45" i="1"/>
  <c r="D46" i="1"/>
  <c r="D47" i="1"/>
  <c r="D48" i="1"/>
  <c r="D49" i="1"/>
  <c r="D50" i="1"/>
  <c r="D51"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F43"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4" i="1"/>
  <c r="V45" i="1"/>
  <c r="V46" i="1"/>
  <c r="V47" i="1"/>
  <c r="V48" i="1"/>
  <c r="V49" i="1"/>
  <c r="V50" i="1"/>
  <c r="V51"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BO105" i="1"/>
  <c r="BO106" i="1"/>
  <c r="BO107" i="1"/>
  <c r="BO108" i="1"/>
  <c r="BB108" i="1"/>
  <c r="BD108" i="1" s="1"/>
  <c r="BB107" i="1"/>
  <c r="BD107" i="1" s="1"/>
  <c r="BB106" i="1"/>
  <c r="BD106" i="1" s="1"/>
  <c r="BB105" i="1"/>
  <c r="BD105" i="1" s="1"/>
  <c r="BB104" i="1"/>
  <c r="BD104" i="1" s="1"/>
  <c r="BB103" i="1"/>
  <c r="BD103" i="1" s="1"/>
  <c r="BB102" i="1"/>
  <c r="BD102" i="1" s="1"/>
  <c r="BB101" i="1"/>
  <c r="BD101" i="1" s="1"/>
  <c r="BB100" i="1"/>
  <c r="BD100" i="1" s="1"/>
  <c r="BB99" i="1"/>
  <c r="BD99" i="1" s="1"/>
  <c r="BB98" i="1"/>
  <c r="BD98" i="1" s="1"/>
  <c r="BB97" i="1"/>
  <c r="BD97" i="1" s="1"/>
  <c r="BB96" i="1"/>
  <c r="BD96" i="1" s="1"/>
  <c r="BB95" i="1"/>
  <c r="BD95" i="1" s="1"/>
  <c r="BB94" i="1"/>
  <c r="BD94" i="1" s="1"/>
  <c r="BB93" i="1"/>
  <c r="BD93" i="1" s="1"/>
  <c r="BB92" i="1"/>
  <c r="BD92" i="1" s="1"/>
  <c r="BB91" i="1"/>
  <c r="BD91" i="1" s="1"/>
  <c r="BB90" i="1"/>
  <c r="BD90" i="1" s="1"/>
  <c r="BB89" i="1"/>
  <c r="BD89" i="1" s="1"/>
  <c r="BB88" i="1"/>
  <c r="BD88" i="1" s="1"/>
  <c r="BB87" i="1"/>
  <c r="BD87" i="1" s="1"/>
  <c r="BB86" i="1"/>
  <c r="BD86" i="1" s="1"/>
  <c r="BB85" i="1"/>
  <c r="BD85" i="1" s="1"/>
  <c r="BB84" i="1"/>
  <c r="BD84" i="1" s="1"/>
  <c r="BB83" i="1"/>
  <c r="BD83" i="1" s="1"/>
  <c r="BB82" i="1"/>
  <c r="BD82" i="1" s="1"/>
  <c r="BB81" i="1"/>
  <c r="BD81" i="1" s="1"/>
  <c r="BB80" i="1"/>
  <c r="BD80" i="1" s="1"/>
  <c r="BB79" i="1"/>
  <c r="BD79" i="1" s="1"/>
  <c r="BB78" i="1"/>
  <c r="BD78" i="1" s="1"/>
  <c r="BB77" i="1"/>
  <c r="BD77" i="1" s="1"/>
  <c r="BB76" i="1"/>
  <c r="BD76" i="1" s="1"/>
  <c r="BB75" i="1"/>
  <c r="BD75" i="1" s="1"/>
  <c r="BB74" i="1"/>
  <c r="BD74" i="1" s="1"/>
  <c r="BB73" i="1"/>
  <c r="BD73" i="1" s="1"/>
  <c r="BB72" i="1"/>
  <c r="BD72" i="1" s="1"/>
  <c r="BB71" i="1"/>
  <c r="BD71" i="1" s="1"/>
  <c r="BB70" i="1"/>
  <c r="BD70" i="1" s="1"/>
  <c r="BB69" i="1"/>
  <c r="BD69" i="1" s="1"/>
  <c r="BB68" i="1"/>
  <c r="BD68" i="1" s="1"/>
  <c r="BB67" i="1"/>
  <c r="BD67" i="1" s="1"/>
  <c r="BB66" i="1"/>
  <c r="BD66" i="1" s="1"/>
  <c r="BB65" i="1"/>
  <c r="BD65" i="1" s="1"/>
  <c r="BB64" i="1"/>
  <c r="BD64" i="1" s="1"/>
  <c r="BB63" i="1"/>
  <c r="BD63" i="1" s="1"/>
  <c r="BB62" i="1"/>
  <c r="BD62" i="1" s="1"/>
  <c r="BB61" i="1"/>
  <c r="BD61" i="1" s="1"/>
  <c r="BB60" i="1"/>
  <c r="BD60" i="1" s="1"/>
  <c r="BB59" i="1"/>
  <c r="BD59" i="1" s="1"/>
  <c r="BB58" i="1"/>
  <c r="BD58" i="1" s="1"/>
  <c r="BB57" i="1"/>
  <c r="BD57" i="1" s="1"/>
  <c r="BB56" i="1"/>
  <c r="BD56" i="1" s="1"/>
  <c r="BB55" i="1"/>
  <c r="BD55" i="1" s="1"/>
  <c r="BB54" i="1"/>
  <c r="BD54" i="1" s="1"/>
  <c r="BB53" i="1"/>
  <c r="BD53" i="1" s="1"/>
  <c r="BB51" i="1"/>
  <c r="BD51" i="1" s="1"/>
  <c r="BB50" i="1"/>
  <c r="BD50" i="1" s="1"/>
  <c r="BB49" i="1"/>
  <c r="BD49" i="1" s="1"/>
  <c r="BB48" i="1"/>
  <c r="BD48" i="1" s="1"/>
  <c r="BB47" i="1"/>
  <c r="BD47" i="1" s="1"/>
  <c r="BB46" i="1"/>
  <c r="BD46" i="1" s="1"/>
  <c r="BB45" i="1"/>
  <c r="BD45" i="1" s="1"/>
  <c r="BB44" i="1"/>
  <c r="BD44" i="1" s="1"/>
  <c r="BB42" i="1"/>
  <c r="BD42" i="1" s="1"/>
  <c r="BB41" i="1"/>
  <c r="BD41" i="1" s="1"/>
  <c r="BB40" i="1"/>
  <c r="BD40" i="1" s="1"/>
  <c r="BB39" i="1"/>
  <c r="BD39" i="1" s="1"/>
  <c r="BB38" i="1"/>
  <c r="BD38" i="1" s="1"/>
  <c r="BB37" i="1"/>
  <c r="BD37" i="1" s="1"/>
  <c r="BB36" i="1"/>
  <c r="BD36" i="1" s="1"/>
  <c r="BB35" i="1"/>
  <c r="BD35" i="1" s="1"/>
  <c r="BB34" i="1"/>
  <c r="BD34" i="1" s="1"/>
  <c r="BB33" i="1"/>
  <c r="BD33" i="1" s="1"/>
  <c r="BB32" i="1"/>
  <c r="BD32" i="1" s="1"/>
  <c r="BB31" i="1"/>
  <c r="BD31" i="1" s="1"/>
  <c r="BB30" i="1"/>
  <c r="BD30" i="1" s="1"/>
  <c r="BB29" i="1"/>
  <c r="BD29" i="1" s="1"/>
  <c r="BB28" i="1"/>
  <c r="BD28" i="1" s="1"/>
  <c r="BB27" i="1"/>
  <c r="BD27" i="1" s="1"/>
  <c r="BB26" i="1"/>
  <c r="BD26" i="1" s="1"/>
  <c r="BB25" i="1"/>
  <c r="BD25" i="1" s="1"/>
  <c r="BB24" i="1"/>
  <c r="BD24" i="1" s="1"/>
  <c r="BB23" i="1"/>
  <c r="BD23" i="1" s="1"/>
  <c r="BB22" i="1"/>
  <c r="BD22" i="1" s="1"/>
  <c r="BB21" i="1"/>
  <c r="BD21" i="1" s="1"/>
  <c r="BB20" i="1"/>
  <c r="BD20" i="1" s="1"/>
  <c r="BB19" i="1"/>
  <c r="BD19" i="1" s="1"/>
  <c r="BB18" i="1"/>
  <c r="BD18" i="1" s="1"/>
  <c r="BB17" i="1"/>
  <c r="BD17" i="1" s="1"/>
  <c r="BB16" i="1"/>
  <c r="BD16" i="1" s="1"/>
  <c r="BB15" i="1"/>
  <c r="BD15" i="1" s="1"/>
  <c r="BB14" i="1"/>
  <c r="BD14" i="1" s="1"/>
  <c r="BB13" i="1"/>
  <c r="BD13" i="1" s="1"/>
  <c r="BB12" i="1"/>
  <c r="BD12" i="1" s="1"/>
  <c r="BB11" i="1"/>
  <c r="BD11" i="1" s="1"/>
  <c r="BB10" i="1"/>
  <c r="BD10" i="1" s="1"/>
  <c r="BB9" i="1"/>
  <c r="BD9" i="1" s="1"/>
  <c r="BB8" i="1"/>
  <c r="BD8" i="1" s="1"/>
  <c r="BB7" i="1"/>
  <c r="BD7" i="1" s="1"/>
  <c r="BB6" i="1"/>
  <c r="BD6" i="1" s="1"/>
  <c r="BB5" i="1"/>
  <c r="BD5" i="1" s="1"/>
  <c r="BB4" i="1"/>
  <c r="BD4" i="1" s="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4" i="1"/>
  <c r="AX45" i="1"/>
  <c r="AX46" i="1"/>
  <c r="AX47" i="1"/>
  <c r="AX48" i="1"/>
  <c r="AX49" i="1"/>
  <c r="AX50" i="1"/>
  <c r="AX51"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1" i="1"/>
  <c r="AT50" i="1"/>
  <c r="AT49" i="1"/>
  <c r="AT48" i="1"/>
  <c r="AT47" i="1"/>
  <c r="AT46" i="1"/>
  <c r="AT45" i="1"/>
  <c r="AT44"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R4"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1" i="1"/>
  <c r="AP50" i="1"/>
  <c r="AP49" i="1"/>
  <c r="AP48" i="1"/>
  <c r="AP47" i="1"/>
  <c r="AP46" i="1"/>
  <c r="AP45" i="1"/>
  <c r="AP44"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1" i="1"/>
  <c r="AL50" i="1"/>
  <c r="AL49" i="1"/>
  <c r="AL48" i="1"/>
  <c r="AL47" i="1"/>
  <c r="AL46" i="1"/>
  <c r="AL45" i="1"/>
  <c r="AL44"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1" i="1"/>
  <c r="AH50" i="1"/>
  <c r="AH49" i="1"/>
  <c r="AH48" i="1"/>
  <c r="AH47" i="1"/>
  <c r="AH46" i="1"/>
  <c r="AH45" i="1"/>
  <c r="AH44"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1" i="1"/>
  <c r="AD50" i="1"/>
  <c r="AD49" i="1"/>
  <c r="AD48" i="1"/>
  <c r="AD47" i="1"/>
  <c r="AD46" i="1"/>
  <c r="AD45" i="1"/>
  <c r="AD44"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1" i="1"/>
  <c r="Z50" i="1"/>
  <c r="Z49" i="1"/>
  <c r="Z48" i="1"/>
  <c r="Z47" i="1"/>
  <c r="Z46" i="1"/>
  <c r="Z45" i="1"/>
  <c r="Z44"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V4"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1" i="1"/>
  <c r="R50" i="1"/>
  <c r="R49" i="1"/>
  <c r="R48" i="1"/>
  <c r="R47" i="1"/>
  <c r="R46" i="1"/>
  <c r="R45" i="1"/>
  <c r="R44" i="1"/>
  <c r="R42" i="1"/>
  <c r="R41" i="1"/>
  <c r="R40" i="1"/>
  <c r="R39" i="1"/>
  <c r="R38" i="1"/>
  <c r="R37" i="1"/>
  <c r="R36" i="1"/>
  <c r="R35" i="1"/>
  <c r="R34" i="1"/>
  <c r="R33" i="1"/>
  <c r="R32" i="1"/>
  <c r="R31" i="1"/>
  <c r="R30" i="1"/>
  <c r="R29" i="1"/>
  <c r="R28" i="1"/>
  <c r="R27" i="1"/>
  <c r="R26" i="1"/>
  <c r="R25" i="1"/>
  <c r="R24" i="1"/>
  <c r="R23" i="1"/>
  <c r="R22" i="1"/>
  <c r="R21" i="1"/>
  <c r="R20" i="1"/>
  <c r="R4" i="1"/>
  <c r="R19" i="1"/>
  <c r="R18" i="1"/>
  <c r="R17" i="1"/>
  <c r="R16" i="1"/>
  <c r="R15" i="1"/>
  <c r="R14" i="1"/>
  <c r="R13" i="1"/>
  <c r="R12" i="1"/>
  <c r="R11" i="1"/>
  <c r="R10" i="1"/>
  <c r="R9" i="1"/>
  <c r="R8" i="1"/>
  <c r="R7" i="1"/>
  <c r="R6" i="1"/>
  <c r="R5" i="1"/>
  <c r="N4" i="1"/>
  <c r="T4" i="1"/>
  <c r="D4" i="1"/>
  <c r="BP43" i="1" l="1"/>
  <c r="BQ43" i="1" s="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1" i="1"/>
  <c r="J50" i="1"/>
  <c r="J49" i="1"/>
  <c r="J48" i="1"/>
  <c r="J47" i="1"/>
  <c r="J46" i="1"/>
  <c r="J45" i="1"/>
  <c r="J44"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F4" i="1"/>
  <c r="BP4" i="1" s="1"/>
  <c r="BQ4" i="1" s="1"/>
  <c r="F5" i="1"/>
  <c r="BP5" i="1" s="1"/>
  <c r="BQ5" i="1" s="1"/>
  <c r="F6" i="1"/>
  <c r="BP6" i="1" s="1"/>
  <c r="BQ6" i="1" s="1"/>
  <c r="F7" i="1"/>
  <c r="BP7" i="1" s="1"/>
  <c r="BQ7" i="1" s="1"/>
  <c r="F8" i="1"/>
  <c r="BP8" i="1" s="1"/>
  <c r="BQ8" i="1" s="1"/>
  <c r="F9" i="1"/>
  <c r="BP9" i="1" s="1"/>
  <c r="BQ9" i="1" s="1"/>
  <c r="F10" i="1"/>
  <c r="BP10" i="1" s="1"/>
  <c r="BQ10" i="1" s="1"/>
  <c r="F11" i="1"/>
  <c r="BP11" i="1" s="1"/>
  <c r="BQ11" i="1" s="1"/>
  <c r="F12" i="1"/>
  <c r="BP12" i="1" s="1"/>
  <c r="BQ12" i="1" s="1"/>
  <c r="F13" i="1"/>
  <c r="BP13" i="1" s="1"/>
  <c r="BQ13" i="1" s="1"/>
  <c r="F14" i="1"/>
  <c r="BP14" i="1" s="1"/>
  <c r="BQ14" i="1" s="1"/>
  <c r="F15" i="1"/>
  <c r="BP15" i="1" s="1"/>
  <c r="BQ15" i="1" s="1"/>
  <c r="F16" i="1"/>
  <c r="BP16" i="1" s="1"/>
  <c r="BQ16" i="1" s="1"/>
  <c r="F17" i="1"/>
  <c r="BP17" i="1" s="1"/>
  <c r="BQ17" i="1" s="1"/>
  <c r="F18" i="1"/>
  <c r="BP18" i="1" s="1"/>
  <c r="BQ18" i="1" s="1"/>
  <c r="F19" i="1"/>
  <c r="BP19" i="1" s="1"/>
  <c r="BQ19" i="1" s="1"/>
  <c r="F20" i="1"/>
  <c r="BP20" i="1" s="1"/>
  <c r="BQ20" i="1" s="1"/>
  <c r="F21" i="1"/>
  <c r="BP21" i="1" s="1"/>
  <c r="BQ21" i="1" s="1"/>
  <c r="F22" i="1"/>
  <c r="BP22" i="1" s="1"/>
  <c r="BQ22" i="1" s="1"/>
  <c r="F23" i="1"/>
  <c r="BP23" i="1" s="1"/>
  <c r="BQ23" i="1" s="1"/>
  <c r="F24" i="1"/>
  <c r="BP24" i="1" s="1"/>
  <c r="BQ24" i="1" s="1"/>
  <c r="F25" i="1"/>
  <c r="BP25" i="1" s="1"/>
  <c r="BQ25" i="1" s="1"/>
  <c r="F26" i="1"/>
  <c r="BP26" i="1" s="1"/>
  <c r="BQ26" i="1" s="1"/>
  <c r="F27" i="1"/>
  <c r="BP27" i="1" s="1"/>
  <c r="BQ27" i="1" s="1"/>
  <c r="F28" i="1"/>
  <c r="BP28" i="1" s="1"/>
  <c r="BQ28" i="1" s="1"/>
  <c r="F29" i="1"/>
  <c r="BP29" i="1" s="1"/>
  <c r="BQ29" i="1" s="1"/>
  <c r="F30" i="1"/>
  <c r="BP30" i="1" s="1"/>
  <c r="BQ30" i="1" s="1"/>
  <c r="F31" i="1"/>
  <c r="BP31" i="1" s="1"/>
  <c r="BQ31" i="1" s="1"/>
  <c r="F32" i="1"/>
  <c r="BP32" i="1" s="1"/>
  <c r="BQ32" i="1" s="1"/>
  <c r="F33" i="1"/>
  <c r="BP33" i="1" s="1"/>
  <c r="BQ33" i="1" s="1"/>
  <c r="F34" i="1"/>
  <c r="BP34" i="1" s="1"/>
  <c r="BQ34" i="1" s="1"/>
  <c r="F35" i="1"/>
  <c r="BP35" i="1" s="1"/>
  <c r="BQ35" i="1" s="1"/>
  <c r="F36" i="1"/>
  <c r="BP36" i="1" s="1"/>
  <c r="BQ36" i="1" s="1"/>
  <c r="F37" i="1"/>
  <c r="BP37" i="1" s="1"/>
  <c r="BQ37" i="1" s="1"/>
  <c r="F38" i="1"/>
  <c r="BP38" i="1" s="1"/>
  <c r="BQ38" i="1" s="1"/>
  <c r="F39" i="1"/>
  <c r="BP39" i="1" s="1"/>
  <c r="BQ39" i="1" s="1"/>
  <c r="F40" i="1"/>
  <c r="BP40" i="1" s="1"/>
  <c r="BQ40" i="1" s="1"/>
  <c r="F41" i="1"/>
  <c r="BP41" i="1" s="1"/>
  <c r="BQ41" i="1" s="1"/>
  <c r="F42" i="1"/>
  <c r="BP42" i="1" s="1"/>
  <c r="BQ42" i="1" s="1"/>
  <c r="F44" i="1"/>
  <c r="BP44" i="1" s="1"/>
  <c r="BQ44" i="1" s="1"/>
  <c r="F45" i="1"/>
  <c r="BP45" i="1" s="1"/>
  <c r="BQ45" i="1" s="1"/>
  <c r="F46" i="1"/>
  <c r="BP46" i="1" s="1"/>
  <c r="BQ46" i="1" s="1"/>
  <c r="F47" i="1"/>
  <c r="BP47" i="1" s="1"/>
  <c r="BQ47" i="1" s="1"/>
  <c r="F48" i="1"/>
  <c r="BP48" i="1" s="1"/>
  <c r="BQ48" i="1" s="1"/>
  <c r="F49" i="1"/>
  <c r="BP49" i="1" s="1"/>
  <c r="BQ49" i="1" s="1"/>
  <c r="F50" i="1"/>
  <c r="BP50" i="1" s="1"/>
  <c r="BQ50" i="1" s="1"/>
  <c r="F51" i="1"/>
  <c r="BP51" i="1" s="1"/>
  <c r="BQ51" i="1" s="1"/>
  <c r="F53" i="1"/>
  <c r="BP53" i="1" s="1"/>
  <c r="BQ53" i="1" s="1"/>
  <c r="F54" i="1"/>
  <c r="BP54" i="1" s="1"/>
  <c r="BQ54" i="1" s="1"/>
  <c r="F55" i="1"/>
  <c r="BP55" i="1" s="1"/>
  <c r="BQ55" i="1" s="1"/>
  <c r="F56" i="1"/>
  <c r="BP56" i="1" s="1"/>
  <c r="BQ56" i="1" s="1"/>
  <c r="F57" i="1"/>
  <c r="BP57" i="1" s="1"/>
  <c r="BQ57" i="1" s="1"/>
  <c r="F58" i="1"/>
  <c r="BP58" i="1" s="1"/>
  <c r="BQ58" i="1" s="1"/>
  <c r="F59" i="1"/>
  <c r="BP59" i="1" s="1"/>
  <c r="BQ59" i="1" s="1"/>
  <c r="F60" i="1"/>
  <c r="BP60" i="1" s="1"/>
  <c r="BQ60" i="1" s="1"/>
  <c r="F61" i="1"/>
  <c r="BP61" i="1" s="1"/>
  <c r="BQ61" i="1" s="1"/>
  <c r="F62" i="1"/>
  <c r="BP62" i="1" s="1"/>
  <c r="BQ62" i="1" s="1"/>
  <c r="F63" i="1"/>
  <c r="BP63" i="1" s="1"/>
  <c r="BQ63" i="1" s="1"/>
  <c r="F64" i="1"/>
  <c r="BP64" i="1" s="1"/>
  <c r="BQ64" i="1" s="1"/>
  <c r="F65" i="1"/>
  <c r="BP65" i="1" s="1"/>
  <c r="BQ65" i="1" s="1"/>
  <c r="F66" i="1"/>
  <c r="BP66" i="1" s="1"/>
  <c r="BQ66" i="1" s="1"/>
  <c r="F67" i="1"/>
  <c r="BP67" i="1" s="1"/>
  <c r="BQ67" i="1" s="1"/>
  <c r="F68" i="1"/>
  <c r="BP68" i="1" s="1"/>
  <c r="BQ68" i="1" s="1"/>
  <c r="F69" i="1"/>
  <c r="BP69" i="1" s="1"/>
  <c r="BQ69" i="1" s="1"/>
  <c r="F70" i="1"/>
  <c r="BP70" i="1" s="1"/>
  <c r="BQ70" i="1" s="1"/>
  <c r="F71" i="1"/>
  <c r="BP71" i="1" s="1"/>
  <c r="BQ71" i="1" s="1"/>
  <c r="F72" i="1"/>
  <c r="BP72" i="1" s="1"/>
  <c r="BQ72" i="1" s="1"/>
  <c r="F73" i="1"/>
  <c r="BP73" i="1" s="1"/>
  <c r="BQ73" i="1" s="1"/>
  <c r="F74" i="1"/>
  <c r="BP74" i="1" s="1"/>
  <c r="BQ74" i="1" s="1"/>
  <c r="F75" i="1"/>
  <c r="BP75" i="1" s="1"/>
  <c r="BQ75" i="1" s="1"/>
  <c r="F76" i="1"/>
  <c r="BP76" i="1" s="1"/>
  <c r="BQ76" i="1" s="1"/>
  <c r="F77" i="1"/>
  <c r="BP77" i="1" s="1"/>
  <c r="BQ77" i="1" s="1"/>
  <c r="F78" i="1"/>
  <c r="BP78" i="1" s="1"/>
  <c r="BQ78" i="1" s="1"/>
  <c r="F79" i="1"/>
  <c r="BP79" i="1" s="1"/>
  <c r="BQ79" i="1" s="1"/>
  <c r="F80" i="1"/>
  <c r="BP80" i="1" s="1"/>
  <c r="BQ80" i="1" s="1"/>
  <c r="F81" i="1"/>
  <c r="BP81" i="1" s="1"/>
  <c r="BQ81" i="1" s="1"/>
  <c r="F82" i="1"/>
  <c r="BP82" i="1" s="1"/>
  <c r="BQ82" i="1" s="1"/>
  <c r="F83" i="1"/>
  <c r="BP83" i="1" s="1"/>
  <c r="BQ83" i="1" s="1"/>
  <c r="F84" i="1"/>
  <c r="BP84" i="1" s="1"/>
  <c r="BQ84" i="1" s="1"/>
  <c r="F85" i="1"/>
  <c r="BP85" i="1" s="1"/>
  <c r="BQ85" i="1" s="1"/>
  <c r="F86" i="1"/>
  <c r="BP86" i="1" s="1"/>
  <c r="BQ86" i="1" s="1"/>
  <c r="F87" i="1"/>
  <c r="BP87" i="1" s="1"/>
  <c r="BQ87" i="1" s="1"/>
  <c r="F88" i="1"/>
  <c r="BP88" i="1" s="1"/>
  <c r="BQ88" i="1" s="1"/>
  <c r="F89" i="1"/>
  <c r="BP89" i="1" s="1"/>
  <c r="BQ89" i="1" s="1"/>
  <c r="F90" i="1"/>
  <c r="BP90" i="1" s="1"/>
  <c r="BQ90" i="1" s="1"/>
  <c r="F91" i="1"/>
  <c r="BP91" i="1" s="1"/>
  <c r="BQ91" i="1" s="1"/>
  <c r="F92" i="1"/>
  <c r="BP92" i="1" s="1"/>
  <c r="BQ92" i="1" s="1"/>
  <c r="F93" i="1"/>
  <c r="BP93" i="1" s="1"/>
  <c r="BQ93" i="1" s="1"/>
  <c r="F94" i="1"/>
  <c r="BP94" i="1" s="1"/>
  <c r="BQ94" i="1" s="1"/>
  <c r="F95" i="1"/>
  <c r="BP95" i="1" s="1"/>
  <c r="BQ95" i="1" s="1"/>
  <c r="F96" i="1"/>
  <c r="BP96" i="1" s="1"/>
  <c r="BQ96" i="1" s="1"/>
  <c r="F97" i="1"/>
  <c r="BP97" i="1" s="1"/>
  <c r="BQ97" i="1" s="1"/>
  <c r="F98" i="1"/>
  <c r="BP98" i="1" s="1"/>
  <c r="BQ98" i="1" s="1"/>
  <c r="F99" i="1"/>
  <c r="BP99" i="1" s="1"/>
  <c r="BQ99" i="1" s="1"/>
  <c r="F100" i="1"/>
  <c r="BP100" i="1" s="1"/>
  <c r="BQ100" i="1" s="1"/>
  <c r="F101" i="1"/>
  <c r="BP101" i="1" s="1"/>
  <c r="BQ101" i="1" s="1"/>
  <c r="F102" i="1"/>
  <c r="BP102" i="1" s="1"/>
  <c r="BQ102" i="1" s="1"/>
  <c r="F103" i="1"/>
  <c r="BP103" i="1" s="1"/>
  <c r="BQ103" i="1" s="1"/>
  <c r="F104" i="1"/>
  <c r="BP104" i="1" s="1"/>
  <c r="BQ104" i="1" s="1"/>
  <c r="F105" i="1"/>
  <c r="BP105" i="1" s="1"/>
  <c r="BQ105" i="1" s="1"/>
  <c r="F106" i="1"/>
  <c r="F107" i="1"/>
  <c r="BP107" i="1" s="1"/>
  <c r="BQ107" i="1" s="1"/>
  <c r="F108" i="1"/>
  <c r="BN12" i="1"/>
  <c r="BO12" i="1" s="1"/>
  <c r="BN16" i="1"/>
  <c r="BO16" i="1" s="1"/>
  <c r="BN19" i="1"/>
  <c r="BO19" i="1" s="1"/>
  <c r="BN20" i="1"/>
  <c r="BO20" i="1" s="1"/>
  <c r="BN22" i="1"/>
  <c r="BO22" i="1" s="1"/>
  <c r="BN24" i="1"/>
  <c r="BO24" i="1" s="1"/>
  <c r="BN28" i="1"/>
  <c r="BO28" i="1" s="1"/>
  <c r="BN32" i="1"/>
  <c r="BO32" i="1" s="1"/>
  <c r="BN36" i="1"/>
  <c r="BO36" i="1" s="1"/>
  <c r="BN40" i="1"/>
  <c r="BO40" i="1" s="1"/>
  <c r="BN46" i="1"/>
  <c r="BO46" i="1" s="1"/>
  <c r="BN50" i="1"/>
  <c r="BO50" i="1" s="1"/>
  <c r="BN53" i="1"/>
  <c r="BO53" i="1" s="1"/>
  <c r="BN54" i="1"/>
  <c r="BO54" i="1" s="1"/>
  <c r="BN58" i="1"/>
  <c r="BO58" i="1" s="1"/>
  <c r="BN62" i="1"/>
  <c r="BO62" i="1" s="1"/>
  <c r="BN66" i="1"/>
  <c r="BO66" i="1" s="1"/>
  <c r="BN69" i="1"/>
  <c r="BO69" i="1" s="1"/>
  <c r="BN70" i="1"/>
  <c r="BO70" i="1" s="1"/>
  <c r="BN74" i="1"/>
  <c r="BO74" i="1" s="1"/>
  <c r="BN78" i="1"/>
  <c r="BO78" i="1" s="1"/>
  <c r="BN82" i="1"/>
  <c r="BO82" i="1" s="1"/>
  <c r="BN85" i="1"/>
  <c r="BO85" i="1" s="1"/>
  <c r="BN86" i="1"/>
  <c r="BO86" i="1" s="1"/>
  <c r="BN90" i="1"/>
  <c r="BO90" i="1" s="1"/>
  <c r="BN96" i="1"/>
  <c r="BO96" i="1" s="1"/>
  <c r="BN101" i="1"/>
  <c r="BO101" i="1" s="1"/>
  <c r="AZ4" i="1"/>
  <c r="AV4" i="1"/>
  <c r="AN4" i="1"/>
  <c r="AJ4" i="1"/>
  <c r="AF4" i="1"/>
  <c r="AB4" i="1"/>
  <c r="X4" i="1"/>
  <c r="P4" i="1"/>
  <c r="BN88" i="1" l="1"/>
  <c r="BO88" i="1" s="1"/>
  <c r="BN76" i="1"/>
  <c r="BO76" i="1" s="1"/>
  <c r="BN72" i="1"/>
  <c r="BO72" i="1" s="1"/>
  <c r="BN60" i="1"/>
  <c r="BO60" i="1" s="1"/>
  <c r="BN56" i="1"/>
  <c r="BO56" i="1" s="1"/>
  <c r="BN42" i="1"/>
  <c r="BO42" i="1" s="1"/>
  <c r="BN18" i="1"/>
  <c r="BO18" i="1" s="1"/>
  <c r="BN14" i="1"/>
  <c r="BO14" i="1" s="1"/>
  <c r="BN104" i="1"/>
  <c r="BO104" i="1" s="1"/>
  <c r="BN92" i="1"/>
  <c r="BO92" i="1" s="1"/>
  <c r="BN80" i="1"/>
  <c r="BO80" i="1" s="1"/>
  <c r="BN64" i="1"/>
  <c r="BO64" i="1" s="1"/>
  <c r="BN47" i="1"/>
  <c r="BO47" i="1" s="1"/>
  <c r="BN34" i="1"/>
  <c r="BO34" i="1" s="1"/>
  <c r="BN26" i="1"/>
  <c r="BO26" i="1" s="1"/>
  <c r="BN10" i="1"/>
  <c r="BO10" i="1" s="1"/>
  <c r="BN100" i="1"/>
  <c r="BO100" i="1" s="1"/>
  <c r="BN84" i="1"/>
  <c r="BO84" i="1" s="1"/>
  <c r="BN68" i="1"/>
  <c r="BO68" i="1" s="1"/>
  <c r="BN51" i="1"/>
  <c r="BO51" i="1" s="1"/>
  <c r="BN38" i="1"/>
  <c r="BO38" i="1" s="1"/>
  <c r="BN30" i="1"/>
  <c r="BO30" i="1" s="1"/>
  <c r="BN6" i="1"/>
  <c r="BO6" i="1" s="1"/>
  <c r="BN4" i="1"/>
  <c r="BO4" i="1" s="1"/>
  <c r="BN97" i="1"/>
  <c r="BO97" i="1" s="1"/>
  <c r="BN93" i="1"/>
  <c r="BO93" i="1" s="1"/>
  <c r="BN89" i="1"/>
  <c r="BO89" i="1" s="1"/>
  <c r="BN77" i="1"/>
  <c r="BO77" i="1" s="1"/>
  <c r="BN73" i="1"/>
  <c r="BO73" i="1" s="1"/>
  <c r="BN65" i="1"/>
  <c r="BO65" i="1" s="1"/>
  <c r="BN61" i="1"/>
  <c r="BO61" i="1" s="1"/>
  <c r="BN57" i="1"/>
  <c r="BO57" i="1" s="1"/>
  <c r="BN48" i="1"/>
  <c r="BO48" i="1" s="1"/>
  <c r="BN39" i="1"/>
  <c r="BO39" i="1" s="1"/>
  <c r="BN35" i="1"/>
  <c r="BO35" i="1" s="1"/>
  <c r="BN31" i="1"/>
  <c r="BO31" i="1" s="1"/>
  <c r="BN27" i="1"/>
  <c r="BO27" i="1" s="1"/>
  <c r="BN23" i="1"/>
  <c r="BO23" i="1" s="1"/>
  <c r="BN15" i="1"/>
  <c r="BO15" i="1" s="1"/>
  <c r="BN11" i="1"/>
  <c r="BO11" i="1" s="1"/>
  <c r="BN7" i="1"/>
  <c r="BO7" i="1" s="1"/>
  <c r="BN103" i="1"/>
  <c r="BO103" i="1" s="1"/>
  <c r="BN99" i="1"/>
  <c r="BO99" i="1" s="1"/>
  <c r="BN95" i="1"/>
  <c r="BO95" i="1" s="1"/>
  <c r="BN91" i="1"/>
  <c r="BO91" i="1" s="1"/>
  <c r="BN87" i="1"/>
  <c r="BO87" i="1" s="1"/>
  <c r="BN83" i="1"/>
  <c r="BO83" i="1" s="1"/>
  <c r="BN79" i="1"/>
  <c r="BO79" i="1" s="1"/>
  <c r="BN75" i="1"/>
  <c r="BO75" i="1" s="1"/>
  <c r="BN71" i="1"/>
  <c r="BO71" i="1" s="1"/>
  <c r="BN67" i="1"/>
  <c r="BO67" i="1" s="1"/>
  <c r="BN63" i="1"/>
  <c r="BO63" i="1" s="1"/>
  <c r="BN59" i="1"/>
  <c r="BO59" i="1" s="1"/>
  <c r="BN55" i="1"/>
  <c r="BO55" i="1" s="1"/>
  <c r="BN41" i="1"/>
  <c r="BO41" i="1" s="1"/>
  <c r="BN37" i="1"/>
  <c r="BO37" i="1" s="1"/>
  <c r="BN33" i="1"/>
  <c r="BO33" i="1" s="1"/>
  <c r="BN29" i="1"/>
  <c r="BO29" i="1" s="1"/>
  <c r="BN25" i="1"/>
  <c r="BO25" i="1" s="1"/>
  <c r="BN21" i="1"/>
  <c r="BO21" i="1" s="1"/>
  <c r="BN17" i="1"/>
  <c r="BO17" i="1" s="1"/>
  <c r="BN13" i="1"/>
  <c r="BO13" i="1" s="1"/>
  <c r="BN9" i="1"/>
  <c r="BO9" i="1" s="1"/>
  <c r="BN5" i="1"/>
  <c r="BO5" i="1" s="1"/>
  <c r="BN81" i="1"/>
  <c r="BO81" i="1" s="1"/>
  <c r="BN102" i="1"/>
  <c r="BO102" i="1" s="1"/>
  <c r="BN98" i="1"/>
  <c r="BO98" i="1" s="1"/>
  <c r="BN94" i="1"/>
  <c r="BO94" i="1" s="1"/>
  <c r="BN44" i="1"/>
  <c r="BO44" i="1" s="1"/>
  <c r="BN49" i="1"/>
  <c r="BO49" i="1" s="1"/>
  <c r="BN8" i="1"/>
  <c r="BO8" i="1" s="1"/>
  <c r="BN43" i="1"/>
  <c r="BO43" i="1" s="1"/>
  <c r="BN45" i="1"/>
  <c r="BO45" i="1" s="1"/>
  <c r="H4" i="1"/>
  <c r="BD109" i="1" l="1"/>
  <c r="BE52" i="1" s="1"/>
  <c r="BP52" i="1"/>
  <c r="BQ52" i="1" s="1"/>
  <c r="BH22" i="1"/>
  <c r="BH20" i="1"/>
  <c r="BH31" i="1"/>
  <c r="BH29" i="1"/>
  <c r="BH32" i="1"/>
  <c r="BH39" i="1"/>
  <c r="BH56" i="1"/>
  <c r="BH43" i="1"/>
  <c r="BH35" i="1"/>
  <c r="BH72" i="1"/>
  <c r="BH60" i="1"/>
  <c r="BH53" i="1"/>
  <c r="BH92" i="1"/>
  <c r="BH95" i="1"/>
  <c r="BH66" i="1"/>
  <c r="BH69" i="1"/>
  <c r="BH75" i="1"/>
  <c r="BH79" i="1"/>
  <c r="BH81" i="1"/>
  <c r="BH85" i="1"/>
  <c r="BH91" i="1"/>
  <c r="BH98" i="1"/>
  <c r="BH102" i="1"/>
  <c r="BH108" i="1"/>
  <c r="BH106" i="1"/>
  <c r="L4" i="1"/>
  <c r="X109" i="1"/>
  <c r="Y52" i="1" s="1"/>
  <c r="AB109" i="1"/>
  <c r="AF109" i="1"/>
  <c r="AG52" i="1" s="1"/>
  <c r="AJ109" i="1"/>
  <c r="AK52" i="1" s="1"/>
  <c r="AN109" i="1"/>
  <c r="AO52" i="1" s="1"/>
  <c r="AR109" i="1"/>
  <c r="AS52" i="1" s="1"/>
  <c r="AV109" i="1"/>
  <c r="AW52" i="1" s="1"/>
  <c r="AZ109" i="1"/>
  <c r="BL5" i="1" l="1"/>
  <c r="BH5" i="1"/>
  <c r="BL91" i="1"/>
  <c r="BL92" i="1"/>
  <c r="BL35" i="1"/>
  <c r="BL22" i="1"/>
  <c r="BL4" i="1"/>
  <c r="BH4" i="1"/>
  <c r="BL103" i="1"/>
  <c r="BH103" i="1"/>
  <c r="BL100" i="1"/>
  <c r="BH100" i="1"/>
  <c r="BL90" i="1"/>
  <c r="BH90" i="1"/>
  <c r="BL87" i="1"/>
  <c r="BH87" i="1"/>
  <c r="BL83" i="1"/>
  <c r="BH83" i="1"/>
  <c r="BL76" i="1"/>
  <c r="BH76" i="1"/>
  <c r="BL107" i="1"/>
  <c r="BH107" i="1"/>
  <c r="BL70" i="1"/>
  <c r="BH70" i="1"/>
  <c r="BL67" i="1"/>
  <c r="BH67" i="1"/>
  <c r="BL71" i="1"/>
  <c r="BH71" i="1"/>
  <c r="BL57" i="1"/>
  <c r="BH57" i="1"/>
  <c r="BL58" i="1"/>
  <c r="BH58" i="1"/>
  <c r="BL64" i="1"/>
  <c r="BH64" i="1"/>
  <c r="BL46" i="1"/>
  <c r="BH46" i="1"/>
  <c r="BL36" i="1"/>
  <c r="BH36" i="1"/>
  <c r="BL40" i="1"/>
  <c r="BH40" i="1"/>
  <c r="BL37" i="1"/>
  <c r="BH37" i="1"/>
  <c r="BL25" i="1"/>
  <c r="BH25" i="1"/>
  <c r="BL26" i="1"/>
  <c r="BH26" i="1"/>
  <c r="BL24" i="1"/>
  <c r="BH24" i="1"/>
  <c r="BL15" i="1"/>
  <c r="BH15" i="1"/>
  <c r="BL33" i="1"/>
  <c r="BH33" i="1"/>
  <c r="BL8" i="1"/>
  <c r="BH8" i="1"/>
  <c r="BL9" i="1"/>
  <c r="BH9" i="1"/>
  <c r="BL6" i="1"/>
  <c r="BH6" i="1"/>
  <c r="BL106" i="1"/>
  <c r="BL98" i="1"/>
  <c r="BL79" i="1"/>
  <c r="BL95" i="1"/>
  <c r="BL72" i="1"/>
  <c r="BL39" i="1"/>
  <c r="BL20" i="1"/>
  <c r="BH7" i="1"/>
  <c r="BH16" i="1"/>
  <c r="BL108" i="1"/>
  <c r="BL75" i="1"/>
  <c r="BL32" i="1"/>
  <c r="BL105" i="1"/>
  <c r="BH105" i="1"/>
  <c r="BL101" i="1"/>
  <c r="BH101" i="1"/>
  <c r="BL96" i="1"/>
  <c r="BH96" i="1"/>
  <c r="BL89" i="1"/>
  <c r="BH89" i="1"/>
  <c r="BL97" i="1"/>
  <c r="BH97" i="1"/>
  <c r="BL78" i="1"/>
  <c r="BH78" i="1"/>
  <c r="BL82" i="1"/>
  <c r="BH82" i="1"/>
  <c r="BL74" i="1"/>
  <c r="BH74" i="1"/>
  <c r="BL80" i="1"/>
  <c r="BH80" i="1"/>
  <c r="BL62" i="1"/>
  <c r="BH62" i="1"/>
  <c r="BL54" i="1"/>
  <c r="BH54" i="1"/>
  <c r="BL51" i="1"/>
  <c r="BH51" i="1"/>
  <c r="BL55" i="1"/>
  <c r="BH55" i="1"/>
  <c r="BL65" i="1"/>
  <c r="BH65" i="1"/>
  <c r="BL47" i="1"/>
  <c r="BH47" i="1"/>
  <c r="BL49" i="1"/>
  <c r="BH49" i="1"/>
  <c r="BL61" i="1"/>
  <c r="BH61" i="1"/>
  <c r="BL42" i="1"/>
  <c r="BH42" i="1"/>
  <c r="BL28" i="1"/>
  <c r="BH28" i="1"/>
  <c r="BL18" i="1"/>
  <c r="BH18" i="1"/>
  <c r="BL23" i="1"/>
  <c r="BH23" i="1"/>
  <c r="BL17" i="1"/>
  <c r="BH17" i="1"/>
  <c r="BL19" i="1"/>
  <c r="BH19" i="1"/>
  <c r="BL10" i="1"/>
  <c r="BH10" i="1"/>
  <c r="BL11" i="1"/>
  <c r="BH11" i="1"/>
  <c r="BL14" i="1"/>
  <c r="BH14" i="1"/>
  <c r="BL85" i="1"/>
  <c r="BL69" i="1"/>
  <c r="BL53" i="1"/>
  <c r="BL43" i="1"/>
  <c r="BL29" i="1"/>
  <c r="BL104" i="1"/>
  <c r="BH104" i="1"/>
  <c r="BL99" i="1"/>
  <c r="BH99" i="1"/>
  <c r="BL93" i="1"/>
  <c r="BH93" i="1"/>
  <c r="BL88" i="1"/>
  <c r="BH88" i="1"/>
  <c r="BL84" i="1"/>
  <c r="BH84" i="1"/>
  <c r="BL77" i="1"/>
  <c r="BH77" i="1"/>
  <c r="BL86" i="1"/>
  <c r="BH86" i="1"/>
  <c r="BL73" i="1"/>
  <c r="BH73" i="1"/>
  <c r="BL68" i="1"/>
  <c r="BH68" i="1"/>
  <c r="BL63" i="1"/>
  <c r="BH63" i="1"/>
  <c r="BL94" i="1"/>
  <c r="BH94" i="1"/>
  <c r="BL50" i="1"/>
  <c r="BH50" i="1"/>
  <c r="BL48" i="1"/>
  <c r="BH48" i="1"/>
  <c r="BL59" i="1"/>
  <c r="BH59" i="1"/>
  <c r="BL41" i="1"/>
  <c r="BH41" i="1"/>
  <c r="BL44" i="1"/>
  <c r="BH44" i="1"/>
  <c r="BL45" i="1"/>
  <c r="BH45" i="1"/>
  <c r="BL38" i="1"/>
  <c r="BH38" i="1"/>
  <c r="BL21" i="1"/>
  <c r="BH21" i="1"/>
  <c r="BL34" i="1"/>
  <c r="BH34" i="1"/>
  <c r="BL13" i="1"/>
  <c r="BH13" i="1"/>
  <c r="BL27" i="1"/>
  <c r="BH27" i="1"/>
  <c r="BL30" i="1"/>
  <c r="BH30" i="1"/>
  <c r="BL12" i="1"/>
  <c r="BH12" i="1"/>
  <c r="BL102" i="1"/>
  <c r="BL81" i="1"/>
  <c r="BL66" i="1"/>
  <c r="BL60" i="1"/>
  <c r="BL56" i="1"/>
  <c r="BL31" i="1"/>
  <c r="BJ107" i="1"/>
  <c r="BK107" i="1" s="1"/>
  <c r="BF107" i="1"/>
  <c r="BJ99" i="1"/>
  <c r="BK99" i="1" s="1"/>
  <c r="BF99" i="1"/>
  <c r="BJ91" i="1"/>
  <c r="BK91" i="1" s="1"/>
  <c r="BF91" i="1"/>
  <c r="BJ83" i="1"/>
  <c r="BK83" i="1" s="1"/>
  <c r="BF83" i="1"/>
  <c r="BJ75" i="1"/>
  <c r="BK75" i="1" s="1"/>
  <c r="BF75" i="1"/>
  <c r="BJ67" i="1"/>
  <c r="BK67" i="1" s="1"/>
  <c r="BF67" i="1"/>
  <c r="BJ59" i="1"/>
  <c r="BK59" i="1" s="1"/>
  <c r="BF59" i="1"/>
  <c r="BJ51" i="1"/>
  <c r="BK51" i="1" s="1"/>
  <c r="BF51" i="1"/>
  <c r="BJ43" i="1"/>
  <c r="BK43" i="1" s="1"/>
  <c r="BF43" i="1"/>
  <c r="BJ102" i="1"/>
  <c r="BK102" i="1" s="1"/>
  <c r="BF102" i="1"/>
  <c r="BJ94" i="1"/>
  <c r="BK94" i="1" s="1"/>
  <c r="BF94" i="1"/>
  <c r="BJ86" i="1"/>
  <c r="BK86" i="1" s="1"/>
  <c r="BF86" i="1"/>
  <c r="BJ78" i="1"/>
  <c r="BK78" i="1" s="1"/>
  <c r="BF78" i="1"/>
  <c r="BJ70" i="1"/>
  <c r="BK70" i="1" s="1"/>
  <c r="BF70" i="1"/>
  <c r="BJ62" i="1"/>
  <c r="BK62" i="1" s="1"/>
  <c r="BF62" i="1"/>
  <c r="BJ54" i="1"/>
  <c r="BK54" i="1" s="1"/>
  <c r="BF54" i="1"/>
  <c r="BJ46" i="1"/>
  <c r="BK46" i="1" s="1"/>
  <c r="BF46" i="1"/>
  <c r="BJ38" i="1"/>
  <c r="BK38" i="1" s="1"/>
  <c r="BF38" i="1"/>
  <c r="BJ30" i="1"/>
  <c r="BK30" i="1" s="1"/>
  <c r="BF30" i="1"/>
  <c r="BJ22" i="1"/>
  <c r="BK22" i="1" s="1"/>
  <c r="BF22" i="1"/>
  <c r="BJ14" i="1"/>
  <c r="BK14" i="1" s="1"/>
  <c r="BF14" i="1"/>
  <c r="BJ6" i="1"/>
  <c r="BK6" i="1" s="1"/>
  <c r="BF6" i="1"/>
  <c r="BJ105" i="1"/>
  <c r="BK105" i="1" s="1"/>
  <c r="BF105" i="1"/>
  <c r="BJ101" i="1"/>
  <c r="BK101" i="1" s="1"/>
  <c r="BF101" i="1"/>
  <c r="BJ97" i="1"/>
  <c r="BK97" i="1" s="1"/>
  <c r="BF97" i="1"/>
  <c r="BJ93" i="1"/>
  <c r="BK93" i="1" s="1"/>
  <c r="BF93" i="1"/>
  <c r="BJ89" i="1"/>
  <c r="BK89" i="1" s="1"/>
  <c r="BF89" i="1"/>
  <c r="BJ85" i="1"/>
  <c r="BK85" i="1" s="1"/>
  <c r="BF85" i="1"/>
  <c r="BJ81" i="1"/>
  <c r="BK81" i="1" s="1"/>
  <c r="BF81" i="1"/>
  <c r="BJ77" i="1"/>
  <c r="BK77" i="1" s="1"/>
  <c r="BF77" i="1"/>
  <c r="BJ73" i="1"/>
  <c r="BK73" i="1" s="1"/>
  <c r="BF73" i="1"/>
  <c r="BJ69" i="1"/>
  <c r="BK69" i="1" s="1"/>
  <c r="BF69" i="1"/>
  <c r="BJ65" i="1"/>
  <c r="BK65" i="1" s="1"/>
  <c r="BF65" i="1"/>
  <c r="BJ61" i="1"/>
  <c r="BK61" i="1" s="1"/>
  <c r="BF61" i="1"/>
  <c r="BJ57" i="1"/>
  <c r="BK57" i="1" s="1"/>
  <c r="BF57" i="1"/>
  <c r="BJ53" i="1"/>
  <c r="BK53" i="1" s="1"/>
  <c r="BF53" i="1"/>
  <c r="BJ49" i="1"/>
  <c r="BK49" i="1" s="1"/>
  <c r="BF49" i="1"/>
  <c r="BJ45" i="1"/>
  <c r="BK45" i="1" s="1"/>
  <c r="BF45" i="1"/>
  <c r="BJ41" i="1"/>
  <c r="BK41" i="1" s="1"/>
  <c r="BF41" i="1"/>
  <c r="BJ37" i="1"/>
  <c r="BK37" i="1" s="1"/>
  <c r="BF37" i="1"/>
  <c r="BJ33" i="1"/>
  <c r="BK33" i="1" s="1"/>
  <c r="BF33" i="1"/>
  <c r="BJ29" i="1"/>
  <c r="BK29" i="1" s="1"/>
  <c r="BF29" i="1"/>
  <c r="BJ25" i="1"/>
  <c r="BK25" i="1" s="1"/>
  <c r="BF25" i="1"/>
  <c r="BJ21" i="1"/>
  <c r="BK21" i="1" s="1"/>
  <c r="BF21" i="1"/>
  <c r="BJ17" i="1"/>
  <c r="BK17" i="1" s="1"/>
  <c r="BF17" i="1"/>
  <c r="BJ13" i="1"/>
  <c r="BK13" i="1" s="1"/>
  <c r="BF13" i="1"/>
  <c r="BJ9" i="1"/>
  <c r="BK9" i="1" s="1"/>
  <c r="BF9" i="1"/>
  <c r="BJ5" i="1"/>
  <c r="BK5" i="1" s="1"/>
  <c r="BF5" i="1"/>
  <c r="BJ103" i="1"/>
  <c r="BK103" i="1" s="1"/>
  <c r="BF103" i="1"/>
  <c r="BJ95" i="1"/>
  <c r="BK95" i="1" s="1"/>
  <c r="BF95" i="1"/>
  <c r="BJ87" i="1"/>
  <c r="BK87" i="1" s="1"/>
  <c r="BF87" i="1"/>
  <c r="BJ79" i="1"/>
  <c r="BK79" i="1" s="1"/>
  <c r="BF79" i="1"/>
  <c r="BJ71" i="1"/>
  <c r="BK71" i="1" s="1"/>
  <c r="BF71" i="1"/>
  <c r="BJ63" i="1"/>
  <c r="BK63" i="1" s="1"/>
  <c r="BF63" i="1"/>
  <c r="BJ55" i="1"/>
  <c r="BK55" i="1" s="1"/>
  <c r="BF55" i="1"/>
  <c r="BJ47" i="1"/>
  <c r="BK47" i="1" s="1"/>
  <c r="BF47" i="1"/>
  <c r="BJ106" i="1"/>
  <c r="BK106" i="1" s="1"/>
  <c r="BF106" i="1"/>
  <c r="BJ98" i="1"/>
  <c r="BK98" i="1" s="1"/>
  <c r="BF98" i="1"/>
  <c r="BJ90" i="1"/>
  <c r="BK90" i="1" s="1"/>
  <c r="BF90" i="1"/>
  <c r="BJ82" i="1"/>
  <c r="BK82" i="1" s="1"/>
  <c r="BF82" i="1"/>
  <c r="BJ74" i="1"/>
  <c r="BK74" i="1" s="1"/>
  <c r="BF74" i="1"/>
  <c r="BJ66" i="1"/>
  <c r="BK66" i="1" s="1"/>
  <c r="BF66" i="1"/>
  <c r="BJ58" i="1"/>
  <c r="BK58" i="1" s="1"/>
  <c r="BF58" i="1"/>
  <c r="BJ50" i="1"/>
  <c r="BK50" i="1" s="1"/>
  <c r="BF50" i="1"/>
  <c r="BJ42" i="1"/>
  <c r="BK42" i="1" s="1"/>
  <c r="BF42" i="1"/>
  <c r="BJ34" i="1"/>
  <c r="BK34" i="1" s="1"/>
  <c r="BF34" i="1"/>
  <c r="BJ26" i="1"/>
  <c r="BK26" i="1" s="1"/>
  <c r="BF26" i="1"/>
  <c r="BJ18" i="1"/>
  <c r="BK18" i="1" s="1"/>
  <c r="BF18" i="1"/>
  <c r="BJ10" i="1"/>
  <c r="BK10" i="1" s="1"/>
  <c r="BF10" i="1"/>
  <c r="BJ108" i="1"/>
  <c r="BK108" i="1" s="1"/>
  <c r="BF108" i="1"/>
  <c r="BJ104" i="1"/>
  <c r="BK104" i="1" s="1"/>
  <c r="BF104" i="1"/>
  <c r="BJ100" i="1"/>
  <c r="BK100" i="1" s="1"/>
  <c r="BF100" i="1"/>
  <c r="BJ96" i="1"/>
  <c r="BK96" i="1" s="1"/>
  <c r="BF96" i="1"/>
  <c r="BJ92" i="1"/>
  <c r="BK92" i="1" s="1"/>
  <c r="BF92" i="1"/>
  <c r="BJ88" i="1"/>
  <c r="BK88" i="1" s="1"/>
  <c r="BF88" i="1"/>
  <c r="BJ84" i="1"/>
  <c r="BK84" i="1" s="1"/>
  <c r="BF84" i="1"/>
  <c r="BJ80" i="1"/>
  <c r="BK80" i="1" s="1"/>
  <c r="BF80" i="1"/>
  <c r="BJ76" i="1"/>
  <c r="BK76" i="1" s="1"/>
  <c r="BF76" i="1"/>
  <c r="BJ72" i="1"/>
  <c r="BK72" i="1" s="1"/>
  <c r="BF72" i="1"/>
  <c r="BJ68" i="1"/>
  <c r="BK68" i="1" s="1"/>
  <c r="BF68" i="1"/>
  <c r="BJ64" i="1"/>
  <c r="BK64" i="1" s="1"/>
  <c r="BF64" i="1"/>
  <c r="BJ60" i="1"/>
  <c r="BK60" i="1" s="1"/>
  <c r="BF60" i="1"/>
  <c r="BJ56" i="1"/>
  <c r="BK56" i="1" s="1"/>
  <c r="BF56" i="1"/>
  <c r="BJ48" i="1"/>
  <c r="BK48" i="1" s="1"/>
  <c r="BF48" i="1"/>
  <c r="BJ44" i="1"/>
  <c r="BK44" i="1" s="1"/>
  <c r="BF44" i="1"/>
  <c r="BJ40" i="1"/>
  <c r="BK40" i="1" s="1"/>
  <c r="BF40" i="1"/>
  <c r="BJ36" i="1"/>
  <c r="BK36" i="1" s="1"/>
  <c r="BF36" i="1"/>
  <c r="BJ32" i="1"/>
  <c r="BK32" i="1" s="1"/>
  <c r="BF32" i="1"/>
  <c r="BJ28" i="1"/>
  <c r="BK28" i="1" s="1"/>
  <c r="BF28" i="1"/>
  <c r="BJ24" i="1"/>
  <c r="BK24" i="1" s="1"/>
  <c r="BF24" i="1"/>
  <c r="BJ20" i="1"/>
  <c r="BK20" i="1" s="1"/>
  <c r="BF20" i="1"/>
  <c r="BJ16" i="1"/>
  <c r="BK16" i="1" s="1"/>
  <c r="BF16" i="1"/>
  <c r="BJ12" i="1"/>
  <c r="BK12" i="1" s="1"/>
  <c r="BF12" i="1"/>
  <c r="BJ8" i="1"/>
  <c r="BK8" i="1" s="1"/>
  <c r="BF8" i="1"/>
  <c r="BJ39" i="1"/>
  <c r="BK39" i="1" s="1"/>
  <c r="BF39" i="1"/>
  <c r="BJ35" i="1"/>
  <c r="BK35" i="1" s="1"/>
  <c r="BF35" i="1"/>
  <c r="BJ31" i="1"/>
  <c r="BK31" i="1" s="1"/>
  <c r="BF31" i="1"/>
  <c r="BJ27" i="1"/>
  <c r="BK27" i="1" s="1"/>
  <c r="BF27" i="1"/>
  <c r="BJ23" i="1"/>
  <c r="BK23" i="1" s="1"/>
  <c r="BF23" i="1"/>
  <c r="BJ19" i="1"/>
  <c r="BK19" i="1" s="1"/>
  <c r="BF19" i="1"/>
  <c r="BJ15" i="1"/>
  <c r="BK15" i="1" s="1"/>
  <c r="BF15" i="1"/>
  <c r="BJ11" i="1"/>
  <c r="BK11" i="1" s="1"/>
  <c r="BF11" i="1"/>
  <c r="BJ7" i="1"/>
  <c r="BK7" i="1" s="1"/>
  <c r="BF7" i="1"/>
  <c r="BJ4" i="1"/>
  <c r="BK4" i="1" s="1"/>
  <c r="AC51" i="1"/>
  <c r="AC53" i="1"/>
  <c r="AC50" i="1"/>
  <c r="AC54" i="1"/>
  <c r="AC52" i="1"/>
  <c r="BA4" i="1"/>
  <c r="BA52" i="1"/>
  <c r="BE8" i="1"/>
  <c r="BE12" i="1"/>
  <c r="BE16" i="1"/>
  <c r="BE20" i="1"/>
  <c r="BE24" i="1"/>
  <c r="BE28" i="1"/>
  <c r="BE32" i="1"/>
  <c r="BE36" i="1"/>
  <c r="BE40" i="1"/>
  <c r="BE44" i="1"/>
  <c r="BE48" i="1"/>
  <c r="BE53" i="1"/>
  <c r="BE57" i="1"/>
  <c r="BE61" i="1"/>
  <c r="BE65" i="1"/>
  <c r="BE69" i="1"/>
  <c r="BE73" i="1"/>
  <c r="BE77" i="1"/>
  <c r="BE81" i="1"/>
  <c r="BE85" i="1"/>
  <c r="BE89" i="1"/>
  <c r="BE93" i="1"/>
  <c r="BE97" i="1"/>
  <c r="BE101" i="1"/>
  <c r="BE105" i="1"/>
  <c r="BE74" i="1"/>
  <c r="BE78" i="1"/>
  <c r="BE82" i="1"/>
  <c r="BE86" i="1"/>
  <c r="BE90" i="1"/>
  <c r="BE94" i="1"/>
  <c r="BE98" i="1"/>
  <c r="BE102" i="1"/>
  <c r="BE106" i="1"/>
  <c r="BE9" i="1"/>
  <c r="BE13" i="1"/>
  <c r="BE17" i="1"/>
  <c r="BE21" i="1"/>
  <c r="BE25" i="1"/>
  <c r="BE29" i="1"/>
  <c r="BE33" i="1"/>
  <c r="BE37" i="1"/>
  <c r="BE41" i="1"/>
  <c r="BE45" i="1"/>
  <c r="BE49" i="1"/>
  <c r="BE54" i="1"/>
  <c r="BE58" i="1"/>
  <c r="BE62" i="1"/>
  <c r="BE66" i="1"/>
  <c r="BE70" i="1"/>
  <c r="BE6" i="1"/>
  <c r="BE10" i="1"/>
  <c r="BE14" i="1"/>
  <c r="BE18" i="1"/>
  <c r="BE22" i="1"/>
  <c r="BE26" i="1"/>
  <c r="BE30" i="1"/>
  <c r="BE34" i="1"/>
  <c r="BE38" i="1"/>
  <c r="BE42" i="1"/>
  <c r="BE46" i="1"/>
  <c r="BE50" i="1"/>
  <c r="BE55" i="1"/>
  <c r="BE59" i="1"/>
  <c r="BE63" i="1"/>
  <c r="BE67" i="1"/>
  <c r="BE71" i="1"/>
  <c r="BE75" i="1"/>
  <c r="BE79" i="1"/>
  <c r="BE83" i="1"/>
  <c r="BE87" i="1"/>
  <c r="BE91" i="1"/>
  <c r="BE95" i="1"/>
  <c r="BE99" i="1"/>
  <c r="BE103" i="1"/>
  <c r="BE107" i="1"/>
  <c r="BE7" i="1"/>
  <c r="BE11" i="1"/>
  <c r="BE15" i="1"/>
  <c r="BE19" i="1"/>
  <c r="BE23" i="1"/>
  <c r="BE27" i="1"/>
  <c r="BE31" i="1"/>
  <c r="BE35" i="1"/>
  <c r="BE39" i="1"/>
  <c r="BE43" i="1"/>
  <c r="BE47" i="1"/>
  <c r="BE51" i="1"/>
  <c r="BE56" i="1"/>
  <c r="BE60" i="1"/>
  <c r="BE64" i="1"/>
  <c r="BE68" i="1"/>
  <c r="BE72" i="1"/>
  <c r="BE76" i="1"/>
  <c r="BE80" i="1"/>
  <c r="BE84" i="1"/>
  <c r="BE88" i="1"/>
  <c r="BE92" i="1"/>
  <c r="BE96" i="1"/>
  <c r="BE100" i="1"/>
  <c r="BE104" i="1"/>
  <c r="BE108" i="1"/>
  <c r="BE5" i="1"/>
  <c r="BE4" i="1"/>
  <c r="AW84" i="1"/>
  <c r="AW31" i="1"/>
  <c r="AW73" i="1"/>
  <c r="AW20" i="1"/>
  <c r="AW105" i="1"/>
  <c r="AW95" i="1"/>
  <c r="AW91" i="1"/>
  <c r="AW46" i="1"/>
  <c r="AW65" i="1"/>
  <c r="AW15" i="1"/>
  <c r="AW108" i="1"/>
  <c r="AW68" i="1"/>
  <c r="AW87" i="1"/>
  <c r="AW21" i="1"/>
  <c r="AW36" i="1"/>
  <c r="AW50" i="1"/>
  <c r="AW44" i="1"/>
  <c r="AW63" i="1"/>
  <c r="AW79" i="1"/>
  <c r="AW33" i="1"/>
  <c r="AW57" i="1"/>
  <c r="AW100" i="1"/>
  <c r="AW60" i="1"/>
  <c r="AW75" i="1"/>
  <c r="AW5" i="1"/>
  <c r="AW28" i="1"/>
  <c r="AW103" i="1"/>
  <c r="AW37" i="1"/>
  <c r="AW41" i="1"/>
  <c r="AW67" i="1"/>
  <c r="AW25" i="1"/>
  <c r="AW97" i="1"/>
  <c r="AW39" i="1"/>
  <c r="AW92" i="1"/>
  <c r="AW47" i="1"/>
  <c r="AW55" i="1"/>
  <c r="AW12" i="1"/>
  <c r="AW83" i="1"/>
  <c r="AW17" i="1"/>
  <c r="AW9" i="1"/>
  <c r="AW107" i="1"/>
  <c r="AW59" i="1"/>
  <c r="AW13" i="1"/>
  <c r="AW89" i="1"/>
  <c r="AW23" i="1"/>
  <c r="AW76" i="1"/>
  <c r="AW99" i="1"/>
  <c r="AW29" i="1"/>
  <c r="AW49" i="1"/>
  <c r="AW71" i="1"/>
  <c r="AW81" i="1"/>
  <c r="AW88" i="1"/>
  <c r="AW56" i="1"/>
  <c r="AW34" i="1"/>
  <c r="AW18" i="1"/>
  <c r="AW98" i="1"/>
  <c r="AW82" i="1"/>
  <c r="AW66" i="1"/>
  <c r="AW45" i="1"/>
  <c r="AW16" i="1"/>
  <c r="AW101" i="1"/>
  <c r="AW69" i="1"/>
  <c r="AW35" i="1"/>
  <c r="AW96" i="1"/>
  <c r="AW51" i="1"/>
  <c r="AW26" i="1"/>
  <c r="AW6" i="1"/>
  <c r="AW74" i="1"/>
  <c r="AW27" i="1"/>
  <c r="AW80" i="1"/>
  <c r="AW42" i="1"/>
  <c r="AW22" i="1"/>
  <c r="AW90" i="1"/>
  <c r="AW70" i="1"/>
  <c r="AW40" i="1"/>
  <c r="AW43" i="1"/>
  <c r="AW4" i="1"/>
  <c r="AW19" i="1"/>
  <c r="AW72" i="1"/>
  <c r="AW38" i="1"/>
  <c r="AW14" i="1"/>
  <c r="AW106" i="1"/>
  <c r="AW86" i="1"/>
  <c r="AW62" i="1"/>
  <c r="AW32" i="1"/>
  <c r="AW93" i="1"/>
  <c r="AW53" i="1"/>
  <c r="AW11" i="1"/>
  <c r="AW7" i="1"/>
  <c r="AW104" i="1"/>
  <c r="AW64" i="1"/>
  <c r="AW30" i="1"/>
  <c r="AW10" i="1"/>
  <c r="AW102" i="1"/>
  <c r="AW78" i="1"/>
  <c r="AW58" i="1"/>
  <c r="AW24" i="1"/>
  <c r="AW85" i="1"/>
  <c r="AW48" i="1"/>
  <c r="AW94" i="1"/>
  <c r="AW54" i="1"/>
  <c r="AW8" i="1"/>
  <c r="AW77" i="1"/>
  <c r="AW61" i="1"/>
  <c r="AO19" i="1"/>
  <c r="AO61" i="1"/>
  <c r="AO104" i="1"/>
  <c r="AO40" i="1"/>
  <c r="AO72" i="1"/>
  <c r="AO8" i="1"/>
  <c r="AO51" i="1"/>
  <c r="AO93" i="1"/>
  <c r="AO87" i="1"/>
  <c r="AO41" i="1"/>
  <c r="AO101" i="1"/>
  <c r="AO27" i="1"/>
  <c r="AO88" i="1"/>
  <c r="AO91" i="1"/>
  <c r="AO25" i="1"/>
  <c r="AO24" i="1"/>
  <c r="AO59" i="1"/>
  <c r="AO9" i="1"/>
  <c r="AO85" i="1"/>
  <c r="AO92" i="1"/>
  <c r="AO75" i="1"/>
  <c r="AO17" i="1"/>
  <c r="AO77" i="1"/>
  <c r="AO11" i="1"/>
  <c r="AO80" i="1"/>
  <c r="AO67" i="1"/>
  <c r="AO13" i="1"/>
  <c r="AO16" i="1"/>
  <c r="AO95" i="1"/>
  <c r="AO46" i="1"/>
  <c r="AO83" i="1"/>
  <c r="AO107" i="1"/>
  <c r="AO63" i="1"/>
  <c r="AO5" i="1"/>
  <c r="AO69" i="1"/>
  <c r="AO64" i="1"/>
  <c r="AO50" i="1"/>
  <c r="AO45" i="1"/>
  <c r="AO43" i="1"/>
  <c r="AO79" i="1"/>
  <c r="AO33" i="1"/>
  <c r="AO29" i="1"/>
  <c r="AO99" i="1"/>
  <c r="AO55" i="1"/>
  <c r="AO48" i="1"/>
  <c r="AO96" i="1"/>
  <c r="AO56" i="1"/>
  <c r="AO103" i="1"/>
  <c r="AO37" i="1"/>
  <c r="AO32" i="1"/>
  <c r="AO71" i="1"/>
  <c r="AO21" i="1"/>
  <c r="AO4" i="1"/>
  <c r="AO100" i="1"/>
  <c r="AO68" i="1"/>
  <c r="AO38" i="1"/>
  <c r="AO22" i="1"/>
  <c r="AO6" i="1"/>
  <c r="AO98" i="1"/>
  <c r="AO82" i="1"/>
  <c r="AO66" i="1"/>
  <c r="AO49" i="1"/>
  <c r="AO12" i="1"/>
  <c r="AO81" i="1"/>
  <c r="AO44" i="1"/>
  <c r="AO15" i="1"/>
  <c r="AO76" i="1"/>
  <c r="AO34" i="1"/>
  <c r="AO14" i="1"/>
  <c r="AO58" i="1"/>
  <c r="AO39" i="1"/>
  <c r="AO53" i="1"/>
  <c r="AO60" i="1"/>
  <c r="AO30" i="1"/>
  <c r="AO10" i="1"/>
  <c r="AO94" i="1"/>
  <c r="AO74" i="1"/>
  <c r="AO54" i="1"/>
  <c r="AO73" i="1"/>
  <c r="AO31" i="1"/>
  <c r="AO35" i="1"/>
  <c r="AO108" i="1"/>
  <c r="AO47" i="1"/>
  <c r="AO26" i="1"/>
  <c r="AO90" i="1"/>
  <c r="AO70" i="1"/>
  <c r="AO36" i="1"/>
  <c r="AO105" i="1"/>
  <c r="AO65" i="1"/>
  <c r="AO23" i="1"/>
  <c r="AO84" i="1"/>
  <c r="AO42" i="1"/>
  <c r="AO18" i="1"/>
  <c r="AO106" i="1"/>
  <c r="AO86" i="1"/>
  <c r="AO62" i="1"/>
  <c r="AO28" i="1"/>
  <c r="AO97" i="1"/>
  <c r="AO57" i="1"/>
  <c r="AO7" i="1"/>
  <c r="AO102" i="1"/>
  <c r="AO78" i="1"/>
  <c r="AO20" i="1"/>
  <c r="AO89" i="1"/>
  <c r="AS5" i="1"/>
  <c r="AS13" i="1"/>
  <c r="AS21" i="1"/>
  <c r="AS29" i="1"/>
  <c r="AS37" i="1"/>
  <c r="AS45" i="1"/>
  <c r="AS53" i="1"/>
  <c r="AS61" i="1"/>
  <c r="AS69" i="1"/>
  <c r="AS41" i="1"/>
  <c r="AS49" i="1"/>
  <c r="AS17" i="1"/>
  <c r="AS25" i="1"/>
  <c r="AS33" i="1"/>
  <c r="AS65" i="1"/>
  <c r="AS9" i="1"/>
  <c r="AS57" i="1"/>
  <c r="AS79" i="1"/>
  <c r="AS39" i="1"/>
  <c r="AS104" i="1"/>
  <c r="AS88" i="1"/>
  <c r="AS72" i="1"/>
  <c r="AS83" i="1"/>
  <c r="AS31" i="1"/>
  <c r="AS102" i="1"/>
  <c r="AS86" i="1"/>
  <c r="AS75" i="1"/>
  <c r="AS23" i="1"/>
  <c r="AS93" i="1"/>
  <c r="AS77" i="1"/>
  <c r="AS28" i="1"/>
  <c r="AS50" i="1"/>
  <c r="AS18" i="1"/>
  <c r="AS70" i="1"/>
  <c r="AS38" i="1"/>
  <c r="AS6" i="1"/>
  <c r="AS56" i="1"/>
  <c r="AS24" i="1"/>
  <c r="AS67" i="1"/>
  <c r="AS27" i="1"/>
  <c r="AS100" i="1"/>
  <c r="AS84" i="1"/>
  <c r="AS71" i="1"/>
  <c r="AS19" i="1"/>
  <c r="AS98" i="1"/>
  <c r="AS82" i="1"/>
  <c r="AS63" i="1"/>
  <c r="AS7" i="1"/>
  <c r="AS105" i="1"/>
  <c r="AS89" i="1"/>
  <c r="AS73" i="1"/>
  <c r="AS42" i="1"/>
  <c r="AS10" i="1"/>
  <c r="AS62" i="1"/>
  <c r="AS30" i="1"/>
  <c r="AS60" i="1"/>
  <c r="AS48" i="1"/>
  <c r="AS16" i="1"/>
  <c r="AS91" i="1"/>
  <c r="AS51" i="1"/>
  <c r="AS92" i="1"/>
  <c r="AS76" i="1"/>
  <c r="AS95" i="1"/>
  <c r="AS43" i="1"/>
  <c r="AS90" i="1"/>
  <c r="AS74" i="1"/>
  <c r="AS87" i="1"/>
  <c r="AS35" i="1"/>
  <c r="AS97" i="1"/>
  <c r="AS81" i="1"/>
  <c r="AS36" i="1"/>
  <c r="AS58" i="1"/>
  <c r="AS26" i="1"/>
  <c r="AS4" i="1"/>
  <c r="AS46" i="1"/>
  <c r="AS14" i="1"/>
  <c r="AS12" i="1"/>
  <c r="AS64" i="1"/>
  <c r="AS32" i="1"/>
  <c r="AS103" i="1"/>
  <c r="AS96" i="1"/>
  <c r="AS11" i="1"/>
  <c r="AS47" i="1"/>
  <c r="AS44" i="1"/>
  <c r="AS22" i="1"/>
  <c r="AS8" i="1"/>
  <c r="AS55" i="1"/>
  <c r="AS80" i="1"/>
  <c r="AS94" i="1"/>
  <c r="AS68" i="1"/>
  <c r="AS66" i="1"/>
  <c r="AS59" i="1"/>
  <c r="AS99" i="1"/>
  <c r="AS85" i="1"/>
  <c r="AS54" i="1"/>
  <c r="AS40" i="1"/>
  <c r="AS15" i="1"/>
  <c r="AS101" i="1"/>
  <c r="AS20" i="1"/>
  <c r="AS78" i="1"/>
  <c r="AS34" i="1"/>
  <c r="AS107" i="1"/>
  <c r="AS106" i="1"/>
  <c r="AS108" i="1"/>
  <c r="AG13" i="1"/>
  <c r="AG41" i="1"/>
  <c r="AG70" i="1"/>
  <c r="AG95" i="1"/>
  <c r="AG55" i="1"/>
  <c r="AG49" i="1"/>
  <c r="AG100" i="1"/>
  <c r="AG83" i="1"/>
  <c r="AG6" i="1"/>
  <c r="AG34" i="1"/>
  <c r="AG62" i="1"/>
  <c r="AG90" i="1"/>
  <c r="AG106" i="1"/>
  <c r="AG19" i="1"/>
  <c r="AG69" i="1"/>
  <c r="AG15" i="1"/>
  <c r="AG91" i="1"/>
  <c r="AG46" i="1"/>
  <c r="AG98" i="1"/>
  <c r="AG78" i="1"/>
  <c r="AG43" i="1"/>
  <c r="AG61" i="1"/>
  <c r="AG96" i="1"/>
  <c r="AG38" i="1"/>
  <c r="AG14" i="1"/>
  <c r="AG4" i="1"/>
  <c r="AG53" i="1"/>
  <c r="AG87" i="1"/>
  <c r="AG9" i="1"/>
  <c r="AG80" i="1"/>
  <c r="AG40" i="1"/>
  <c r="AG24" i="1"/>
  <c r="AG8" i="1"/>
  <c r="AG101" i="1"/>
  <c r="AG57" i="1"/>
  <c r="AG75" i="1"/>
  <c r="AG33" i="1"/>
  <c r="AG94" i="1"/>
  <c r="AG66" i="1"/>
  <c r="AG105" i="1"/>
  <c r="AG48" i="1"/>
  <c r="AG92" i="1"/>
  <c r="AG30" i="1"/>
  <c r="AG97" i="1"/>
  <c r="AG39" i="1"/>
  <c r="AG67" i="1"/>
  <c r="AG77" i="1"/>
  <c r="AG89" i="1"/>
  <c r="AG44" i="1"/>
  <c r="AG107" i="1"/>
  <c r="AG71" i="1"/>
  <c r="AG25" i="1"/>
  <c r="AG86" i="1"/>
  <c r="AG54" i="1"/>
  <c r="AG93" i="1"/>
  <c r="AG31" i="1"/>
  <c r="AG108" i="1"/>
  <c r="AG88" i="1"/>
  <c r="AG22" i="1"/>
  <c r="AG85" i="1"/>
  <c r="AG23" i="1"/>
  <c r="AG27" i="1"/>
  <c r="AG81" i="1"/>
  <c r="AG35" i="1"/>
  <c r="AG103" i="1"/>
  <c r="AG59" i="1"/>
  <c r="AG17" i="1"/>
  <c r="AG102" i="1"/>
  <c r="AG82" i="1"/>
  <c r="AG45" i="1"/>
  <c r="AG73" i="1"/>
  <c r="AG7" i="1"/>
  <c r="AG104" i="1"/>
  <c r="AG51" i="1"/>
  <c r="AG18" i="1"/>
  <c r="AG65" i="1"/>
  <c r="AG11" i="1"/>
  <c r="AG99" i="1"/>
  <c r="AG29" i="1"/>
  <c r="AG58" i="1"/>
  <c r="AG28" i="1"/>
  <c r="AG12" i="1"/>
  <c r="AG60" i="1"/>
  <c r="AG26" i="1"/>
  <c r="AG37" i="1"/>
  <c r="AG5" i="1"/>
  <c r="AG74" i="1"/>
  <c r="AG16" i="1"/>
  <c r="AG56" i="1"/>
  <c r="AG72" i="1"/>
  <c r="AG36" i="1"/>
  <c r="AG47" i="1"/>
  <c r="AG68" i="1"/>
  <c r="AG21" i="1"/>
  <c r="AG50" i="1"/>
  <c r="AG64" i="1"/>
  <c r="AG32" i="1"/>
  <c r="AG42" i="1"/>
  <c r="AG79" i="1"/>
  <c r="AG20" i="1"/>
  <c r="AG76" i="1"/>
  <c r="AG10" i="1"/>
  <c r="AG84" i="1"/>
  <c r="AG63" i="1"/>
  <c r="AC11" i="1"/>
  <c r="AC33" i="1"/>
  <c r="AC75" i="1"/>
  <c r="AC97" i="1"/>
  <c r="AC86" i="1"/>
  <c r="AC17" i="1"/>
  <c r="AC59" i="1"/>
  <c r="AC81" i="1"/>
  <c r="AC102" i="1"/>
  <c r="AC65" i="1"/>
  <c r="AC27" i="1"/>
  <c r="AC49" i="1"/>
  <c r="AC70" i="1"/>
  <c r="AC91" i="1"/>
  <c r="AC43" i="1"/>
  <c r="AC107" i="1"/>
  <c r="AC22" i="1"/>
  <c r="AC72" i="1"/>
  <c r="AC14" i="1"/>
  <c r="AC95" i="1"/>
  <c r="AC98" i="1"/>
  <c r="AC62" i="1"/>
  <c r="AC4" i="1"/>
  <c r="AC89" i="1"/>
  <c r="AC69" i="1"/>
  <c r="AC39" i="1"/>
  <c r="AC19" i="1"/>
  <c r="AC76" i="1"/>
  <c r="AC10" i="1"/>
  <c r="AC29" i="1"/>
  <c r="AC9" i="1"/>
  <c r="AC108" i="1"/>
  <c r="AC56" i="1"/>
  <c r="AC78" i="1"/>
  <c r="AC40" i="1"/>
  <c r="AC12" i="1"/>
  <c r="AC44" i="1"/>
  <c r="AC6" i="1"/>
  <c r="AC100" i="1"/>
  <c r="AC60" i="1"/>
  <c r="AC79" i="1"/>
  <c r="AC90" i="1"/>
  <c r="AC45" i="1"/>
  <c r="AC105" i="1"/>
  <c r="AC85" i="1"/>
  <c r="AC61" i="1"/>
  <c r="AC35" i="1"/>
  <c r="AC15" i="1"/>
  <c r="AC64" i="1"/>
  <c r="AC103" i="1"/>
  <c r="AC46" i="1"/>
  <c r="AC25" i="1"/>
  <c r="AC5" i="1"/>
  <c r="AC96" i="1"/>
  <c r="AC42" i="1"/>
  <c r="AC99" i="1"/>
  <c r="AC66" i="1"/>
  <c r="AC88" i="1"/>
  <c r="AC47" i="1"/>
  <c r="AC67" i="1"/>
  <c r="AC82" i="1"/>
  <c r="AC101" i="1"/>
  <c r="AC77" i="1"/>
  <c r="AC57" i="1"/>
  <c r="AC31" i="1"/>
  <c r="AC7" i="1"/>
  <c r="AC104" i="1"/>
  <c r="AC83" i="1"/>
  <c r="AC41" i="1"/>
  <c r="AC21" i="1"/>
  <c r="AC84" i="1"/>
  <c r="AC30" i="1"/>
  <c r="AC87" i="1"/>
  <c r="AC38" i="1"/>
  <c r="AC80" i="1"/>
  <c r="AC26" i="1"/>
  <c r="AC55" i="1"/>
  <c r="AC74" i="1"/>
  <c r="AC93" i="1"/>
  <c r="AC73" i="1"/>
  <c r="AC23" i="1"/>
  <c r="AC92" i="1"/>
  <c r="AC34" i="1"/>
  <c r="AC63" i="1"/>
  <c r="AC37" i="1"/>
  <c r="AC13" i="1"/>
  <c r="AC68" i="1"/>
  <c r="AC18" i="1"/>
  <c r="AC71" i="1"/>
  <c r="AC94" i="1"/>
  <c r="AC16" i="1"/>
  <c r="AC48" i="1"/>
  <c r="AC28" i="1"/>
  <c r="AC106" i="1"/>
  <c r="AC58" i="1"/>
  <c r="AC32" i="1"/>
  <c r="AC36" i="1"/>
  <c r="AC24" i="1"/>
  <c r="AC20" i="1"/>
  <c r="AC8" i="1"/>
  <c r="Y34" i="1"/>
  <c r="Y56" i="1"/>
  <c r="Y77" i="1"/>
  <c r="Y98" i="1"/>
  <c r="Y66" i="1"/>
  <c r="Y18" i="1"/>
  <c r="Y40" i="1"/>
  <c r="Y61" i="1"/>
  <c r="Y82" i="1"/>
  <c r="Y104" i="1"/>
  <c r="Y24" i="1"/>
  <c r="Y88" i="1"/>
  <c r="Y8" i="1"/>
  <c r="Y72" i="1"/>
  <c r="Y93" i="1"/>
  <c r="Y45" i="1"/>
  <c r="Y4" i="1"/>
  <c r="Y50" i="1"/>
  <c r="Y71" i="1"/>
  <c r="Y5" i="1"/>
  <c r="Y102" i="1"/>
  <c r="Y54" i="1"/>
  <c r="Y101" i="1"/>
  <c r="Y57" i="1"/>
  <c r="Y96" i="1"/>
  <c r="Y76" i="1"/>
  <c r="Y42" i="1"/>
  <c r="Y22" i="1"/>
  <c r="Y87" i="1"/>
  <c r="Y25" i="1"/>
  <c r="Y20" i="1"/>
  <c r="Y103" i="1"/>
  <c r="Y55" i="1"/>
  <c r="Y74" i="1"/>
  <c r="Y16" i="1"/>
  <c r="Y105" i="1"/>
  <c r="Y65" i="1"/>
  <c r="Y31" i="1"/>
  <c r="Y29" i="1"/>
  <c r="Y107" i="1"/>
  <c r="Y63" i="1"/>
  <c r="Y90" i="1"/>
  <c r="Y36" i="1"/>
  <c r="Y89" i="1"/>
  <c r="Y53" i="1"/>
  <c r="Y92" i="1"/>
  <c r="Y68" i="1"/>
  <c r="Y38" i="1"/>
  <c r="Y14" i="1"/>
  <c r="Y75" i="1"/>
  <c r="Y9" i="1"/>
  <c r="Y91" i="1"/>
  <c r="Y46" i="1"/>
  <c r="Y62" i="1"/>
  <c r="Y97" i="1"/>
  <c r="Y48" i="1"/>
  <c r="Y13" i="1"/>
  <c r="Y95" i="1"/>
  <c r="Y37" i="1"/>
  <c r="Y78" i="1"/>
  <c r="Y28" i="1"/>
  <c r="Y81" i="1"/>
  <c r="Y44" i="1"/>
  <c r="Y108" i="1"/>
  <c r="Y84" i="1"/>
  <c r="Y64" i="1"/>
  <c r="Y30" i="1"/>
  <c r="Y10" i="1"/>
  <c r="Y59" i="1"/>
  <c r="Y94" i="1"/>
  <c r="Y79" i="1"/>
  <c r="Y33" i="1"/>
  <c r="Y106" i="1"/>
  <c r="Y49" i="1"/>
  <c r="Y83" i="1"/>
  <c r="Y17" i="1"/>
  <c r="Y70" i="1"/>
  <c r="Y12" i="1"/>
  <c r="Y69" i="1"/>
  <c r="Y100" i="1"/>
  <c r="Y80" i="1"/>
  <c r="Y60" i="1"/>
  <c r="Y26" i="1"/>
  <c r="Y6" i="1"/>
  <c r="Y99" i="1"/>
  <c r="Y41" i="1"/>
  <c r="Y58" i="1"/>
  <c r="Y67" i="1"/>
  <c r="Y21" i="1"/>
  <c r="Y86" i="1"/>
  <c r="Y32" i="1"/>
  <c r="Y73" i="1"/>
  <c r="Y43" i="1"/>
  <c r="Y39" i="1"/>
  <c r="Y11" i="1"/>
  <c r="Y27" i="1"/>
  <c r="Y19" i="1"/>
  <c r="Y7" i="1"/>
  <c r="Y51" i="1"/>
  <c r="Y47" i="1"/>
  <c r="Y35" i="1"/>
  <c r="Y85" i="1"/>
  <c r="Y23" i="1"/>
  <c r="Y15" i="1"/>
  <c r="BA66" i="1"/>
  <c r="BA69" i="1"/>
  <c r="BA90" i="1"/>
  <c r="BA58" i="1"/>
  <c r="BA53" i="1"/>
  <c r="BA74" i="1"/>
  <c r="BA10" i="1"/>
  <c r="BA88" i="1"/>
  <c r="BA72" i="1"/>
  <c r="BA56" i="1"/>
  <c r="BA18" i="1"/>
  <c r="BA106" i="1"/>
  <c r="BA92" i="1"/>
  <c r="BA64" i="1"/>
  <c r="BA34" i="1"/>
  <c r="BA100" i="1"/>
  <c r="BA68" i="1"/>
  <c r="BA38" i="1"/>
  <c r="BA6" i="1"/>
  <c r="BA26" i="1"/>
  <c r="BA76" i="1"/>
  <c r="BA60" i="1"/>
  <c r="BA42" i="1"/>
  <c r="BA14" i="1"/>
  <c r="BA104" i="1"/>
  <c r="BA80" i="1"/>
  <c r="BA47" i="1"/>
  <c r="BA22" i="1"/>
  <c r="BA108" i="1"/>
  <c r="BA84" i="1"/>
  <c r="BA51" i="1"/>
  <c r="BA30" i="1"/>
  <c r="BA97" i="1"/>
  <c r="BA89" i="1"/>
  <c r="BA39" i="1"/>
  <c r="BA31" i="1"/>
  <c r="BA23" i="1"/>
  <c r="BA95" i="1"/>
  <c r="BA41" i="1"/>
  <c r="BA25" i="1"/>
  <c r="BA9" i="1"/>
  <c r="BA96" i="1"/>
  <c r="BA81" i="1"/>
  <c r="BA73" i="1"/>
  <c r="BA61" i="1"/>
  <c r="BA48" i="1"/>
  <c r="BA103" i="1"/>
  <c r="BA83" i="1"/>
  <c r="BA50" i="1"/>
  <c r="BA33" i="1"/>
  <c r="BA94" i="1"/>
  <c r="BA16" i="1"/>
  <c r="BA77" i="1"/>
  <c r="BA44" i="1"/>
  <c r="BA19" i="1"/>
  <c r="BA11" i="1"/>
  <c r="BA91" i="1"/>
  <c r="BA75" i="1"/>
  <c r="BA67" i="1"/>
  <c r="BA59" i="1"/>
  <c r="BA13" i="1"/>
  <c r="BA5" i="1"/>
  <c r="BA70" i="1"/>
  <c r="BA49" i="1"/>
  <c r="BA40" i="1"/>
  <c r="BA78" i="1"/>
  <c r="BA93" i="1"/>
  <c r="BA65" i="1"/>
  <c r="BA57" i="1"/>
  <c r="BA101" i="1"/>
  <c r="BA107" i="1"/>
  <c r="BA99" i="1"/>
  <c r="BA29" i="1"/>
  <c r="BA21" i="1"/>
  <c r="BA46" i="1"/>
  <c r="BA98" i="1"/>
  <c r="BA85" i="1"/>
  <c r="BA45" i="1"/>
  <c r="BA43" i="1"/>
  <c r="BA32" i="1"/>
  <c r="BA62" i="1"/>
  <c r="BA12" i="1"/>
  <c r="BA105" i="1"/>
  <c r="BA27" i="1"/>
  <c r="BA15" i="1"/>
  <c r="BA7" i="1"/>
  <c r="BA87" i="1"/>
  <c r="BA79" i="1"/>
  <c r="BA71" i="1"/>
  <c r="BA63" i="1"/>
  <c r="BA55" i="1"/>
  <c r="BA37" i="1"/>
  <c r="BA17" i="1"/>
  <c r="BA8" i="1"/>
  <c r="BA86" i="1"/>
  <c r="BA24" i="1"/>
  <c r="BA36" i="1"/>
  <c r="BA82" i="1"/>
  <c r="BA35" i="1"/>
  <c r="BA102" i="1"/>
  <c r="BA54" i="1"/>
  <c r="BA28" i="1"/>
  <c r="BA20" i="1"/>
  <c r="AK42" i="1"/>
  <c r="AK84" i="1"/>
  <c r="AK63" i="1"/>
  <c r="AK10" i="1"/>
  <c r="AK95" i="1"/>
  <c r="AK103" i="1"/>
  <c r="AK31" i="1"/>
  <c r="AK20" i="1"/>
  <c r="AK82" i="1"/>
  <c r="AK32" i="1"/>
  <c r="AK108" i="1"/>
  <c r="AK47" i="1"/>
  <c r="AK71" i="1"/>
  <c r="AK98" i="1"/>
  <c r="AK40" i="1"/>
  <c r="AK15" i="1"/>
  <c r="AK106" i="1"/>
  <c r="AK54" i="1"/>
  <c r="AK43" i="1"/>
  <c r="AK64" i="1"/>
  <c r="AK75" i="1"/>
  <c r="AK41" i="1"/>
  <c r="AK25" i="1"/>
  <c r="AK9" i="1"/>
  <c r="AK74" i="1"/>
  <c r="AK62" i="1"/>
  <c r="AK8" i="1"/>
  <c r="AK92" i="1"/>
  <c r="AK34" i="1"/>
  <c r="AK107" i="1"/>
  <c r="AK55" i="1"/>
  <c r="AK86" i="1"/>
  <c r="AK24" i="1"/>
  <c r="AK44" i="1"/>
  <c r="AK7" i="1"/>
  <c r="AK94" i="1"/>
  <c r="AK45" i="1"/>
  <c r="AK102" i="1"/>
  <c r="AK49" i="1"/>
  <c r="AK76" i="1"/>
  <c r="AK26" i="1"/>
  <c r="AK87" i="1"/>
  <c r="AK50" i="1"/>
  <c r="AK70" i="1"/>
  <c r="AK12" i="1"/>
  <c r="AK39" i="1"/>
  <c r="AK78" i="1"/>
  <c r="AK28" i="1"/>
  <c r="AK90" i="1"/>
  <c r="AK36" i="1"/>
  <c r="AK60" i="1"/>
  <c r="AK18" i="1"/>
  <c r="AK79" i="1"/>
  <c r="AK58" i="1"/>
  <c r="AK23" i="1"/>
  <c r="AK66" i="1"/>
  <c r="AK16" i="1"/>
  <c r="AK104" i="1"/>
  <c r="AK83" i="1"/>
  <c r="AK46" i="1"/>
  <c r="AK29" i="1"/>
  <c r="AK13" i="1"/>
  <c r="AK101" i="1"/>
  <c r="AK85" i="1"/>
  <c r="AK69" i="1"/>
  <c r="AK53" i="1"/>
  <c r="AK19" i="1"/>
  <c r="AK80" i="1"/>
  <c r="AK38" i="1"/>
  <c r="AK6" i="1"/>
  <c r="AK68" i="1"/>
  <c r="AK59" i="1"/>
  <c r="AK17" i="1"/>
  <c r="AK89" i="1"/>
  <c r="AK35" i="1"/>
  <c r="AK72" i="1"/>
  <c r="AK99" i="1"/>
  <c r="AK37" i="1"/>
  <c r="AK5" i="1"/>
  <c r="AK105" i="1"/>
  <c r="AK81" i="1"/>
  <c r="AK61" i="1"/>
  <c r="AK27" i="1"/>
  <c r="AK56" i="1"/>
  <c r="AK14" i="1"/>
  <c r="AK91" i="1"/>
  <c r="AK33" i="1"/>
  <c r="AK97" i="1"/>
  <c r="AK77" i="1"/>
  <c r="AK57" i="1"/>
  <c r="AK11" i="1"/>
  <c r="AK96" i="1"/>
  <c r="AK51" i="1"/>
  <c r="AK100" i="1"/>
  <c r="AK67" i="1"/>
  <c r="AK21" i="1"/>
  <c r="AK93" i="1"/>
  <c r="AK73" i="1"/>
  <c r="AK48" i="1"/>
  <c r="AK88" i="1"/>
  <c r="AK30" i="1"/>
  <c r="AK4" i="1"/>
  <c r="AK65" i="1"/>
  <c r="AK22" i="1"/>
  <c r="D109" i="1"/>
  <c r="E52" i="1" s="1"/>
  <c r="BH109" i="1" l="1"/>
  <c r="BI52" i="1" s="1"/>
  <c r="BL7" i="1"/>
  <c r="BL16" i="1"/>
  <c r="BE109" i="1"/>
  <c r="E5" i="1"/>
  <c r="E9" i="1"/>
  <c r="E13" i="1"/>
  <c r="E17" i="1"/>
  <c r="E21" i="1"/>
  <c r="E25" i="1"/>
  <c r="E29" i="1"/>
  <c r="E33" i="1"/>
  <c r="E37" i="1"/>
  <c r="E41" i="1"/>
  <c r="E45" i="1"/>
  <c r="E49" i="1"/>
  <c r="E54" i="1"/>
  <c r="E58" i="1"/>
  <c r="E62" i="1"/>
  <c r="E66" i="1"/>
  <c r="E70" i="1"/>
  <c r="E74" i="1"/>
  <c r="E78" i="1"/>
  <c r="E82" i="1"/>
  <c r="E86" i="1"/>
  <c r="E90" i="1"/>
  <c r="E94" i="1"/>
  <c r="E98" i="1"/>
  <c r="E102" i="1"/>
  <c r="E106" i="1"/>
  <c r="E8" i="1"/>
  <c r="E20" i="1"/>
  <c r="E32" i="1"/>
  <c r="E44" i="1"/>
  <c r="E57" i="1"/>
  <c r="E65" i="1"/>
  <c r="E77" i="1"/>
  <c r="E85" i="1"/>
  <c r="E93" i="1"/>
  <c r="E105" i="1"/>
  <c r="E6" i="1"/>
  <c r="E10" i="1"/>
  <c r="E14" i="1"/>
  <c r="E18" i="1"/>
  <c r="E22" i="1"/>
  <c r="E26" i="1"/>
  <c r="E30" i="1"/>
  <c r="E34" i="1"/>
  <c r="E38" i="1"/>
  <c r="E42" i="1"/>
  <c r="E46" i="1"/>
  <c r="E50" i="1"/>
  <c r="E55" i="1"/>
  <c r="E59" i="1"/>
  <c r="E63" i="1"/>
  <c r="E67" i="1"/>
  <c r="E71" i="1"/>
  <c r="E75" i="1"/>
  <c r="E79" i="1"/>
  <c r="E83" i="1"/>
  <c r="E87" i="1"/>
  <c r="E91" i="1"/>
  <c r="E95" i="1"/>
  <c r="E99" i="1"/>
  <c r="E103" i="1"/>
  <c r="E107" i="1"/>
  <c r="E16" i="1"/>
  <c r="E28" i="1"/>
  <c r="E40" i="1"/>
  <c r="E53" i="1"/>
  <c r="E69" i="1"/>
  <c r="E89" i="1"/>
  <c r="E101" i="1"/>
  <c r="E7" i="1"/>
  <c r="E11" i="1"/>
  <c r="E15" i="1"/>
  <c r="E19" i="1"/>
  <c r="E23" i="1"/>
  <c r="E27" i="1"/>
  <c r="E31" i="1"/>
  <c r="E35" i="1"/>
  <c r="E39" i="1"/>
  <c r="E43" i="1"/>
  <c r="E47" i="1"/>
  <c r="E51" i="1"/>
  <c r="E56" i="1"/>
  <c r="E60" i="1"/>
  <c r="E64" i="1"/>
  <c r="E68" i="1"/>
  <c r="E72" i="1"/>
  <c r="E76" i="1"/>
  <c r="E80" i="1"/>
  <c r="E84" i="1"/>
  <c r="E88" i="1"/>
  <c r="E92" i="1"/>
  <c r="E96" i="1"/>
  <c r="E100" i="1"/>
  <c r="E104" i="1"/>
  <c r="E108" i="1"/>
  <c r="E12" i="1"/>
  <c r="E24" i="1"/>
  <c r="E36" i="1"/>
  <c r="E48" i="1"/>
  <c r="E61" i="1"/>
  <c r="E73" i="1"/>
  <c r="E81" i="1"/>
  <c r="E97" i="1"/>
  <c r="BA109" i="1"/>
  <c r="AS109" i="1"/>
  <c r="BN109" i="1"/>
  <c r="BO109" i="1" s="1"/>
  <c r="AK109" i="1"/>
  <c r="AD109" i="1"/>
  <c r="AE52" i="1" s="1"/>
  <c r="AG109" i="1"/>
  <c r="AL109" i="1"/>
  <c r="AM52" i="1" s="1"/>
  <c r="BB109" i="1"/>
  <c r="Z109" i="1"/>
  <c r="AA52" i="1" s="1"/>
  <c r="AC109" i="1"/>
  <c r="AX109" i="1"/>
  <c r="AY52" i="1" s="1"/>
  <c r="AW109" i="1"/>
  <c r="Y109" i="1"/>
  <c r="AH109" i="1"/>
  <c r="AI52" i="1" s="1"/>
  <c r="AT109" i="1"/>
  <c r="AU52" i="1" s="1"/>
  <c r="AO109" i="1"/>
  <c r="E4" i="1"/>
  <c r="G52" i="1" s="1"/>
  <c r="BI77" i="1" l="1"/>
  <c r="BI92" i="1"/>
  <c r="BI91" i="1"/>
  <c r="BI15" i="1"/>
  <c r="BI87" i="1"/>
  <c r="BI56" i="1"/>
  <c r="BI4" i="1"/>
  <c r="BI88" i="1"/>
  <c r="BI89" i="1"/>
  <c r="BI90" i="1"/>
  <c r="BI24" i="1"/>
  <c r="BI81" i="1"/>
  <c r="BI47" i="1"/>
  <c r="BI79" i="1"/>
  <c r="BI80" i="1"/>
  <c r="BI83" i="1"/>
  <c r="BI86" i="1"/>
  <c r="BI53" i="1"/>
  <c r="BI54" i="1"/>
  <c r="BI60" i="1"/>
  <c r="BI46" i="1"/>
  <c r="BI9" i="1"/>
  <c r="BI16" i="1"/>
  <c r="BI33" i="1"/>
  <c r="BI26" i="1"/>
  <c r="BI99" i="1"/>
  <c r="BI29" i="1"/>
  <c r="BI65" i="1"/>
  <c r="BI106" i="1"/>
  <c r="BI62" i="1"/>
  <c r="BI39" i="1"/>
  <c r="BI98" i="1"/>
  <c r="BI55" i="1"/>
  <c r="BI14" i="1"/>
  <c r="BI50" i="1"/>
  <c r="BI94" i="1"/>
  <c r="BI45" i="1"/>
  <c r="BI13" i="1"/>
  <c r="BI93" i="1"/>
  <c r="BI97" i="1"/>
  <c r="BI7" i="1"/>
  <c r="BI104" i="1"/>
  <c r="BI20" i="1"/>
  <c r="BI59" i="1"/>
  <c r="BI38" i="1"/>
  <c r="BI85" i="1"/>
  <c r="BI32" i="1"/>
  <c r="BI71" i="1"/>
  <c r="BI101" i="1"/>
  <c r="BI82" i="1"/>
  <c r="BI75" i="1"/>
  <c r="BI102" i="1"/>
  <c r="BI73" i="1"/>
  <c r="BI31" i="1"/>
  <c r="BI28" i="1"/>
  <c r="BI43" i="1"/>
  <c r="BI21" i="1"/>
  <c r="BI27" i="1"/>
  <c r="BI70" i="1"/>
  <c r="BI74" i="1"/>
  <c r="BI10" i="1"/>
  <c r="BI107" i="1"/>
  <c r="BI64" i="1"/>
  <c r="BI68" i="1"/>
  <c r="BI84" i="1"/>
  <c r="BI34" i="1"/>
  <c r="BI25" i="1"/>
  <c r="BI30" i="1"/>
  <c r="BI51" i="1"/>
  <c r="BI37" i="1"/>
  <c r="BI12" i="1"/>
  <c r="BI63" i="1"/>
  <c r="BI67" i="1"/>
  <c r="BI48" i="1"/>
  <c r="BI69" i="1"/>
  <c r="BI95" i="1"/>
  <c r="BI23" i="1"/>
  <c r="BI8" i="1"/>
  <c r="BI11" i="1"/>
  <c r="BI49" i="1"/>
  <c r="BI103" i="1"/>
  <c r="BI57" i="1"/>
  <c r="BI78" i="1"/>
  <c r="BI22" i="1"/>
  <c r="BI18" i="1"/>
  <c r="BI61" i="1"/>
  <c r="BI40" i="1"/>
  <c r="BI108" i="1"/>
  <c r="BI6" i="1"/>
  <c r="BI105" i="1"/>
  <c r="BI35" i="1"/>
  <c r="BI66" i="1"/>
  <c r="BI76" i="1"/>
  <c r="BI17" i="1"/>
  <c r="BI72" i="1"/>
  <c r="BI42" i="1"/>
  <c r="BI58" i="1"/>
  <c r="BI5" i="1"/>
  <c r="BI36" i="1"/>
  <c r="BI41" i="1"/>
  <c r="BI100" i="1"/>
  <c r="BI44" i="1"/>
  <c r="BI19" i="1"/>
  <c r="BI96" i="1"/>
  <c r="BL109" i="1"/>
  <c r="BM52" i="1" s="1"/>
  <c r="BC5" i="1"/>
  <c r="BC9" i="1"/>
  <c r="BC13" i="1"/>
  <c r="BC17" i="1"/>
  <c r="BC21" i="1"/>
  <c r="BC25" i="1"/>
  <c r="BC29" i="1"/>
  <c r="BC33" i="1"/>
  <c r="BC37" i="1"/>
  <c r="BC41" i="1"/>
  <c r="BC45" i="1"/>
  <c r="BC49" i="1"/>
  <c r="BC53" i="1"/>
  <c r="BC57" i="1"/>
  <c r="BC61" i="1"/>
  <c r="BC65" i="1"/>
  <c r="BC69" i="1"/>
  <c r="BC73" i="1"/>
  <c r="BC77" i="1"/>
  <c r="BC81" i="1"/>
  <c r="BC85" i="1"/>
  <c r="BC89" i="1"/>
  <c r="BC93" i="1"/>
  <c r="BC97" i="1"/>
  <c r="BC101" i="1"/>
  <c r="BC105" i="1"/>
  <c r="BC109" i="1"/>
  <c r="BC6" i="1"/>
  <c r="BC10" i="1"/>
  <c r="BC14" i="1"/>
  <c r="BC18" i="1"/>
  <c r="BC22" i="1"/>
  <c r="BC26" i="1"/>
  <c r="BC30" i="1"/>
  <c r="BC34" i="1"/>
  <c r="BC38" i="1"/>
  <c r="BC42" i="1"/>
  <c r="BC46" i="1"/>
  <c r="BC50" i="1"/>
  <c r="BC54" i="1"/>
  <c r="BC58" i="1"/>
  <c r="BC62" i="1"/>
  <c r="BC66" i="1"/>
  <c r="BC70" i="1"/>
  <c r="BC74" i="1"/>
  <c r="BC78" i="1"/>
  <c r="BC82" i="1"/>
  <c r="BC86" i="1"/>
  <c r="BC90" i="1"/>
  <c r="BC94" i="1"/>
  <c r="BC98" i="1"/>
  <c r="BC102" i="1"/>
  <c r="BC106" i="1"/>
  <c r="BC4" i="1"/>
  <c r="BC7" i="1"/>
  <c r="BC11" i="1"/>
  <c r="BC15" i="1"/>
  <c r="BC19" i="1"/>
  <c r="BC23" i="1"/>
  <c r="BC27" i="1"/>
  <c r="BC31" i="1"/>
  <c r="BC35" i="1"/>
  <c r="BC39" i="1"/>
  <c r="BC43" i="1"/>
  <c r="BC47" i="1"/>
  <c r="BC51" i="1"/>
  <c r="BC55" i="1"/>
  <c r="BC59" i="1"/>
  <c r="BC63" i="1"/>
  <c r="BC67" i="1"/>
  <c r="BC71" i="1"/>
  <c r="BC75" i="1"/>
  <c r="BC79" i="1"/>
  <c r="BC83" i="1"/>
  <c r="BC87" i="1"/>
  <c r="BC91" i="1"/>
  <c r="BC95" i="1"/>
  <c r="BC99" i="1"/>
  <c r="BC103" i="1"/>
  <c r="BC107" i="1"/>
  <c r="BC8" i="1"/>
  <c r="BC12" i="1"/>
  <c r="BC16" i="1"/>
  <c r="BC20" i="1"/>
  <c r="BC24" i="1"/>
  <c r="BC52" i="1"/>
  <c r="BC40" i="1"/>
  <c r="BC56" i="1"/>
  <c r="BC72" i="1"/>
  <c r="BC88" i="1"/>
  <c r="BC104" i="1"/>
  <c r="BC28" i="1"/>
  <c r="BC44" i="1"/>
  <c r="BC60" i="1"/>
  <c r="BC76" i="1"/>
  <c r="BC92" i="1"/>
  <c r="BC108" i="1"/>
  <c r="BC32" i="1"/>
  <c r="BC48" i="1"/>
  <c r="BC64" i="1"/>
  <c r="BC80" i="1"/>
  <c r="BC96" i="1"/>
  <c r="BC36" i="1"/>
  <c r="BC68" i="1"/>
  <c r="BC84" i="1"/>
  <c r="BC100" i="1"/>
  <c r="AI10" i="1"/>
  <c r="AI60" i="1"/>
  <c r="AI19" i="1"/>
  <c r="AI35" i="1"/>
  <c r="AI53" i="1"/>
  <c r="AI69" i="1"/>
  <c r="AI85" i="1"/>
  <c r="AI105" i="1"/>
  <c r="AI18" i="1"/>
  <c r="AI84" i="1"/>
  <c r="AI32" i="1"/>
  <c r="AI74" i="1"/>
  <c r="AI26" i="1"/>
  <c r="AI72" i="1"/>
  <c r="AI16" i="1"/>
  <c r="AI40" i="1"/>
  <c r="AI70" i="1"/>
  <c r="AI98" i="1"/>
  <c r="AI13" i="1"/>
  <c r="AI29" i="1"/>
  <c r="AI46" i="1"/>
  <c r="AI63" i="1"/>
  <c r="AI79" i="1"/>
  <c r="AI95" i="1"/>
  <c r="AI22" i="1"/>
  <c r="AI76" i="1"/>
  <c r="AI7" i="1"/>
  <c r="AI23" i="1"/>
  <c r="AI39" i="1"/>
  <c r="AI57" i="1"/>
  <c r="AI73" i="1"/>
  <c r="AI89" i="1"/>
  <c r="AI42" i="1"/>
  <c r="AI96" i="1"/>
  <c r="AI45" i="1"/>
  <c r="AI86" i="1"/>
  <c r="AI38" i="1"/>
  <c r="AI80" i="1"/>
  <c r="AI34" i="1"/>
  <c r="AI88" i="1"/>
  <c r="AI11" i="1"/>
  <c r="AI27" i="1"/>
  <c r="AI44" i="1"/>
  <c r="AI61" i="1"/>
  <c r="AI77" i="1"/>
  <c r="AI93" i="1"/>
  <c r="AI56" i="1"/>
  <c r="AI108" i="1"/>
  <c r="AI12" i="1"/>
  <c r="AI54" i="1"/>
  <c r="AI94" i="1"/>
  <c r="AI51" i="1"/>
  <c r="AI92" i="1"/>
  <c r="AI4" i="1"/>
  <c r="AI28" i="1"/>
  <c r="AI58" i="1"/>
  <c r="AI82" i="1"/>
  <c r="AI21" i="1"/>
  <c r="AI37" i="1"/>
  <c r="AI55" i="1"/>
  <c r="AI71" i="1"/>
  <c r="AI87" i="1"/>
  <c r="AI103" i="1"/>
  <c r="AI97" i="1"/>
  <c r="AI100" i="1"/>
  <c r="AI65" i="1"/>
  <c r="AI6" i="1"/>
  <c r="AI62" i="1"/>
  <c r="AI49" i="1"/>
  <c r="AI106" i="1"/>
  <c r="AI9" i="1"/>
  <c r="AI33" i="1"/>
  <c r="AI67" i="1"/>
  <c r="AI99" i="1"/>
  <c r="AI15" i="1"/>
  <c r="AI81" i="1"/>
  <c r="AI68" i="1"/>
  <c r="AI102" i="1"/>
  <c r="AI14" i="1"/>
  <c r="AI8" i="1"/>
  <c r="AI66" i="1"/>
  <c r="AI5" i="1"/>
  <c r="AI41" i="1"/>
  <c r="AI75" i="1"/>
  <c r="AI107" i="1"/>
  <c r="AI30" i="1"/>
  <c r="AI31" i="1"/>
  <c r="AI101" i="1"/>
  <c r="AI64" i="1"/>
  <c r="AI20" i="1"/>
  <c r="AI78" i="1"/>
  <c r="AI17" i="1"/>
  <c r="AI50" i="1"/>
  <c r="AI83" i="1"/>
  <c r="AI43" i="1"/>
  <c r="AI47" i="1"/>
  <c r="AI48" i="1"/>
  <c r="AI24" i="1"/>
  <c r="AI104" i="1"/>
  <c r="AI36" i="1"/>
  <c r="AI90" i="1"/>
  <c r="AI25" i="1"/>
  <c r="AI59" i="1"/>
  <c r="AI91" i="1"/>
  <c r="AA43" i="1"/>
  <c r="AA55" i="1"/>
  <c r="AA11" i="1"/>
  <c r="AA97" i="1"/>
  <c r="AA16" i="1"/>
  <c r="AA62" i="1"/>
  <c r="AA5" i="1"/>
  <c r="AA21" i="1"/>
  <c r="AA37" i="1"/>
  <c r="AA59" i="1"/>
  <c r="AA75" i="1"/>
  <c r="AA91" i="1"/>
  <c r="AA107" i="1"/>
  <c r="AA8" i="1"/>
  <c r="AA70" i="1"/>
  <c r="AA14" i="1"/>
  <c r="AA60" i="1"/>
  <c r="AA108" i="1"/>
  <c r="AA4" i="1"/>
  <c r="AA54" i="1"/>
  <c r="AA94" i="1"/>
  <c r="AA10" i="1"/>
  <c r="AA34" i="1"/>
  <c r="AA64" i="1"/>
  <c r="AA92" i="1"/>
  <c r="AA7" i="1"/>
  <c r="AA27" i="1"/>
  <c r="AA44" i="1"/>
  <c r="AA61" i="1"/>
  <c r="AA77" i="1"/>
  <c r="AA93" i="1"/>
  <c r="AA76" i="1"/>
  <c r="AA32" i="1"/>
  <c r="AA28" i="1"/>
  <c r="AA74" i="1"/>
  <c r="AA9" i="1"/>
  <c r="AA25" i="1"/>
  <c r="AA41" i="1"/>
  <c r="AA63" i="1"/>
  <c r="AA79" i="1"/>
  <c r="AA95" i="1"/>
  <c r="AA24" i="1"/>
  <c r="AA82" i="1"/>
  <c r="AA26" i="1"/>
  <c r="AA68" i="1"/>
  <c r="AA12" i="1"/>
  <c r="AA66" i="1"/>
  <c r="AA106" i="1"/>
  <c r="AA36" i="1"/>
  <c r="AA86" i="1"/>
  <c r="AA13" i="1"/>
  <c r="AA29" i="1"/>
  <c r="AA46" i="1"/>
  <c r="AA67" i="1"/>
  <c r="AA83" i="1"/>
  <c r="AA99" i="1"/>
  <c r="AA45" i="1"/>
  <c r="AA98" i="1"/>
  <c r="AA38" i="1"/>
  <c r="AA88" i="1"/>
  <c r="AA20" i="1"/>
  <c r="AA78" i="1"/>
  <c r="AA22" i="1"/>
  <c r="AA47" i="1"/>
  <c r="AA80" i="1"/>
  <c r="AA104" i="1"/>
  <c r="AA19" i="1"/>
  <c r="AA35" i="1"/>
  <c r="AA53" i="1"/>
  <c r="AA69" i="1"/>
  <c r="AA85" i="1"/>
  <c r="AA105" i="1"/>
  <c r="AA102" i="1"/>
  <c r="AA71" i="1"/>
  <c r="AA96" i="1"/>
  <c r="AA42" i="1"/>
  <c r="AA100" i="1"/>
  <c r="AA15" i="1"/>
  <c r="AA48" i="1"/>
  <c r="AA81" i="1"/>
  <c r="AA17" i="1"/>
  <c r="AA87" i="1"/>
  <c r="AA58" i="1"/>
  <c r="AA40" i="1"/>
  <c r="AA56" i="1"/>
  <c r="AA23" i="1"/>
  <c r="AA57" i="1"/>
  <c r="AA89" i="1"/>
  <c r="AA33" i="1"/>
  <c r="AA103" i="1"/>
  <c r="AA6" i="1"/>
  <c r="AA90" i="1"/>
  <c r="AA18" i="1"/>
  <c r="AA72" i="1"/>
  <c r="AA31" i="1"/>
  <c r="AA65" i="1"/>
  <c r="AA101" i="1"/>
  <c r="AA49" i="1"/>
  <c r="AA50" i="1"/>
  <c r="AA51" i="1"/>
  <c r="AA30" i="1"/>
  <c r="AA84" i="1"/>
  <c r="AA39" i="1"/>
  <c r="AA73" i="1"/>
  <c r="AE9" i="1"/>
  <c r="AE63" i="1"/>
  <c r="AE18" i="1"/>
  <c r="AE38" i="1"/>
  <c r="AE60" i="1"/>
  <c r="AE76" i="1"/>
  <c r="AE92" i="1"/>
  <c r="AE108" i="1"/>
  <c r="AE17" i="1"/>
  <c r="AE67" i="1"/>
  <c r="AE53" i="1"/>
  <c r="AE93" i="1"/>
  <c r="AE37" i="1"/>
  <c r="AE79" i="1"/>
  <c r="AE11" i="1"/>
  <c r="AE35" i="1"/>
  <c r="AE65" i="1"/>
  <c r="AE97" i="1"/>
  <c r="AE8" i="1"/>
  <c r="AE24" i="1"/>
  <c r="AE40" i="1"/>
  <c r="AE58" i="1"/>
  <c r="AE74" i="1"/>
  <c r="AE82" i="1"/>
  <c r="AE98" i="1"/>
  <c r="AE30" i="1"/>
  <c r="AE21" i="1"/>
  <c r="AE75" i="1"/>
  <c r="AE6" i="1"/>
  <c r="AE22" i="1"/>
  <c r="AE42" i="1"/>
  <c r="AE64" i="1"/>
  <c r="AE80" i="1"/>
  <c r="AE96" i="1"/>
  <c r="AE29" i="1"/>
  <c r="AE83" i="1"/>
  <c r="AE15" i="1"/>
  <c r="AE61" i="1"/>
  <c r="AE105" i="1"/>
  <c r="AE46" i="1"/>
  <c r="AE91" i="1"/>
  <c r="AE51" i="1"/>
  <c r="AE73" i="1"/>
  <c r="AE95" i="1"/>
  <c r="AE33" i="1"/>
  <c r="AE87" i="1"/>
  <c r="AE10" i="1"/>
  <c r="AE26" i="1"/>
  <c r="AE47" i="1"/>
  <c r="AE68" i="1"/>
  <c r="AE84" i="1"/>
  <c r="AE100" i="1"/>
  <c r="AE41" i="1"/>
  <c r="AE99" i="1"/>
  <c r="AE27" i="1"/>
  <c r="AE77" i="1"/>
  <c r="AE13" i="1"/>
  <c r="AE59" i="1"/>
  <c r="AE103" i="1"/>
  <c r="AE23" i="1"/>
  <c r="AE48" i="1"/>
  <c r="AE81" i="1"/>
  <c r="AE16" i="1"/>
  <c r="AE32" i="1"/>
  <c r="AE49" i="1"/>
  <c r="AE66" i="1"/>
  <c r="AE90" i="1"/>
  <c r="AE106" i="1"/>
  <c r="AE34" i="1"/>
  <c r="AE104" i="1"/>
  <c r="AE71" i="1"/>
  <c r="AE44" i="1"/>
  <c r="AE101" i="1"/>
  <c r="AE12" i="1"/>
  <c r="AE45" i="1"/>
  <c r="AE102" i="1"/>
  <c r="AE50" i="1"/>
  <c r="AE56" i="1"/>
  <c r="AE39" i="1"/>
  <c r="AE7" i="1"/>
  <c r="AE57" i="1"/>
  <c r="AE20" i="1"/>
  <c r="AE54" i="1"/>
  <c r="AE78" i="1"/>
  <c r="AE107" i="1"/>
  <c r="AE72" i="1"/>
  <c r="AE5" i="1"/>
  <c r="AE85" i="1"/>
  <c r="AE19" i="1"/>
  <c r="AE69" i="1"/>
  <c r="AE28" i="1"/>
  <c r="AE62" i="1"/>
  <c r="AE86" i="1"/>
  <c r="AE43" i="1"/>
  <c r="AE14" i="1"/>
  <c r="AE88" i="1"/>
  <c r="AE55" i="1"/>
  <c r="AE25" i="1"/>
  <c r="AE31" i="1"/>
  <c r="AE89" i="1"/>
  <c r="AE4" i="1"/>
  <c r="AE36" i="1"/>
  <c r="AE70" i="1"/>
  <c r="AE94" i="1"/>
  <c r="AY91" i="1"/>
  <c r="AY98" i="1"/>
  <c r="AY82" i="1"/>
  <c r="AY66" i="1"/>
  <c r="AY49" i="1"/>
  <c r="AY32" i="1"/>
  <c r="AY105" i="1"/>
  <c r="AY89" i="1"/>
  <c r="AY73" i="1"/>
  <c r="AY57" i="1"/>
  <c r="AY39" i="1"/>
  <c r="AY23" i="1"/>
  <c r="AY103" i="1"/>
  <c r="AY100" i="1"/>
  <c r="AY84" i="1"/>
  <c r="AY68" i="1"/>
  <c r="AY51" i="1"/>
  <c r="AY34" i="1"/>
  <c r="AY18" i="1"/>
  <c r="AY94" i="1"/>
  <c r="AY78" i="1"/>
  <c r="AY62" i="1"/>
  <c r="AY45" i="1"/>
  <c r="AY28" i="1"/>
  <c r="AY101" i="1"/>
  <c r="AY85" i="1"/>
  <c r="AY69" i="1"/>
  <c r="AY53" i="1"/>
  <c r="AY35" i="1"/>
  <c r="AY19" i="1"/>
  <c r="AY106" i="1"/>
  <c r="AY90" i="1"/>
  <c r="AY74" i="1"/>
  <c r="AY58" i="1"/>
  <c r="AY40" i="1"/>
  <c r="AY24" i="1"/>
  <c r="AY97" i="1"/>
  <c r="AY81" i="1"/>
  <c r="AY65" i="1"/>
  <c r="AY48" i="1"/>
  <c r="AY31" i="1"/>
  <c r="AY15" i="1"/>
  <c r="AY108" i="1"/>
  <c r="AY92" i="1"/>
  <c r="AY76" i="1"/>
  <c r="AY60" i="1"/>
  <c r="AY42" i="1"/>
  <c r="AY26" i="1"/>
  <c r="AY10" i="1"/>
  <c r="AY12" i="1"/>
  <c r="AY107" i="1"/>
  <c r="AY83" i="1"/>
  <c r="AY67" i="1"/>
  <c r="AY50" i="1"/>
  <c r="AY33" i="1"/>
  <c r="AY17" i="1"/>
  <c r="AY70" i="1"/>
  <c r="AY93" i="1"/>
  <c r="AY27" i="1"/>
  <c r="AY96" i="1"/>
  <c r="AY64" i="1"/>
  <c r="AY30" i="1"/>
  <c r="AY16" i="1"/>
  <c r="AY87" i="1"/>
  <c r="AY63" i="1"/>
  <c r="AY41" i="1"/>
  <c r="AY21" i="1"/>
  <c r="AY43" i="1"/>
  <c r="AY54" i="1"/>
  <c r="AY77" i="1"/>
  <c r="AY88" i="1"/>
  <c r="AY56" i="1"/>
  <c r="AY22" i="1"/>
  <c r="AY8" i="1"/>
  <c r="AY79" i="1"/>
  <c r="AY59" i="1"/>
  <c r="AY37" i="1"/>
  <c r="AY13" i="1"/>
  <c r="AY102" i="1"/>
  <c r="AY36" i="1"/>
  <c r="AY61" i="1"/>
  <c r="AY80" i="1"/>
  <c r="AY47" i="1"/>
  <c r="AY14" i="1"/>
  <c r="AY4" i="1"/>
  <c r="AY99" i="1"/>
  <c r="AY75" i="1"/>
  <c r="AY55" i="1"/>
  <c r="AY29" i="1"/>
  <c r="AY9" i="1"/>
  <c r="AY11" i="1"/>
  <c r="AY86" i="1"/>
  <c r="AY20" i="1"/>
  <c r="AY44" i="1"/>
  <c r="AY104" i="1"/>
  <c r="AY72" i="1"/>
  <c r="AY38" i="1"/>
  <c r="AY6" i="1"/>
  <c r="AY95" i="1"/>
  <c r="AY71" i="1"/>
  <c r="AY46" i="1"/>
  <c r="AY25" i="1"/>
  <c r="AY5" i="1"/>
  <c r="AY7" i="1"/>
  <c r="AU28" i="1"/>
  <c r="AU5" i="1"/>
  <c r="AU21" i="1"/>
  <c r="AU37" i="1"/>
  <c r="AU55" i="1"/>
  <c r="AU71" i="1"/>
  <c r="AU87" i="1"/>
  <c r="AU103" i="1"/>
  <c r="AU10" i="1"/>
  <c r="AU26" i="1"/>
  <c r="AU47" i="1"/>
  <c r="AU64" i="1"/>
  <c r="AU80" i="1"/>
  <c r="AU96" i="1"/>
  <c r="AU19" i="1"/>
  <c r="AU35" i="1"/>
  <c r="AU53" i="1"/>
  <c r="AU69" i="1"/>
  <c r="AU85" i="1"/>
  <c r="AU101" i="1"/>
  <c r="AU78" i="1"/>
  <c r="AU9" i="1"/>
  <c r="AU25" i="1"/>
  <c r="AU41" i="1"/>
  <c r="AU59" i="1"/>
  <c r="AU75" i="1"/>
  <c r="AU91" i="1"/>
  <c r="AU107" i="1"/>
  <c r="AU14" i="1"/>
  <c r="AU30" i="1"/>
  <c r="AU51" i="1"/>
  <c r="AU68" i="1"/>
  <c r="AU84" i="1"/>
  <c r="AU100" i="1"/>
  <c r="AU106" i="1"/>
  <c r="AU13" i="1"/>
  <c r="AU29" i="1"/>
  <c r="AU46" i="1"/>
  <c r="AU63" i="1"/>
  <c r="AU79" i="1"/>
  <c r="AU95" i="1"/>
  <c r="AU18" i="1"/>
  <c r="AU34" i="1"/>
  <c r="AU56" i="1"/>
  <c r="AU72" i="1"/>
  <c r="AU88" i="1"/>
  <c r="AU104" i="1"/>
  <c r="AU11" i="1"/>
  <c r="AU27" i="1"/>
  <c r="AU44" i="1"/>
  <c r="AU61" i="1"/>
  <c r="AU77" i="1"/>
  <c r="AU93" i="1"/>
  <c r="AU12" i="1"/>
  <c r="AU32" i="1"/>
  <c r="AU54" i="1"/>
  <c r="AU70" i="1"/>
  <c r="AU90" i="1"/>
  <c r="AU43" i="1"/>
  <c r="AU17" i="1"/>
  <c r="AU83" i="1"/>
  <c r="AU60" i="1"/>
  <c r="AU23" i="1"/>
  <c r="AU57" i="1"/>
  <c r="AU89" i="1"/>
  <c r="AU20" i="1"/>
  <c r="AU45" i="1"/>
  <c r="AU74" i="1"/>
  <c r="AU98" i="1"/>
  <c r="AU38" i="1"/>
  <c r="AU33" i="1"/>
  <c r="AU99" i="1"/>
  <c r="AU6" i="1"/>
  <c r="AU76" i="1"/>
  <c r="AU49" i="1"/>
  <c r="AU31" i="1"/>
  <c r="AU65" i="1"/>
  <c r="AU97" i="1"/>
  <c r="AU4" i="1"/>
  <c r="AU24" i="1"/>
  <c r="AU58" i="1"/>
  <c r="AU82" i="1"/>
  <c r="AU102" i="1"/>
  <c r="AU50" i="1"/>
  <c r="AU22" i="1"/>
  <c r="AU92" i="1"/>
  <c r="AU7" i="1"/>
  <c r="AU39" i="1"/>
  <c r="AU73" i="1"/>
  <c r="AU105" i="1"/>
  <c r="AU8" i="1"/>
  <c r="AU36" i="1"/>
  <c r="AU62" i="1"/>
  <c r="AU86" i="1"/>
  <c r="AU67" i="1"/>
  <c r="AU42" i="1"/>
  <c r="AU108" i="1"/>
  <c r="AU15" i="1"/>
  <c r="AU48" i="1"/>
  <c r="AU81" i="1"/>
  <c r="AU16" i="1"/>
  <c r="AU40" i="1"/>
  <c r="AU66" i="1"/>
  <c r="AU94" i="1"/>
  <c r="AM49" i="1"/>
  <c r="AM7" i="1"/>
  <c r="AM61" i="1"/>
  <c r="AM16" i="1"/>
  <c r="AM32" i="1"/>
  <c r="AM54" i="1"/>
  <c r="AM70" i="1"/>
  <c r="AM86" i="1"/>
  <c r="AM102" i="1"/>
  <c r="AM31" i="1"/>
  <c r="AM81" i="1"/>
  <c r="AM5" i="1"/>
  <c r="AM37" i="1"/>
  <c r="AM67" i="1"/>
  <c r="AM99" i="1"/>
  <c r="AM11" i="1"/>
  <c r="AM53" i="1"/>
  <c r="AM97" i="1"/>
  <c r="AM25" i="1"/>
  <c r="AM63" i="1"/>
  <c r="AM95" i="1"/>
  <c r="AM6" i="1"/>
  <c r="AM22" i="1"/>
  <c r="AM38" i="1"/>
  <c r="AM56" i="1"/>
  <c r="AM72" i="1"/>
  <c r="AM88" i="1"/>
  <c r="AM104" i="1"/>
  <c r="AM23" i="1"/>
  <c r="AM73" i="1"/>
  <c r="AM4" i="1"/>
  <c r="AM20" i="1"/>
  <c r="AM36" i="1"/>
  <c r="AM58" i="1"/>
  <c r="AM74" i="1"/>
  <c r="AM90" i="1"/>
  <c r="AM106" i="1"/>
  <c r="AM44" i="1"/>
  <c r="AM93" i="1"/>
  <c r="AM13" i="1"/>
  <c r="AM41" i="1"/>
  <c r="AM75" i="1"/>
  <c r="AM35" i="1"/>
  <c r="AM85" i="1"/>
  <c r="AM8" i="1"/>
  <c r="AM24" i="1"/>
  <c r="AM40" i="1"/>
  <c r="AM62" i="1"/>
  <c r="AM78" i="1"/>
  <c r="AM94" i="1"/>
  <c r="AM57" i="1"/>
  <c r="AM21" i="1"/>
  <c r="AM50" i="1"/>
  <c r="AM83" i="1"/>
  <c r="AM27" i="1"/>
  <c r="AM77" i="1"/>
  <c r="AM9" i="1"/>
  <c r="AM46" i="1"/>
  <c r="AM79" i="1"/>
  <c r="AM107" i="1"/>
  <c r="AM14" i="1"/>
  <c r="AM30" i="1"/>
  <c r="AM47" i="1"/>
  <c r="AM64" i="1"/>
  <c r="AM80" i="1"/>
  <c r="AM96" i="1"/>
  <c r="AM105" i="1"/>
  <c r="AM28" i="1"/>
  <c r="AM98" i="1"/>
  <c r="AM91" i="1"/>
  <c r="AM19" i="1"/>
  <c r="AM71" i="1"/>
  <c r="AM26" i="1"/>
  <c r="AM60" i="1"/>
  <c r="AM92" i="1"/>
  <c r="AM48" i="1"/>
  <c r="AM45" i="1"/>
  <c r="AM39" i="1"/>
  <c r="AM17" i="1"/>
  <c r="AM87" i="1"/>
  <c r="AM34" i="1"/>
  <c r="AM68" i="1"/>
  <c r="AM100" i="1"/>
  <c r="AM101" i="1"/>
  <c r="AM66" i="1"/>
  <c r="AM15" i="1"/>
  <c r="AM29" i="1"/>
  <c r="AM65" i="1"/>
  <c r="AM33" i="1"/>
  <c r="AM103" i="1"/>
  <c r="AM10" i="1"/>
  <c r="AM42" i="1"/>
  <c r="AM76" i="1"/>
  <c r="AM108" i="1"/>
  <c r="AM12" i="1"/>
  <c r="AM82" i="1"/>
  <c r="AM69" i="1"/>
  <c r="AM59" i="1"/>
  <c r="AM89" i="1"/>
  <c r="AM55" i="1"/>
  <c r="AM18" i="1"/>
  <c r="AM51" i="1"/>
  <c r="AM84" i="1"/>
  <c r="AM43" i="1"/>
  <c r="G14" i="1"/>
  <c r="G37" i="1"/>
  <c r="G102" i="1"/>
  <c r="G91" i="1"/>
  <c r="G7" i="1"/>
  <c r="G66" i="1"/>
  <c r="G97" i="1"/>
  <c r="G73" i="1"/>
  <c r="G80" i="1"/>
  <c r="G59" i="1"/>
  <c r="G57" i="1"/>
  <c r="G24" i="1"/>
  <c r="G101" i="1"/>
  <c r="G94" i="1"/>
  <c r="G86" i="1"/>
  <c r="G78" i="1"/>
  <c r="G47" i="1"/>
  <c r="G76" i="1"/>
  <c r="G55" i="1"/>
  <c r="G68" i="1"/>
  <c r="G72" i="1"/>
  <c r="G79" i="1"/>
  <c r="G27" i="1"/>
  <c r="G16" i="1"/>
  <c r="G60" i="1"/>
  <c r="G107" i="1"/>
  <c r="G22" i="1"/>
  <c r="G100" i="1"/>
  <c r="G105" i="1"/>
  <c r="G63" i="1"/>
  <c r="G71" i="1"/>
  <c r="G19" i="1"/>
  <c r="G40" i="1"/>
  <c r="G93" i="1"/>
  <c r="G83" i="1"/>
  <c r="G81" i="1"/>
  <c r="G10" i="1"/>
  <c r="G17" i="1"/>
  <c r="G69" i="1"/>
  <c r="G38" i="1"/>
  <c r="G34" i="1"/>
  <c r="G45" i="1"/>
  <c r="G44" i="1"/>
  <c r="G15" i="1"/>
  <c r="G28" i="1"/>
  <c r="G9" i="1"/>
  <c r="G77" i="1"/>
  <c r="G23" i="1"/>
  <c r="G13" i="1"/>
  <c r="G12" i="1"/>
  <c r="G85" i="1"/>
  <c r="G8" i="1"/>
  <c r="G99" i="1"/>
  <c r="G67" i="1"/>
  <c r="G21" i="1"/>
  <c r="G106" i="1"/>
  <c r="G74" i="1"/>
  <c r="G31" i="1"/>
  <c r="G36" i="1"/>
  <c r="G5" i="1"/>
  <c r="G89" i="1"/>
  <c r="G30" i="1"/>
  <c r="G88" i="1"/>
  <c r="G53" i="1"/>
  <c r="G92" i="1"/>
  <c r="G95" i="1"/>
  <c r="G62" i="1"/>
  <c r="G43" i="1"/>
  <c r="G11" i="1"/>
  <c r="G33" i="1"/>
  <c r="G64" i="1"/>
  <c r="G32" i="1"/>
  <c r="G26" i="1"/>
  <c r="G70" i="1"/>
  <c r="G50" i="1"/>
  <c r="G84" i="1"/>
  <c r="G58" i="1"/>
  <c r="G98" i="1"/>
  <c r="G20" i="1"/>
  <c r="G108" i="1"/>
  <c r="G18" i="1"/>
  <c r="G42" i="1"/>
  <c r="G87" i="1"/>
  <c r="G35" i="1"/>
  <c r="G25" i="1"/>
  <c r="G56" i="1"/>
  <c r="G46" i="1"/>
  <c r="G90" i="1"/>
  <c r="G6" i="1"/>
  <c r="G65" i="1"/>
  <c r="G104" i="1"/>
  <c r="G29" i="1"/>
  <c r="G39" i="1"/>
  <c r="G49" i="1"/>
  <c r="G48" i="1"/>
  <c r="G4" i="1"/>
  <c r="H109" i="1" s="1"/>
  <c r="I52" i="1" s="1"/>
  <c r="G61" i="1"/>
  <c r="G51" i="1"/>
  <c r="G75" i="1"/>
  <c r="G82" i="1"/>
  <c r="G54" i="1"/>
  <c r="G96" i="1"/>
  <c r="G103" i="1"/>
  <c r="G41" i="1"/>
  <c r="E109" i="1"/>
  <c r="BM98" i="1" l="1"/>
  <c r="BM77" i="1"/>
  <c r="BM20" i="1"/>
  <c r="BM105" i="1"/>
  <c r="BM7" i="1"/>
  <c r="BM76" i="1"/>
  <c r="BM109" i="1"/>
  <c r="BM36" i="1"/>
  <c r="BM4" i="1"/>
  <c r="BM87" i="1"/>
  <c r="BM37" i="1"/>
  <c r="BM38" i="1"/>
  <c r="BM15" i="1"/>
  <c r="BM82" i="1"/>
  <c r="BM45" i="1"/>
  <c r="BM43" i="1"/>
  <c r="BM57" i="1"/>
  <c r="BM106" i="1"/>
  <c r="BM67" i="1"/>
  <c r="BM72" i="1"/>
  <c r="BM65" i="1"/>
  <c r="BM66" i="1"/>
  <c r="BM100" i="1"/>
  <c r="BM11" i="1"/>
  <c r="BM80" i="1"/>
  <c r="BM53" i="1"/>
  <c r="BM78" i="1"/>
  <c r="BM56" i="1"/>
  <c r="BM18" i="1"/>
  <c r="BM13" i="1"/>
  <c r="BM107" i="1"/>
  <c r="BM30" i="1"/>
  <c r="BM48" i="1"/>
  <c r="BM42" i="1"/>
  <c r="BM99" i="1"/>
  <c r="BM22" i="1"/>
  <c r="BM95" i="1"/>
  <c r="BM14" i="1"/>
  <c r="BM34" i="1"/>
  <c r="BM61" i="1"/>
  <c r="BM84" i="1"/>
  <c r="BM75" i="1"/>
  <c r="BM46" i="1"/>
  <c r="BM41" i="1"/>
  <c r="BM71" i="1"/>
  <c r="BM10" i="1"/>
  <c r="BM60" i="1"/>
  <c r="BM102" i="1"/>
  <c r="BM33" i="1"/>
  <c r="BM79" i="1"/>
  <c r="BI109" i="1"/>
  <c r="BM9" i="1"/>
  <c r="BM32" i="1"/>
  <c r="BM55" i="1"/>
  <c r="BM74" i="1"/>
  <c r="BM101" i="1"/>
  <c r="BM21" i="1"/>
  <c r="BM28" i="1"/>
  <c r="BM51" i="1"/>
  <c r="BM86" i="1"/>
  <c r="BM97" i="1"/>
  <c r="BM17" i="1"/>
  <c r="BM40" i="1"/>
  <c r="BM47" i="1"/>
  <c r="BM59" i="1"/>
  <c r="BM94" i="1"/>
  <c r="BM73" i="1"/>
  <c r="BM96" i="1"/>
  <c r="BM16" i="1"/>
  <c r="BM23" i="1"/>
  <c r="BM58" i="1"/>
  <c r="BM85" i="1"/>
  <c r="BM92" i="1"/>
  <c r="BM12" i="1"/>
  <c r="BM35" i="1"/>
  <c r="BM54" i="1"/>
  <c r="BM81" i="1"/>
  <c r="BM108" i="1"/>
  <c r="BM8" i="1"/>
  <c r="BM31" i="1"/>
  <c r="BM104" i="1"/>
  <c r="BM50" i="1"/>
  <c r="BM93" i="1"/>
  <c r="BM29" i="1"/>
  <c r="BM68" i="1"/>
  <c r="BM91" i="1"/>
  <c r="BM27" i="1"/>
  <c r="BM62" i="1"/>
  <c r="BM89" i="1"/>
  <c r="BM25" i="1"/>
  <c r="BM64" i="1"/>
  <c r="BM103" i="1"/>
  <c r="BM39" i="1"/>
  <c r="BM90" i="1"/>
  <c r="BM26" i="1"/>
  <c r="BM69" i="1"/>
  <c r="BM5" i="1"/>
  <c r="BM44" i="1"/>
  <c r="BM83" i="1"/>
  <c r="BM19" i="1"/>
  <c r="BM70" i="1"/>
  <c r="BM6" i="1"/>
  <c r="BM49" i="1"/>
  <c r="BM88" i="1"/>
  <c r="BM24" i="1"/>
  <c r="BM63" i="1"/>
  <c r="AM109" i="1"/>
  <c r="AU109" i="1"/>
  <c r="AA109" i="1"/>
  <c r="AI109" i="1"/>
  <c r="AY109" i="1"/>
  <c r="AE109" i="1"/>
  <c r="G109" i="1"/>
  <c r="I10" i="1"/>
  <c r="I6" i="1"/>
  <c r="I41" i="1"/>
  <c r="I66" i="1"/>
  <c r="I91" i="1"/>
  <c r="I4" i="1"/>
  <c r="J109" i="1" s="1"/>
  <c r="K52" i="1" s="1"/>
  <c r="I15" i="1"/>
  <c r="I40" i="1"/>
  <c r="I43" i="1"/>
  <c r="I5" i="1"/>
  <c r="I86" i="1"/>
  <c r="I99" i="1"/>
  <c r="I78" i="1"/>
  <c r="I90" i="1"/>
  <c r="I55" i="1"/>
  <c r="I30" i="1"/>
  <c r="I74" i="1"/>
  <c r="I14" i="1"/>
  <c r="I59" i="1"/>
  <c r="I21" i="1"/>
  <c r="I102" i="1"/>
  <c r="I106" i="1"/>
  <c r="I87" i="1"/>
  <c r="I46" i="1"/>
  <c r="I11" i="1"/>
  <c r="I103" i="1"/>
  <c r="I54" i="1"/>
  <c r="I24" i="1"/>
  <c r="I7" i="1"/>
  <c r="I47" i="1"/>
  <c r="I73" i="1"/>
  <c r="I34" i="1"/>
  <c r="I96" i="1"/>
  <c r="I33" i="1"/>
  <c r="I9" i="1"/>
  <c r="I19" i="1"/>
  <c r="I27" i="1"/>
  <c r="I83" i="1"/>
  <c r="I53" i="1"/>
  <c r="I97" i="1"/>
  <c r="I56" i="1"/>
  <c r="I89" i="1"/>
  <c r="I107" i="1"/>
  <c r="I69" i="1"/>
  <c r="I80" i="1"/>
  <c r="I60" i="1"/>
  <c r="I48" i="1"/>
  <c r="I51" i="1"/>
  <c r="I13" i="1"/>
  <c r="I94" i="1"/>
  <c r="I35" i="1"/>
  <c r="I57" i="1"/>
  <c r="I20" i="1"/>
  <c r="I85" i="1"/>
  <c r="I81" i="1"/>
  <c r="I67" i="1"/>
  <c r="I29" i="1"/>
  <c r="I88" i="1"/>
  <c r="I75" i="1"/>
  <c r="I37" i="1"/>
  <c r="I25" i="1"/>
  <c r="I45" i="1"/>
  <c r="I58" i="1"/>
  <c r="I17" i="1"/>
  <c r="I12" i="1"/>
  <c r="I23" i="1"/>
  <c r="I71" i="1"/>
  <c r="I36" i="1"/>
  <c r="I62" i="1"/>
  <c r="I70" i="1"/>
  <c r="I104" i="1"/>
  <c r="I44" i="1"/>
  <c r="I108" i="1"/>
  <c r="I82" i="1"/>
  <c r="I39" i="1"/>
  <c r="I22" i="1"/>
  <c r="I105" i="1"/>
  <c r="I31" i="1"/>
  <c r="I26" i="1"/>
  <c r="I76" i="1"/>
  <c r="I63" i="1"/>
  <c r="I64" i="1"/>
  <c r="I61" i="1"/>
  <c r="I98" i="1"/>
  <c r="I79" i="1"/>
  <c r="I38" i="1"/>
  <c r="I42" i="1"/>
  <c r="I92" i="1"/>
  <c r="I95" i="1"/>
  <c r="I50" i="1"/>
  <c r="I100" i="1"/>
  <c r="I16" i="1"/>
  <c r="I72" i="1"/>
  <c r="I8" i="1"/>
  <c r="I65" i="1"/>
  <c r="I18" i="1"/>
  <c r="I68" i="1"/>
  <c r="I32" i="1"/>
  <c r="I77" i="1"/>
  <c r="I49" i="1"/>
  <c r="I84" i="1"/>
  <c r="I28" i="1"/>
  <c r="I93" i="1"/>
  <c r="I101" i="1"/>
  <c r="I109" i="1" l="1"/>
  <c r="K6" i="1"/>
  <c r="K80" i="1"/>
  <c r="K101" i="1"/>
  <c r="K5" i="1"/>
  <c r="K100" i="1"/>
  <c r="K36" i="1"/>
  <c r="K95" i="1"/>
  <c r="K75" i="1"/>
  <c r="K11" i="1"/>
  <c r="K18" i="1"/>
  <c r="K57" i="1"/>
  <c r="K24" i="1"/>
  <c r="K62" i="1"/>
  <c r="K56" i="1"/>
  <c r="K61" i="1"/>
  <c r="K88" i="1"/>
  <c r="K92" i="1"/>
  <c r="K28" i="1"/>
  <c r="K99" i="1"/>
  <c r="K35" i="1"/>
  <c r="K42" i="1"/>
  <c r="K49" i="1"/>
  <c r="K63" i="1"/>
  <c r="K54" i="1"/>
  <c r="K85" i="1"/>
  <c r="K48" i="1"/>
  <c r="K20" i="1"/>
  <c r="K91" i="1"/>
  <c r="K27" i="1"/>
  <c r="K34" i="1"/>
  <c r="K41" i="1"/>
  <c r="K78" i="1"/>
  <c r="K93" i="1"/>
  <c r="K87" i="1"/>
  <c r="K81" i="1"/>
  <c r="K7" i="1"/>
  <c r="K21" i="1"/>
  <c r="K84" i="1"/>
  <c r="K40" i="1"/>
  <c r="K98" i="1"/>
  <c r="K105" i="1"/>
  <c r="K9" i="1"/>
  <c r="K14" i="1"/>
  <c r="K96" i="1"/>
  <c r="K103" i="1"/>
  <c r="K4" i="1"/>
  <c r="L109" i="1" s="1"/>
  <c r="M52" i="1" s="1"/>
  <c r="K77" i="1"/>
  <c r="K45" i="1"/>
  <c r="K13" i="1"/>
  <c r="K8" i="1"/>
  <c r="K108" i="1"/>
  <c r="K76" i="1"/>
  <c r="K44" i="1"/>
  <c r="K12" i="1"/>
  <c r="K16" i="1"/>
  <c r="K15" i="1"/>
  <c r="K83" i="1"/>
  <c r="K51" i="1"/>
  <c r="K19" i="1"/>
  <c r="K90" i="1"/>
  <c r="K58" i="1"/>
  <c r="K26" i="1"/>
  <c r="K97" i="1"/>
  <c r="K65" i="1"/>
  <c r="K33" i="1"/>
  <c r="K64" i="1"/>
  <c r="K102" i="1"/>
  <c r="K70" i="1"/>
  <c r="K38" i="1"/>
  <c r="K79" i="1"/>
  <c r="K69" i="1"/>
  <c r="K37" i="1"/>
  <c r="K71" i="1"/>
  <c r="K68" i="1"/>
  <c r="K104" i="1"/>
  <c r="K107" i="1"/>
  <c r="K43" i="1"/>
  <c r="K82" i="1"/>
  <c r="K50" i="1"/>
  <c r="K89" i="1"/>
  <c r="K25" i="1"/>
  <c r="K94" i="1"/>
  <c r="K30" i="1"/>
  <c r="K39" i="1"/>
  <c r="K29" i="1"/>
  <c r="K47" i="1"/>
  <c r="K60" i="1"/>
  <c r="K72" i="1"/>
  <c r="K67" i="1"/>
  <c r="K106" i="1"/>
  <c r="K74" i="1"/>
  <c r="K10" i="1"/>
  <c r="K17" i="1"/>
  <c r="K86" i="1"/>
  <c r="K22" i="1"/>
  <c r="K32" i="1"/>
  <c r="K53" i="1"/>
  <c r="K23" i="1"/>
  <c r="K55" i="1"/>
  <c r="K59" i="1"/>
  <c r="K66" i="1"/>
  <c r="K73" i="1"/>
  <c r="K31" i="1"/>
  <c r="K46" i="1"/>
  <c r="K109" i="1" l="1"/>
  <c r="M77" i="1"/>
  <c r="M76" i="1"/>
  <c r="M102" i="1"/>
  <c r="M29" i="1"/>
  <c r="M107" i="1"/>
  <c r="M39" i="1"/>
  <c r="M103" i="1"/>
  <c r="M60" i="1"/>
  <c r="M99" i="1"/>
  <c r="M5" i="1"/>
  <c r="M63" i="1"/>
  <c r="M14" i="1"/>
  <c r="M32" i="1"/>
  <c r="M106" i="1"/>
  <c r="M71" i="1"/>
  <c r="M13" i="1"/>
  <c r="M67" i="1"/>
  <c r="M79" i="1"/>
  <c r="M69" i="1"/>
  <c r="M89" i="1"/>
  <c r="M23" i="1"/>
  <c r="M68" i="1"/>
  <c r="M49" i="1"/>
  <c r="M86" i="1"/>
  <c r="M8" i="1"/>
  <c r="M80" i="1"/>
  <c r="M19" i="1"/>
  <c r="M42" i="1"/>
  <c r="M33" i="1"/>
  <c r="M38" i="1"/>
  <c r="M56" i="1"/>
  <c r="M46" i="1"/>
  <c r="M54" i="1"/>
  <c r="M75" i="1"/>
  <c r="M11" i="1"/>
  <c r="M57" i="1"/>
  <c r="M74" i="1"/>
  <c r="M70" i="1"/>
  <c r="M100" i="1"/>
  <c r="M108" i="1"/>
  <c r="M50" i="1"/>
  <c r="M34" i="1"/>
  <c r="M40" i="1"/>
  <c r="M95" i="1"/>
  <c r="M96" i="1"/>
  <c r="M35" i="1"/>
  <c r="M98" i="1"/>
  <c r="M104" i="1"/>
  <c r="M43" i="1"/>
  <c r="M51" i="1"/>
  <c r="M48" i="1"/>
  <c r="M91" i="1"/>
  <c r="M87" i="1"/>
  <c r="M12" i="1"/>
  <c r="M26" i="1"/>
  <c r="M47" i="1"/>
  <c r="M101" i="1"/>
  <c r="M59" i="1"/>
  <c r="M30" i="1"/>
  <c r="M92" i="1"/>
  <c r="M24" i="1"/>
  <c r="M31" i="1"/>
  <c r="M37" i="1"/>
  <c r="M17" i="1"/>
  <c r="M18" i="1"/>
  <c r="M72" i="1"/>
  <c r="M45" i="1"/>
  <c r="M36" i="1"/>
  <c r="M64" i="1"/>
  <c r="M53" i="1"/>
  <c r="M97" i="1"/>
  <c r="M105" i="1"/>
  <c r="M82" i="1"/>
  <c r="M27" i="1"/>
  <c r="M85" i="1"/>
  <c r="M21" i="1"/>
  <c r="M6" i="1"/>
  <c r="M65" i="1"/>
  <c r="M73" i="1"/>
  <c r="M7" i="1"/>
  <c r="M61" i="1"/>
  <c r="M81" i="1"/>
  <c r="M15" i="1"/>
  <c r="M93" i="1"/>
  <c r="M25" i="1"/>
  <c r="M62" i="1"/>
  <c r="M28" i="1"/>
  <c r="M90" i="1"/>
  <c r="M22" i="1"/>
  <c r="M84" i="1"/>
  <c r="M16" i="1"/>
  <c r="M58" i="1"/>
  <c r="M55" i="1"/>
  <c r="M44" i="1"/>
  <c r="M66" i="1"/>
  <c r="M78" i="1"/>
  <c r="M88" i="1"/>
  <c r="M41" i="1"/>
  <c r="M9" i="1"/>
  <c r="M20" i="1"/>
  <c r="M4" i="1"/>
  <c r="N109" i="1" s="1"/>
  <c r="O52" i="1" s="1"/>
  <c r="M83" i="1"/>
  <c r="M10" i="1"/>
  <c r="M94" i="1"/>
  <c r="M109" i="1" l="1"/>
  <c r="O5" i="1"/>
  <c r="O68" i="1"/>
  <c r="O76" i="1"/>
  <c r="O10" i="1"/>
  <c r="O25" i="1"/>
  <c r="O34" i="1"/>
  <c r="O24" i="1"/>
  <c r="O31" i="1"/>
  <c r="O38" i="1"/>
  <c r="O21" i="1"/>
  <c r="O60" i="1"/>
  <c r="O18" i="1"/>
  <c r="O87" i="1"/>
  <c r="O23" i="1"/>
  <c r="O62" i="1"/>
  <c r="O77" i="1"/>
  <c r="O13" i="1"/>
  <c r="O33" i="1"/>
  <c r="O91" i="1"/>
  <c r="O58" i="1"/>
  <c r="O66" i="1"/>
  <c r="O40" i="1"/>
  <c r="O47" i="1"/>
  <c r="O54" i="1"/>
  <c r="O101" i="1"/>
  <c r="O65" i="1"/>
  <c r="O11" i="1"/>
  <c r="O74" i="1"/>
  <c r="O107" i="1"/>
  <c r="O90" i="1"/>
  <c r="O73" i="1"/>
  <c r="O51" i="1"/>
  <c r="O48" i="1"/>
  <c r="O30" i="1"/>
  <c r="O36" i="1"/>
  <c r="O44" i="1"/>
  <c r="O75" i="1"/>
  <c r="O99" i="1"/>
  <c r="O104" i="1"/>
  <c r="O8" i="1"/>
  <c r="O15" i="1"/>
  <c r="O22" i="1"/>
  <c r="O37" i="1"/>
  <c r="O84" i="1"/>
  <c r="O20" i="1"/>
  <c r="O17" i="1"/>
  <c r="O92" i="1"/>
  <c r="O28" i="1"/>
  <c r="O43" i="1"/>
  <c r="O26" i="1"/>
  <c r="O59" i="1"/>
  <c r="O105" i="1"/>
  <c r="O41" i="1"/>
  <c r="O83" i="1"/>
  <c r="O19" i="1"/>
  <c r="O50" i="1"/>
  <c r="O96" i="1"/>
  <c r="O64" i="1"/>
  <c r="O32" i="1"/>
  <c r="O103" i="1"/>
  <c r="O71" i="1"/>
  <c r="O39" i="1"/>
  <c r="O7" i="1"/>
  <c r="O78" i="1"/>
  <c r="O46" i="1"/>
  <c r="O14" i="1"/>
  <c r="O93" i="1"/>
  <c r="O61" i="1"/>
  <c r="O29" i="1"/>
  <c r="O97" i="1"/>
  <c r="O81" i="1"/>
  <c r="O12" i="1"/>
  <c r="O106" i="1"/>
  <c r="O27" i="1"/>
  <c r="O89" i="1"/>
  <c r="O67" i="1"/>
  <c r="O98" i="1"/>
  <c r="O88" i="1"/>
  <c r="O56" i="1"/>
  <c r="O95" i="1"/>
  <c r="O63" i="1"/>
  <c r="O102" i="1"/>
  <c r="O70" i="1"/>
  <c r="O6" i="1"/>
  <c r="O85" i="1"/>
  <c r="O53" i="1"/>
  <c r="O49" i="1"/>
  <c r="O9" i="1"/>
  <c r="O82" i="1"/>
  <c r="O80" i="1"/>
  <c r="O16" i="1"/>
  <c r="O55" i="1"/>
  <c r="O94" i="1"/>
  <c r="O4" i="1"/>
  <c r="P109" i="1" s="1"/>
  <c r="Q52" i="1" s="1"/>
  <c r="O45" i="1"/>
  <c r="O100" i="1"/>
  <c r="O108" i="1"/>
  <c r="O42" i="1"/>
  <c r="O57" i="1"/>
  <c r="O35" i="1"/>
  <c r="O72" i="1"/>
  <c r="O79" i="1"/>
  <c r="O86" i="1"/>
  <c r="O69" i="1"/>
  <c r="O109" i="1" l="1"/>
  <c r="Q96" i="1"/>
  <c r="Q44" i="1"/>
  <c r="Q104" i="1"/>
  <c r="Q17" i="1"/>
  <c r="Q97" i="1"/>
  <c r="Q66" i="1"/>
  <c r="Q22" i="1"/>
  <c r="Q102" i="1"/>
  <c r="Q31" i="1"/>
  <c r="Q63" i="1"/>
  <c r="Q100" i="1"/>
  <c r="Q67" i="1"/>
  <c r="Q4" i="1"/>
  <c r="R109" i="1" s="1"/>
  <c r="S52" i="1" s="1"/>
  <c r="Q29" i="1"/>
  <c r="Q7" i="1"/>
  <c r="Q107" i="1"/>
  <c r="Q88" i="1"/>
  <c r="Q12" i="1"/>
  <c r="Q86" i="1"/>
  <c r="Q91" i="1"/>
  <c r="Q47" i="1"/>
  <c r="Q15" i="1"/>
  <c r="Q32" i="1"/>
  <c r="Q106" i="1"/>
  <c r="Q14" i="1"/>
  <c r="Q60" i="1"/>
  <c r="Q19" i="1"/>
  <c r="Q36" i="1"/>
  <c r="Q46" i="1"/>
  <c r="Q18" i="1"/>
  <c r="Q37" i="1"/>
  <c r="Q93" i="1"/>
  <c r="Q33" i="1"/>
  <c r="Q81" i="1"/>
  <c r="Q21" i="1"/>
  <c r="Q65" i="1"/>
  <c r="Q105" i="1"/>
  <c r="Q72" i="1"/>
  <c r="Q8" i="1"/>
  <c r="Q82" i="1"/>
  <c r="Q87" i="1"/>
  <c r="Q108" i="1"/>
  <c r="Q11" i="1"/>
  <c r="Q10" i="1"/>
  <c r="Q38" i="1"/>
  <c r="Q62" i="1"/>
  <c r="Q49" i="1"/>
  <c r="Q89" i="1"/>
  <c r="Q95" i="1"/>
  <c r="Q98" i="1"/>
  <c r="Q80" i="1"/>
  <c r="Q27" i="1"/>
  <c r="Q54" i="1"/>
  <c r="Q59" i="1"/>
  <c r="Q34" i="1"/>
  <c r="Q42" i="1"/>
  <c r="Q48" i="1"/>
  <c r="Q74" i="1"/>
  <c r="Q79" i="1"/>
  <c r="Q84" i="1"/>
  <c r="Q56" i="1"/>
  <c r="Q43" i="1"/>
  <c r="Q78" i="1"/>
  <c r="Q83" i="1"/>
  <c r="Q13" i="1"/>
  <c r="Q61" i="1"/>
  <c r="Q9" i="1"/>
  <c r="Q57" i="1"/>
  <c r="Q101" i="1"/>
  <c r="Q41" i="1"/>
  <c r="Q85" i="1"/>
  <c r="Q68" i="1"/>
  <c r="Q23" i="1"/>
  <c r="Q40" i="1"/>
  <c r="Q50" i="1"/>
  <c r="Q26" i="1"/>
  <c r="Q30" i="1"/>
  <c r="Q70" i="1"/>
  <c r="Q75" i="1"/>
  <c r="Q76" i="1"/>
  <c r="Q16" i="1"/>
  <c r="Q90" i="1"/>
  <c r="Q99" i="1"/>
  <c r="Q55" i="1"/>
  <c r="Q20" i="1"/>
  <c r="Q94" i="1"/>
  <c r="Q103" i="1"/>
  <c r="Q25" i="1"/>
  <c r="Q77" i="1"/>
  <c r="Q69" i="1"/>
  <c r="Q5" i="1"/>
  <c r="Q53" i="1"/>
  <c r="Q6" i="1"/>
  <c r="Q39" i="1"/>
  <c r="Q71" i="1"/>
  <c r="Q64" i="1"/>
  <c r="Q28" i="1"/>
  <c r="Q92" i="1"/>
  <c r="Q58" i="1"/>
  <c r="Q35" i="1"/>
  <c r="Q51" i="1"/>
  <c r="Q45" i="1"/>
  <c r="Q73" i="1"/>
  <c r="Q24" i="1"/>
  <c r="S8" i="1" l="1"/>
  <c r="S12" i="1"/>
  <c r="S16" i="1"/>
  <c r="S20" i="1"/>
  <c r="S24" i="1"/>
  <c r="S28" i="1"/>
  <c r="S32" i="1"/>
  <c r="S36" i="1"/>
  <c r="S40" i="1"/>
  <c r="S44" i="1"/>
  <c r="S48" i="1"/>
  <c r="S53" i="1"/>
  <c r="S57" i="1"/>
  <c r="S61" i="1"/>
  <c r="S65" i="1"/>
  <c r="S69" i="1"/>
  <c r="S73" i="1"/>
  <c r="S77" i="1"/>
  <c r="S81" i="1"/>
  <c r="S85" i="1"/>
  <c r="S89" i="1"/>
  <c r="S93" i="1"/>
  <c r="S97" i="1"/>
  <c r="S101" i="1"/>
  <c r="S105" i="1"/>
  <c r="S5" i="1"/>
  <c r="S9" i="1"/>
  <c r="S13" i="1"/>
  <c r="S17" i="1"/>
  <c r="S21" i="1"/>
  <c r="S25" i="1"/>
  <c r="S29" i="1"/>
  <c r="S33" i="1"/>
  <c r="S37" i="1"/>
  <c r="S41" i="1"/>
  <c r="S45" i="1"/>
  <c r="S49" i="1"/>
  <c r="S54" i="1"/>
  <c r="S58" i="1"/>
  <c r="S62" i="1"/>
  <c r="S66" i="1"/>
  <c r="S70" i="1"/>
  <c r="S74" i="1"/>
  <c r="S78" i="1"/>
  <c r="S82" i="1"/>
  <c r="S86" i="1"/>
  <c r="S90" i="1"/>
  <c r="S94" i="1"/>
  <c r="S98" i="1"/>
  <c r="S102" i="1"/>
  <c r="S106" i="1"/>
  <c r="S6" i="1"/>
  <c r="S10" i="1"/>
  <c r="S14" i="1"/>
  <c r="S18" i="1"/>
  <c r="S22" i="1"/>
  <c r="S26" i="1"/>
  <c r="S30" i="1"/>
  <c r="S34" i="1"/>
  <c r="S38" i="1"/>
  <c r="S42" i="1"/>
  <c r="S46" i="1"/>
  <c r="S50" i="1"/>
  <c r="S55" i="1"/>
  <c r="S59" i="1"/>
  <c r="S63" i="1"/>
  <c r="S67" i="1"/>
  <c r="S71" i="1"/>
  <c r="S75" i="1"/>
  <c r="S79" i="1"/>
  <c r="S83" i="1"/>
  <c r="S87" i="1"/>
  <c r="S91" i="1"/>
  <c r="S95" i="1"/>
  <c r="S99" i="1"/>
  <c r="S103" i="1"/>
  <c r="S107" i="1"/>
  <c r="S7" i="1"/>
  <c r="S11" i="1"/>
  <c r="S15" i="1"/>
  <c r="S19" i="1"/>
  <c r="S23" i="1"/>
  <c r="S27" i="1"/>
  <c r="S31" i="1"/>
  <c r="S35" i="1"/>
  <c r="S39" i="1"/>
  <c r="S43" i="1"/>
  <c r="S47" i="1"/>
  <c r="S51" i="1"/>
  <c r="S56" i="1"/>
  <c r="S60" i="1"/>
  <c r="S64" i="1"/>
  <c r="S68" i="1"/>
  <c r="S72" i="1"/>
  <c r="S76" i="1"/>
  <c r="S80" i="1"/>
  <c r="S84" i="1"/>
  <c r="S88" i="1"/>
  <c r="S92" i="1"/>
  <c r="S96" i="1"/>
  <c r="S100" i="1"/>
  <c r="S104" i="1"/>
  <c r="S108" i="1"/>
  <c r="Q109" i="1"/>
  <c r="S4" i="1"/>
  <c r="T109" i="1" s="1"/>
  <c r="U52" i="1" s="1"/>
  <c r="S109" i="1" l="1"/>
  <c r="U23" i="1"/>
  <c r="U39" i="1"/>
  <c r="U55" i="1"/>
  <c r="U71" i="1"/>
  <c r="U87" i="1"/>
  <c r="U103" i="1"/>
  <c r="U7" i="1"/>
  <c r="U94" i="1"/>
  <c r="U38" i="1"/>
  <c r="U86" i="1"/>
  <c r="U21" i="1"/>
  <c r="U37" i="1"/>
  <c r="U53" i="1"/>
  <c r="U69" i="1"/>
  <c r="U85" i="1"/>
  <c r="U101" i="1"/>
  <c r="U5" i="1"/>
  <c r="U54" i="1"/>
  <c r="U102" i="1"/>
  <c r="U60" i="1"/>
  <c r="U96" i="1"/>
  <c r="U100" i="1"/>
  <c r="U28" i="1"/>
  <c r="U84" i="1"/>
  <c r="U104" i="1"/>
  <c r="U63" i="1"/>
  <c r="U95" i="1"/>
  <c r="U22" i="1"/>
  <c r="U62" i="1"/>
  <c r="U45" i="1"/>
  <c r="U93" i="1"/>
  <c r="U78" i="1"/>
  <c r="U64" i="1"/>
  <c r="U36" i="1"/>
  <c r="U27" i="1"/>
  <c r="U43" i="1"/>
  <c r="U59" i="1"/>
  <c r="U75" i="1"/>
  <c r="U91" i="1"/>
  <c r="U107" i="1"/>
  <c r="U11" i="1"/>
  <c r="U58" i="1"/>
  <c r="U106" i="1"/>
  <c r="U50" i="1"/>
  <c r="U98" i="1"/>
  <c r="U25" i="1"/>
  <c r="U41" i="1"/>
  <c r="U57" i="1"/>
  <c r="U73" i="1"/>
  <c r="U89" i="1"/>
  <c r="U105" i="1"/>
  <c r="U9" i="1"/>
  <c r="U66" i="1"/>
  <c r="U18" i="1"/>
  <c r="U108" i="1"/>
  <c r="U12" i="1"/>
  <c r="U44" i="1"/>
  <c r="U92" i="1"/>
  <c r="U20" i="1"/>
  <c r="U31" i="1"/>
  <c r="U15" i="1"/>
  <c r="U6" i="1"/>
  <c r="U29" i="1"/>
  <c r="U77" i="1"/>
  <c r="U30" i="1"/>
  <c r="U40" i="1"/>
  <c r="U80" i="1"/>
  <c r="U35" i="1"/>
  <c r="U51" i="1"/>
  <c r="U67" i="1"/>
  <c r="U83" i="1"/>
  <c r="U99" i="1"/>
  <c r="U19" i="1"/>
  <c r="U34" i="1"/>
  <c r="U82" i="1"/>
  <c r="U26" i="1"/>
  <c r="U74" i="1"/>
  <c r="U10" i="1"/>
  <c r="U33" i="1"/>
  <c r="U49" i="1"/>
  <c r="U65" i="1"/>
  <c r="U81" i="1"/>
  <c r="U97" i="1"/>
  <c r="U17" i="1"/>
  <c r="U42" i="1"/>
  <c r="U90" i="1"/>
  <c r="U32" i="1"/>
  <c r="U76" i="1"/>
  <c r="U48" i="1"/>
  <c r="U88" i="1"/>
  <c r="U24" i="1"/>
  <c r="U4" i="1"/>
  <c r="V109" i="1" s="1"/>
  <c r="W52" i="1" s="1"/>
  <c r="U56" i="1"/>
  <c r="U46" i="1"/>
  <c r="U68" i="1"/>
  <c r="U47" i="1"/>
  <c r="U79" i="1"/>
  <c r="U70" i="1"/>
  <c r="U14" i="1"/>
  <c r="U61" i="1"/>
  <c r="U13" i="1"/>
  <c r="U8" i="1"/>
  <c r="U16" i="1"/>
  <c r="U72" i="1"/>
  <c r="W19" i="1" l="1"/>
  <c r="W40" i="1"/>
  <c r="W63" i="1"/>
  <c r="W105" i="1"/>
  <c r="W24" i="1"/>
  <c r="W46" i="1"/>
  <c r="W89" i="1"/>
  <c r="W8" i="1"/>
  <c r="W73" i="1"/>
  <c r="W95" i="1"/>
  <c r="W57" i="1"/>
  <c r="W79" i="1"/>
  <c r="W14" i="1"/>
  <c r="W100" i="1"/>
  <c r="W35" i="1"/>
  <c r="W81" i="1"/>
  <c r="W84" i="1"/>
  <c r="W101" i="1"/>
  <c r="W39" i="1"/>
  <c r="W107" i="1"/>
  <c r="W87" i="1"/>
  <c r="W67" i="1"/>
  <c r="W48" i="1"/>
  <c r="W65" i="1"/>
  <c r="W68" i="1"/>
  <c r="W85" i="1"/>
  <c r="W23" i="1"/>
  <c r="W103" i="1"/>
  <c r="W83" i="1"/>
  <c r="W59" i="1"/>
  <c r="W44" i="1"/>
  <c r="W51" i="1"/>
  <c r="W69" i="1"/>
  <c r="W11" i="1"/>
  <c r="W99" i="1"/>
  <c r="W75" i="1"/>
  <c r="W55" i="1"/>
  <c r="W77" i="1"/>
  <c r="W15" i="1"/>
  <c r="W28" i="1"/>
  <c r="W43" i="1"/>
  <c r="W108" i="1"/>
  <c r="W88" i="1"/>
  <c r="W64" i="1"/>
  <c r="W42" i="1"/>
  <c r="W22" i="1"/>
  <c r="W41" i="1"/>
  <c r="W25" i="1"/>
  <c r="W9" i="1"/>
  <c r="W106" i="1"/>
  <c r="W90" i="1"/>
  <c r="W74" i="1"/>
  <c r="W58" i="1"/>
  <c r="W27" i="1"/>
  <c r="W30" i="1"/>
  <c r="W50" i="1"/>
  <c r="W31" i="1"/>
  <c r="W16" i="1"/>
  <c r="W92" i="1"/>
  <c r="W60" i="1"/>
  <c r="W34" i="1"/>
  <c r="W6" i="1"/>
  <c r="W33" i="1"/>
  <c r="W13" i="1"/>
  <c r="W86" i="1"/>
  <c r="W66" i="1"/>
  <c r="W45" i="1"/>
  <c r="W53" i="1"/>
  <c r="W7" i="1"/>
  <c r="W36" i="1"/>
  <c r="W12" i="1"/>
  <c r="W80" i="1"/>
  <c r="W56" i="1"/>
  <c r="W26" i="1"/>
  <c r="W29" i="1"/>
  <c r="W5" i="1"/>
  <c r="W102" i="1"/>
  <c r="W82" i="1"/>
  <c r="W62" i="1"/>
  <c r="W91" i="1"/>
  <c r="W97" i="1"/>
  <c r="W32" i="1"/>
  <c r="W104" i="1"/>
  <c r="W76" i="1"/>
  <c r="W47" i="1"/>
  <c r="W18" i="1"/>
  <c r="W21" i="1"/>
  <c r="W98" i="1"/>
  <c r="W78" i="1"/>
  <c r="W54" i="1"/>
  <c r="W93" i="1"/>
  <c r="W71" i="1"/>
  <c r="W61" i="1"/>
  <c r="W4" i="1"/>
  <c r="W20" i="1"/>
  <c r="W96" i="1"/>
  <c r="W72" i="1"/>
  <c r="W38" i="1"/>
  <c r="W10" i="1"/>
  <c r="W37" i="1"/>
  <c r="W17" i="1"/>
  <c r="W94" i="1"/>
  <c r="W70" i="1"/>
  <c r="W49" i="1"/>
  <c r="U109" i="1"/>
  <c r="W109" i="1" l="1"/>
  <c r="AP109" i="1"/>
  <c r="AQ30" i="1" l="1"/>
  <c r="AQ52" i="1"/>
  <c r="AQ7" i="1"/>
  <c r="AQ82" i="1"/>
  <c r="AQ38" i="1"/>
  <c r="AQ56" i="1"/>
  <c r="AQ24" i="1"/>
  <c r="AQ59" i="1"/>
  <c r="AQ101" i="1"/>
  <c r="AQ9" i="1"/>
  <c r="AQ45" i="1"/>
  <c r="AQ76" i="1"/>
  <c r="AQ64" i="1"/>
  <c r="AQ105" i="1"/>
  <c r="AQ6" i="1"/>
  <c r="AQ103" i="1"/>
  <c r="AQ81" i="1"/>
  <c r="AQ65" i="1"/>
  <c r="AQ60" i="1"/>
  <c r="AQ47" i="1"/>
  <c r="AQ43" i="1"/>
  <c r="AQ104" i="1"/>
  <c r="AQ54" i="1"/>
  <c r="AQ29" i="1"/>
  <c r="AQ80" i="1"/>
  <c r="AQ33" i="1"/>
  <c r="AQ5" i="1"/>
  <c r="AQ57" i="1"/>
  <c r="AQ93" i="1"/>
  <c r="AQ4" i="1"/>
  <c r="AQ66" i="1"/>
  <c r="AQ96" i="1"/>
  <c r="AQ22" i="1"/>
  <c r="AQ91" i="1"/>
  <c r="AQ62" i="1"/>
  <c r="AQ70" i="1"/>
  <c r="AQ17" i="1"/>
  <c r="AQ77" i="1"/>
  <c r="AQ58" i="1"/>
  <c r="AQ13" i="1"/>
  <c r="AQ40" i="1"/>
  <c r="AQ28" i="1"/>
  <c r="AQ10" i="1"/>
  <c r="AQ95" i="1"/>
  <c r="AQ94" i="1"/>
  <c r="AQ74" i="1"/>
  <c r="AQ83" i="1"/>
  <c r="AQ23" i="1"/>
  <c r="AQ34" i="1"/>
  <c r="AQ108" i="1"/>
  <c r="AQ51" i="1"/>
  <c r="AQ39" i="1"/>
  <c r="AQ19" i="1"/>
  <c r="AQ92" i="1"/>
  <c r="AQ53" i="1"/>
  <c r="AQ41" i="1"/>
  <c r="AQ15" i="1"/>
  <c r="AQ16" i="1"/>
  <c r="AQ68" i="1"/>
  <c r="AQ67" i="1"/>
  <c r="AQ36" i="1"/>
  <c r="AQ99" i="1"/>
  <c r="AQ20" i="1"/>
  <c r="AQ71" i="1"/>
  <c r="AQ48" i="1"/>
  <c r="AQ88" i="1"/>
  <c r="AQ87" i="1"/>
  <c r="AQ97" i="1"/>
  <c r="AQ49" i="1"/>
  <c r="AQ26" i="1"/>
  <c r="AQ11" i="1"/>
  <c r="AQ106" i="1"/>
  <c r="AQ79" i="1"/>
  <c r="AQ86" i="1"/>
  <c r="AQ69" i="1"/>
  <c r="AQ27" i="1"/>
  <c r="AQ100" i="1"/>
  <c r="AQ25" i="1"/>
  <c r="AQ89" i="1"/>
  <c r="AQ107" i="1"/>
  <c r="AQ84" i="1"/>
  <c r="AQ8" i="1"/>
  <c r="AQ75" i="1"/>
  <c r="AQ14" i="1"/>
  <c r="AQ73" i="1"/>
  <c r="AQ46" i="1"/>
  <c r="AQ72" i="1"/>
  <c r="AQ21" i="1"/>
  <c r="AQ61" i="1"/>
  <c r="AQ102" i="1"/>
  <c r="AQ98" i="1"/>
  <c r="AQ12" i="1"/>
  <c r="AQ78" i="1"/>
  <c r="AQ63" i="1"/>
  <c r="AQ32" i="1"/>
  <c r="AQ31" i="1"/>
  <c r="AQ35" i="1"/>
  <c r="AQ50" i="1"/>
  <c r="AQ44" i="1"/>
  <c r="AQ37" i="1"/>
  <c r="AQ90" i="1"/>
  <c r="AQ42" i="1"/>
  <c r="AQ85" i="1"/>
  <c r="AQ55" i="1"/>
  <c r="AQ18" i="1"/>
  <c r="AQ109" i="1" l="1"/>
  <c r="BF4" i="1"/>
  <c r="BF109" i="1" s="1"/>
  <c r="BG37" i="1" l="1"/>
  <c r="BG7" i="1"/>
  <c r="BG32" i="1"/>
  <c r="BG67" i="1"/>
  <c r="BG108" i="1"/>
  <c r="BG91" i="1"/>
  <c r="BG24" i="1"/>
  <c r="BG69" i="1"/>
  <c r="BG73" i="1"/>
  <c r="BG93" i="1"/>
  <c r="BG54" i="1"/>
  <c r="BG56" i="1"/>
  <c r="BG40" i="1"/>
  <c r="BG71" i="1"/>
  <c r="BG22" i="1"/>
  <c r="BG62" i="1"/>
  <c r="BG63" i="1"/>
  <c r="BG19" i="1"/>
  <c r="BG75" i="1"/>
  <c r="BG77" i="1"/>
  <c r="BG64" i="1"/>
  <c r="BG90" i="1"/>
  <c r="BG74" i="1"/>
  <c r="BG84" i="1"/>
  <c r="BG66" i="1"/>
  <c r="BG33" i="1"/>
  <c r="BG72" i="1"/>
  <c r="BG83" i="1"/>
  <c r="BG65" i="1"/>
  <c r="BG39" i="1"/>
  <c r="BG8" i="1"/>
  <c r="BG95" i="1"/>
  <c r="BG20" i="1"/>
  <c r="BG80" i="1"/>
  <c r="BG107" i="1"/>
  <c r="BG61" i="1"/>
  <c r="BG42" i="1"/>
  <c r="BG6" i="1"/>
  <c r="BG50" i="1"/>
  <c r="BG5" i="1"/>
  <c r="BG23" i="1"/>
  <c r="BG51" i="1"/>
  <c r="BG78" i="1"/>
  <c r="BG79" i="1"/>
  <c r="BG59" i="1"/>
  <c r="BG70" i="1"/>
  <c r="BG12" i="1"/>
  <c r="BG82" i="1"/>
  <c r="BG99" i="1"/>
  <c r="BG85" i="1"/>
  <c r="BG29" i="1"/>
  <c r="BG76" i="1"/>
  <c r="BG81" i="1"/>
  <c r="BG41" i="1"/>
  <c r="BG94" i="1"/>
  <c r="BG36" i="1"/>
  <c r="BG88" i="1"/>
  <c r="BG26" i="1"/>
  <c r="BG105" i="1"/>
  <c r="BG11" i="1"/>
  <c r="BG13" i="1"/>
  <c r="BG48" i="1"/>
  <c r="BG104" i="1"/>
  <c r="BG47" i="1"/>
  <c r="BG17" i="1"/>
  <c r="BG31" i="1"/>
  <c r="BG96" i="1"/>
  <c r="BG30" i="1"/>
  <c r="BG45" i="1"/>
  <c r="BG35" i="1"/>
  <c r="BG103" i="1"/>
  <c r="BG101" i="1"/>
  <c r="BG34" i="1"/>
  <c r="BG49" i="1"/>
  <c r="BG44" i="1"/>
  <c r="BG58" i="1"/>
  <c r="BG25" i="1"/>
  <c r="BG15" i="1"/>
  <c r="BG9" i="1"/>
  <c r="BG102" i="1"/>
  <c r="BG100" i="1"/>
  <c r="BG57" i="1"/>
  <c r="BG60" i="1"/>
  <c r="BG18" i="1"/>
  <c r="BG10" i="1"/>
  <c r="BG21" i="1"/>
  <c r="BG43" i="1"/>
  <c r="BG92" i="1"/>
  <c r="BG27" i="1"/>
  <c r="BG46" i="1"/>
  <c r="BG68" i="1"/>
  <c r="BG89" i="1"/>
  <c r="BG38" i="1"/>
  <c r="BG53" i="1"/>
  <c r="BG97" i="1"/>
  <c r="BG55" i="1"/>
  <c r="BG28" i="1"/>
  <c r="BG86" i="1"/>
  <c r="BG16" i="1"/>
  <c r="BG106" i="1"/>
  <c r="BG52" i="1"/>
  <c r="BG14" i="1"/>
  <c r="BG87" i="1"/>
  <c r="BG98" i="1"/>
  <c r="BG4" i="1"/>
  <c r="BG109" i="1" l="1"/>
</calcChain>
</file>

<file path=xl/comments1.xml><?xml version="1.0" encoding="utf-8"?>
<comments xmlns="http://schemas.openxmlformats.org/spreadsheetml/2006/main">
  <authors>
    <author>Matthew Caddenhead</author>
    <author/>
  </authors>
  <commentList>
    <comment ref="AL4" authorId="0" shapeId="0">
      <text>
        <r>
          <rPr>
            <b/>
            <sz val="9"/>
            <color indexed="81"/>
            <rFont val="Tahoma"/>
            <family val="2"/>
          </rPr>
          <t>Matthew Caddenhead:</t>
        </r>
        <r>
          <rPr>
            <sz val="9"/>
            <color indexed="81"/>
            <rFont val="Tahoma"/>
            <family val="2"/>
          </rPr>
          <t xml:space="preserve">
This # derived from the average of 2007 &amp; 2008 BIOME km2</t>
        </r>
      </text>
    </comment>
    <comment ref="C43" authorId="0" shapeId="0">
      <text>
        <r>
          <rPr>
            <b/>
            <sz val="9"/>
            <color indexed="81"/>
            <rFont val="Tahoma"/>
            <family val="2"/>
          </rPr>
          <t>Matthew Caddenhead:</t>
        </r>
        <r>
          <rPr>
            <sz val="9"/>
            <color indexed="81"/>
            <rFont val="Tahoma"/>
            <family val="2"/>
          </rPr>
          <t xml:space="preserve">
Cabinda is estimated
</t>
        </r>
      </text>
    </comment>
    <comment ref="C52" authorId="0" shapeId="0">
      <text>
        <r>
          <rPr>
            <b/>
            <sz val="9"/>
            <color indexed="81"/>
            <rFont val="Tahoma"/>
            <charset val="1"/>
          </rPr>
          <t>Matthew Caddenhead:</t>
        </r>
        <r>
          <rPr>
            <sz val="9"/>
            <color indexed="81"/>
            <rFont val="Tahoma"/>
            <charset val="1"/>
          </rPr>
          <t xml:space="preserve">
Congo, DR interpolated with annual change.
Gain is the average of all countries</t>
        </r>
      </text>
    </comment>
    <comment ref="C63" authorId="1" shapeId="0">
      <text>
        <r>
          <rPr>
            <sz val="10"/>
            <color theme="1"/>
            <rFont val="Arial"/>
            <family val="2"/>
          </rPr>
          <t>Includes special administrative units Hong Kong and Macau
-Stuart Hamilton</t>
        </r>
      </text>
    </comment>
    <comment ref="C71" authorId="1" shapeId="0">
      <text>
        <r>
          <rPr>
            <sz val="10"/>
            <color theme="1"/>
            <rFont val="Arial"/>
            <family val="2"/>
          </rPr>
          <t>Includes Somaliland
-Stuart Hamilton</t>
        </r>
      </text>
    </comment>
    <comment ref="C82" authorId="1" shapeId="0">
      <text>
        <r>
          <rPr>
            <sz val="10"/>
            <color theme="1"/>
            <rFont val="Arial"/>
            <family val="2"/>
          </rPr>
          <t>The four constituent countries that form the Kingdom of the
Netherlands are listed separately whereas the special constituents within the Netherlands are grouped into this category but only Bonaire has mangroves in this group.
-Stuart Hamilton</t>
        </r>
      </text>
    </comment>
    <comment ref="C86" authorId="1" shapeId="0">
      <text>
        <r>
          <rPr>
            <sz val="10"/>
            <color theme="1"/>
            <rFont val="Arial"/>
            <family val="2"/>
          </rPr>
          <t>The four constituent countries that form the Kingdom of the Netherlands are listed separately.
-Stuart Hamilton</t>
        </r>
      </text>
    </comment>
    <comment ref="C97" authorId="1" shapeId="0">
      <text>
        <r>
          <rPr>
            <sz val="10"/>
            <color theme="1"/>
            <rFont val="Arial"/>
            <family val="2"/>
          </rPr>
          <t>The four constituent countries that form the Kingdom of the Netherlands are listed separately.
-Stuart Hamilton</t>
        </r>
      </text>
    </comment>
    <comment ref="C101" authorId="1" shapeId="0">
      <text>
        <r>
          <rPr>
            <sz val="10"/>
            <color theme="1"/>
            <rFont val="Arial"/>
            <family val="2"/>
          </rPr>
          <t>French overseas departments that are part of France and in the EU are included in France whereas French collectives that are not a part of the EU are listed individually.
-Stuart Hamilton</t>
        </r>
      </text>
    </comment>
    <comment ref="C107" authorId="1" shapeId="0">
      <text>
        <r>
          <rPr>
            <sz val="10"/>
            <color theme="1"/>
            <rFont val="Arial"/>
            <family val="2"/>
          </rPr>
          <t>French overseas departments that are part of France and in the EU are included in France whereas French collectives that are not a part of the EU are listed individually.
-Stuart Hamilton</t>
        </r>
      </text>
    </comment>
  </commentList>
</comments>
</file>

<file path=xl/sharedStrings.xml><?xml version="1.0" encoding="utf-8"?>
<sst xmlns="http://schemas.openxmlformats.org/spreadsheetml/2006/main" count="371" uniqueCount="252">
  <si>
    <t>Mangrove Change 2000 - 2012</t>
  </si>
  <si>
    <t>2000 MF Rank</t>
  </si>
  <si>
    <t>ISO 3 Num</t>
  </si>
  <si>
    <t>Country Name</t>
  </si>
  <si>
    <t>BIOME</t>
  </si>
  <si>
    <t>km2</t>
  </si>
  <si>
    <t>%</t>
  </si>
  <si>
    <t>2000 - 2012</t>
  </si>
  <si>
    <t>Anually</t>
  </si>
  <si>
    <t>Indonesia</t>
  </si>
  <si>
    <t>Brazil</t>
  </si>
  <si>
    <t>Malaysia</t>
  </si>
  <si>
    <t>Papua New Guinea</t>
  </si>
  <si>
    <t>Australia</t>
  </si>
  <si>
    <t>Mexico</t>
  </si>
  <si>
    <t>Myanmar</t>
  </si>
  <si>
    <t>Nigeria</t>
  </si>
  <si>
    <t>Venezuela</t>
  </si>
  <si>
    <t>Philippines</t>
  </si>
  <si>
    <t>Thailand</t>
  </si>
  <si>
    <t>Bangladesh</t>
  </si>
  <si>
    <t>Colombia</t>
  </si>
  <si>
    <t>Cuba</t>
  </si>
  <si>
    <t>United States</t>
  </si>
  <si>
    <t>Panama</t>
  </si>
  <si>
    <t>Mozambique</t>
  </si>
  <si>
    <t>Cameroon</t>
  </si>
  <si>
    <t>Gabon</t>
  </si>
  <si>
    <t>Ecuador</t>
  </si>
  <si>
    <t>Madagascar</t>
  </si>
  <si>
    <t>India</t>
  </si>
  <si>
    <t>Guinea</t>
  </si>
  <si>
    <t>Guinea-Bissau</t>
  </si>
  <si>
    <t>Viet Nam</t>
  </si>
  <si>
    <t>France (Martinique, Guiana, Guadeloupe, Mayotte)</t>
  </si>
  <si>
    <t>Sierra Leone</t>
  </si>
  <si>
    <t>Nicaragua</t>
  </si>
  <si>
    <t>Honduras</t>
  </si>
  <si>
    <t>Suriname</t>
  </si>
  <si>
    <t>Tanzania</t>
  </si>
  <si>
    <t>Fiji</t>
  </si>
  <si>
    <t>Solomon Islands</t>
  </si>
  <si>
    <t>Cambodia</t>
  </si>
  <si>
    <t>Costa Rica</t>
  </si>
  <si>
    <t>Belize</t>
  </si>
  <si>
    <t>Guatemala</t>
  </si>
  <si>
    <t>El Salvador</t>
  </si>
  <si>
    <t>Kenya</t>
  </si>
  <si>
    <t>Angola</t>
  </si>
  <si>
    <t>Guyana</t>
  </si>
  <si>
    <t>Equatorial Guinea</t>
  </si>
  <si>
    <t>Senegal</t>
  </si>
  <si>
    <t>Congo, DR</t>
  </si>
  <si>
    <t>Brunei Darussalam</t>
  </si>
  <si>
    <t>Dominican Republic</t>
  </si>
  <si>
    <t>New Caledonia</t>
  </si>
  <si>
    <t>New Zealand</t>
  </si>
  <si>
    <t>Trinidad and Tobago</t>
  </si>
  <si>
    <t>Palau</t>
  </si>
  <si>
    <t>Gambia</t>
  </si>
  <si>
    <t>Liberia</t>
  </si>
  <si>
    <t>Cayman Islands</t>
  </si>
  <si>
    <t>Puerto Rico</t>
  </si>
  <si>
    <t>Jamaica</t>
  </si>
  <si>
    <t>Haiti</t>
  </si>
  <si>
    <t>Bahamas</t>
  </si>
  <si>
    <t>Sri Lanka</t>
  </si>
  <si>
    <t>China</t>
  </si>
  <si>
    <t>Ghana</t>
  </si>
  <si>
    <t>Côte dIvoire</t>
  </si>
  <si>
    <t>Peru</t>
  </si>
  <si>
    <t>Pakistan</t>
  </si>
  <si>
    <t>Vanuatu</t>
  </si>
  <si>
    <t>Timor-Leste</t>
  </si>
  <si>
    <t>Japan</t>
  </si>
  <si>
    <t>Somalia</t>
  </si>
  <si>
    <t>South Africa</t>
  </si>
  <si>
    <t>Benin</t>
  </si>
  <si>
    <t>Micronesia, FS</t>
  </si>
  <si>
    <t>Seychelles</t>
  </si>
  <si>
    <t>Singapore</t>
  </si>
  <si>
    <t>Antigua and Barbuda</t>
  </si>
  <si>
    <t>Eritrea</t>
  </si>
  <si>
    <t>Virgin Islands, U.S.</t>
  </si>
  <si>
    <t>Grenada</t>
  </si>
  <si>
    <t>Saint Lucia</t>
  </si>
  <si>
    <t>Netherlands - Bonaire</t>
  </si>
  <si>
    <t>Taiwan</t>
  </si>
  <si>
    <t>Comoros</t>
  </si>
  <si>
    <t>Togo</t>
  </si>
  <si>
    <t>Curaçao</t>
  </si>
  <si>
    <t>Saudi Arabia</t>
  </si>
  <si>
    <t>Maldives</t>
  </si>
  <si>
    <t>Morocco</t>
  </si>
  <si>
    <t>United Arab Emirates</t>
  </si>
  <si>
    <t>Virgin Islands, British</t>
  </si>
  <si>
    <t>St.Vincent &amp; Grenadines</t>
  </si>
  <si>
    <t>Djibouti</t>
  </si>
  <si>
    <t>Saint Kitts and Nevis</t>
  </si>
  <si>
    <t>Yemen</t>
  </si>
  <si>
    <t>Aruba</t>
  </si>
  <si>
    <t>Barbados</t>
  </si>
  <si>
    <t>Anguilla</t>
  </si>
  <si>
    <t>Iran</t>
  </si>
  <si>
    <t>Saint Martin</t>
  </si>
  <si>
    <t>Bermuda</t>
  </si>
  <si>
    <t>Oman</t>
  </si>
  <si>
    <t>Sudan</t>
  </si>
  <si>
    <t>Egypt</t>
  </si>
  <si>
    <t>Qatar</t>
  </si>
  <si>
    <t>Saint Barthélemy</t>
  </si>
  <si>
    <t>Mauritania</t>
  </si>
  <si>
    <t>TOTAL</t>
  </si>
  <si>
    <t>81,484.96</t>
  </si>
  <si>
    <t>4.73%</t>
  </si>
  <si>
    <t>ISONUM3</t>
  </si>
  <si>
    <t>00 to 12 gain</t>
  </si>
  <si>
    <t>545.55</t>
  </si>
  <si>
    <t>545.24</t>
  </si>
  <si>
    <t>544.021</t>
  </si>
  <si>
    <t>543.27</t>
  </si>
  <si>
    <t>542.09</t>
  </si>
  <si>
    <t>540.53</t>
  </si>
  <si>
    <t>540.29</t>
  </si>
  <si>
    <t>539.67</t>
  </si>
  <si>
    <t>538.26</t>
  </si>
  <si>
    <t>532.49</t>
  </si>
  <si>
    <t>531.00</t>
  </si>
  <si>
    <t>529.81</t>
  </si>
  <si>
    <t>360</t>
  </si>
  <si>
    <t>76</t>
  </si>
  <si>
    <t>458</t>
  </si>
  <si>
    <t>598</t>
  </si>
  <si>
    <t>36</t>
  </si>
  <si>
    <t>484</t>
  </si>
  <si>
    <t>104</t>
  </si>
  <si>
    <t>566</t>
  </si>
  <si>
    <t>862</t>
  </si>
  <si>
    <t>608</t>
  </si>
  <si>
    <t>764</t>
  </si>
  <si>
    <t>50</t>
  </si>
  <si>
    <t>170</t>
  </si>
  <si>
    <t>192</t>
  </si>
  <si>
    <t>840</t>
  </si>
  <si>
    <t>591</t>
  </si>
  <si>
    <t>508</t>
  </si>
  <si>
    <t>120</t>
  </si>
  <si>
    <t>266</t>
  </si>
  <si>
    <t>218</t>
  </si>
  <si>
    <t>450</t>
  </si>
  <si>
    <t>356</t>
  </si>
  <si>
    <t>324</t>
  </si>
  <si>
    <t>624</t>
  </si>
  <si>
    <t>704</t>
  </si>
  <si>
    <t>250</t>
  </si>
  <si>
    <t>694</t>
  </si>
  <si>
    <t>558</t>
  </si>
  <si>
    <t>340</t>
  </si>
  <si>
    <t>740</t>
  </si>
  <si>
    <t>834</t>
  </si>
  <si>
    <t>242</t>
  </si>
  <si>
    <t>90</t>
  </si>
  <si>
    <t>116</t>
  </si>
  <si>
    <t>188</t>
  </si>
  <si>
    <t>84</t>
  </si>
  <si>
    <t>320</t>
  </si>
  <si>
    <t>222</t>
  </si>
  <si>
    <t>404</t>
  </si>
  <si>
    <t>24</t>
  </si>
  <si>
    <t>328</t>
  </si>
  <si>
    <t>226</t>
  </si>
  <si>
    <t>686</t>
  </si>
  <si>
    <t>180</t>
  </si>
  <si>
    <t>96</t>
  </si>
  <si>
    <t>214</t>
  </si>
  <si>
    <t>540</t>
  </si>
  <si>
    <t>554</t>
  </si>
  <si>
    <t>178</t>
  </si>
  <si>
    <t>780</t>
  </si>
  <si>
    <t>585</t>
  </si>
  <si>
    <t>270</t>
  </si>
  <si>
    <t>430</t>
  </si>
  <si>
    <t>136</t>
  </si>
  <si>
    <t>630</t>
  </si>
  <si>
    <t>388</t>
  </si>
  <si>
    <t>332</t>
  </si>
  <si>
    <t>44</t>
  </si>
  <si>
    <t>156</t>
  </si>
  <si>
    <t>144</t>
  </si>
  <si>
    <t>288</t>
  </si>
  <si>
    <t>384</t>
  </si>
  <si>
    <t>604</t>
  </si>
  <si>
    <t>586</t>
  </si>
  <si>
    <t>548</t>
  </si>
  <si>
    <t>626</t>
  </si>
  <si>
    <t>392</t>
  </si>
  <si>
    <t>706</t>
  </si>
  <si>
    <t>710</t>
  </si>
  <si>
    <t>204</t>
  </si>
  <si>
    <t>583</t>
  </si>
  <si>
    <t>690</t>
  </si>
  <si>
    <t>702</t>
  </si>
  <si>
    <t>28</t>
  </si>
  <si>
    <t>232</t>
  </si>
  <si>
    <t>850</t>
  </si>
  <si>
    <t>308</t>
  </si>
  <si>
    <t>662</t>
  </si>
  <si>
    <t>528</t>
  </si>
  <si>
    <t>158</t>
  </si>
  <si>
    <t>174</t>
  </si>
  <si>
    <t>768</t>
  </si>
  <si>
    <t>531</t>
  </si>
  <si>
    <t>682</t>
  </si>
  <si>
    <t>462</t>
  </si>
  <si>
    <t>504</t>
  </si>
  <si>
    <t>784</t>
  </si>
  <si>
    <t>92</t>
  </si>
  <si>
    <t>670</t>
  </si>
  <si>
    <t>262</t>
  </si>
  <si>
    <t>659</t>
  </si>
  <si>
    <t>796</t>
  </si>
  <si>
    <t>887</t>
  </si>
  <si>
    <t>533</t>
  </si>
  <si>
    <t>52</t>
  </si>
  <si>
    <t>660</t>
  </si>
  <si>
    <t>364</t>
  </si>
  <si>
    <t>663</t>
  </si>
  <si>
    <t>60</t>
  </si>
  <si>
    <t>512</t>
  </si>
  <si>
    <t>729</t>
  </si>
  <si>
    <t>818</t>
  </si>
  <si>
    <t>634</t>
  </si>
  <si>
    <t>652</t>
  </si>
  <si>
    <t>478</t>
  </si>
  <si>
    <t>TEOW</t>
  </si>
  <si>
    <t>00_to_12_gain</t>
  </si>
  <si>
    <t>Country</t>
  </si>
  <si>
    <t>2000</t>
  </si>
  <si>
    <t>2012</t>
  </si>
  <si>
    <t>Site</t>
  </si>
  <si>
    <t>% Loss 00 - 12</t>
  </si>
  <si>
    <t>SUN</t>
  </si>
  <si>
    <t>EVE</t>
  </si>
  <si>
    <t>CAM</t>
  </si>
  <si>
    <t>CAY</t>
  </si>
  <si>
    <t>AUS</t>
  </si>
  <si>
    <t>Total</t>
  </si>
  <si>
    <t>Average 00_to_12_gain</t>
  </si>
  <si>
    <t>BIOME w/ Gain</t>
  </si>
  <si>
    <t>MFW</t>
  </si>
  <si>
    <t xml:space="preserve">Turks and Caicos </t>
  </si>
  <si>
    <t>blue = estimation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</si>
</sst>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
    <numFmt numFmtId="166" formatCode="0.00000"/>
    <numFmt numFmtId="167" formatCode="&quot; &quot;&quot;$&quot;&quot; &quot;#,##0.00&quot; &quot;;&quot; &quot;&quot;$&quot;&quot; (&quot;#,##0.00&quot;)&quot;;&quot; &quot;&quot;$&quot;&quot;- &quot;;&quot; &quot;@&quot; &quot;"/>
    <numFmt numFmtId="168" formatCode="&quot; &quot;&quot;$&quot;&quot; &quot;#,##0&quot; &quot;;&quot; &quot;&quot;$&quot;&quot; (&quot;#,##0&quot;)&quot;;&quot; &quot;&quot;$&quot;&quot;- &quot;;&quot; &quot;@&quot; &quot;"/>
    <numFmt numFmtId="169" formatCode="&quot;  &quot;#,##0.00&quot; &quot;;&quot;  (&quot;#,##0.00&quot;)&quot;;&quot; - &quot;;&quot; &quot;@&quot; &quot;"/>
    <numFmt numFmtId="170" formatCode="&quot;  &quot;#,##0&quot; &quot;;&quot;  (&quot;#,##0&quot;)&quot;;&quot; - &quot;;&quot; &quot;@&quot; &quot;"/>
  </numFmts>
  <fonts count="27" x14ac:knownFonts="1">
    <font>
      <sz val="10"/>
      <color theme="1"/>
      <name val="Arial"/>
      <family val="2"/>
    </font>
    <font>
      <sz val="10"/>
      <color theme="1"/>
      <name val="Arial"/>
      <family val="2"/>
    </font>
    <font>
      <b/>
      <sz val="11"/>
      <color rgb="FF000000"/>
      <name val="Arial"/>
      <family val="2"/>
    </font>
    <font>
      <b/>
      <sz val="11"/>
      <color rgb="FF0000FF"/>
      <name val="Arial"/>
      <family val="2"/>
    </font>
    <font>
      <sz val="11"/>
      <color rgb="FF000000"/>
      <name val="Arial"/>
      <family val="2"/>
    </font>
    <font>
      <i/>
      <sz val="11"/>
      <color rgb="FF0000FF"/>
      <name val="Arial"/>
      <family val="2"/>
    </font>
    <font>
      <b/>
      <sz val="11"/>
      <color theme="1"/>
      <name val="Arial"/>
      <family val="2"/>
    </font>
    <font>
      <sz val="11"/>
      <color theme="1"/>
      <name val="Arial"/>
      <family val="2"/>
    </font>
    <font>
      <sz val="11"/>
      <color theme="4"/>
      <name val="Arial"/>
      <family val="2"/>
    </font>
    <font>
      <b/>
      <sz val="11"/>
      <color theme="4"/>
      <name val="Arial"/>
      <family val="2"/>
    </font>
    <font>
      <sz val="10"/>
      <color theme="4"/>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0"/>
      <name val="Arial"/>
      <family val="2"/>
    </font>
    <font>
      <b/>
      <sz val="10"/>
      <name val="Arial"/>
      <family val="2"/>
    </font>
    <font>
      <b/>
      <sz val="10"/>
      <color theme="1"/>
      <name val="Arial"/>
      <family val="2"/>
    </font>
    <font>
      <b/>
      <sz val="11"/>
      <color rgb="FFFF0000"/>
      <name val="Arial"/>
      <family val="2"/>
    </font>
    <font>
      <sz val="11"/>
      <color rgb="FFFF0000"/>
      <name val="Arial"/>
      <family val="2"/>
    </font>
    <font>
      <sz val="10"/>
      <color rgb="FFFF0000"/>
      <name val="Arial"/>
      <family val="2"/>
    </font>
    <font>
      <b/>
      <sz val="12"/>
      <color rgb="FF000000"/>
      <name val="Georgia"/>
      <family val="1"/>
    </font>
    <font>
      <b/>
      <sz val="12"/>
      <color rgb="FF0000FF"/>
      <name val="Georgia"/>
      <family val="1"/>
    </font>
    <font>
      <sz val="12"/>
      <color rgb="FF000000"/>
      <name val="Georgia"/>
      <family val="1"/>
    </font>
    <font>
      <sz val="12"/>
      <color rgb="FF0000FF"/>
      <name val="Georgia"/>
      <family val="1"/>
    </font>
    <font>
      <sz val="12"/>
      <color theme="4"/>
      <name val="Georgia"/>
      <family val="1"/>
    </font>
    <font>
      <b/>
      <sz val="12"/>
      <color theme="4"/>
      <name val="Georgia"/>
      <family val="1"/>
    </font>
  </fonts>
  <fills count="7">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
      <patternFill patternType="solid">
        <fgColor theme="0"/>
        <bgColor rgb="FFFFFFFF"/>
      </patternFill>
    </fill>
    <fill>
      <patternFill patternType="solid">
        <fgColor theme="0" tint="-0.249977111117893"/>
        <bgColor indexed="64"/>
      </patternFill>
    </fill>
  </fills>
  <borders count="9">
    <border>
      <left/>
      <right/>
      <top/>
      <bottom/>
      <diagonal/>
    </border>
    <border>
      <left/>
      <right/>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6">
    <xf numFmtId="0" fontId="0" fillId="0" borderId="0"/>
    <xf numFmtId="167"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9" fontId="1" fillId="0" borderId="0" applyFont="0" applyFill="0" applyBorder="0" applyAlignment="0" applyProtection="0"/>
  </cellStyleXfs>
  <cellXfs count="123">
    <xf numFmtId="0" fontId="0" fillId="0" borderId="0" xfId="0"/>
    <xf numFmtId="4" fontId="4" fillId="0" borderId="0" xfId="0" applyNumberFormat="1" applyFont="1" applyAlignment="1">
      <alignment horizontal="center" vertical="center"/>
    </xf>
    <xf numFmtId="4" fontId="4" fillId="0" borderId="2" xfId="0" applyNumberFormat="1" applyFont="1" applyBorder="1" applyAlignment="1">
      <alignment horizontal="center" vertical="center"/>
    </xf>
    <xf numFmtId="2" fontId="4" fillId="0" borderId="0" xfId="0" applyNumberFormat="1" applyFont="1" applyAlignment="1">
      <alignment horizontal="center" vertical="center"/>
    </xf>
    <xf numFmtId="2" fontId="2" fillId="0" borderId="0" xfId="0" applyNumberFormat="1" applyFont="1" applyAlignment="1">
      <alignment horizontal="center" vertical="center" wrapText="1"/>
    </xf>
    <xf numFmtId="0" fontId="4" fillId="0" borderId="0" xfId="0" applyFont="1" applyAlignment="1">
      <alignment horizontal="center"/>
    </xf>
    <xf numFmtId="2" fontId="5" fillId="0" borderId="0" xfId="0" applyNumberFormat="1" applyFont="1" applyAlignment="1">
      <alignment horizontal="center" vertical="center"/>
    </xf>
    <xf numFmtId="2" fontId="3" fillId="0" borderId="0" xfId="0" applyNumberFormat="1" applyFont="1" applyAlignment="1">
      <alignment horizontal="center" vertical="center" wrapText="1"/>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2" fontId="7" fillId="0" borderId="4" xfId="0" applyNumberFormat="1" applyFont="1" applyBorder="1" applyAlignment="1">
      <alignment horizontal="center" vertical="center"/>
    </xf>
    <xf numFmtId="164" fontId="7" fillId="0" borderId="4" xfId="0" applyNumberFormat="1" applyFont="1" applyBorder="1" applyAlignment="1">
      <alignment horizontal="center" vertical="center"/>
    </xf>
    <xf numFmtId="0" fontId="7" fillId="0" borderId="4" xfId="0" applyFont="1" applyBorder="1" applyAlignment="1">
      <alignment horizontal="center" vertical="center"/>
    </xf>
    <xf numFmtId="2" fontId="7" fillId="0" borderId="4" xfId="0" applyNumberFormat="1" applyFont="1" applyBorder="1" applyAlignment="1">
      <alignment horizontal="center"/>
    </xf>
    <xf numFmtId="0" fontId="7" fillId="0" borderId="4" xfId="0" applyFont="1" applyBorder="1" applyAlignment="1">
      <alignment horizontal="center"/>
    </xf>
    <xf numFmtId="0" fontId="6" fillId="3" borderId="4" xfId="0" applyFont="1" applyFill="1" applyBorder="1" applyAlignment="1">
      <alignment horizontal="center"/>
    </xf>
    <xf numFmtId="0" fontId="6" fillId="4" borderId="4" xfId="0" applyFont="1" applyFill="1" applyBorder="1" applyAlignment="1">
      <alignment horizontal="center"/>
    </xf>
    <xf numFmtId="0" fontId="7" fillId="3" borderId="0" xfId="0" applyFont="1" applyFill="1" applyAlignment="1"/>
    <xf numFmtId="0" fontId="6" fillId="3" borderId="0" xfId="0" applyFont="1" applyFill="1" applyAlignment="1">
      <alignment horizontal="center"/>
    </xf>
    <xf numFmtId="0" fontId="7" fillId="3" borderId="4" xfId="0" applyFont="1" applyFill="1" applyBorder="1" applyAlignment="1"/>
    <xf numFmtId="0" fontId="7" fillId="3" borderId="4" xfId="0" applyFont="1" applyFill="1" applyBorder="1" applyAlignment="1">
      <alignment horizontal="center"/>
    </xf>
    <xf numFmtId="0" fontId="6" fillId="0" borderId="4" xfId="0" applyFont="1" applyBorder="1" applyAlignment="1">
      <alignment horizontal="center"/>
    </xf>
    <xf numFmtId="0" fontId="6" fillId="3" borderId="0" xfId="0" applyFont="1" applyFill="1" applyAlignment="1"/>
    <xf numFmtId="0" fontId="2" fillId="3" borderId="0" xfId="0" applyFont="1" applyFill="1" applyAlignment="1">
      <alignment horizontal="center"/>
    </xf>
    <xf numFmtId="0" fontId="6" fillId="3" borderId="4" xfId="0" applyFont="1" applyFill="1" applyBorder="1" applyAlignment="1"/>
    <xf numFmtId="0" fontId="4" fillId="3" borderId="4" xfId="0" applyFont="1" applyFill="1" applyBorder="1" applyAlignment="1">
      <alignment horizontal="center"/>
    </xf>
    <xf numFmtId="0" fontId="6" fillId="0" borderId="0" xfId="0" applyFont="1" applyAlignment="1">
      <alignment horizontal="center" vertical="center"/>
    </xf>
    <xf numFmtId="4" fontId="7" fillId="0" borderId="0" xfId="0" applyNumberFormat="1" applyFont="1" applyAlignment="1">
      <alignment horizontal="center" vertical="center"/>
    </xf>
    <xf numFmtId="10" fontId="0" fillId="0" borderId="0" xfId="0" applyNumberFormat="1" applyFont="1"/>
    <xf numFmtId="4" fontId="6" fillId="0" borderId="0" xfId="0" applyNumberFormat="1" applyFont="1" applyAlignment="1">
      <alignment horizontal="center" vertical="center"/>
    </xf>
    <xf numFmtId="0" fontId="7" fillId="0" borderId="0" xfId="0" applyFont="1" applyAlignment="1">
      <alignment horizontal="center" vertical="center"/>
    </xf>
    <xf numFmtId="10" fontId="7" fillId="0" borderId="0" xfId="0" applyNumberFormat="1" applyFont="1" applyAlignment="1">
      <alignment horizontal="center" vertical="center"/>
    </xf>
    <xf numFmtId="4" fontId="0" fillId="0" borderId="0" xfId="0" applyNumberFormat="1" applyFont="1"/>
    <xf numFmtId="0" fontId="6" fillId="0" borderId="1" xfId="0" applyFont="1" applyBorder="1" applyAlignment="1">
      <alignment horizontal="center"/>
    </xf>
    <xf numFmtId="0" fontId="6" fillId="0" borderId="0" xfId="0" applyFont="1" applyAlignment="1">
      <alignment horizontal="center"/>
    </xf>
    <xf numFmtId="165" fontId="7" fillId="0" borderId="0" xfId="0" applyNumberFormat="1" applyFont="1" applyAlignment="1">
      <alignment horizontal="center"/>
    </xf>
    <xf numFmtId="10" fontId="7" fillId="0" borderId="0" xfId="0" applyNumberFormat="1" applyFont="1" applyAlignment="1">
      <alignment horizontal="center"/>
    </xf>
    <xf numFmtId="0" fontId="6" fillId="0" borderId="3" xfId="0" applyFont="1" applyBorder="1" applyAlignment="1">
      <alignment horizontal="center"/>
    </xf>
    <xf numFmtId="165" fontId="6" fillId="0" borderId="3" xfId="0" applyNumberFormat="1" applyFont="1" applyBorder="1" applyAlignment="1">
      <alignment horizontal="center"/>
    </xf>
    <xf numFmtId="10" fontId="6" fillId="0" borderId="3" xfId="0" applyNumberFormat="1" applyFont="1" applyBorder="1" applyAlignment="1">
      <alignment horizontal="center"/>
    </xf>
    <xf numFmtId="0" fontId="10" fillId="0" borderId="0" xfId="0" applyFont="1"/>
    <xf numFmtId="4" fontId="7" fillId="0" borderId="4" xfId="0" applyNumberFormat="1" applyFont="1" applyBorder="1" applyAlignment="1">
      <alignment horizontal="center"/>
    </xf>
    <xf numFmtId="0" fontId="9" fillId="3" borderId="0" xfId="0" applyFont="1" applyFill="1" applyAlignment="1">
      <alignment horizontal="center"/>
    </xf>
    <xf numFmtId="0" fontId="8" fillId="3" borderId="4" xfId="0" applyFont="1" applyFill="1" applyBorder="1" applyAlignment="1">
      <alignment horizontal="center"/>
    </xf>
    <xf numFmtId="4" fontId="8" fillId="0" borderId="4" xfId="0" applyNumberFormat="1" applyFont="1" applyBorder="1" applyAlignment="1"/>
    <xf numFmtId="4" fontId="8" fillId="3" borderId="0" xfId="0" applyNumberFormat="1" applyFont="1" applyFill="1" applyAlignment="1">
      <alignment horizontal="center"/>
    </xf>
    <xf numFmtId="4" fontId="8" fillId="3" borderId="4" xfId="0" applyNumberFormat="1" applyFont="1" applyFill="1" applyBorder="1" applyAlignment="1">
      <alignment horizontal="center"/>
    </xf>
    <xf numFmtId="2" fontId="8" fillId="0" borderId="4" xfId="0" applyNumberFormat="1" applyFont="1" applyBorder="1" applyAlignment="1">
      <alignment horizontal="center"/>
    </xf>
    <xf numFmtId="9" fontId="5" fillId="0" borderId="0" xfId="5" applyFont="1" applyAlignment="1">
      <alignment horizontal="center" vertical="center"/>
    </xf>
    <xf numFmtId="2" fontId="15" fillId="0" borderId="7" xfId="0" applyNumberFormat="1" applyFont="1" applyBorder="1" applyAlignment="1">
      <alignment horizontal="center"/>
    </xf>
    <xf numFmtId="4" fontId="8" fillId="0" borderId="4" xfId="0" applyNumberFormat="1" applyFont="1" applyBorder="1" applyAlignment="1">
      <alignment horizontal="center"/>
    </xf>
    <xf numFmtId="0" fontId="6" fillId="0" borderId="5" xfId="0" applyFont="1" applyBorder="1" applyAlignment="1">
      <alignment horizontal="center"/>
    </xf>
    <xf numFmtId="2" fontId="7" fillId="0" borderId="6" xfId="0" applyNumberFormat="1" applyFont="1" applyBorder="1" applyAlignment="1">
      <alignment horizontal="center"/>
    </xf>
    <xf numFmtId="0" fontId="4" fillId="3" borderId="8" xfId="0" applyFont="1" applyFill="1" applyBorder="1" applyAlignment="1">
      <alignment horizontal="center"/>
    </xf>
    <xf numFmtId="2" fontId="7" fillId="0" borderId="7" xfId="0" applyNumberFormat="1" applyFont="1" applyBorder="1" applyAlignment="1">
      <alignment horizontal="center"/>
    </xf>
    <xf numFmtId="10" fontId="0" fillId="0" borderId="0" xfId="5" applyNumberFormat="1" applyFont="1"/>
    <xf numFmtId="10" fontId="17" fillId="0" borderId="0" xfId="5" applyNumberFormat="1" applyFont="1"/>
    <xf numFmtId="0" fontId="18" fillId="3" borderId="4" xfId="0" applyFont="1" applyFill="1" applyBorder="1" applyAlignment="1">
      <alignment horizontal="center"/>
    </xf>
    <xf numFmtId="0" fontId="18" fillId="0" borderId="5" xfId="0" applyFont="1" applyBorder="1" applyAlignment="1">
      <alignment horizontal="center"/>
    </xf>
    <xf numFmtId="2" fontId="19" fillId="0" borderId="7" xfId="0" applyNumberFormat="1" applyFont="1" applyBorder="1" applyAlignment="1">
      <alignment horizontal="center"/>
    </xf>
    <xf numFmtId="2" fontId="19" fillId="0" borderId="6" xfId="0" applyNumberFormat="1" applyFont="1" applyBorder="1" applyAlignment="1">
      <alignment horizontal="center"/>
    </xf>
    <xf numFmtId="4" fontId="19" fillId="0" borderId="4" xfId="0" applyNumberFormat="1" applyFont="1" applyBorder="1" applyAlignment="1"/>
    <xf numFmtId="2" fontId="19" fillId="0" borderId="4" xfId="0" applyNumberFormat="1" applyFont="1" applyBorder="1" applyAlignment="1">
      <alignment horizontal="center"/>
    </xf>
    <xf numFmtId="0" fontId="20" fillId="0" borderId="0" xfId="0" applyFont="1"/>
    <xf numFmtId="0" fontId="17" fillId="0" borderId="0" xfId="0" applyFont="1"/>
    <xf numFmtId="0" fontId="6" fillId="6" borderId="0" xfId="0" applyFont="1" applyFill="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wrapText="1"/>
    </xf>
    <xf numFmtId="2" fontId="21" fillId="0" borderId="4" xfId="0" applyNumberFormat="1" applyFont="1" applyBorder="1" applyAlignment="1">
      <alignment horizontal="center" vertical="center"/>
    </xf>
    <xf numFmtId="166" fontId="21" fillId="0" borderId="4" xfId="0" applyNumberFormat="1" applyFont="1" applyBorder="1" applyAlignment="1">
      <alignment horizontal="center" vertical="center"/>
    </xf>
    <xf numFmtId="166" fontId="22" fillId="0" borderId="4" xfId="0" applyNumberFormat="1" applyFont="1" applyBorder="1" applyAlignment="1">
      <alignment horizontal="center" vertical="center"/>
    </xf>
    <xf numFmtId="0" fontId="22" fillId="0" borderId="4" xfId="0" applyFont="1" applyBorder="1" applyAlignment="1">
      <alignment horizontal="center" vertical="center"/>
    </xf>
    <xf numFmtId="0" fontId="23" fillId="0" borderId="4" xfId="0" applyFont="1" applyBorder="1" applyAlignment="1">
      <alignment horizontal="center" vertical="center" wrapText="1"/>
    </xf>
    <xf numFmtId="4" fontId="23" fillId="0" borderId="4" xfId="0" applyNumberFormat="1" applyFont="1" applyBorder="1" applyAlignment="1">
      <alignment horizontal="center" vertical="center"/>
    </xf>
    <xf numFmtId="10" fontId="23" fillId="0" borderId="4" xfId="5" applyNumberFormat="1" applyFont="1" applyBorder="1" applyAlignment="1">
      <alignment horizontal="center" vertical="center"/>
    </xf>
    <xf numFmtId="10" fontId="23" fillId="2" borderId="4" xfId="5" applyNumberFormat="1" applyFont="1" applyFill="1" applyBorder="1" applyAlignment="1">
      <alignment horizontal="center" vertical="center"/>
    </xf>
    <xf numFmtId="4" fontId="23" fillId="2" borderId="4" xfId="0" applyNumberFormat="1" applyFont="1" applyFill="1" applyBorder="1" applyAlignment="1">
      <alignment horizontal="center" vertical="center"/>
    </xf>
    <xf numFmtId="4" fontId="23" fillId="0" borderId="4" xfId="0" quotePrefix="1" applyNumberFormat="1" applyFont="1" applyBorder="1" applyAlignment="1">
      <alignment horizontal="center" vertical="center"/>
    </xf>
    <xf numFmtId="4" fontId="24" fillId="0" borderId="4" xfId="0" applyNumberFormat="1" applyFont="1" applyBorder="1" applyAlignment="1">
      <alignment horizontal="center" vertical="center"/>
    </xf>
    <xf numFmtId="10" fontId="24" fillId="2" borderId="4" xfId="0" applyNumberFormat="1" applyFont="1" applyFill="1" applyBorder="1" applyAlignment="1">
      <alignment horizontal="center" vertical="center"/>
    </xf>
    <xf numFmtId="4" fontId="24" fillId="2" borderId="4" xfId="0" applyNumberFormat="1" applyFont="1" applyFill="1" applyBorder="1" applyAlignment="1">
      <alignment horizontal="center" vertical="center"/>
    </xf>
    <xf numFmtId="10" fontId="24" fillId="2" borderId="4" xfId="5" applyNumberFormat="1" applyFont="1" applyFill="1" applyBorder="1" applyAlignment="1">
      <alignment horizontal="center" vertical="center"/>
    </xf>
    <xf numFmtId="10" fontId="23" fillId="0" borderId="4" xfId="0" applyNumberFormat="1" applyFont="1" applyBorder="1" applyAlignment="1">
      <alignment horizontal="center" vertical="center"/>
    </xf>
    <xf numFmtId="0" fontId="23" fillId="0" borderId="4" xfId="0" applyNumberFormat="1" applyFont="1" applyBorder="1" applyAlignment="1">
      <alignment horizontal="center" vertical="center"/>
    </xf>
    <xf numFmtId="0" fontId="23" fillId="2" borderId="4" xfId="0" applyNumberFormat="1" applyFont="1" applyFill="1" applyBorder="1" applyAlignment="1">
      <alignment horizontal="center" vertical="center"/>
    </xf>
    <xf numFmtId="0" fontId="25" fillId="0" borderId="4" xfId="0" applyFont="1" applyBorder="1" applyAlignment="1">
      <alignment horizontal="center" vertical="center" wrapText="1"/>
    </xf>
    <xf numFmtId="0" fontId="26" fillId="0" borderId="4" xfId="0" applyFont="1" applyBorder="1" applyAlignment="1">
      <alignment horizontal="center" vertical="center" wrapText="1"/>
    </xf>
    <xf numFmtId="4" fontId="25" fillId="0" borderId="4" xfId="0" applyNumberFormat="1" applyFont="1" applyBorder="1" applyAlignment="1">
      <alignment horizontal="center" vertical="center"/>
    </xf>
    <xf numFmtId="10" fontId="25" fillId="0" borderId="4" xfId="5" applyNumberFormat="1" applyFont="1" applyBorder="1" applyAlignment="1">
      <alignment horizontal="center" vertical="center"/>
    </xf>
    <xf numFmtId="10" fontId="25" fillId="2" borderId="4" xfId="5" applyNumberFormat="1" applyFont="1" applyFill="1" applyBorder="1" applyAlignment="1">
      <alignment horizontal="center" vertical="center"/>
    </xf>
    <xf numFmtId="2" fontId="25" fillId="0" borderId="4" xfId="0" applyNumberFormat="1" applyFont="1" applyBorder="1" applyAlignment="1">
      <alignment horizontal="center" vertical="center"/>
    </xf>
    <xf numFmtId="0" fontId="25" fillId="0" borderId="4" xfId="0" applyNumberFormat="1" applyFont="1" applyBorder="1" applyAlignment="1">
      <alignment horizontal="center" vertical="center"/>
    </xf>
    <xf numFmtId="2" fontId="25" fillId="2" borderId="4" xfId="0" applyNumberFormat="1" applyFont="1" applyFill="1" applyBorder="1" applyAlignment="1">
      <alignment horizontal="center" vertical="center"/>
    </xf>
    <xf numFmtId="4" fontId="25" fillId="0" borderId="4" xfId="0" quotePrefix="1" applyNumberFormat="1" applyFont="1" applyBorder="1" applyAlignment="1">
      <alignment horizontal="center" vertical="center"/>
    </xf>
    <xf numFmtId="10" fontId="25" fillId="2" borderId="4" xfId="0" applyNumberFormat="1" applyFont="1" applyFill="1" applyBorder="1" applyAlignment="1">
      <alignment horizontal="center" vertical="center"/>
    </xf>
    <xf numFmtId="4" fontId="25" fillId="2" borderId="4" xfId="0" applyNumberFormat="1" applyFont="1" applyFill="1" applyBorder="1" applyAlignment="1">
      <alignment horizontal="center" vertical="center"/>
    </xf>
    <xf numFmtId="10" fontId="25" fillId="0" borderId="4" xfId="0" applyNumberFormat="1" applyFont="1" applyBorder="1" applyAlignment="1">
      <alignment horizontal="center" vertical="center"/>
    </xf>
    <xf numFmtId="0" fontId="23" fillId="0" borderId="4" xfId="0" applyFont="1" applyBorder="1" applyAlignment="1">
      <alignment horizontal="center" vertical="center"/>
    </xf>
    <xf numFmtId="2" fontId="21" fillId="0" borderId="4" xfId="0" applyNumberFormat="1" applyFont="1" applyBorder="1" applyAlignment="1">
      <alignment horizontal="center" vertical="center" wrapText="1"/>
    </xf>
    <xf numFmtId="4" fontId="21" fillId="0" borderId="4" xfId="0" applyNumberFormat="1" applyFont="1" applyBorder="1" applyAlignment="1">
      <alignment horizontal="center" vertical="center"/>
    </xf>
    <xf numFmtId="9" fontId="21" fillId="0" borderId="4" xfId="5" applyFont="1" applyBorder="1" applyAlignment="1">
      <alignment horizontal="center" vertical="center"/>
    </xf>
    <xf numFmtId="9" fontId="21" fillId="0" borderId="4" xfId="0" applyNumberFormat="1" applyFont="1" applyBorder="1" applyAlignment="1">
      <alignment horizontal="center" vertical="center"/>
    </xf>
    <xf numFmtId="9" fontId="21" fillId="2" borderId="4" xfId="5" applyNumberFormat="1" applyFont="1" applyFill="1" applyBorder="1" applyAlignment="1">
      <alignment horizontal="center" vertical="center"/>
    </xf>
    <xf numFmtId="4" fontId="22" fillId="0" borderId="4" xfId="0" applyNumberFormat="1" applyFont="1" applyBorder="1" applyAlignment="1">
      <alignment horizontal="center" vertical="center"/>
    </xf>
    <xf numFmtId="9" fontId="22" fillId="0" borderId="4" xfId="5" applyFont="1" applyBorder="1" applyAlignment="1">
      <alignment horizontal="center" vertical="center"/>
    </xf>
    <xf numFmtId="9" fontId="22" fillId="0" borderId="4" xfId="5" applyNumberFormat="1" applyFont="1" applyBorder="1" applyAlignment="1">
      <alignment horizontal="center" vertical="center"/>
    </xf>
    <xf numFmtId="9" fontId="22" fillId="2" borderId="4" xfId="5" applyFont="1" applyFill="1" applyBorder="1" applyAlignment="1">
      <alignment horizontal="center" vertical="center"/>
    </xf>
    <xf numFmtId="9" fontId="22" fillId="2" borderId="4" xfId="0" applyNumberFormat="1" applyFont="1" applyFill="1" applyBorder="1" applyAlignment="1">
      <alignment horizontal="center" vertical="center"/>
    </xf>
    <xf numFmtId="10" fontId="21" fillId="0" borderId="4" xfId="0" applyNumberFormat="1" applyFont="1" applyBorder="1" applyAlignment="1">
      <alignment horizontal="center" vertical="center"/>
    </xf>
    <xf numFmtId="0" fontId="7" fillId="0" borderId="4" xfId="0" applyFont="1" applyFill="1" applyBorder="1" applyAlignment="1">
      <alignment horizontal="center" vertical="center"/>
    </xf>
    <xf numFmtId="4" fontId="25" fillId="5" borderId="4" xfId="0" applyNumberFormat="1" applyFont="1" applyFill="1" applyBorder="1" applyAlignment="1">
      <alignment horizontal="center" vertical="center"/>
    </xf>
    <xf numFmtId="0" fontId="21" fillId="0" borderId="4" xfId="0" applyFont="1" applyFill="1" applyBorder="1" applyAlignment="1">
      <alignment horizontal="center" vertical="center"/>
    </xf>
    <xf numFmtId="1" fontId="21" fillId="0" borderId="4" xfId="0" applyNumberFormat="1" applyFont="1" applyFill="1" applyBorder="1" applyAlignment="1">
      <alignment horizontal="center" vertical="center" wrapText="1"/>
    </xf>
    <xf numFmtId="2" fontId="4" fillId="0" borderId="0" xfId="0" applyNumberFormat="1" applyFont="1" applyAlignment="1">
      <alignment horizontal="center" vertical="center"/>
    </xf>
    <xf numFmtId="2" fontId="21" fillId="0" borderId="4" xfId="0" applyNumberFormat="1" applyFont="1" applyFill="1" applyBorder="1" applyAlignment="1">
      <alignment horizontal="center" vertical="center"/>
    </xf>
    <xf numFmtId="1" fontId="22" fillId="0" borderId="4"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2" fillId="0" borderId="4" xfId="0" applyFont="1" applyFill="1" applyBorder="1" applyAlignment="1">
      <alignment horizontal="center" vertical="center"/>
    </xf>
    <xf numFmtId="0" fontId="21" fillId="0" borderId="5" xfId="0" applyFont="1" applyFill="1" applyBorder="1" applyAlignment="1">
      <alignment horizontal="center" vertical="center"/>
    </xf>
    <xf numFmtId="0" fontId="21" fillId="0" borderId="6" xfId="0" applyFont="1" applyFill="1" applyBorder="1" applyAlignment="1">
      <alignment horizontal="center" vertical="center"/>
    </xf>
    <xf numFmtId="0" fontId="16" fillId="0" borderId="7" xfId="0" applyFont="1" applyBorder="1" applyAlignment="1">
      <alignment horizontal="center"/>
    </xf>
    <xf numFmtId="0" fontId="17" fillId="0" borderId="0" xfId="0" applyFont="1" applyAlignment="1">
      <alignment horizontal="center"/>
    </xf>
    <xf numFmtId="0" fontId="17" fillId="6" borderId="0" xfId="0" applyFont="1" applyFill="1" applyAlignment="1">
      <alignment horizontal="center"/>
    </xf>
  </cellXfs>
  <cellStyles count="6">
    <cellStyle name="Comma" xfId="1" builtinId="3" customBuiltin="1"/>
    <cellStyle name="Comma [0]" xfId="2" builtinId="6" customBuiltin="1"/>
    <cellStyle name="Currency" xfId="3" builtinId="4" customBuiltin="1"/>
    <cellStyle name="Currency [0]" xfId="4" builtinId="7" customBuiltin="1"/>
    <cellStyle name="Normal" xfId="0" builtinId="0" customBuiltin="1"/>
    <cellStyle name="Percent" xfId="5" builtinId="5" customBuiltin="1"/>
  </cellStyles>
  <dxfs count="0"/>
  <tableStyles count="0" defaultTableStyle="TableStyleMedium2" defaultPivotStyle="PivotStyleLight16"/>
  <colors>
    <mruColors>
      <color rgb="FF221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Q120"/>
  <sheetViews>
    <sheetView tabSelected="1" zoomScale="85" zoomScaleNormal="85" workbookViewId="0"/>
  </sheetViews>
  <sheetFormatPr defaultRowHeight="12.75" x14ac:dyDescent="0.2"/>
  <cols>
    <col min="1" max="1" width="12.5703125" bestFit="1" customWidth="1"/>
    <col min="2" max="2" width="7.7109375" bestFit="1" customWidth="1"/>
    <col min="3" max="3" width="29.42578125" bestFit="1" customWidth="1"/>
    <col min="4" max="4" width="13.85546875" bestFit="1" customWidth="1"/>
    <col min="5" max="5" width="9.5703125" bestFit="1" customWidth="1"/>
    <col min="6" max="6" width="15" bestFit="1" customWidth="1"/>
    <col min="7" max="7" width="9.7109375" bestFit="1" customWidth="1"/>
    <col min="8" max="8" width="13.42578125" bestFit="1" customWidth="1"/>
    <col min="9" max="9" width="9.5703125" bestFit="1" customWidth="1"/>
    <col min="10" max="10" width="15.140625" bestFit="1" customWidth="1"/>
    <col min="11" max="11" width="9.7109375" bestFit="1" customWidth="1"/>
    <col min="12" max="12" width="13.85546875" bestFit="1" customWidth="1"/>
    <col min="13" max="13" width="9.7109375" bestFit="1" customWidth="1"/>
    <col min="14" max="14" width="15.28515625" bestFit="1" customWidth="1"/>
    <col min="15" max="15" width="9.7109375" bestFit="1" customWidth="1"/>
    <col min="16" max="16" width="13.7109375" bestFit="1" customWidth="1"/>
    <col min="17" max="17" width="9.5703125" bestFit="1" customWidth="1"/>
    <col min="18" max="18" width="14.7109375" bestFit="1" customWidth="1"/>
    <col min="19" max="19" width="9.7109375" bestFit="1" customWidth="1"/>
    <col min="20" max="20" width="14.28515625" bestFit="1" customWidth="1"/>
    <col min="21" max="21" width="9.5703125" bestFit="1" customWidth="1"/>
    <col min="22" max="22" width="15" bestFit="1" customWidth="1"/>
    <col min="23" max="23" width="9.7109375" bestFit="1" customWidth="1"/>
    <col min="24" max="24" width="13.85546875" bestFit="1" customWidth="1"/>
    <col min="25" max="25" width="9.7109375" bestFit="1" customWidth="1"/>
    <col min="26" max="26" width="15" bestFit="1" customWidth="1"/>
    <col min="27" max="27" width="9.7109375" bestFit="1" customWidth="1"/>
    <col min="28" max="28" width="14.140625" bestFit="1" customWidth="1"/>
    <col min="29" max="29" width="9.5703125" bestFit="1" customWidth="1"/>
    <col min="30" max="30" width="14.7109375" bestFit="1" customWidth="1"/>
    <col min="31" max="31" width="9.7109375" bestFit="1" customWidth="1"/>
    <col min="32" max="32" width="13.42578125" bestFit="1" customWidth="1"/>
    <col min="33" max="33" width="9.5703125" bestFit="1" customWidth="1"/>
    <col min="34" max="34" width="15.42578125" bestFit="1" customWidth="1"/>
    <col min="35" max="35" width="9.7109375" bestFit="1" customWidth="1"/>
    <col min="36" max="36" width="13.85546875" bestFit="1" customWidth="1"/>
    <col min="37" max="37" width="9.5703125" bestFit="1" customWidth="1"/>
    <col min="38" max="38" width="15.140625" bestFit="1" customWidth="1"/>
    <col min="39" max="39" width="9.7109375" bestFit="1" customWidth="1"/>
    <col min="40" max="40" width="13.85546875" bestFit="1" customWidth="1"/>
    <col min="41" max="41" width="9.7109375" bestFit="1" customWidth="1"/>
    <col min="42" max="42" width="15" bestFit="1" customWidth="1"/>
    <col min="43" max="43" width="9.5703125" bestFit="1" customWidth="1"/>
    <col min="44" max="44" width="14.140625" bestFit="1" customWidth="1"/>
    <col min="45" max="45" width="9.5703125" bestFit="1" customWidth="1"/>
    <col min="46" max="46" width="14.7109375" bestFit="1" customWidth="1"/>
    <col min="47" max="47" width="9.5703125" bestFit="1" customWidth="1"/>
    <col min="48" max="48" width="13.42578125" bestFit="1" customWidth="1"/>
    <col min="49" max="49" width="9.5703125" bestFit="1" customWidth="1"/>
    <col min="50" max="50" width="14.7109375" bestFit="1" customWidth="1"/>
    <col min="51" max="51" width="9.5703125" bestFit="1" customWidth="1"/>
    <col min="52" max="52" width="13.42578125" bestFit="1" customWidth="1"/>
    <col min="53" max="53" width="9.7109375" bestFit="1" customWidth="1"/>
    <col min="54" max="54" width="14.42578125" bestFit="1" customWidth="1"/>
    <col min="55" max="55" width="9.5703125" bestFit="1" customWidth="1"/>
    <col min="56" max="56" width="15" bestFit="1" customWidth="1"/>
    <col min="57" max="57" width="9.5703125" bestFit="1" customWidth="1"/>
    <col min="58" max="58" width="13.42578125" bestFit="1" customWidth="1"/>
    <col min="59" max="59" width="9.7109375" bestFit="1" customWidth="1"/>
    <col min="60" max="60" width="14.7109375" bestFit="1" customWidth="1"/>
    <col min="61" max="61" width="9.7109375" bestFit="1" customWidth="1"/>
    <col min="62" max="62" width="13.42578125" bestFit="1" customWidth="1"/>
    <col min="63" max="63" width="9.85546875" bestFit="1" customWidth="1"/>
    <col min="64" max="64" width="15.28515625" bestFit="1" customWidth="1"/>
    <col min="65" max="65" width="9.5703125" bestFit="1" customWidth="1"/>
    <col min="66" max="66" width="16.28515625" bestFit="1" customWidth="1"/>
    <col min="67" max="67" width="11.28515625" bestFit="1" customWidth="1"/>
    <col min="68" max="68" width="16.28515625" bestFit="1" customWidth="1"/>
    <col min="69" max="69" width="11.28515625" bestFit="1" customWidth="1"/>
    <col min="70" max="256" width="17.28515625" customWidth="1"/>
  </cols>
  <sheetData>
    <row r="1" spans="1:69" ht="15" x14ac:dyDescent="0.2">
      <c r="A1" s="66"/>
      <c r="B1" s="66"/>
      <c r="C1" s="67"/>
      <c r="D1" s="112">
        <v>2000</v>
      </c>
      <c r="E1" s="112"/>
      <c r="F1" s="112"/>
      <c r="G1" s="112"/>
      <c r="H1" s="112">
        <v>2001</v>
      </c>
      <c r="I1" s="112"/>
      <c r="J1" s="112"/>
      <c r="K1" s="112"/>
      <c r="L1" s="112">
        <v>2002</v>
      </c>
      <c r="M1" s="112"/>
      <c r="N1" s="112"/>
      <c r="O1" s="112"/>
      <c r="P1" s="112">
        <v>2003</v>
      </c>
      <c r="Q1" s="112"/>
      <c r="R1" s="112"/>
      <c r="S1" s="112"/>
      <c r="T1" s="112">
        <v>2004</v>
      </c>
      <c r="U1" s="112"/>
      <c r="V1" s="112"/>
      <c r="W1" s="112"/>
      <c r="X1" s="112">
        <v>2005</v>
      </c>
      <c r="Y1" s="112"/>
      <c r="Z1" s="112"/>
      <c r="AA1" s="112"/>
      <c r="AB1" s="112">
        <v>2006</v>
      </c>
      <c r="AC1" s="112"/>
      <c r="AD1" s="112"/>
      <c r="AE1" s="112"/>
      <c r="AF1" s="112">
        <v>2007</v>
      </c>
      <c r="AG1" s="112"/>
      <c r="AH1" s="112"/>
      <c r="AI1" s="112"/>
      <c r="AJ1" s="112">
        <v>2008</v>
      </c>
      <c r="AK1" s="112"/>
      <c r="AL1" s="112"/>
      <c r="AM1" s="112"/>
      <c r="AN1" s="112">
        <v>2009</v>
      </c>
      <c r="AO1" s="112"/>
      <c r="AP1" s="112"/>
      <c r="AQ1" s="112"/>
      <c r="AR1" s="112">
        <v>2010</v>
      </c>
      <c r="AS1" s="112"/>
      <c r="AT1" s="112"/>
      <c r="AU1" s="112"/>
      <c r="AV1" s="112">
        <v>2011</v>
      </c>
      <c r="AW1" s="112"/>
      <c r="AX1" s="112"/>
      <c r="AY1" s="112"/>
      <c r="AZ1" s="112">
        <v>2012</v>
      </c>
      <c r="BA1" s="112"/>
      <c r="BB1" s="112"/>
      <c r="BC1" s="112"/>
      <c r="BD1" s="112"/>
      <c r="BE1" s="112"/>
      <c r="BF1" s="115">
        <v>2013</v>
      </c>
      <c r="BG1" s="115"/>
      <c r="BH1" s="115"/>
      <c r="BI1" s="115"/>
      <c r="BJ1" s="115">
        <v>2014</v>
      </c>
      <c r="BK1" s="115"/>
      <c r="BL1" s="115"/>
      <c r="BM1" s="115"/>
      <c r="BN1" s="116" t="s">
        <v>0</v>
      </c>
      <c r="BO1" s="116"/>
      <c r="BP1" s="116"/>
      <c r="BQ1" s="116"/>
    </row>
    <row r="2" spans="1:69" ht="30" x14ac:dyDescent="0.2">
      <c r="A2" s="67" t="s">
        <v>1</v>
      </c>
      <c r="B2" s="67" t="s">
        <v>2</v>
      </c>
      <c r="C2" s="67" t="s">
        <v>3</v>
      </c>
      <c r="D2" s="114" t="s">
        <v>249</v>
      </c>
      <c r="E2" s="114"/>
      <c r="F2" s="114" t="s">
        <v>4</v>
      </c>
      <c r="G2" s="114"/>
      <c r="H2" s="111" t="s">
        <v>249</v>
      </c>
      <c r="I2" s="111"/>
      <c r="J2" s="111" t="s">
        <v>4</v>
      </c>
      <c r="K2" s="111"/>
      <c r="L2" s="111" t="s">
        <v>249</v>
      </c>
      <c r="M2" s="111"/>
      <c r="N2" s="111" t="s">
        <v>4</v>
      </c>
      <c r="O2" s="111"/>
      <c r="P2" s="111" t="s">
        <v>249</v>
      </c>
      <c r="Q2" s="111"/>
      <c r="R2" s="111" t="s">
        <v>4</v>
      </c>
      <c r="S2" s="111"/>
      <c r="T2" s="111" t="s">
        <v>249</v>
      </c>
      <c r="U2" s="111"/>
      <c r="V2" s="111" t="s">
        <v>4</v>
      </c>
      <c r="W2" s="111"/>
      <c r="X2" s="111" t="s">
        <v>249</v>
      </c>
      <c r="Y2" s="111"/>
      <c r="Z2" s="111" t="s">
        <v>4</v>
      </c>
      <c r="AA2" s="111"/>
      <c r="AB2" s="111" t="s">
        <v>249</v>
      </c>
      <c r="AC2" s="111"/>
      <c r="AD2" s="111" t="s">
        <v>4</v>
      </c>
      <c r="AE2" s="111"/>
      <c r="AF2" s="111" t="s">
        <v>249</v>
      </c>
      <c r="AG2" s="111"/>
      <c r="AH2" s="111" t="s">
        <v>4</v>
      </c>
      <c r="AI2" s="111"/>
      <c r="AJ2" s="111" t="s">
        <v>249</v>
      </c>
      <c r="AK2" s="111"/>
      <c r="AL2" s="111" t="s">
        <v>4</v>
      </c>
      <c r="AM2" s="111"/>
      <c r="AN2" s="111" t="s">
        <v>249</v>
      </c>
      <c r="AO2" s="111"/>
      <c r="AP2" s="111" t="s">
        <v>4</v>
      </c>
      <c r="AQ2" s="111"/>
      <c r="AR2" s="111" t="s">
        <v>249</v>
      </c>
      <c r="AS2" s="111"/>
      <c r="AT2" s="111" t="s">
        <v>4</v>
      </c>
      <c r="AU2" s="111"/>
      <c r="AV2" s="111" t="s">
        <v>249</v>
      </c>
      <c r="AW2" s="111"/>
      <c r="AX2" s="111" t="s">
        <v>4</v>
      </c>
      <c r="AY2" s="111"/>
      <c r="AZ2" s="111" t="s">
        <v>249</v>
      </c>
      <c r="BA2" s="111"/>
      <c r="BB2" s="118" t="s">
        <v>4</v>
      </c>
      <c r="BC2" s="119"/>
      <c r="BD2" s="116" t="s">
        <v>248</v>
      </c>
      <c r="BE2" s="116"/>
      <c r="BF2" s="117" t="s">
        <v>249</v>
      </c>
      <c r="BG2" s="117"/>
      <c r="BH2" s="117" t="s">
        <v>4</v>
      </c>
      <c r="BI2" s="117"/>
      <c r="BJ2" s="117" t="s">
        <v>249</v>
      </c>
      <c r="BK2" s="117"/>
      <c r="BL2" s="117" t="s">
        <v>4</v>
      </c>
      <c r="BM2" s="117"/>
      <c r="BN2" s="111" t="s">
        <v>249</v>
      </c>
      <c r="BO2" s="111"/>
      <c r="BP2" s="111" t="s">
        <v>4</v>
      </c>
      <c r="BQ2" s="111"/>
    </row>
    <row r="3" spans="1:69" ht="15" x14ac:dyDescent="0.2">
      <c r="A3" s="67"/>
      <c r="B3" s="67"/>
      <c r="C3" s="67"/>
      <c r="D3" s="68" t="s">
        <v>5</v>
      </c>
      <c r="E3" s="66" t="s">
        <v>6</v>
      </c>
      <c r="F3" s="68" t="s">
        <v>5</v>
      </c>
      <c r="G3" s="68" t="s">
        <v>6</v>
      </c>
      <c r="H3" s="69" t="s">
        <v>5</v>
      </c>
      <c r="I3" s="66" t="s">
        <v>6</v>
      </c>
      <c r="J3" s="69" t="s">
        <v>5</v>
      </c>
      <c r="K3" s="66" t="s">
        <v>6</v>
      </c>
      <c r="L3" s="69" t="s">
        <v>5</v>
      </c>
      <c r="M3" s="66" t="s">
        <v>6</v>
      </c>
      <c r="N3" s="69" t="s">
        <v>5</v>
      </c>
      <c r="O3" s="66" t="s">
        <v>6</v>
      </c>
      <c r="P3" s="69" t="s">
        <v>5</v>
      </c>
      <c r="Q3" s="66" t="s">
        <v>6</v>
      </c>
      <c r="R3" s="69" t="s">
        <v>5</v>
      </c>
      <c r="S3" s="66" t="s">
        <v>6</v>
      </c>
      <c r="T3" s="69" t="s">
        <v>5</v>
      </c>
      <c r="U3" s="69" t="s">
        <v>6</v>
      </c>
      <c r="V3" s="69" t="s">
        <v>5</v>
      </c>
      <c r="W3" s="69" t="s">
        <v>6</v>
      </c>
      <c r="X3" s="69" t="s">
        <v>5</v>
      </c>
      <c r="Y3" s="69" t="s">
        <v>6</v>
      </c>
      <c r="Z3" s="69" t="s">
        <v>5</v>
      </c>
      <c r="AA3" s="69" t="s">
        <v>6</v>
      </c>
      <c r="AB3" s="69" t="s">
        <v>5</v>
      </c>
      <c r="AC3" s="69" t="s">
        <v>6</v>
      </c>
      <c r="AD3" s="69" t="s">
        <v>5</v>
      </c>
      <c r="AE3" s="69" t="s">
        <v>6</v>
      </c>
      <c r="AF3" s="69" t="s">
        <v>5</v>
      </c>
      <c r="AG3" s="69" t="s">
        <v>6</v>
      </c>
      <c r="AH3" s="69" t="s">
        <v>5</v>
      </c>
      <c r="AI3" s="69" t="s">
        <v>6</v>
      </c>
      <c r="AJ3" s="69" t="s">
        <v>5</v>
      </c>
      <c r="AK3" s="69" t="s">
        <v>6</v>
      </c>
      <c r="AL3" s="69" t="s">
        <v>5</v>
      </c>
      <c r="AM3" s="69" t="s">
        <v>6</v>
      </c>
      <c r="AN3" s="69" t="s">
        <v>5</v>
      </c>
      <c r="AO3" s="69" t="s">
        <v>6</v>
      </c>
      <c r="AP3" s="69" t="s">
        <v>5</v>
      </c>
      <c r="AQ3" s="69" t="s">
        <v>6</v>
      </c>
      <c r="AR3" s="69" t="s">
        <v>5</v>
      </c>
      <c r="AS3" s="69" t="s">
        <v>6</v>
      </c>
      <c r="AT3" s="69" t="s">
        <v>5</v>
      </c>
      <c r="AU3" s="69" t="s">
        <v>6</v>
      </c>
      <c r="AV3" s="69" t="s">
        <v>5</v>
      </c>
      <c r="AW3" s="69" t="s">
        <v>6</v>
      </c>
      <c r="AX3" s="69" t="s">
        <v>5</v>
      </c>
      <c r="AY3" s="69" t="s">
        <v>6</v>
      </c>
      <c r="AZ3" s="69" t="s">
        <v>5</v>
      </c>
      <c r="BA3" s="69" t="s">
        <v>6</v>
      </c>
      <c r="BB3" s="69" t="s">
        <v>5</v>
      </c>
      <c r="BC3" s="69" t="s">
        <v>6</v>
      </c>
      <c r="BD3" s="69" t="s">
        <v>5</v>
      </c>
      <c r="BE3" s="69" t="s">
        <v>6</v>
      </c>
      <c r="BF3" s="70" t="s">
        <v>5</v>
      </c>
      <c r="BG3" s="71" t="s">
        <v>6</v>
      </c>
      <c r="BH3" s="70" t="s">
        <v>5</v>
      </c>
      <c r="BI3" s="70" t="s">
        <v>6</v>
      </c>
      <c r="BJ3" s="70" t="s">
        <v>5</v>
      </c>
      <c r="BK3" s="70" t="s">
        <v>6</v>
      </c>
      <c r="BL3" s="70" t="s">
        <v>5</v>
      </c>
      <c r="BM3" s="70" t="s">
        <v>6</v>
      </c>
      <c r="BN3" s="66" t="s">
        <v>7</v>
      </c>
      <c r="BO3" s="69" t="s">
        <v>8</v>
      </c>
      <c r="BP3" s="69" t="s">
        <v>7</v>
      </c>
      <c r="BQ3" s="69" t="s">
        <v>8</v>
      </c>
    </row>
    <row r="4" spans="1:69" ht="15" x14ac:dyDescent="0.2">
      <c r="A4" s="72">
        <v>1</v>
      </c>
      <c r="B4" s="72">
        <v>360</v>
      </c>
      <c r="C4" s="67" t="s">
        <v>9</v>
      </c>
      <c r="D4" s="73">
        <f>'MFW MASTER'!B2</f>
        <v>24073.13</v>
      </c>
      <c r="E4" s="74">
        <f t="shared" ref="E4:E52" si="0">SUM(D4/$D$109)</f>
        <v>0.28831739504471243</v>
      </c>
      <c r="F4" s="73">
        <f>'TEOW MASTER'!B49</f>
        <v>46641.52</v>
      </c>
      <c r="G4" s="74">
        <f t="shared" ref="G4:G52" si="1">SUM(F4/$F$109)</f>
        <v>0.26949946598057861</v>
      </c>
      <c r="H4" s="73">
        <f>'MFW MASTER'!C2</f>
        <v>24017.21</v>
      </c>
      <c r="I4" s="75">
        <f t="shared" ref="I4:I52" si="2">SUM(H4/$H$109)</f>
        <v>0.28792978619078768</v>
      </c>
      <c r="J4" s="73">
        <f>'TEOW MASTER'!C49</f>
        <v>46443.28</v>
      </c>
      <c r="K4" s="74">
        <f t="shared" ref="K4:K52" si="3">SUM(J4/$J$109)</f>
        <v>0.26902467913339118</v>
      </c>
      <c r="L4" s="73">
        <f>'MFW MASTER'!D2</f>
        <v>23941.11</v>
      </c>
      <c r="M4" s="74">
        <f t="shared" ref="M4:M52" si="4">SUM(L4/$L$109)</f>
        <v>0.2874195893809951</v>
      </c>
      <c r="N4" s="73">
        <f>'TEOW MASTER'!D49</f>
        <v>46166.61</v>
      </c>
      <c r="O4" s="75">
        <f t="shared" ref="O4:O52" si="5">SUM(N4/$N$109)</f>
        <v>0.26832594023619505</v>
      </c>
      <c r="P4" s="73">
        <f>'MFW MASTER'!E2</f>
        <v>23865.72</v>
      </c>
      <c r="Q4" s="74">
        <f t="shared" ref="Q4:Q52" si="6">SUM(P4/$P$109)</f>
        <v>0.28689967266977456</v>
      </c>
      <c r="R4" s="73">
        <f>'TEOW MASTER'!E49</f>
        <v>46006.59</v>
      </c>
      <c r="S4" s="75">
        <f t="shared" ref="S4:S52" si="7">SUM(R4/$R$109)</f>
        <v>0.26797334439879222</v>
      </c>
      <c r="T4" s="73">
        <f>'MFW MASTER'!F2</f>
        <v>23756.92</v>
      </c>
      <c r="U4" s="74">
        <f t="shared" ref="U4:U52" si="8">SUM(T4/$T$109)</f>
        <v>0.286205355181542</v>
      </c>
      <c r="V4" s="73">
        <f>'TEOW MASTER'!F49</f>
        <v>45673.66</v>
      </c>
      <c r="W4" s="75">
        <f t="shared" ref="W4:W52" si="9">SUM(V4/$V$109)</f>
        <v>0.26703615392281432</v>
      </c>
      <c r="X4" s="73">
        <f>'MFW MASTER'!G2</f>
        <v>23695.77</v>
      </c>
      <c r="Y4" s="74">
        <f t="shared" ref="Y4:Y52" si="10">SUM(X4/$X$109)</f>
        <v>0.28595120685931991</v>
      </c>
      <c r="Z4" s="76">
        <f>'TEOW MASTER'!G49</f>
        <v>45260.9</v>
      </c>
      <c r="AA4" s="74">
        <f t="shared" ref="AA4:AA52" si="11">SUM(Z4/$Z$109)</f>
        <v>0.26580074194098563</v>
      </c>
      <c r="AB4" s="73">
        <f>'MFW MASTER'!H2</f>
        <v>23644.98</v>
      </c>
      <c r="AC4" s="74">
        <f t="shared" ref="AC4:AC54" si="12">SUM(AB4/$AB$109)</f>
        <v>0.28575823276616813</v>
      </c>
      <c r="AD4" s="76">
        <f>'TEOW MASTER'!H49</f>
        <v>44929.78</v>
      </c>
      <c r="AE4" s="74">
        <f t="shared" ref="AE4:AE52" si="13">SUM(AD4/$AD$109)</f>
        <v>0.2649393126099262</v>
      </c>
      <c r="AF4" s="73">
        <f>'MFW MASTER'!I2</f>
        <v>23596.73</v>
      </c>
      <c r="AG4" s="75">
        <f t="shared" ref="AG4:AG52" si="14">SUM(AF4/$AF$109)</f>
        <v>0.28561758234223539</v>
      </c>
      <c r="AH4" s="73">
        <f>'TEOW MASTER'!I49</f>
        <v>44773.81</v>
      </c>
      <c r="AI4" s="75">
        <f t="shared" ref="AI4:AI52" si="15">SUM(AH4/$AH$109)</f>
        <v>0.2648568595682772</v>
      </c>
      <c r="AJ4" s="73">
        <f>'MFW MASTER'!J2</f>
        <v>23559.29</v>
      </c>
      <c r="AK4" s="74">
        <f t="shared" ref="AK4:AK52" si="16">SUM(AJ4/$AJ$109)</f>
        <v>0.28568644848489511</v>
      </c>
      <c r="AL4" s="110">
        <f>(('TEOW MASTER'!H49+'TEOW MASTER'!I49)/2)</f>
        <v>44851.794999999998</v>
      </c>
      <c r="AM4" s="75">
        <f t="shared" ref="AM4:AM52" si="17">SUM(AL4/$AL$109)</f>
        <v>0.26582381911467573</v>
      </c>
      <c r="AN4" s="73">
        <f>'MFW MASTER'!K2</f>
        <v>23476.959999999999</v>
      </c>
      <c r="AO4" s="74">
        <f t="shared" ref="AO4:AO52" si="18">SUM(AN4/$AN$109)</f>
        <v>0.28541517329932647</v>
      </c>
      <c r="AP4" s="76">
        <f>'TEOW MASTER'!K49</f>
        <v>44122.21</v>
      </c>
      <c r="AQ4" s="74">
        <f t="shared" ref="AQ4:AQ52" si="19">SUM(AP4/$AP$109)</f>
        <v>0.26362050303000334</v>
      </c>
      <c r="AR4" s="73">
        <f>'MFW MASTER'!L2</f>
        <v>23439.56</v>
      </c>
      <c r="AS4" s="74">
        <f t="shared" ref="AS4:AS52" si="20">SUM(AR4/$AR$109)</f>
        <v>0.28550819662788207</v>
      </c>
      <c r="AT4" s="76">
        <f>'TEOW MASTER'!L49</f>
        <v>43851.19</v>
      </c>
      <c r="AU4" s="75">
        <f t="shared" ref="AU4:AU52" si="21">SUM(AT4/$AT$109)</f>
        <v>0.26327364563274558</v>
      </c>
      <c r="AV4" s="73">
        <f>'MFW MASTER'!M2</f>
        <v>23391.41</v>
      </c>
      <c r="AW4" s="74">
        <f t="shared" ref="AW4:AW52" si="22">SUM(AV4/$AV$109)</f>
        <v>0.28530028331100932</v>
      </c>
      <c r="AX4" s="76">
        <f>'TEOW MASTER'!M49</f>
        <v>43514.14</v>
      </c>
      <c r="AY4" s="75">
        <f t="shared" ref="AY4:AY52" si="23">SUM(AX4/$AX$109)</f>
        <v>0.26232097100467983</v>
      </c>
      <c r="AZ4" s="77">
        <f>'MFW MASTER'!N2</f>
        <v>23324.29</v>
      </c>
      <c r="BA4" s="74">
        <f t="shared" ref="BA4:BA52" si="24">SUM(AZ4/$AZ$109)</f>
        <v>0.28496777051412009</v>
      </c>
      <c r="BB4" s="76">
        <f>'TEOW MASTER'!N49</f>
        <v>43059.57</v>
      </c>
      <c r="BC4" s="75">
        <f>SUM(BB4/$BB$109)</f>
        <v>0.26150339717102139</v>
      </c>
      <c r="BD4" s="73">
        <f>BB4+'TEOW_TREND_2013_2014 &amp; Gain App'!R3</f>
        <v>44038.77</v>
      </c>
      <c r="BE4" s="74">
        <f t="shared" ref="BE4:BE52" si="25">SUM(BD4/$BD$109)</f>
        <v>0.26309536459897193</v>
      </c>
      <c r="BF4" s="78">
        <f>MFW_TREND_2013_2014!P3</f>
        <v>23202.481992896603</v>
      </c>
      <c r="BG4" s="79">
        <f>SUM(BF4/$BF$109)</f>
        <v>0.28425590921479033</v>
      </c>
      <c r="BH4" s="80">
        <f>'TEOW_TREND_2013_2014 &amp; Gain App'!P3</f>
        <v>42597.398846153847</v>
      </c>
      <c r="BI4" s="81">
        <f>SUM(BH4/$BH$109)</f>
        <v>0.2587434035297248</v>
      </c>
      <c r="BJ4" s="80">
        <f>MFW_TREND_2013_2014!Q3</f>
        <v>23142.765351223359</v>
      </c>
      <c r="BK4" s="79">
        <f>SUM(BJ4/$BJ$109)</f>
        <v>0.2840127227309599</v>
      </c>
      <c r="BL4" s="80">
        <f>'TEOW_TREND_2013_2014 &amp; Gain App'!Q3</f>
        <v>42278.056043956043</v>
      </c>
      <c r="BM4" s="79">
        <f>SUM(BL4/$BL$109)</f>
        <v>0.25791093075733845</v>
      </c>
      <c r="BN4" s="82">
        <f t="shared" ref="BN4:BN52" si="26">(D4-AZ4)/D4</f>
        <v>3.1106881406780095E-2</v>
      </c>
      <c r="BO4" s="82">
        <f>BN4/12</f>
        <v>2.5922401172316745E-3</v>
      </c>
      <c r="BP4" s="82">
        <f t="shared" ref="BP4:BP35" si="27">(F4-BB4)/F4</f>
        <v>7.6797454285366287E-2</v>
      </c>
      <c r="BQ4" s="82">
        <f>BP4/12</f>
        <v>6.399787857113857E-3</v>
      </c>
    </row>
    <row r="5" spans="1:69" ht="15" x14ac:dyDescent="0.2">
      <c r="A5" s="72">
        <v>2</v>
      </c>
      <c r="B5" s="72">
        <v>76</v>
      </c>
      <c r="C5" s="67" t="s">
        <v>10</v>
      </c>
      <c r="D5" s="73">
        <f>'MFW MASTER'!B3</f>
        <v>7721.31</v>
      </c>
      <c r="E5" s="74">
        <f t="shared" si="0"/>
        <v>9.2476050498322762E-2</v>
      </c>
      <c r="F5" s="73">
        <f>'TEOW MASTER'!B10</f>
        <v>18167.59</v>
      </c>
      <c r="G5" s="74">
        <f t="shared" si="1"/>
        <v>0.10497419044563944</v>
      </c>
      <c r="H5" s="73">
        <f>'MFW MASTER'!C3</f>
        <v>7720.29</v>
      </c>
      <c r="I5" s="75">
        <f t="shared" si="2"/>
        <v>9.2554524402746044E-2</v>
      </c>
      <c r="J5" s="73">
        <f>'TEOW MASTER'!C10</f>
        <v>18114.060000000001</v>
      </c>
      <c r="K5" s="74">
        <f t="shared" si="3"/>
        <v>0.10492646469635641</v>
      </c>
      <c r="L5" s="73">
        <f>'MFW MASTER'!D3</f>
        <v>7715.05</v>
      </c>
      <c r="M5" s="74">
        <f t="shared" si="4"/>
        <v>9.262129045202358E-2</v>
      </c>
      <c r="N5" s="73">
        <f>'TEOW MASTER'!D10</f>
        <v>18027.61</v>
      </c>
      <c r="O5" s="75">
        <f t="shared" si="5"/>
        <v>0.10477865720401459</v>
      </c>
      <c r="P5" s="73">
        <f>'MFW MASTER'!E3</f>
        <v>7713.07</v>
      </c>
      <c r="Q5" s="74">
        <f t="shared" si="6"/>
        <v>9.2721998677561701E-2</v>
      </c>
      <c r="R5" s="73">
        <f>'TEOW MASTER'!E10</f>
        <v>17980.689999999999</v>
      </c>
      <c r="S5" s="75">
        <f t="shared" si="7"/>
        <v>0.10473164026931618</v>
      </c>
      <c r="T5" s="73">
        <f>'MFW MASTER'!F3</f>
        <v>7707.71</v>
      </c>
      <c r="U5" s="74">
        <f t="shared" si="8"/>
        <v>9.2856644640227914E-2</v>
      </c>
      <c r="V5" s="73">
        <f>'TEOW MASTER'!F10</f>
        <v>17925.14</v>
      </c>
      <c r="W5" s="75">
        <f t="shared" si="9"/>
        <v>0.10480133284978684</v>
      </c>
      <c r="X5" s="73">
        <f>'MFW MASTER'!G3</f>
        <v>7701.28</v>
      </c>
      <c r="Y5" s="74">
        <f t="shared" si="10"/>
        <v>9.2936009691246282E-2</v>
      </c>
      <c r="Z5" s="76">
        <f>'TEOW MASTER'!G10</f>
        <v>17876.2</v>
      </c>
      <c r="AA5" s="74">
        <f t="shared" si="11"/>
        <v>0.10498039639259156</v>
      </c>
      <c r="AB5" s="73">
        <f>'MFW MASTER'!H3</f>
        <v>7697.29</v>
      </c>
      <c r="AC5" s="74">
        <f t="shared" si="12"/>
        <v>9.3024565361810349E-2</v>
      </c>
      <c r="AD5" s="76">
        <f>'TEOW MASTER'!H10</f>
        <v>17805.34</v>
      </c>
      <c r="AE5" s="74">
        <f t="shared" si="13"/>
        <v>0.1049934929658241</v>
      </c>
      <c r="AF5" s="73">
        <f>'MFW MASTER'!I3</f>
        <v>7693.87</v>
      </c>
      <c r="AG5" s="75">
        <f t="shared" si="14"/>
        <v>9.312750318605395E-2</v>
      </c>
      <c r="AH5" s="73">
        <f>'TEOW MASTER'!I10</f>
        <v>17731.71</v>
      </c>
      <c r="AI5" s="75">
        <f t="shared" si="15"/>
        <v>0.10489089548947066</v>
      </c>
      <c r="AJ5" s="73">
        <f>'MFW MASTER'!J3</f>
        <v>7689.74</v>
      </c>
      <c r="AK5" s="74">
        <f t="shared" si="16"/>
        <v>9.3247908165833393E-2</v>
      </c>
      <c r="AL5" s="76">
        <f>'TEOW MASTER'!J10</f>
        <v>17675.810000000001</v>
      </c>
      <c r="AM5" s="75">
        <f t="shared" si="17"/>
        <v>0.10475949335239262</v>
      </c>
      <c r="AN5" s="73">
        <f>'MFW MASTER'!K3</f>
        <v>7684.29</v>
      </c>
      <c r="AO5" s="74">
        <f t="shared" si="18"/>
        <v>9.3419802309680694E-2</v>
      </c>
      <c r="AP5" s="76">
        <f>'TEOW MASTER'!K10</f>
        <v>17612.16</v>
      </c>
      <c r="AQ5" s="74">
        <f t="shared" si="19"/>
        <v>0.10522878338698138</v>
      </c>
      <c r="AR5" s="73">
        <f>'MFW MASTER'!L3</f>
        <v>7681.19</v>
      </c>
      <c r="AS5" s="74">
        <f t="shared" si="20"/>
        <v>9.3561598633085316E-2</v>
      </c>
      <c r="AT5" s="76">
        <f>'TEOW MASTER'!L10</f>
        <v>17517.490000000002</v>
      </c>
      <c r="AU5" s="75">
        <f t="shared" si="21"/>
        <v>0.10517145497385964</v>
      </c>
      <c r="AV5" s="73">
        <f>'MFW MASTER'!M3</f>
        <v>7678.19</v>
      </c>
      <c r="AW5" s="74">
        <f t="shared" si="22"/>
        <v>9.3649326069516911E-2</v>
      </c>
      <c r="AX5" s="76">
        <f>'TEOW MASTER'!M10</f>
        <v>17467.7</v>
      </c>
      <c r="AY5" s="75">
        <f t="shared" si="23"/>
        <v>0.105302414921183</v>
      </c>
      <c r="AZ5" s="77">
        <f>'MFW MASTER'!N3</f>
        <v>7674.94</v>
      </c>
      <c r="BA5" s="74">
        <f t="shared" si="24"/>
        <v>9.3769651321846906E-2</v>
      </c>
      <c r="BB5" s="76">
        <f>'TEOW MASTER'!N10</f>
        <v>17416.509999999998</v>
      </c>
      <c r="BC5" s="75">
        <f t="shared" ref="BC5:BC68" si="28">SUM(BB5/$BB$109)</f>
        <v>0.10577152841663458</v>
      </c>
      <c r="BD5" s="73">
        <f>BB5+'TEOW_TREND_2013_2014 &amp; Gain App'!R4</f>
        <v>17685.599999999999</v>
      </c>
      <c r="BE5" s="74">
        <f t="shared" si="25"/>
        <v>0.10565688778663841</v>
      </c>
      <c r="BF5" s="78">
        <f>MFW_TREND_2013_2014!P4</f>
        <v>7666.7322059984217</v>
      </c>
      <c r="BG5" s="79">
        <f t="shared" ref="BG5:BG68" si="29">SUM(BF5/$BF$109)</f>
        <v>9.3925897004880313E-2</v>
      </c>
      <c r="BH5" s="80">
        <f>'TEOW_TREND_2013_2014 &amp; Gain App'!P4</f>
        <v>17350.327692307696</v>
      </c>
      <c r="BI5" s="81">
        <f t="shared" ref="BI5:BI68" si="30">SUM(BH5/$BH$109)</f>
        <v>0.10538866130482213</v>
      </c>
      <c r="BJ5" s="80">
        <f>MFW_TREND_2013_2014!Q4</f>
        <v>7662.7448145224935</v>
      </c>
      <c r="BK5" s="79">
        <f t="shared" ref="BK5:BK68" si="31">SUM(BJ5/$BJ$109)</f>
        <v>9.4038762668871567E-2</v>
      </c>
      <c r="BL5" s="80">
        <f>'TEOW_TREND_2013_2014 &amp; Gain App'!Q4</f>
        <v>17286.989780219781</v>
      </c>
      <c r="BM5" s="79">
        <f t="shared" ref="BM5:BM68" si="32">SUM(BL5/$BL$109)</f>
        <v>0.10545668465867075</v>
      </c>
      <c r="BN5" s="82">
        <f t="shared" si="26"/>
        <v>6.0054576231236409E-3</v>
      </c>
      <c r="BO5" s="82">
        <f>BN5/12</f>
        <v>5.0045480192697004E-4</v>
      </c>
      <c r="BP5" s="82">
        <f t="shared" si="27"/>
        <v>4.1341751988018323E-2</v>
      </c>
      <c r="BQ5" s="82">
        <f t="shared" ref="BQ5:BQ68" si="33">BP5/12</f>
        <v>3.4451459990015271E-3</v>
      </c>
    </row>
    <row r="6" spans="1:69" ht="15" x14ac:dyDescent="0.2">
      <c r="A6" s="72">
        <v>3</v>
      </c>
      <c r="B6" s="72">
        <v>458</v>
      </c>
      <c r="C6" s="67" t="s">
        <v>11</v>
      </c>
      <c r="D6" s="73">
        <f>'MFW MASTER'!B4</f>
        <v>4968.68</v>
      </c>
      <c r="E6" s="74">
        <f t="shared" si="0"/>
        <v>5.9508542279743504E-2</v>
      </c>
      <c r="F6" s="73">
        <f>'TEOW MASTER'!B57</f>
        <v>8737.9500000000007</v>
      </c>
      <c r="G6" s="74">
        <f t="shared" si="1"/>
        <v>5.0488767492247191E-2</v>
      </c>
      <c r="H6" s="73">
        <f>'MFW MASTER'!C4</f>
        <v>4959.43</v>
      </c>
      <c r="I6" s="75">
        <f t="shared" si="2"/>
        <v>5.9456015895608956E-2</v>
      </c>
      <c r="J6" s="73">
        <f>'TEOW MASTER'!C57</f>
        <v>8694.92</v>
      </c>
      <c r="K6" s="74">
        <f t="shared" si="3"/>
        <v>5.0365694737548802E-2</v>
      </c>
      <c r="L6" s="73">
        <f>'MFW MASTER'!D4</f>
        <v>4946.3</v>
      </c>
      <c r="M6" s="74">
        <f t="shared" si="4"/>
        <v>5.938168760576331E-2</v>
      </c>
      <c r="N6" s="73">
        <f>'TEOW MASTER'!D57</f>
        <v>8639.5400000000009</v>
      </c>
      <c r="O6" s="75">
        <f t="shared" si="5"/>
        <v>5.0214055000101086E-2</v>
      </c>
      <c r="P6" s="73">
        <f>'MFW MASTER'!E4</f>
        <v>4936.84</v>
      </c>
      <c r="Q6" s="74">
        <f t="shared" si="6"/>
        <v>5.9347791729017593E-2</v>
      </c>
      <c r="R6" s="73">
        <f>'TEOW MASTER'!E57</f>
        <v>8599.75</v>
      </c>
      <c r="S6" s="75">
        <f t="shared" si="7"/>
        <v>5.0090731968909528E-2</v>
      </c>
      <c r="T6" s="73">
        <f>'MFW MASTER'!F4</f>
        <v>4919.13</v>
      </c>
      <c r="U6" s="74">
        <f t="shared" si="8"/>
        <v>5.9261947627646125E-2</v>
      </c>
      <c r="V6" s="73">
        <f>'TEOW MASTER'!F57</f>
        <v>8534.9</v>
      </c>
      <c r="W6" s="75">
        <f t="shared" si="9"/>
        <v>4.9900246008658548E-2</v>
      </c>
      <c r="X6" s="73">
        <f>'MFW MASTER'!G4</f>
        <v>4903.1400000000003</v>
      </c>
      <c r="Y6" s="74">
        <f t="shared" si="10"/>
        <v>5.9169159744553813E-2</v>
      </c>
      <c r="Z6" s="76">
        <f>'TEOW MASTER'!G57</f>
        <v>8456.14</v>
      </c>
      <c r="AA6" s="74">
        <f t="shared" si="11"/>
        <v>4.9659823069290399E-2</v>
      </c>
      <c r="AB6" s="73">
        <f>'MFW MASTER'!H4</f>
        <v>4886.03</v>
      </c>
      <c r="AC6" s="74">
        <f t="shared" si="12"/>
        <v>5.9049459887150699E-2</v>
      </c>
      <c r="AD6" s="76">
        <f>'TEOW MASTER'!H57</f>
        <v>8388.23</v>
      </c>
      <c r="AE6" s="74">
        <f t="shared" si="13"/>
        <v>4.9463226621941199E-2</v>
      </c>
      <c r="AF6" s="73">
        <f>'MFW MASTER'!I4</f>
        <v>4867.21</v>
      </c>
      <c r="AG6" s="75">
        <f t="shared" si="14"/>
        <v>5.8913279634591385E-2</v>
      </c>
      <c r="AH6" s="73">
        <f>'TEOW MASTER'!I57</f>
        <v>8317.48</v>
      </c>
      <c r="AI6" s="75">
        <f t="shared" si="15"/>
        <v>4.9201567441367042E-2</v>
      </c>
      <c r="AJ6" s="73">
        <f>'MFW MASTER'!J4</f>
        <v>4847.3999999999996</v>
      </c>
      <c r="AK6" s="74">
        <f t="shared" si="16"/>
        <v>5.8780909373146659E-2</v>
      </c>
      <c r="AL6" s="76">
        <f>'TEOW MASTER'!J57</f>
        <v>8254.83</v>
      </c>
      <c r="AM6" s="75">
        <f t="shared" si="17"/>
        <v>4.8924027159724569E-2</v>
      </c>
      <c r="AN6" s="73">
        <f>'MFW MASTER'!K4</f>
        <v>4809.18</v>
      </c>
      <c r="AO6" s="74">
        <f t="shared" si="18"/>
        <v>5.846638334467729E-2</v>
      </c>
      <c r="AP6" s="76">
        <f>'TEOW MASTER'!K57</f>
        <v>8025.18</v>
      </c>
      <c r="AQ6" s="74">
        <f t="shared" si="19"/>
        <v>4.7948685900056284E-2</v>
      </c>
      <c r="AR6" s="73">
        <f>'MFW MASTER'!L4</f>
        <v>4775.8</v>
      </c>
      <c r="AS6" s="74">
        <f t="shared" si="20"/>
        <v>5.817216899359199E-2</v>
      </c>
      <c r="AT6" s="76">
        <f>'TEOW MASTER'!L57</f>
        <v>7915.75</v>
      </c>
      <c r="AU6" s="75">
        <f t="shared" si="21"/>
        <v>4.7524556583696032E-2</v>
      </c>
      <c r="AV6" s="73">
        <f>'MFW MASTER'!M4</f>
        <v>4752.6400000000003</v>
      </c>
      <c r="AW6" s="74">
        <f t="shared" si="22"/>
        <v>5.7966986106234533E-2</v>
      </c>
      <c r="AX6" s="76">
        <f>'TEOW MASTER'!M57</f>
        <v>7825.6</v>
      </c>
      <c r="AY6" s="75">
        <f t="shared" si="23"/>
        <v>4.7175906284582951E-2</v>
      </c>
      <c r="AZ6" s="77">
        <f>'MFW MASTER'!N4</f>
        <v>4725.84</v>
      </c>
      <c r="BA6" s="74">
        <f t="shared" si="24"/>
        <v>5.7738610204488512E-2</v>
      </c>
      <c r="BB6" s="76">
        <f>'TEOW MASTER'!N57</f>
        <v>7700.43</v>
      </c>
      <c r="BC6" s="75">
        <f t="shared" si="28"/>
        <v>4.6765181460884271E-2</v>
      </c>
      <c r="BD6" s="73">
        <f>BB6+'TEOW_TREND_2013_2014 &amp; Gain App'!R5</f>
        <v>8231.09</v>
      </c>
      <c r="BE6" s="74">
        <f t="shared" si="25"/>
        <v>4.9173980667419917E-2</v>
      </c>
      <c r="BF6" s="78">
        <f>MFW_TREND_2013_2014!P5</f>
        <v>4711.3947829518556</v>
      </c>
      <c r="BG6" s="79">
        <f t="shared" si="29"/>
        <v>5.7719764984961772E-2</v>
      </c>
      <c r="BH6" s="80">
        <f>'TEOW_TREND_2013_2014 &amp; Gain App'!P5</f>
        <v>7703.5388461538469</v>
      </c>
      <c r="BI6" s="81">
        <f t="shared" si="30"/>
        <v>4.6792525230851423E-2</v>
      </c>
      <c r="BJ6" s="80">
        <f>MFW_TREND_2013_2014!Q5</f>
        <v>4691.4968429360706</v>
      </c>
      <c r="BK6" s="79">
        <f t="shared" si="31"/>
        <v>5.7575003324982554E-2</v>
      </c>
      <c r="BL6" s="80">
        <f>'TEOW_TREND_2013_2014 &amp; Gain App'!Q5</f>
        <v>7616.2345054945081</v>
      </c>
      <c r="BM6" s="79">
        <f t="shared" si="32"/>
        <v>4.6461694646886639E-2</v>
      </c>
      <c r="BN6" s="82">
        <f t="shared" si="26"/>
        <v>4.8874147660948206E-2</v>
      </c>
      <c r="BO6" s="82">
        <f t="shared" ref="BO6:BO69" si="34">BN6/12</f>
        <v>4.0728456384123502E-3</v>
      </c>
      <c r="BP6" s="82">
        <f t="shared" si="27"/>
        <v>0.11873723241721461</v>
      </c>
      <c r="BQ6" s="82">
        <f t="shared" si="33"/>
        <v>9.8947693681012173E-3</v>
      </c>
    </row>
    <row r="7" spans="1:69" ht="15" x14ac:dyDescent="0.2">
      <c r="A7" s="72">
        <v>4</v>
      </c>
      <c r="B7" s="72">
        <v>598</v>
      </c>
      <c r="C7" s="67" t="s">
        <v>12</v>
      </c>
      <c r="D7" s="73">
        <f>'MFW MASTER'!B5</f>
        <v>4189.92</v>
      </c>
      <c r="E7" s="74">
        <f t="shared" si="0"/>
        <v>5.0181543482120582E-2</v>
      </c>
      <c r="F7" s="73">
        <f>'TEOW MASTER'!B79</f>
        <v>5982.06</v>
      </c>
      <c r="G7" s="74">
        <f t="shared" si="1"/>
        <v>3.4564953617801916E-2</v>
      </c>
      <c r="H7" s="73">
        <f>'MFW MASTER'!C5</f>
        <v>4189.41</v>
      </c>
      <c r="I7" s="75">
        <f t="shared" si="2"/>
        <v>5.022464830700768E-2</v>
      </c>
      <c r="J7" s="73">
        <f>'TEOW MASTER'!C79</f>
        <v>5979.35</v>
      </c>
      <c r="K7" s="74">
        <f t="shared" si="3"/>
        <v>3.4635639756198155E-2</v>
      </c>
      <c r="L7" s="73">
        <f>'MFW MASTER'!D5</f>
        <v>4188.79</v>
      </c>
      <c r="M7" s="74">
        <f t="shared" si="4"/>
        <v>5.028757237250981E-2</v>
      </c>
      <c r="N7" s="73">
        <f>'TEOW MASTER'!D79</f>
        <v>5976.95</v>
      </c>
      <c r="O7" s="75">
        <f t="shared" si="5"/>
        <v>3.4738758780311699E-2</v>
      </c>
      <c r="P7" s="73">
        <f>'MFW MASTER'!E5</f>
        <v>4188.2</v>
      </c>
      <c r="Q7" s="74">
        <f t="shared" si="6"/>
        <v>5.0348081225940373E-2</v>
      </c>
      <c r="R7" s="73">
        <f>'TEOW MASTER'!E79</f>
        <v>5975.19</v>
      </c>
      <c r="S7" s="75">
        <f t="shared" si="7"/>
        <v>3.480352809713172E-2</v>
      </c>
      <c r="T7" s="73">
        <f>'MFW MASTER'!F5</f>
        <v>4186.99</v>
      </c>
      <c r="U7" s="74">
        <f t="shared" si="8"/>
        <v>5.0441680154311441E-2</v>
      </c>
      <c r="V7" s="73">
        <f>'TEOW MASTER'!F79</f>
        <v>5971.93</v>
      </c>
      <c r="W7" s="75">
        <f t="shared" si="9"/>
        <v>3.4915555676866543E-2</v>
      </c>
      <c r="X7" s="73">
        <f>'MFW MASTER'!G5</f>
        <v>4186.32</v>
      </c>
      <c r="Y7" s="74">
        <f t="shared" si="10"/>
        <v>5.0518858695003707E-2</v>
      </c>
      <c r="Z7" s="76">
        <f>'TEOW MASTER'!G79</f>
        <v>5969.62</v>
      </c>
      <c r="AA7" s="74">
        <f t="shared" si="11"/>
        <v>3.5057398883047985E-2</v>
      </c>
      <c r="AB7" s="73">
        <f>'MFW MASTER'!H5</f>
        <v>4185.6099999999997</v>
      </c>
      <c r="AC7" s="74">
        <f t="shared" si="12"/>
        <v>5.0584627969590207E-2</v>
      </c>
      <c r="AD7" s="76">
        <f>'TEOW MASTER'!H79</f>
        <v>5968.14</v>
      </c>
      <c r="AE7" s="74">
        <f t="shared" si="13"/>
        <v>3.5192580715058146E-2</v>
      </c>
      <c r="AF7" s="73">
        <f>'MFW MASTER'!I5</f>
        <v>4184.91</v>
      </c>
      <c r="AG7" s="75">
        <f t="shared" si="14"/>
        <v>5.0654640559087818E-2</v>
      </c>
      <c r="AH7" s="73">
        <f>'TEOW MASTER'!I79</f>
        <v>5966.91</v>
      </c>
      <c r="AI7" s="75">
        <f t="shared" si="15"/>
        <v>3.5296907811208138E-2</v>
      </c>
      <c r="AJ7" s="73">
        <f>'MFW MASTER'!J5</f>
        <v>4178.99</v>
      </c>
      <c r="AK7" s="74">
        <f t="shared" si="16"/>
        <v>5.0675585357363981E-2</v>
      </c>
      <c r="AL7" s="76">
        <f>'TEOW MASTER'!J79</f>
        <v>5960.05</v>
      </c>
      <c r="AM7" s="75">
        <f t="shared" si="17"/>
        <v>3.5323519451438301E-2</v>
      </c>
      <c r="AN7" s="73">
        <f>'MFW MASTER'!K5</f>
        <v>4176.8</v>
      </c>
      <c r="AO7" s="74">
        <f t="shared" si="18"/>
        <v>5.0778384247220545E-2</v>
      </c>
      <c r="AP7" s="76">
        <f>'TEOW MASTER'!K79</f>
        <v>5956.49</v>
      </c>
      <c r="AQ7" s="74">
        <f t="shared" si="19"/>
        <v>3.5588718019636478E-2</v>
      </c>
      <c r="AR7" s="73">
        <f>'MFW MASTER'!L5</f>
        <v>4175.1899999999996</v>
      </c>
      <c r="AS7" s="74">
        <f t="shared" si="20"/>
        <v>5.0856371343095466E-2</v>
      </c>
      <c r="AT7" s="76">
        <f>'TEOW MASTER'!L79</f>
        <v>5953.89</v>
      </c>
      <c r="AU7" s="75">
        <f t="shared" si="21"/>
        <v>3.5745947282077126E-2</v>
      </c>
      <c r="AV7" s="73">
        <f>'MFW MASTER'!M5</f>
        <v>4173.5600000000004</v>
      </c>
      <c r="AW7" s="74">
        <f t="shared" si="22"/>
        <v>5.0904064800518491E-2</v>
      </c>
      <c r="AX7" s="76">
        <f>'TEOW MASTER'!M79</f>
        <v>5951.38</v>
      </c>
      <c r="AY7" s="75">
        <f t="shared" si="23"/>
        <v>3.5877344247590127E-2</v>
      </c>
      <c r="AZ7" s="77">
        <f>'MFW MASTER'!N5</f>
        <v>4172.29</v>
      </c>
      <c r="BA7" s="74">
        <f t="shared" si="24"/>
        <v>5.0975535771436473E-2</v>
      </c>
      <c r="BB7" s="76">
        <f>'TEOW MASTER'!N79</f>
        <v>5648.63</v>
      </c>
      <c r="BC7" s="75">
        <f t="shared" si="28"/>
        <v>3.4304474809250224E-2</v>
      </c>
      <c r="BD7" s="73">
        <f>BB7+'TEOW_TREND_2013_2014 &amp; Gain App'!R8</f>
        <v>5677.16</v>
      </c>
      <c r="BE7" s="74">
        <f t="shared" si="25"/>
        <v>3.3916353251616696E-2</v>
      </c>
      <c r="BF7" s="78">
        <f>MFW_TREND_2013_2014!P6</f>
        <v>4170.5856393054455</v>
      </c>
      <c r="BG7" s="79">
        <f t="shared" si="29"/>
        <v>5.1094258503114443E-2</v>
      </c>
      <c r="BH7" s="80">
        <f>'TEOW_TREND_2013_2014 &amp; Gain App'!P8</f>
        <v>6241.7803846153838</v>
      </c>
      <c r="BI7" s="81">
        <f t="shared" si="30"/>
        <v>3.791357088805624E-2</v>
      </c>
      <c r="BJ7" s="80">
        <f>MFW_TREND_2013_2014!Q6</f>
        <v>4169.0383898973951</v>
      </c>
      <c r="BK7" s="79">
        <f t="shared" si="31"/>
        <v>5.1163286941509144E-2</v>
      </c>
      <c r="BL7" s="78">
        <f>'TEOW_TREND_2013_2014 &amp; Gain App'!Q8</f>
        <v>6236.0467032967017</v>
      </c>
      <c r="BM7" s="79">
        <f t="shared" si="32"/>
        <v>3.8042066262964067E-2</v>
      </c>
      <c r="BN7" s="82">
        <f t="shared" si="26"/>
        <v>4.2077175697865614E-3</v>
      </c>
      <c r="BO7" s="82">
        <f t="shared" si="34"/>
        <v>3.506431308155468E-4</v>
      </c>
      <c r="BP7" s="82">
        <f t="shared" si="27"/>
        <v>5.5738324256192726E-2</v>
      </c>
      <c r="BQ7" s="82">
        <f t="shared" si="33"/>
        <v>4.6448603546827274E-3</v>
      </c>
    </row>
    <row r="8" spans="1:69" ht="15" x14ac:dyDescent="0.2">
      <c r="A8" s="72">
        <v>5</v>
      </c>
      <c r="B8" s="72">
        <v>36</v>
      </c>
      <c r="C8" s="67" t="s">
        <v>13</v>
      </c>
      <c r="D8" s="73">
        <f>'MFW MASTER'!B6</f>
        <v>3326.51</v>
      </c>
      <c r="E8" s="74">
        <f t="shared" si="0"/>
        <v>3.9840714430993657E-2</v>
      </c>
      <c r="F8" s="73">
        <f>'TEOW MASTER'!B4</f>
        <v>3358.96</v>
      </c>
      <c r="G8" s="74">
        <f t="shared" si="1"/>
        <v>1.940841392497767E-2</v>
      </c>
      <c r="H8" s="73">
        <f>'MFW MASTER'!C6</f>
        <v>3326.32</v>
      </c>
      <c r="I8" s="75">
        <f t="shared" si="2"/>
        <v>3.9877513100070365E-2</v>
      </c>
      <c r="J8" s="73">
        <f>'TEOW MASTER'!C4</f>
        <v>3358.77</v>
      </c>
      <c r="K8" s="74">
        <f t="shared" si="3"/>
        <v>1.9455818398977424E-2</v>
      </c>
      <c r="L8" s="73">
        <f>'MFW MASTER'!D6</f>
        <v>3325.94</v>
      </c>
      <c r="M8" s="74">
        <f t="shared" si="4"/>
        <v>3.9928821558642302E-2</v>
      </c>
      <c r="N8" s="73">
        <f>'TEOW MASTER'!D4</f>
        <v>3358.39</v>
      </c>
      <c r="O8" s="75">
        <f t="shared" si="5"/>
        <v>1.9519370264133213E-2</v>
      </c>
      <c r="P8" s="73">
        <f>'MFW MASTER'!E6</f>
        <v>3325.51</v>
      </c>
      <c r="Q8" s="74">
        <f t="shared" si="6"/>
        <v>3.997732858929301E-2</v>
      </c>
      <c r="R8" s="73">
        <f>'TEOW MASTER'!E4</f>
        <v>3357.95</v>
      </c>
      <c r="S8" s="75">
        <f t="shared" si="7"/>
        <v>1.9558960832000899E-2</v>
      </c>
      <c r="T8" s="73">
        <f>'MFW MASTER'!F6</f>
        <v>3324.81</v>
      </c>
      <c r="U8" s="74">
        <f t="shared" si="8"/>
        <v>4.0054789381836646E-2</v>
      </c>
      <c r="V8" s="73">
        <f>'TEOW MASTER'!F4</f>
        <v>3357.25</v>
      </c>
      <c r="W8" s="75">
        <f t="shared" si="9"/>
        <v>1.9628537055216687E-2</v>
      </c>
      <c r="X8" s="73">
        <f>'MFW MASTER'!G6</f>
        <v>3323.3</v>
      </c>
      <c r="Y8" s="74">
        <f t="shared" si="10"/>
        <v>4.0104273706048708E-2</v>
      </c>
      <c r="Z8" s="76">
        <f>'TEOW MASTER'!G4</f>
        <v>3355.68</v>
      </c>
      <c r="AA8" s="74">
        <f t="shared" si="11"/>
        <v>1.9706683555044787E-2</v>
      </c>
      <c r="AB8" s="73">
        <f>'MFW MASTER'!H6</f>
        <v>3322.21</v>
      </c>
      <c r="AC8" s="74">
        <f t="shared" si="12"/>
        <v>4.0150123133032532E-2</v>
      </c>
      <c r="AD8" s="76">
        <f>'TEOW MASTER'!H4</f>
        <v>3354.56</v>
      </c>
      <c r="AE8" s="74">
        <f t="shared" si="13"/>
        <v>1.9780974233765534E-2</v>
      </c>
      <c r="AF8" s="73">
        <f>'MFW MASTER'!I6</f>
        <v>3321.46</v>
      </c>
      <c r="AG8" s="75">
        <f t="shared" si="14"/>
        <v>4.0203340676714154E-2</v>
      </c>
      <c r="AH8" s="73">
        <f>'TEOW MASTER'!I4</f>
        <v>3353.79</v>
      </c>
      <c r="AI8" s="75">
        <f t="shared" si="15"/>
        <v>1.9839148981323957E-2</v>
      </c>
      <c r="AJ8" s="73">
        <f>'MFW MASTER'!J6</f>
        <v>3320.76</v>
      </c>
      <c r="AK8" s="74">
        <f t="shared" si="16"/>
        <v>4.0268451666866878E-2</v>
      </c>
      <c r="AL8" s="76">
        <f>'TEOW MASTER'!J4</f>
        <v>3353.08</v>
      </c>
      <c r="AM8" s="75">
        <f t="shared" si="17"/>
        <v>1.9872750497433533E-2</v>
      </c>
      <c r="AN8" s="73">
        <f>'MFW MASTER'!K6</f>
        <v>3320.12</v>
      </c>
      <c r="AO8" s="74">
        <f t="shared" si="18"/>
        <v>4.0363514917372598E-2</v>
      </c>
      <c r="AP8" s="76">
        <f>'TEOW MASTER'!K4</f>
        <v>3352.43</v>
      </c>
      <c r="AQ8" s="74">
        <f t="shared" si="19"/>
        <v>2.0030032107930997E-2</v>
      </c>
      <c r="AR8" s="73">
        <f>'MFW MASTER'!L6</f>
        <v>3319.21</v>
      </c>
      <c r="AS8" s="74">
        <f t="shared" si="20"/>
        <v>4.0430010688307816E-2</v>
      </c>
      <c r="AT8" s="76">
        <f>'TEOW MASTER'!L4</f>
        <v>3351.51</v>
      </c>
      <c r="AU8" s="75">
        <f t="shared" si="21"/>
        <v>2.0121785887101423E-2</v>
      </c>
      <c r="AV8" s="73">
        <f>'MFW MASTER'!M6</f>
        <v>3317.29</v>
      </c>
      <c r="AW8" s="74">
        <f t="shared" si="22"/>
        <v>4.0460313287004855E-2</v>
      </c>
      <c r="AX8" s="76">
        <f>'TEOW MASTER'!M4</f>
        <v>3349.62</v>
      </c>
      <c r="AY8" s="75">
        <f t="shared" si="23"/>
        <v>2.0192874566674089E-2</v>
      </c>
      <c r="AZ8" s="77">
        <f>'MFW MASTER'!N6</f>
        <v>3316.21</v>
      </c>
      <c r="BA8" s="74">
        <f t="shared" si="24"/>
        <v>4.0516258812449607E-2</v>
      </c>
      <c r="BB8" s="76">
        <f>'TEOW MASTER'!N4</f>
        <v>3250.3</v>
      </c>
      <c r="BC8" s="75">
        <f t="shared" si="28"/>
        <v>1.9739270313776262E-2</v>
      </c>
      <c r="BD8" s="73">
        <f>BB8+'TEOW_TREND_2013_2014 &amp; Gain App'!R14</f>
        <v>3251.2400000000002</v>
      </c>
      <c r="BE8" s="74">
        <f t="shared" si="25"/>
        <v>1.9423480110792413E-2</v>
      </c>
      <c r="BF8" s="78">
        <f>MFW_TREND_2013_2014!P7</f>
        <v>3315.531270718232</v>
      </c>
      <c r="BG8" s="79">
        <f t="shared" si="29"/>
        <v>4.0618902588809777E-2</v>
      </c>
      <c r="BH8" s="80">
        <f>'TEOW_TREND_2013_2014 &amp; Gain App'!P14</f>
        <v>3318.1753846153852</v>
      </c>
      <c r="BI8" s="81">
        <f t="shared" si="30"/>
        <v>2.0155127209168972E-2</v>
      </c>
      <c r="BJ8" s="80">
        <f>MFW_TREND_2013_2014!Q7</f>
        <v>3314.6793922651932</v>
      </c>
      <c r="BK8" s="79">
        <f t="shared" si="31"/>
        <v>4.0678419579087882E-2</v>
      </c>
      <c r="BL8" s="78">
        <f>'TEOW_TREND_2013_2014 &amp; Gain App'!Q14</f>
        <v>3314.0434065934073</v>
      </c>
      <c r="BM8" s="79">
        <f t="shared" si="32"/>
        <v>2.0216824034578949E-2</v>
      </c>
      <c r="BN8" s="82">
        <f t="shared" si="26"/>
        <v>3.096338204304265E-3</v>
      </c>
      <c r="BO8" s="82">
        <f t="shared" si="34"/>
        <v>2.5802818369202209E-4</v>
      </c>
      <c r="BP8" s="82">
        <f t="shared" si="27"/>
        <v>3.2349298592421423E-2</v>
      </c>
      <c r="BQ8" s="82">
        <f t="shared" si="33"/>
        <v>2.6957748827017851E-3</v>
      </c>
    </row>
    <row r="9" spans="1:69" ht="15" x14ac:dyDescent="0.2">
      <c r="A9" s="72">
        <v>6</v>
      </c>
      <c r="B9" s="72">
        <v>484</v>
      </c>
      <c r="C9" s="67" t="s">
        <v>14</v>
      </c>
      <c r="D9" s="73">
        <f>'MFW MASTER'!B7</f>
        <v>3021.03</v>
      </c>
      <c r="E9" s="74">
        <f t="shared" si="0"/>
        <v>3.6182062737663431E-2</v>
      </c>
      <c r="F9" s="73">
        <f>'TEOW MASTER'!B60</f>
        <v>6240.38</v>
      </c>
      <c r="G9" s="74">
        <f t="shared" si="1"/>
        <v>3.6057552959592301E-2</v>
      </c>
      <c r="H9" s="73">
        <f>'MFW MASTER'!C7</f>
        <v>3020.18</v>
      </c>
      <c r="I9" s="75">
        <f t="shared" si="2"/>
        <v>3.6207360540949307E-2</v>
      </c>
      <c r="J9" s="73">
        <f>'TEOW MASTER'!C60</f>
        <v>6231.02</v>
      </c>
      <c r="K9" s="74">
        <f t="shared" si="3"/>
        <v>3.6093448959111915E-2</v>
      </c>
      <c r="L9" s="73">
        <f>'MFW MASTER'!D7</f>
        <v>3018.49</v>
      </c>
      <c r="M9" s="74">
        <f t="shared" si="4"/>
        <v>3.6237800016400229E-2</v>
      </c>
      <c r="N9" s="73">
        <f>'TEOW MASTER'!D60</f>
        <v>6217.59</v>
      </c>
      <c r="O9" s="75">
        <f t="shared" si="5"/>
        <v>3.6137387665093106E-2</v>
      </c>
      <c r="P9" s="73">
        <f>'MFW MASTER'!E7</f>
        <v>3017.17</v>
      </c>
      <c r="Q9" s="74">
        <f t="shared" si="6"/>
        <v>3.6270646156456358E-2</v>
      </c>
      <c r="R9" s="73">
        <f>'TEOW MASTER'!E60</f>
        <v>6205.62</v>
      </c>
      <c r="S9" s="75">
        <f t="shared" si="7"/>
        <v>3.6145707505555902E-2</v>
      </c>
      <c r="T9" s="73">
        <f>'MFW MASTER'!F7</f>
        <v>3013.83</v>
      </c>
      <c r="U9" s="74">
        <f t="shared" si="8"/>
        <v>3.6308338185538643E-2</v>
      </c>
      <c r="V9" s="73">
        <f>'TEOW MASTER'!F60</f>
        <v>6193.07</v>
      </c>
      <c r="W9" s="75">
        <f t="shared" si="9"/>
        <v>3.6208475383290133E-2</v>
      </c>
      <c r="X9" s="73">
        <f>'MFW MASTER'!G7</f>
        <v>3011.79</v>
      </c>
      <c r="Y9" s="74">
        <f t="shared" si="10"/>
        <v>3.6345093884133373E-2</v>
      </c>
      <c r="Z9" s="76">
        <f>'TEOW MASTER'!G60</f>
        <v>6174.77</v>
      </c>
      <c r="AA9" s="74">
        <f t="shared" si="11"/>
        <v>3.6262169937295544E-2</v>
      </c>
      <c r="AB9" s="73">
        <f>'MFW MASTER'!H7</f>
        <v>3009.42</v>
      </c>
      <c r="AC9" s="74">
        <f t="shared" si="12"/>
        <v>3.6369941562697954E-2</v>
      </c>
      <c r="AD9" s="76">
        <f>'TEOW MASTER'!H60</f>
        <v>6163.6</v>
      </c>
      <c r="AE9" s="74">
        <f t="shared" si="13"/>
        <v>3.6345157870849611E-2</v>
      </c>
      <c r="AF9" s="73">
        <f>'MFW MASTER'!I7</f>
        <v>3006.68</v>
      </c>
      <c r="AG9" s="75">
        <f t="shared" si="14"/>
        <v>3.6393206706045809E-2</v>
      </c>
      <c r="AH9" s="73">
        <f>'TEOW MASTER'!I60</f>
        <v>6147.75</v>
      </c>
      <c r="AI9" s="75">
        <f t="shared" si="15"/>
        <v>3.6366656275418068E-2</v>
      </c>
      <c r="AJ9" s="73">
        <f>'MFW MASTER'!J7</f>
        <v>3003.02</v>
      </c>
      <c r="AK9" s="74">
        <f t="shared" si="16"/>
        <v>3.6415448790227109E-2</v>
      </c>
      <c r="AL9" s="76">
        <f>'TEOW MASTER'!J60</f>
        <v>6128.42</v>
      </c>
      <c r="AM9" s="75">
        <f t="shared" si="17"/>
        <v>3.6321400504456092E-2</v>
      </c>
      <c r="AN9" s="73">
        <f>'MFW MASTER'!K7</f>
        <v>2998.17</v>
      </c>
      <c r="AO9" s="74">
        <f t="shared" si="18"/>
        <v>3.6449489632850322E-2</v>
      </c>
      <c r="AP9" s="76">
        <f>'TEOW MASTER'!K60</f>
        <v>6108.55</v>
      </c>
      <c r="AQ9" s="74">
        <f t="shared" si="19"/>
        <v>3.6497243084240953E-2</v>
      </c>
      <c r="AR9" s="73">
        <f>'MFW MASTER'!L7</f>
        <v>2995.72</v>
      </c>
      <c r="AS9" s="74">
        <f t="shared" si="20"/>
        <v>3.648970436313987E-2</v>
      </c>
      <c r="AT9" s="76">
        <f>'TEOW MASTER'!L60</f>
        <v>6093.94</v>
      </c>
      <c r="AU9" s="75">
        <f t="shared" si="21"/>
        <v>3.6586779060436295E-2</v>
      </c>
      <c r="AV9" s="73">
        <f>'MFW MASTER'!M7</f>
        <v>2993.91</v>
      </c>
      <c r="AW9" s="74">
        <f t="shared" si="22"/>
        <v>3.6516113017884086E-2</v>
      </c>
      <c r="AX9" s="76">
        <f>'TEOW MASTER'!M60</f>
        <v>6075.3</v>
      </c>
      <c r="AY9" s="75">
        <f t="shared" si="23"/>
        <v>3.6624384513740393E-2</v>
      </c>
      <c r="AZ9" s="77">
        <f>'MFW MASTER'!N7</f>
        <v>2991.83</v>
      </c>
      <c r="BA9" s="74">
        <f t="shared" si="24"/>
        <v>3.6553100859973008E-2</v>
      </c>
      <c r="BB9" s="76">
        <f>'TEOW MASTER'!N60</f>
        <v>6065.93</v>
      </c>
      <c r="BC9" s="75">
        <f t="shared" si="28"/>
        <v>3.6838763183227652E-2</v>
      </c>
      <c r="BD9" s="73">
        <f>BB9+'TEOW_TREND_2013_2014 &amp; Gain App'!R9</f>
        <v>6203.92</v>
      </c>
      <c r="BE9" s="74">
        <f t="shared" si="25"/>
        <v>3.7063310222852593E-2</v>
      </c>
      <c r="BF9" s="78">
        <f>MFW_TREND_2013_2014!P8</f>
        <v>2987.5731215469618</v>
      </c>
      <c r="BG9" s="79">
        <f t="shared" si="29"/>
        <v>3.6601054760908455E-2</v>
      </c>
      <c r="BH9" s="80">
        <f>'TEOW_TREND_2013_2014 &amp; Gain App'!P9</f>
        <v>6050.9403846153846</v>
      </c>
      <c r="BI9" s="81">
        <f t="shared" si="30"/>
        <v>3.6754378250309749E-2</v>
      </c>
      <c r="BJ9" s="80">
        <f>MFW_TREND_2013_2014!Q8</f>
        <v>2985.0217679558018</v>
      </c>
      <c r="BK9" s="79">
        <f t="shared" si="31"/>
        <v>3.6632794173989916E-2</v>
      </c>
      <c r="BL9" s="78">
        <f>'TEOW_TREND_2013_2014 &amp; Gain App'!Q9</f>
        <v>6035.734725274725</v>
      </c>
      <c r="BM9" s="79">
        <f t="shared" si="32"/>
        <v>3.6820093127780687E-2</v>
      </c>
      <c r="BN9" s="82">
        <f t="shared" si="26"/>
        <v>9.6655776341182543E-3</v>
      </c>
      <c r="BO9" s="82">
        <f t="shared" si="34"/>
        <v>8.0546480284318786E-4</v>
      </c>
      <c r="BP9" s="82">
        <f t="shared" si="27"/>
        <v>2.7955028379681977E-2</v>
      </c>
      <c r="BQ9" s="82">
        <f t="shared" si="33"/>
        <v>2.3295856983068315E-3</v>
      </c>
    </row>
    <row r="10" spans="1:69" ht="15" x14ac:dyDescent="0.2">
      <c r="A10" s="72">
        <v>7</v>
      </c>
      <c r="B10" s="72">
        <v>104</v>
      </c>
      <c r="C10" s="67" t="s">
        <v>15</v>
      </c>
      <c r="D10" s="73">
        <f>'MFW MASTER'!B8</f>
        <v>2792.6</v>
      </c>
      <c r="E10" s="74">
        <f t="shared" si="0"/>
        <v>3.3446218144539734E-2</v>
      </c>
      <c r="F10" s="73">
        <f>'TEOW MASTER'!B15</f>
        <v>4205.1899999999996</v>
      </c>
      <c r="G10" s="74">
        <f t="shared" si="1"/>
        <v>2.429801728903495E-2</v>
      </c>
      <c r="H10" s="73">
        <f>'MFW MASTER'!C8</f>
        <v>2790.4</v>
      </c>
      <c r="I10" s="75">
        <f t="shared" si="2"/>
        <v>3.3452648138013283E-2</v>
      </c>
      <c r="J10" s="73">
        <f>'TEOW MASTER'!C15</f>
        <v>4196.8100000000004</v>
      </c>
      <c r="K10" s="74">
        <f t="shared" si="3"/>
        <v>2.4310200822030819E-2</v>
      </c>
      <c r="L10" s="73">
        <f>'MFW MASTER'!D8</f>
        <v>2782.06</v>
      </c>
      <c r="M10" s="74">
        <f t="shared" si="4"/>
        <v>3.339939304540563E-2</v>
      </c>
      <c r="N10" s="73">
        <f>'TEOW MASTER'!D15</f>
        <v>4182.68</v>
      </c>
      <c r="O10" s="75">
        <f t="shared" si="5"/>
        <v>2.4310243782403092E-2</v>
      </c>
      <c r="P10" s="73">
        <f>'MFW MASTER'!E8</f>
        <v>2774.16</v>
      </c>
      <c r="Q10" s="74">
        <f t="shared" si="6"/>
        <v>3.334932262398041E-2</v>
      </c>
      <c r="R10" s="73">
        <f>'TEOW MASTER'!E15</f>
        <v>4170.8500000000004</v>
      </c>
      <c r="S10" s="75">
        <f t="shared" si="7"/>
        <v>2.4293837545571247E-2</v>
      </c>
      <c r="T10" s="73">
        <f>'MFW MASTER'!F8</f>
        <v>2758.99</v>
      </c>
      <c r="U10" s="74">
        <f t="shared" si="8"/>
        <v>3.3238219133301897E-2</v>
      </c>
      <c r="V10" s="73">
        <f>'TEOW MASTER'!F15</f>
        <v>4149.3999999999996</v>
      </c>
      <c r="W10" s="75">
        <f t="shared" si="9"/>
        <v>2.4259930495767704E-2</v>
      </c>
      <c r="X10" s="73">
        <f>'MFW MASTER'!G8</f>
        <v>2744.91</v>
      </c>
      <c r="Y10" s="74">
        <f t="shared" si="10"/>
        <v>3.3124491300355115E-2</v>
      </c>
      <c r="Z10" s="76">
        <f>'TEOW MASTER'!G15</f>
        <v>4128.1899999999996</v>
      </c>
      <c r="AA10" s="74">
        <f t="shared" si="11"/>
        <v>2.4243352758636202E-2</v>
      </c>
      <c r="AB10" s="73">
        <f>'MFW MASTER'!H8</f>
        <v>2726.79</v>
      </c>
      <c r="AC10" s="74">
        <f t="shared" si="12"/>
        <v>3.295425462506036E-2</v>
      </c>
      <c r="AD10" s="76">
        <f>'TEOW MASTER'!H15</f>
        <v>4099.8</v>
      </c>
      <c r="AE10" s="74">
        <f t="shared" si="13"/>
        <v>2.4175462106384129E-2</v>
      </c>
      <c r="AF10" s="73">
        <f>'MFW MASTER'!I8</f>
        <v>2701.09</v>
      </c>
      <c r="AG10" s="75">
        <f t="shared" si="14"/>
        <v>3.2694309571232483E-2</v>
      </c>
      <c r="AH10" s="73">
        <f>'TEOW MASTER'!I15</f>
        <v>4064.57</v>
      </c>
      <c r="AI10" s="75">
        <f t="shared" si="15"/>
        <v>2.4043726582469362E-2</v>
      </c>
      <c r="AJ10" s="73">
        <f>'MFW MASTER'!J8</f>
        <v>2668.13</v>
      </c>
      <c r="AK10" s="74">
        <f t="shared" si="16"/>
        <v>3.2354480283404256E-2</v>
      </c>
      <c r="AL10" s="76">
        <f>'TEOW MASTER'!J15</f>
        <v>4022.69</v>
      </c>
      <c r="AM10" s="75">
        <f t="shared" si="17"/>
        <v>2.3841338321340649E-2</v>
      </c>
      <c r="AN10" s="73">
        <f>'MFW MASTER'!K8</f>
        <v>2626.38</v>
      </c>
      <c r="AO10" s="74">
        <f t="shared" si="18"/>
        <v>3.1929547217777986E-2</v>
      </c>
      <c r="AP10" s="76">
        <f>'TEOW MASTER'!K15</f>
        <v>3971.03</v>
      </c>
      <c r="AQ10" s="74">
        <f t="shared" si="19"/>
        <v>2.3726031088361944E-2</v>
      </c>
      <c r="AR10" s="73">
        <f>'MFW MASTER'!L8</f>
        <v>2580.12</v>
      </c>
      <c r="AS10" s="74">
        <f t="shared" si="20"/>
        <v>3.1427441824143927E-2</v>
      </c>
      <c r="AT10" s="76">
        <f>'TEOW MASTER'!L15</f>
        <v>3866.27</v>
      </c>
      <c r="AU10" s="75">
        <f t="shared" si="21"/>
        <v>2.3212300462097268E-2</v>
      </c>
      <c r="AV10" s="73">
        <f>'MFW MASTER'!M8</f>
        <v>2567.96</v>
      </c>
      <c r="AW10" s="74">
        <f t="shared" si="22"/>
        <v>3.132088726294565E-2</v>
      </c>
      <c r="AX10" s="76">
        <f>'TEOW MASTER'!M15</f>
        <v>3845.68</v>
      </c>
      <c r="AY10" s="75">
        <f t="shared" si="23"/>
        <v>2.3183326426151982E-2</v>
      </c>
      <c r="AZ10" s="77">
        <f>'MFW MASTER'!N8</f>
        <v>2557.4499999999998</v>
      </c>
      <c r="BA10" s="74">
        <f t="shared" si="24"/>
        <v>3.1246002545043658E-2</v>
      </c>
      <c r="BB10" s="76">
        <f>'TEOW MASTER'!N15</f>
        <v>3827.24</v>
      </c>
      <c r="BC10" s="75">
        <f t="shared" si="28"/>
        <v>2.3243062152938823E-2</v>
      </c>
      <c r="BD10" s="73">
        <f>BB10+'TEOW_TREND_2013_2014 &amp; Gain App'!R12</f>
        <v>3856.0899999999997</v>
      </c>
      <c r="BE10" s="74">
        <f t="shared" si="25"/>
        <v>2.3036960489052027E-2</v>
      </c>
      <c r="BF10" s="78">
        <f>MFW_TREND_2013_2014!P9</f>
        <v>2529.490374901342</v>
      </c>
      <c r="BG10" s="79">
        <f t="shared" si="29"/>
        <v>3.098903757743543E-2</v>
      </c>
      <c r="BH10" s="80">
        <f>'TEOW_TREND_2013_2014 &amp; Gain App'!P12</f>
        <v>3817.5119230769228</v>
      </c>
      <c r="BI10" s="81">
        <f t="shared" si="30"/>
        <v>2.3188177089395523E-2</v>
      </c>
      <c r="BJ10" s="80">
        <f>MFW_TREND_2013_2014!Q9</f>
        <v>2508.2509076558799</v>
      </c>
      <c r="BK10" s="79">
        <f t="shared" si="31"/>
        <v>3.0781765219690598E-2</v>
      </c>
      <c r="BL10" s="78">
        <f>'TEOW_TREND_2013_2014 &amp; Gain App'!Q12</f>
        <v>3783.4158241758237</v>
      </c>
      <c r="BM10" s="79">
        <f t="shared" si="32"/>
        <v>2.3080159968583158E-2</v>
      </c>
      <c r="BN10" s="82">
        <f t="shared" si="26"/>
        <v>8.4204683807204792E-2</v>
      </c>
      <c r="BO10" s="82">
        <f t="shared" si="34"/>
        <v>7.0170569839337329E-3</v>
      </c>
      <c r="BP10" s="82">
        <f t="shared" si="27"/>
        <v>8.9877032904577409E-2</v>
      </c>
      <c r="BQ10" s="82">
        <f t="shared" si="33"/>
        <v>7.4897527420481171E-3</v>
      </c>
    </row>
    <row r="11" spans="1:69" ht="15" x14ac:dyDescent="0.2">
      <c r="A11" s="72">
        <v>8</v>
      </c>
      <c r="B11" s="72">
        <v>566</v>
      </c>
      <c r="C11" s="67" t="s">
        <v>16</v>
      </c>
      <c r="D11" s="73">
        <f>'MFW MASTER'!B9</f>
        <v>2657.04</v>
      </c>
      <c r="E11" s="74">
        <f t="shared" si="0"/>
        <v>3.1822652531249683E-2</v>
      </c>
      <c r="F11" s="73">
        <f>'TEOW MASTER'!B72</f>
        <v>6943.53</v>
      </c>
      <c r="G11" s="74">
        <f t="shared" si="1"/>
        <v>4.0120425471128027E-2</v>
      </c>
      <c r="H11" s="73">
        <f>'MFW MASTER'!C9</f>
        <v>2656.95</v>
      </c>
      <c r="I11" s="75">
        <f t="shared" si="2"/>
        <v>3.185278579067316E-2</v>
      </c>
      <c r="J11" s="73">
        <f>'TEOW MASTER'!C72</f>
        <v>6940.84</v>
      </c>
      <c r="K11" s="74">
        <f t="shared" si="3"/>
        <v>4.0205111566543252E-2</v>
      </c>
      <c r="L11" s="73">
        <f>'MFW MASTER'!D9</f>
        <v>2656.84</v>
      </c>
      <c r="M11" s="74">
        <f t="shared" si="4"/>
        <v>3.1896092614377654E-2</v>
      </c>
      <c r="N11" s="73">
        <f>'TEOW MASTER'!D72</f>
        <v>6938.53</v>
      </c>
      <c r="O11" s="75">
        <f t="shared" si="5"/>
        <v>4.0327578440501617E-2</v>
      </c>
      <c r="P11" s="73">
        <f>'MFW MASTER'!E9</f>
        <v>2656.61</v>
      </c>
      <c r="Q11" s="74">
        <f t="shared" si="6"/>
        <v>3.193620554549579E-2</v>
      </c>
      <c r="R11" s="73">
        <f>'TEOW MASTER'!E72</f>
        <v>6937.45</v>
      </c>
      <c r="S11" s="75">
        <f t="shared" si="7"/>
        <v>4.0408377975837836E-2</v>
      </c>
      <c r="T11" s="73">
        <f>'MFW MASTER'!F9</f>
        <v>2656.41</v>
      </c>
      <c r="U11" s="74">
        <f t="shared" si="8"/>
        <v>3.2002413088809495E-2</v>
      </c>
      <c r="V11" s="73">
        <f>'TEOW MASTER'!F72</f>
        <v>6936.57</v>
      </c>
      <c r="W11" s="75">
        <f t="shared" si="9"/>
        <v>4.0555431165717304E-2</v>
      </c>
      <c r="X11" s="73">
        <f>'MFW MASTER'!G9</f>
        <v>2655.88</v>
      </c>
      <c r="Y11" s="74">
        <f t="shared" si="10"/>
        <v>3.2050112373370035E-2</v>
      </c>
      <c r="Z11" s="76">
        <f>'TEOW MASTER'!G72</f>
        <v>6933.17</v>
      </c>
      <c r="AA11" s="74">
        <f t="shared" si="11"/>
        <v>4.071597626213759E-2</v>
      </c>
      <c r="AB11" s="73">
        <f>'MFW MASTER'!H9</f>
        <v>2655.69</v>
      </c>
      <c r="AC11" s="74">
        <f t="shared" si="12"/>
        <v>3.2094985116281984E-2</v>
      </c>
      <c r="AD11" s="76">
        <f>'TEOW MASTER'!H72</f>
        <v>6931.58</v>
      </c>
      <c r="AE11" s="74">
        <f t="shared" si="13"/>
        <v>4.0873737652414775E-2</v>
      </c>
      <c r="AF11" s="73">
        <f>'MFW MASTER'!I9</f>
        <v>2655.43</v>
      </c>
      <c r="AG11" s="75">
        <f t="shared" si="14"/>
        <v>3.2141635585907123E-2</v>
      </c>
      <c r="AH11" s="73">
        <f>'TEOW MASTER'!I72</f>
        <v>6929.26</v>
      </c>
      <c r="AI11" s="75">
        <f t="shared" si="15"/>
        <v>4.0989633062991075E-2</v>
      </c>
      <c r="AJ11" s="73">
        <f>'MFW MASTER'!J9</f>
        <v>2655.13</v>
      </c>
      <c r="AK11" s="74">
        <f t="shared" si="16"/>
        <v>3.219683869784274E-2</v>
      </c>
      <c r="AL11" s="76">
        <f>'TEOW MASTER'!J72</f>
        <v>6925.07</v>
      </c>
      <c r="AM11" s="75">
        <f t="shared" si="17"/>
        <v>4.1042918238533538E-2</v>
      </c>
      <c r="AN11" s="73">
        <f>'MFW MASTER'!K9</f>
        <v>2654.86</v>
      </c>
      <c r="AO11" s="74">
        <f t="shared" si="18"/>
        <v>3.2275785578092304E-2</v>
      </c>
      <c r="AP11" s="76">
        <f>'TEOW MASTER'!K72</f>
        <v>6921.96</v>
      </c>
      <c r="AQ11" s="74">
        <f t="shared" si="19"/>
        <v>4.1357188979281909E-2</v>
      </c>
      <c r="AR11" s="73">
        <f>'MFW MASTER'!L9</f>
        <v>2654.51</v>
      </c>
      <c r="AS11" s="74">
        <f t="shared" si="20"/>
        <v>3.2333557585154292E-2</v>
      </c>
      <c r="AT11" s="76">
        <f>'TEOW MASTER'!L72</f>
        <v>6917.78</v>
      </c>
      <c r="AU11" s="75">
        <f t="shared" si="21"/>
        <v>4.1532947230971257E-2</v>
      </c>
      <c r="AV11" s="73">
        <f>'MFW MASTER'!M9</f>
        <v>2654.23</v>
      </c>
      <c r="AW11" s="74">
        <f t="shared" si="22"/>
        <v>3.2373104954877892E-2</v>
      </c>
      <c r="AX11" s="76">
        <f>'TEOW MASTER'!M72</f>
        <v>6914.01</v>
      </c>
      <c r="AY11" s="75">
        <f t="shared" si="23"/>
        <v>4.168047022728856E-2</v>
      </c>
      <c r="AZ11" s="77">
        <f>'MFW MASTER'!N9</f>
        <v>2653.99</v>
      </c>
      <c r="BA11" s="74">
        <f t="shared" si="24"/>
        <v>3.2425493477690831E-2</v>
      </c>
      <c r="BB11" s="76">
        <f>'TEOW MASTER'!N72</f>
        <v>6911.85</v>
      </c>
      <c r="BC11" s="75">
        <f t="shared" si="28"/>
        <v>4.1976086982209171E-2</v>
      </c>
      <c r="BD11" s="73">
        <f>BB11+'TEOW_TREND_2013_2014 &amp; Gain App'!R7</f>
        <v>6919.2800000000007</v>
      </c>
      <c r="BE11" s="74">
        <f t="shared" si="25"/>
        <v>4.1336996795377688E-2</v>
      </c>
      <c r="BF11" s="78">
        <f>MFW_TREND_2013_2014!P10</f>
        <v>2653.5801578531969</v>
      </c>
      <c r="BG11" s="79">
        <f t="shared" si="29"/>
        <v>3.2509273821473651E-2</v>
      </c>
      <c r="BH11" s="80">
        <f>'TEOW_TREND_2013_2014 &amp; Gain App'!P7</f>
        <v>6910.8688461538468</v>
      </c>
      <c r="BI11" s="81">
        <f t="shared" si="30"/>
        <v>4.1977721058966515E-2</v>
      </c>
      <c r="BJ11" s="80">
        <f>MFW_TREND_2013_2014!Q10</f>
        <v>2653.3177505919498</v>
      </c>
      <c r="BK11" s="79">
        <f t="shared" si="31"/>
        <v>3.2562055017170646E-2</v>
      </c>
      <c r="BL11" s="78">
        <f>'TEOW_TREND_2013_2014 &amp; Gain App'!Q7</f>
        <v>6908.2281318681326</v>
      </c>
      <c r="BM11" s="79">
        <f t="shared" si="32"/>
        <v>4.2142608106714205E-2</v>
      </c>
      <c r="BN11" s="82">
        <f t="shared" si="26"/>
        <v>1.1478938969681231E-3</v>
      </c>
      <c r="BO11" s="82">
        <f t="shared" si="34"/>
        <v>9.565782474734359E-5</v>
      </c>
      <c r="BP11" s="82">
        <f t="shared" si="27"/>
        <v>4.5625207927378992E-3</v>
      </c>
      <c r="BQ11" s="82">
        <f t="shared" si="33"/>
        <v>3.8021006606149158E-4</v>
      </c>
    </row>
    <row r="12" spans="1:69" ht="15" x14ac:dyDescent="0.2">
      <c r="A12" s="72">
        <v>9</v>
      </c>
      <c r="B12" s="72">
        <v>862</v>
      </c>
      <c r="C12" s="67" t="s">
        <v>17</v>
      </c>
      <c r="D12" s="73">
        <f>'MFW MASTER'!B10</f>
        <v>2415.84</v>
      </c>
      <c r="E12" s="74">
        <f t="shared" si="0"/>
        <v>2.8933865087124859E-2</v>
      </c>
      <c r="F12" s="73">
        <f>'TEOW MASTER'!B113</f>
        <v>7579.08</v>
      </c>
      <c r="G12" s="74">
        <f t="shared" si="1"/>
        <v>4.3792698278788601E-2</v>
      </c>
      <c r="H12" s="73">
        <f>'MFW MASTER'!C10</f>
        <v>2412.96</v>
      </c>
      <c r="I12" s="75">
        <f t="shared" si="2"/>
        <v>2.8927717119803804E-2</v>
      </c>
      <c r="J12" s="73">
        <f>'TEOW MASTER'!C113</f>
        <v>7568.88</v>
      </c>
      <c r="K12" s="74">
        <f t="shared" si="3"/>
        <v>4.3843060037946108E-2</v>
      </c>
      <c r="L12" s="73">
        <f>'MFW MASTER'!D10</f>
        <v>2412.6999999999998</v>
      </c>
      <c r="M12" s="74">
        <f t="shared" si="4"/>
        <v>2.8965124979565559E-2</v>
      </c>
      <c r="N12" s="73">
        <f>'TEOW MASTER'!D113</f>
        <v>7565.52</v>
      </c>
      <c r="O12" s="75">
        <f t="shared" si="5"/>
        <v>4.3971720413860549E-2</v>
      </c>
      <c r="P12" s="73">
        <f>'MFW MASTER'!E10</f>
        <v>2410.38</v>
      </c>
      <c r="Q12" s="74">
        <f t="shared" si="6"/>
        <v>2.8976173063698527E-2</v>
      </c>
      <c r="R12" s="73">
        <f>'TEOW MASTER'!E113</f>
        <v>7560.52</v>
      </c>
      <c r="S12" s="75">
        <f t="shared" si="7"/>
        <v>4.4037557006375752E-2</v>
      </c>
      <c r="T12" s="73">
        <f>'MFW MASTER'!F10</f>
        <v>2410.21</v>
      </c>
      <c r="U12" s="74">
        <f t="shared" si="8"/>
        <v>2.9036382204094824E-2</v>
      </c>
      <c r="V12" s="73">
        <f>'TEOW MASTER'!F113</f>
        <v>7558.14</v>
      </c>
      <c r="W12" s="75">
        <f t="shared" si="9"/>
        <v>4.4189509586273129E-2</v>
      </c>
      <c r="X12" s="73">
        <f>'MFW MASTER'!G10</f>
        <v>2409.7399999999998</v>
      </c>
      <c r="Y12" s="74">
        <f t="shared" si="10"/>
        <v>2.907979192983294E-2</v>
      </c>
      <c r="Z12" s="76">
        <f>'TEOW MASTER'!G113</f>
        <v>7554.86</v>
      </c>
      <c r="AA12" s="74">
        <f t="shared" si="11"/>
        <v>4.4366934666793513E-2</v>
      </c>
      <c r="AB12" s="73">
        <f>'MFW MASTER'!H10</f>
        <v>2409.38</v>
      </c>
      <c r="AC12" s="74">
        <f t="shared" si="12"/>
        <v>2.9118238664703894E-2</v>
      </c>
      <c r="AD12" s="76">
        <f>'TEOW MASTER'!H113</f>
        <v>7551.59</v>
      </c>
      <c r="AE12" s="74">
        <f t="shared" si="13"/>
        <v>4.4529776547136281E-2</v>
      </c>
      <c r="AF12" s="73">
        <f>'MFW MASTER'!I10</f>
        <v>2408</v>
      </c>
      <c r="AG12" s="75">
        <f t="shared" si="14"/>
        <v>2.9146713899769285E-2</v>
      </c>
      <c r="AH12" s="73">
        <f>'TEOW MASTER'!I113</f>
        <v>7545.91</v>
      </c>
      <c r="AI12" s="75">
        <f t="shared" si="15"/>
        <v>4.4637390143587481E-2</v>
      </c>
      <c r="AJ12" s="73">
        <f>'MFW MASTER'!J10</f>
        <v>2406.91</v>
      </c>
      <c r="AK12" s="74">
        <f t="shared" si="16"/>
        <v>2.918685451568272E-2</v>
      </c>
      <c r="AL12" s="76">
        <f>'TEOW MASTER'!J113</f>
        <v>7541.41</v>
      </c>
      <c r="AM12" s="75">
        <f t="shared" si="17"/>
        <v>4.4695789939056103E-2</v>
      </c>
      <c r="AN12" s="73">
        <f>'MFW MASTER'!K10</f>
        <v>2405.86</v>
      </c>
      <c r="AO12" s="74">
        <f t="shared" si="18"/>
        <v>2.9248631374501538E-2</v>
      </c>
      <c r="AP12" s="76">
        <f>'TEOW MASTER'!K113</f>
        <v>7537.37</v>
      </c>
      <c r="AQ12" s="74">
        <f t="shared" si="19"/>
        <v>4.5034128411139344E-2</v>
      </c>
      <c r="AR12" s="73">
        <f>'MFW MASTER'!L10</f>
        <v>2404.64</v>
      </c>
      <c r="AS12" s="74">
        <f t="shared" si="20"/>
        <v>2.9289987949401363E-2</v>
      </c>
      <c r="AT12" s="76">
        <f>'TEOW MASTER'!L113</f>
        <v>7532.55</v>
      </c>
      <c r="AU12" s="75">
        <f t="shared" si="21"/>
        <v>4.5223901550013525E-2</v>
      </c>
      <c r="AV12" s="73">
        <f>'MFW MASTER'!M10</f>
        <v>2404.37</v>
      </c>
      <c r="AW12" s="74">
        <f t="shared" si="22"/>
        <v>2.9325613213760586E-2</v>
      </c>
      <c r="AX12" s="76">
        <f>'TEOW MASTER'!M113</f>
        <v>7529.07</v>
      </c>
      <c r="AY12" s="75">
        <f t="shared" si="23"/>
        <v>4.5388302587669307E-2</v>
      </c>
      <c r="AZ12" s="77">
        <f>'MFW MASTER'!N10</f>
        <v>2403.83</v>
      </c>
      <c r="BA12" s="74">
        <f t="shared" si="24"/>
        <v>2.9369128740680091E-2</v>
      </c>
      <c r="BB12" s="76">
        <f>'TEOW MASTER'!N113</f>
        <v>7525.52</v>
      </c>
      <c r="BC12" s="75">
        <f t="shared" si="28"/>
        <v>4.5702942353545682E-2</v>
      </c>
      <c r="BD12" s="73">
        <f>BB12+'TEOW_TREND_2013_2014 &amp; Gain App'!R6</f>
        <v>7539.1200000000008</v>
      </c>
      <c r="BE12" s="74">
        <f t="shared" si="25"/>
        <v>4.5040030072488441E-2</v>
      </c>
      <c r="BF12" s="78">
        <f>MFW_TREND_2013_2014!P11</f>
        <v>2401.7535043409625</v>
      </c>
      <c r="BG12" s="79">
        <f t="shared" si="29"/>
        <v>2.9424120501214495E-2</v>
      </c>
      <c r="BH12" s="80">
        <f>'TEOW_TREND_2013_2014 &amp; Gain App'!P6</f>
        <v>7520.6419230769225</v>
      </c>
      <c r="BI12" s="81">
        <f t="shared" si="30"/>
        <v>4.5681580110869986E-2</v>
      </c>
      <c r="BJ12" s="80">
        <f>MFW_TREND_2013_2014!Q11</f>
        <v>2400.8600631412787</v>
      </c>
      <c r="BK12" s="79">
        <f t="shared" si="31"/>
        <v>2.9463842936675411E-2</v>
      </c>
      <c r="BL12" s="78">
        <f>'TEOW_TREND_2013_2014 &amp; Gain App'!Q6</f>
        <v>7516.4432967032963</v>
      </c>
      <c r="BM12" s="79">
        <f t="shared" si="32"/>
        <v>4.5852933366235929E-2</v>
      </c>
      <c r="BN12" s="82">
        <f t="shared" si="26"/>
        <v>4.9713557189218728E-3</v>
      </c>
      <c r="BO12" s="82">
        <f t="shared" si="34"/>
        <v>4.1427964324348938E-4</v>
      </c>
      <c r="BP12" s="82">
        <f t="shared" si="27"/>
        <v>7.0668207750808135E-3</v>
      </c>
      <c r="BQ12" s="82">
        <f t="shared" si="33"/>
        <v>5.8890173125673449E-4</v>
      </c>
    </row>
    <row r="13" spans="1:69" ht="15" x14ac:dyDescent="0.2">
      <c r="A13" s="72">
        <v>10</v>
      </c>
      <c r="B13" s="72">
        <v>608</v>
      </c>
      <c r="C13" s="67" t="s">
        <v>18</v>
      </c>
      <c r="D13" s="73">
        <f>'MFW MASTER'!B11</f>
        <v>2091.0500000000002</v>
      </c>
      <c r="E13" s="74">
        <f t="shared" si="0"/>
        <v>2.5043942724034887E-2</v>
      </c>
      <c r="F13" s="73">
        <f>'TEOW MASTER'!B81</f>
        <v>2115.15</v>
      </c>
      <c r="G13" s="74">
        <f t="shared" si="1"/>
        <v>1.2221552716738669E-2</v>
      </c>
      <c r="H13" s="73">
        <f>'MFW MASTER'!C11</f>
        <v>2089.89</v>
      </c>
      <c r="I13" s="75">
        <f t="shared" si="2"/>
        <v>2.5054599633440575E-2</v>
      </c>
      <c r="J13" s="73">
        <f>'TEOW MASTER'!C81</f>
        <v>2113.9299999999998</v>
      </c>
      <c r="K13" s="74">
        <f t="shared" si="3"/>
        <v>1.2245029635298143E-2</v>
      </c>
      <c r="L13" s="73">
        <f>'MFW MASTER'!D11</f>
        <v>2088.19</v>
      </c>
      <c r="M13" s="74">
        <f t="shared" si="4"/>
        <v>2.5069293460056787E-2</v>
      </c>
      <c r="N13" s="73">
        <f>'TEOW MASTER'!D81</f>
        <v>2112.19</v>
      </c>
      <c r="O13" s="75">
        <f t="shared" si="5"/>
        <v>1.2276304621619149E-2</v>
      </c>
      <c r="P13" s="73">
        <f>'MFW MASTER'!E11</f>
        <v>2086.64</v>
      </c>
      <c r="Q13" s="74">
        <f t="shared" si="6"/>
        <v>2.5084360873238197E-2</v>
      </c>
      <c r="R13" s="73">
        <f>'TEOW MASTER'!E81</f>
        <v>2110.58</v>
      </c>
      <c r="S13" s="75">
        <f t="shared" si="7"/>
        <v>1.2293438423086842E-2</v>
      </c>
      <c r="T13" s="73">
        <f>'MFW MASTER'!F11</f>
        <v>2084.13</v>
      </c>
      <c r="U13" s="74">
        <f t="shared" si="8"/>
        <v>2.510801765946542E-2</v>
      </c>
      <c r="V13" s="73">
        <f>'TEOW MASTER'!F81</f>
        <v>2107.9899999999998</v>
      </c>
      <c r="W13" s="75">
        <f t="shared" si="9"/>
        <v>1.2324598950637046E-2</v>
      </c>
      <c r="X13" s="73">
        <f>'MFW MASTER'!G11</f>
        <v>2082.61</v>
      </c>
      <c r="Y13" s="74">
        <f t="shared" si="10"/>
        <v>2.5132116108372432E-2</v>
      </c>
      <c r="Z13" s="76">
        <f>'TEOW MASTER'!G81</f>
        <v>2106.42</v>
      </c>
      <c r="AA13" s="74">
        <f t="shared" si="11"/>
        <v>1.2370235652391599E-2</v>
      </c>
      <c r="AB13" s="73">
        <f>'MFW MASTER'!H11</f>
        <v>2080.0700000000002</v>
      </c>
      <c r="AC13" s="74">
        <f t="shared" si="12"/>
        <v>2.5138406851260751E-2</v>
      </c>
      <c r="AD13" s="76">
        <f>'TEOW MASTER'!H81</f>
        <v>2103.8200000000002</v>
      </c>
      <c r="AE13" s="74">
        <f t="shared" si="13"/>
        <v>1.2405683372031091E-2</v>
      </c>
      <c r="AF13" s="73">
        <f>'MFW MASTER'!I11</f>
        <v>2077.65</v>
      </c>
      <c r="AG13" s="75">
        <f t="shared" si="14"/>
        <v>2.5148118826352015E-2</v>
      </c>
      <c r="AH13" s="73">
        <f>'TEOW MASTER'!I81</f>
        <v>2101.38</v>
      </c>
      <c r="AI13" s="75">
        <f t="shared" si="15"/>
        <v>1.2430590730598677E-2</v>
      </c>
      <c r="AJ13" s="73">
        <f>'MFW MASTER'!J11</f>
        <v>2075.64</v>
      </c>
      <c r="AK13" s="74">
        <f t="shared" si="16"/>
        <v>2.5169783127300848E-2</v>
      </c>
      <c r="AL13" s="76">
        <f>'TEOW MASTER'!J81</f>
        <v>2099.29</v>
      </c>
      <c r="AM13" s="75">
        <f t="shared" si="17"/>
        <v>1.244189413666159E-2</v>
      </c>
      <c r="AN13" s="73">
        <f>'MFW MASTER'!K11</f>
        <v>2072.37</v>
      </c>
      <c r="AO13" s="74">
        <f t="shared" si="18"/>
        <v>2.5194311473475492E-2</v>
      </c>
      <c r="AP13" s="76">
        <f>'TEOW MASTER'!K81</f>
        <v>2095.9699999999998</v>
      </c>
      <c r="AQ13" s="74">
        <f t="shared" si="19"/>
        <v>1.2522959882013981E-2</v>
      </c>
      <c r="AR13" s="73">
        <f>'MFW MASTER'!L11</f>
        <v>2069.48</v>
      </c>
      <c r="AS13" s="74">
        <f t="shared" si="20"/>
        <v>2.5207533876807811E-2</v>
      </c>
      <c r="AT13" s="76">
        <f>'TEOW MASTER'!L81</f>
        <v>2093.04</v>
      </c>
      <c r="AU13" s="75">
        <f t="shared" si="21"/>
        <v>1.256618740004916E-2</v>
      </c>
      <c r="AV13" s="73">
        <f>'MFW MASTER'!M11</f>
        <v>2067.92</v>
      </c>
      <c r="AW13" s="74">
        <f t="shared" si="22"/>
        <v>2.5222000805616356E-2</v>
      </c>
      <c r="AX13" s="76">
        <f>'TEOW MASTER'!M81</f>
        <v>2091.4299999999998</v>
      </c>
      <c r="AY13" s="75">
        <f t="shared" si="23"/>
        <v>1.2607992445405504E-2</v>
      </c>
      <c r="AZ13" s="77">
        <f>'MFW MASTER'!N11</f>
        <v>2064.2399999999998</v>
      </c>
      <c r="BA13" s="74">
        <f t="shared" si="24"/>
        <v>2.5220140488995256E-2</v>
      </c>
      <c r="BB13" s="76">
        <f>'TEOW MASTER'!N81</f>
        <v>2087.61</v>
      </c>
      <c r="BC13" s="75">
        <f t="shared" si="28"/>
        <v>1.2678182967646822E-2</v>
      </c>
      <c r="BD13" s="73">
        <f>BB13+'TEOW_TREND_2013_2014 &amp; Gain App'!R23</f>
        <v>2089.2400000000002</v>
      </c>
      <c r="BE13" s="74">
        <f t="shared" si="25"/>
        <v>1.2481487551417904E-2</v>
      </c>
      <c r="BF13" s="78">
        <f>MFW_TREND_2013_2014!P12</f>
        <v>2061.935035516969</v>
      </c>
      <c r="BG13" s="79">
        <f t="shared" si="29"/>
        <v>2.5260970720380072E-2</v>
      </c>
      <c r="BH13" s="80">
        <f>'TEOW_TREND_2013_2014 &amp; Gain App'!P23</f>
        <v>2086.8073076923079</v>
      </c>
      <c r="BI13" s="81">
        <f t="shared" si="30"/>
        <v>1.2675600856594596E-2</v>
      </c>
      <c r="BJ13" s="80">
        <f>MFW_TREND_2013_2014!Q12</f>
        <v>2059.7532438831886</v>
      </c>
      <c r="BK13" s="79">
        <f t="shared" si="31"/>
        <v>2.527771068284489E-2</v>
      </c>
      <c r="BL13" s="78">
        <f>'TEOW_TREND_2013_2014 &amp; Gain App'!Q23</f>
        <v>2084.4962637362642</v>
      </c>
      <c r="BM13" s="79">
        <f t="shared" si="32"/>
        <v>1.2716156366826856E-2</v>
      </c>
      <c r="BN13" s="82">
        <f t="shared" si="26"/>
        <v>1.28213098682482E-2</v>
      </c>
      <c r="BO13" s="82">
        <f t="shared" si="34"/>
        <v>1.0684424890206833E-3</v>
      </c>
      <c r="BP13" s="82">
        <f t="shared" si="27"/>
        <v>1.3020353166442079E-2</v>
      </c>
      <c r="BQ13" s="82">
        <f t="shared" si="33"/>
        <v>1.0850294305368398E-3</v>
      </c>
    </row>
    <row r="14" spans="1:69" ht="15" x14ac:dyDescent="0.2">
      <c r="A14" s="72">
        <v>11</v>
      </c>
      <c r="B14" s="72">
        <v>764</v>
      </c>
      <c r="C14" s="67" t="s">
        <v>19</v>
      </c>
      <c r="D14" s="73">
        <f>'MFW MASTER'!B12</f>
        <v>1933.45</v>
      </c>
      <c r="E14" s="74">
        <f t="shared" si="0"/>
        <v>2.3156409966182179E-2</v>
      </c>
      <c r="F14" s="73">
        <f>'TEOW MASTER'!B102</f>
        <v>4361.6499999999996</v>
      </c>
      <c r="G14" s="74">
        <f t="shared" si="1"/>
        <v>2.520205914803357E-2</v>
      </c>
      <c r="H14" s="73">
        <f>'MFW MASTER'!C12</f>
        <v>1932.87</v>
      </c>
      <c r="I14" s="75">
        <f t="shared" si="2"/>
        <v>2.3172168867016101E-2</v>
      </c>
      <c r="J14" s="73">
        <f>'TEOW MASTER'!C102</f>
        <v>4351.92</v>
      </c>
      <c r="K14" s="74">
        <f t="shared" si="3"/>
        <v>2.5208682108890407E-2</v>
      </c>
      <c r="L14" s="73">
        <f>'MFW MASTER'!D12</f>
        <v>1931.55</v>
      </c>
      <c r="M14" s="74">
        <f t="shared" si="4"/>
        <v>2.3188787314742759E-2</v>
      </c>
      <c r="N14" s="73">
        <f>'TEOW MASTER'!D102</f>
        <v>4334.8999999999996</v>
      </c>
      <c r="O14" s="75">
        <f t="shared" si="5"/>
        <v>2.5194964896272043E-2</v>
      </c>
      <c r="P14" s="73">
        <f>'MFW MASTER'!E12</f>
        <v>1929.27</v>
      </c>
      <c r="Q14" s="74">
        <f t="shared" si="6"/>
        <v>2.3192551135755215E-2</v>
      </c>
      <c r="R14" s="73">
        <f>'TEOW MASTER'!E102</f>
        <v>4315.1000000000004</v>
      </c>
      <c r="S14" s="75">
        <f t="shared" si="7"/>
        <v>2.5134046631476673E-2</v>
      </c>
      <c r="T14" s="73">
        <f>'MFW MASTER'!F12</f>
        <v>1924.23</v>
      </c>
      <c r="U14" s="74">
        <f t="shared" si="8"/>
        <v>2.3181663725810358E-2</v>
      </c>
      <c r="V14" s="73">
        <f>'TEOW MASTER'!F102</f>
        <v>4279.42</v>
      </c>
      <c r="W14" s="75">
        <f t="shared" si="9"/>
        <v>2.5020106946112265E-2</v>
      </c>
      <c r="X14" s="73">
        <f>'MFW MASTER'!G12</f>
        <v>1919.54</v>
      </c>
      <c r="Y14" s="74">
        <f t="shared" si="10"/>
        <v>2.3164251662416493E-2</v>
      </c>
      <c r="Z14" s="76">
        <f>'TEOW MASTER'!G102</f>
        <v>4245.12</v>
      </c>
      <c r="AA14" s="74">
        <f t="shared" si="11"/>
        <v>2.493003996006524E-2</v>
      </c>
      <c r="AB14" s="73">
        <f>'MFW MASTER'!H12</f>
        <v>1914.65</v>
      </c>
      <c r="AC14" s="74">
        <f t="shared" si="12"/>
        <v>2.3139245639697891E-2</v>
      </c>
      <c r="AD14" s="76">
        <f>'TEOW MASTER'!H102</f>
        <v>4208.9799999999996</v>
      </c>
      <c r="AE14" s="74">
        <f t="shared" si="13"/>
        <v>2.4819268378098606E-2</v>
      </c>
      <c r="AF14" s="73">
        <f>'MFW MASTER'!I12</f>
        <v>1910.9</v>
      </c>
      <c r="AG14" s="75">
        <f t="shared" si="14"/>
        <v>2.3129757305261265E-2</v>
      </c>
      <c r="AH14" s="73">
        <f>'TEOW MASTER'!I102</f>
        <v>4172.7</v>
      </c>
      <c r="AI14" s="75">
        <f t="shared" si="15"/>
        <v>2.4683363285826026E-2</v>
      </c>
      <c r="AJ14" s="73">
        <f>'MFW MASTER'!J12</f>
        <v>1905.66</v>
      </c>
      <c r="AK14" s="74">
        <f t="shared" si="16"/>
        <v>2.3108558764704929E-2</v>
      </c>
      <c r="AL14" s="76">
        <f>'TEOW MASTER'!J102</f>
        <v>4142.95</v>
      </c>
      <c r="AM14" s="75">
        <f t="shared" si="17"/>
        <v>2.4554085101859264E-2</v>
      </c>
      <c r="AN14" s="73">
        <f>'MFW MASTER'!K12</f>
        <v>1897.62</v>
      </c>
      <c r="AO14" s="74">
        <f t="shared" si="18"/>
        <v>2.3069832770353054E-2</v>
      </c>
      <c r="AP14" s="76">
        <f>'TEOW MASTER'!K102</f>
        <v>4090.21</v>
      </c>
      <c r="AQ14" s="74">
        <f t="shared" si="19"/>
        <v>2.4438105382716551E-2</v>
      </c>
      <c r="AR14" s="73">
        <f>'MFW MASTER'!L12</f>
        <v>1893.45</v>
      </c>
      <c r="AS14" s="74">
        <f t="shared" si="20"/>
        <v>2.3063380665211432E-2</v>
      </c>
      <c r="AT14" s="76">
        <f>'TEOW MASTER'!L102</f>
        <v>4051.74</v>
      </c>
      <c r="AU14" s="75">
        <f t="shared" si="21"/>
        <v>2.4325824702956075E-2</v>
      </c>
      <c r="AV14" s="73">
        <f>'MFW MASTER'!M12</f>
        <v>1889.92</v>
      </c>
      <c r="AW14" s="74">
        <f t="shared" si="22"/>
        <v>2.3050970909198838E-2</v>
      </c>
      <c r="AX14" s="76">
        <f>'TEOW MASTER'!M102</f>
        <v>4023.65</v>
      </c>
      <c r="AY14" s="75">
        <f t="shared" si="23"/>
        <v>2.425620212149384E-2</v>
      </c>
      <c r="AZ14" s="77">
        <f>'MFW MASTER'!N12</f>
        <v>1886.33</v>
      </c>
      <c r="BA14" s="74">
        <f t="shared" si="24"/>
        <v>2.3046500217322803E-2</v>
      </c>
      <c r="BB14" s="76">
        <f>'TEOW MASTER'!N102</f>
        <v>3999.79</v>
      </c>
      <c r="BC14" s="75">
        <f t="shared" si="28"/>
        <v>2.429096883621178E-2</v>
      </c>
      <c r="BD14" s="73">
        <f>BB14+'TEOW_TREND_2013_2014 &amp; Gain App'!R11</f>
        <v>4196.97</v>
      </c>
      <c r="BE14" s="74">
        <f t="shared" si="25"/>
        <v>2.5073437617829642E-2</v>
      </c>
      <c r="BF14" s="78">
        <f>MFW_TREND_2013_2014!P13</f>
        <v>1879.81273480663</v>
      </c>
      <c r="BG14" s="79">
        <f t="shared" si="29"/>
        <v>2.3029772342872186E-2</v>
      </c>
      <c r="BH14" s="80">
        <f>'TEOW_TREND_2013_2014 &amp; Gain App'!P11</f>
        <v>3968.8876923076923</v>
      </c>
      <c r="BI14" s="81">
        <f t="shared" si="30"/>
        <v>2.4107657686888297E-2</v>
      </c>
      <c r="BJ14" s="80">
        <f>MFW_TREND_2013_2014!Q13</f>
        <v>1875.6197790055253</v>
      </c>
      <c r="BK14" s="79">
        <f t="shared" si="31"/>
        <v>2.3017987356262128E-2</v>
      </c>
      <c r="BL14" s="78">
        <f>'TEOW_TREND_2013_2014 &amp; Gain App'!Q11</f>
        <v>3936.1119780219769</v>
      </c>
      <c r="BM14" s="79">
        <f t="shared" si="32"/>
        <v>2.4011659920250328E-2</v>
      </c>
      <c r="BN14" s="82">
        <f t="shared" si="26"/>
        <v>2.4370943132742049E-2</v>
      </c>
      <c r="BO14" s="82">
        <f t="shared" si="34"/>
        <v>2.0309119277285041E-3</v>
      </c>
      <c r="BP14" s="82">
        <f t="shared" si="27"/>
        <v>8.2964015911409603E-2</v>
      </c>
      <c r="BQ14" s="82">
        <f t="shared" si="33"/>
        <v>6.9136679926174666E-3</v>
      </c>
    </row>
    <row r="15" spans="1:69" ht="15" x14ac:dyDescent="0.2">
      <c r="A15" s="72">
        <v>12</v>
      </c>
      <c r="B15" s="72">
        <v>50</v>
      </c>
      <c r="C15" s="67" t="s">
        <v>20</v>
      </c>
      <c r="D15" s="73">
        <f>'MFW MASTER'!B13</f>
        <v>1773.9</v>
      </c>
      <c r="E15" s="74">
        <f t="shared" si="0"/>
        <v>2.1245522583470258E-2</v>
      </c>
      <c r="F15" s="73">
        <f>'TEOW MASTER'!B7</f>
        <v>2316.8000000000002</v>
      </c>
      <c r="G15" s="74">
        <f t="shared" si="1"/>
        <v>1.3386707010916554E-2</v>
      </c>
      <c r="H15" s="73">
        <f>'MFW MASTER'!C13</f>
        <v>1773.86</v>
      </c>
      <c r="I15" s="75">
        <f t="shared" si="2"/>
        <v>2.1265881029994351E-2</v>
      </c>
      <c r="J15" s="73">
        <f>'TEOW MASTER'!C7</f>
        <v>2316.64</v>
      </c>
      <c r="K15" s="74">
        <f t="shared" si="3"/>
        <v>1.3419235951198521E-2</v>
      </c>
      <c r="L15" s="73">
        <f>'MFW MASTER'!D13</f>
        <v>1773.83</v>
      </c>
      <c r="M15" s="74">
        <f t="shared" si="4"/>
        <v>2.1295315473329787E-2</v>
      </c>
      <c r="N15" s="73">
        <f>'TEOW MASTER'!D7</f>
        <v>2316.48</v>
      </c>
      <c r="O15" s="75">
        <f t="shared" si="5"/>
        <v>1.3463662894857151E-2</v>
      </c>
      <c r="P15" s="73">
        <f>'MFW MASTER'!E13</f>
        <v>1773.61</v>
      </c>
      <c r="Q15" s="74">
        <f t="shared" si="6"/>
        <v>2.1321298014216155E-2</v>
      </c>
      <c r="R15" s="73">
        <f>'TEOW MASTER'!E7</f>
        <v>2316.04</v>
      </c>
      <c r="S15" s="75">
        <f t="shared" si="7"/>
        <v>1.3490175745722054E-2</v>
      </c>
      <c r="T15" s="73">
        <f>'MFW MASTER'!F13</f>
        <v>1773.58</v>
      </c>
      <c r="U15" s="74">
        <f t="shared" si="8"/>
        <v>2.1366746777060294E-2</v>
      </c>
      <c r="V15" s="73">
        <f>'TEOW MASTER'!F7</f>
        <v>2315.94</v>
      </c>
      <c r="W15" s="75">
        <f t="shared" si="9"/>
        <v>1.3540401849030765E-2</v>
      </c>
      <c r="X15" s="73">
        <f>'MFW MASTER'!G13</f>
        <v>1773.57</v>
      </c>
      <c r="Y15" s="74">
        <f t="shared" si="10"/>
        <v>2.1402743272300667E-2</v>
      </c>
      <c r="Z15" s="76">
        <f>'TEOW MASTER'!G7</f>
        <v>2315.91</v>
      </c>
      <c r="AA15" s="74">
        <f t="shared" si="11"/>
        <v>1.3600493942200618E-2</v>
      </c>
      <c r="AB15" s="73">
        <f>'MFW MASTER'!H13</f>
        <v>1773.43</v>
      </c>
      <c r="AC15" s="74">
        <f t="shared" si="12"/>
        <v>2.1432550280630628E-2</v>
      </c>
      <c r="AD15" s="76">
        <f>'TEOW MASTER'!H7</f>
        <v>2315.56</v>
      </c>
      <c r="AE15" s="74">
        <f t="shared" si="13"/>
        <v>1.3654259484623356E-2</v>
      </c>
      <c r="AF15" s="73">
        <f>'MFW MASTER'!I13</f>
        <v>1773.21</v>
      </c>
      <c r="AG15" s="75">
        <f t="shared" si="14"/>
        <v>2.1463141426166898E-2</v>
      </c>
      <c r="AH15" s="73">
        <f>'TEOW MASTER'!I7</f>
        <v>2315.1799999999998</v>
      </c>
      <c r="AI15" s="75">
        <f t="shared" si="15"/>
        <v>1.3695312150904379E-2</v>
      </c>
      <c r="AJ15" s="73">
        <f>'MFW MASTER'!J13</f>
        <v>1773.13</v>
      </c>
      <c r="AK15" s="74">
        <f t="shared" si="16"/>
        <v>2.1501463431284305E-2</v>
      </c>
      <c r="AL15" s="76">
        <f>'TEOW MASTER'!J7</f>
        <v>2315.0300000000002</v>
      </c>
      <c r="AM15" s="75">
        <f t="shared" si="17"/>
        <v>1.3720523692865532E-2</v>
      </c>
      <c r="AN15" s="73">
        <f>'MFW MASTER'!K13</f>
        <v>1773.11</v>
      </c>
      <c r="AO15" s="74">
        <f t="shared" si="18"/>
        <v>2.1556134096099695E-2</v>
      </c>
      <c r="AP15" s="76">
        <f>'TEOW MASTER'!K7</f>
        <v>2314.9299999999998</v>
      </c>
      <c r="AQ15" s="74">
        <f t="shared" si="19"/>
        <v>1.3831197736451679E-2</v>
      </c>
      <c r="AR15" s="73">
        <f>'MFW MASTER'!L13</f>
        <v>1773.07</v>
      </c>
      <c r="AS15" s="74">
        <f t="shared" si="20"/>
        <v>2.159707853709706E-2</v>
      </c>
      <c r="AT15" s="76">
        <f>'TEOW MASTER'!L7</f>
        <v>2314.8000000000002</v>
      </c>
      <c r="AU15" s="75">
        <f t="shared" si="21"/>
        <v>1.389758943624288E-2</v>
      </c>
      <c r="AV15" s="73">
        <f>'MFW MASTER'!M13</f>
        <v>1772.99</v>
      </c>
      <c r="AW15" s="74">
        <f t="shared" si="22"/>
        <v>2.1624799416007263E-2</v>
      </c>
      <c r="AX15" s="76">
        <f>'TEOW MASTER'!M7</f>
        <v>2314.52</v>
      </c>
      <c r="AY15" s="75">
        <f t="shared" si="23"/>
        <v>1.3952869890333385E-2</v>
      </c>
      <c r="AZ15" s="77">
        <f>'MFW MASTER'!N13</f>
        <v>1772.98</v>
      </c>
      <c r="BA15" s="74">
        <f t="shared" si="24"/>
        <v>2.1661630762013533E-2</v>
      </c>
      <c r="BB15" s="76">
        <f>'TEOW MASTER'!N7</f>
        <v>2314.4499999999998</v>
      </c>
      <c r="BC15" s="75">
        <f t="shared" si="28"/>
        <v>1.4055796135039678E-2</v>
      </c>
      <c r="BD15" s="73">
        <f>BB15+'TEOW_TREND_2013_2014 &amp; Gain App'!R22</f>
        <v>2314.56</v>
      </c>
      <c r="BE15" s="74">
        <f t="shared" si="25"/>
        <v>1.3827588896924155E-2</v>
      </c>
      <c r="BF15" s="78">
        <f>MFW_TREND_2013_2014!P14</f>
        <v>1772.7511523283349</v>
      </c>
      <c r="BG15" s="79">
        <f t="shared" si="29"/>
        <v>2.1718150272498033E-2</v>
      </c>
      <c r="BH15" s="80">
        <f>'TEOW_TREND_2013_2014 &amp; Gain App'!P22</f>
        <v>2314.1253846153845</v>
      </c>
      <c r="BI15" s="81">
        <f t="shared" si="30"/>
        <v>1.4056367159235146E-2</v>
      </c>
      <c r="BJ15" s="80">
        <f>MFW_TREND_2013_2014!Q14</f>
        <v>1772.6685793212314</v>
      </c>
      <c r="BK15" s="79">
        <f t="shared" si="31"/>
        <v>2.1754549297456013E-2</v>
      </c>
      <c r="BL15" s="78">
        <f>'TEOW_TREND_2013_2014 &amp; Gain App'!Q22</f>
        <v>2313.9204395604393</v>
      </c>
      <c r="BM15" s="79">
        <f t="shared" si="32"/>
        <v>1.4115724092067791E-2</v>
      </c>
      <c r="BN15" s="82">
        <f t="shared" si="26"/>
        <v>5.1863126444561284E-4</v>
      </c>
      <c r="BO15" s="82">
        <f t="shared" si="34"/>
        <v>4.3219272037134404E-5</v>
      </c>
      <c r="BP15" s="82">
        <f t="shared" si="27"/>
        <v>1.0143301104973946E-3</v>
      </c>
      <c r="BQ15" s="82">
        <f t="shared" si="33"/>
        <v>8.452750920811621E-5</v>
      </c>
    </row>
    <row r="16" spans="1:69" ht="15" x14ac:dyDescent="0.2">
      <c r="A16" s="72">
        <v>13</v>
      </c>
      <c r="B16" s="72">
        <v>170</v>
      </c>
      <c r="C16" s="67" t="s">
        <v>21</v>
      </c>
      <c r="D16" s="73">
        <f>'MFW MASTER'!B14</f>
        <v>1674.15</v>
      </c>
      <c r="E16" s="74">
        <f t="shared" si="0"/>
        <v>2.0050843696441025E-2</v>
      </c>
      <c r="F16" s="73">
        <f>'TEOW MASTER'!B22</f>
        <v>6312.93</v>
      </c>
      <c r="G16" s="74">
        <f t="shared" si="1"/>
        <v>3.6476754269002688E-2</v>
      </c>
      <c r="H16" s="73">
        <f>'MFW MASTER'!C14</f>
        <v>1674.01</v>
      </c>
      <c r="I16" s="75">
        <f t="shared" si="2"/>
        <v>2.0068831532939941E-2</v>
      </c>
      <c r="J16" s="73">
        <f>'TEOW MASTER'!C22</f>
        <v>6307.56</v>
      </c>
      <c r="K16" s="74">
        <f t="shared" si="3"/>
        <v>3.6536810171775395E-2</v>
      </c>
      <c r="L16" s="73">
        <f>'MFW MASTER'!D14</f>
        <v>1673.92</v>
      </c>
      <c r="M16" s="74">
        <f t="shared" si="4"/>
        <v>2.0095868531435482E-2</v>
      </c>
      <c r="N16" s="73">
        <f>'TEOW MASTER'!D22</f>
        <v>6304.23</v>
      </c>
      <c r="O16" s="75">
        <f t="shared" si="5"/>
        <v>3.6640949859979489E-2</v>
      </c>
      <c r="P16" s="73">
        <f>'MFW MASTER'!E14</f>
        <v>1673.9</v>
      </c>
      <c r="Q16" s="74">
        <f t="shared" si="6"/>
        <v>2.0122642940667016E-2</v>
      </c>
      <c r="R16" s="73">
        <f>'TEOW MASTER'!E22</f>
        <v>6302.03</v>
      </c>
      <c r="S16" s="75">
        <f t="shared" si="7"/>
        <v>3.6707264233265723E-2</v>
      </c>
      <c r="T16" s="73">
        <f>'MFW MASTER'!F14</f>
        <v>1673.69</v>
      </c>
      <c r="U16" s="74">
        <f t="shared" si="8"/>
        <v>2.0163347812502425E-2</v>
      </c>
      <c r="V16" s="73">
        <f>'TEOW MASTER'!F22</f>
        <v>6293.28</v>
      </c>
      <c r="W16" s="75">
        <f t="shared" si="9"/>
        <v>3.6794364339520165E-2</v>
      </c>
      <c r="X16" s="73">
        <f>'MFW MASTER'!G14</f>
        <v>1673.64</v>
      </c>
      <c r="Y16" s="74">
        <f t="shared" si="10"/>
        <v>2.0196827444224526E-2</v>
      </c>
      <c r="Z16" s="76">
        <f>'TEOW MASTER'!G22</f>
        <v>6291.39</v>
      </c>
      <c r="AA16" s="74">
        <f t="shared" si="11"/>
        <v>3.6947036621898757E-2</v>
      </c>
      <c r="AB16" s="73">
        <f>'MFW MASTER'!H14</f>
        <v>1673.42</v>
      </c>
      <c r="AC16" s="74">
        <f t="shared" si="12"/>
        <v>2.0223892846412267E-2</v>
      </c>
      <c r="AD16" s="76">
        <f>'TEOW MASTER'!H22</f>
        <v>6286.1</v>
      </c>
      <c r="AE16" s="74">
        <f t="shared" si="13"/>
        <v>3.706750874358293E-2</v>
      </c>
      <c r="AF16" s="73">
        <f>'MFW MASTER'!I14</f>
        <v>1673.29</v>
      </c>
      <c r="AG16" s="75">
        <f t="shared" si="14"/>
        <v>2.025369804873129E-2</v>
      </c>
      <c r="AH16" s="73">
        <f>'TEOW MASTER'!I22</f>
        <v>6280.16</v>
      </c>
      <c r="AI16" s="75">
        <f t="shared" si="15"/>
        <v>3.714991990152975E-2</v>
      </c>
      <c r="AJ16" s="73">
        <f>'MFW MASTER'!J14</f>
        <v>1673.04</v>
      </c>
      <c r="AK16" s="74">
        <f t="shared" si="16"/>
        <v>2.0287744485218733E-2</v>
      </c>
      <c r="AL16" s="76">
        <f>'TEOW MASTER'!J22</f>
        <v>6270</v>
      </c>
      <c r="AM16" s="75">
        <f t="shared" si="17"/>
        <v>3.7160504854911978E-2</v>
      </c>
      <c r="AN16" s="73">
        <f>'MFW MASTER'!K14</f>
        <v>1672.78</v>
      </c>
      <c r="AO16" s="74">
        <f t="shared" si="18"/>
        <v>2.0336397625231175E-2</v>
      </c>
      <c r="AP16" s="76">
        <f>'TEOW MASTER'!K22</f>
        <v>6261.36</v>
      </c>
      <c r="AQ16" s="74">
        <f t="shared" si="19"/>
        <v>3.7410249233933247E-2</v>
      </c>
      <c r="AR16" s="73">
        <f>'MFW MASTER'!L14</f>
        <v>1672.51</v>
      </c>
      <c r="AS16" s="74">
        <f t="shared" si="20"/>
        <v>2.0372196147969458E-2</v>
      </c>
      <c r="AT16" s="76">
        <f>'TEOW MASTER'!L22</f>
        <v>6256.95</v>
      </c>
      <c r="AU16" s="75">
        <f t="shared" si="21"/>
        <v>3.7565458019310473E-2</v>
      </c>
      <c r="AV16" s="73">
        <f>'MFW MASTER'!M14</f>
        <v>1672.24</v>
      </c>
      <c r="AW16" s="74">
        <f t="shared" si="22"/>
        <v>2.0395972101040608E-2</v>
      </c>
      <c r="AX16" s="76">
        <f>'TEOW MASTER'!M22</f>
        <v>6252.75</v>
      </c>
      <c r="AY16" s="75">
        <f t="shared" si="23"/>
        <v>3.769412543714553E-2</v>
      </c>
      <c r="AZ16" s="77">
        <f>'MFW MASTER'!N14</f>
        <v>1671.86</v>
      </c>
      <c r="BA16" s="74">
        <f t="shared" si="24"/>
        <v>2.0426183039729689E-2</v>
      </c>
      <c r="BB16" s="76">
        <f>'TEOW MASTER'!N22</f>
        <v>6246.17</v>
      </c>
      <c r="BC16" s="75">
        <f t="shared" si="28"/>
        <v>3.7933371705934797E-2</v>
      </c>
      <c r="BD16" s="73">
        <f>BB16+'TEOW_TREND_2013_2014 &amp; Gain App'!R8</f>
        <v>6274.7</v>
      </c>
      <c r="BE16" s="74">
        <f t="shared" si="25"/>
        <v>3.7486162403018282E-2</v>
      </c>
      <c r="BF16" s="78">
        <f>MFW_TREND_2013_2014!P15</f>
        <v>1671.8571468034727</v>
      </c>
      <c r="BG16" s="79">
        <f t="shared" si="29"/>
        <v>2.0482087799372443E-2</v>
      </c>
      <c r="BH16" s="80">
        <f>'TEOW_TREND_2013_2014 &amp; Gain App'!P8</f>
        <v>6241.7803846153838</v>
      </c>
      <c r="BI16" s="81">
        <f t="shared" si="30"/>
        <v>3.791357088805624E-2</v>
      </c>
      <c r="BJ16" s="80">
        <f>MFW_TREND_2013_2014!Q15</f>
        <v>1671.6794080505128</v>
      </c>
      <c r="BK16" s="79">
        <f t="shared" si="31"/>
        <v>2.0515189650341766E-2</v>
      </c>
      <c r="BL16" s="78">
        <f>'TEOW_TREND_2013_2014 &amp; Gain App'!Q8</f>
        <v>6236.0467032967017</v>
      </c>
      <c r="BM16" s="79">
        <f t="shared" si="32"/>
        <v>3.8042066262964067E-2</v>
      </c>
      <c r="BN16" s="82">
        <f t="shared" si="26"/>
        <v>1.3678583161605537E-3</v>
      </c>
      <c r="BO16" s="82">
        <f t="shared" si="34"/>
        <v>1.1398819301337947E-4</v>
      </c>
      <c r="BP16" s="82">
        <f t="shared" si="27"/>
        <v>1.057512121946548E-2</v>
      </c>
      <c r="BQ16" s="82">
        <f t="shared" si="33"/>
        <v>8.812601016221234E-4</v>
      </c>
    </row>
    <row r="17" spans="1:69" ht="15" x14ac:dyDescent="0.2">
      <c r="A17" s="72">
        <v>14</v>
      </c>
      <c r="B17" s="72">
        <v>192</v>
      </c>
      <c r="C17" s="67" t="s">
        <v>22</v>
      </c>
      <c r="D17" s="73">
        <f>'MFW MASTER'!B15</f>
        <v>1660.36</v>
      </c>
      <c r="E17" s="74">
        <f t="shared" si="0"/>
        <v>1.9885684580128911E-2</v>
      </c>
      <c r="F17" s="73">
        <f>'TEOW MASTER'!B26</f>
        <v>2470.9699999999998</v>
      </c>
      <c r="G17" s="74">
        <f t="shared" si="1"/>
        <v>1.4277517016041295E-2</v>
      </c>
      <c r="H17" s="73">
        <f>'MFW MASTER'!C15</f>
        <v>1659.22</v>
      </c>
      <c r="I17" s="75">
        <f t="shared" si="2"/>
        <v>1.9891521947948108E-2</v>
      </c>
      <c r="J17" s="73">
        <f>'TEOW MASTER'!C26</f>
        <v>2468.21</v>
      </c>
      <c r="K17" s="74">
        <f t="shared" si="3"/>
        <v>1.4297211637158861E-2</v>
      </c>
      <c r="L17" s="73">
        <f>'MFW MASTER'!D15</f>
        <v>1658.39</v>
      </c>
      <c r="M17" s="74">
        <f t="shared" si="4"/>
        <v>1.9909426623642281E-2</v>
      </c>
      <c r="N17" s="73">
        <f>'TEOW MASTER'!D26</f>
        <v>2463.8200000000002</v>
      </c>
      <c r="O17" s="75">
        <f t="shared" si="5"/>
        <v>1.4320020856474889E-2</v>
      </c>
      <c r="P17" s="73">
        <f>'MFW MASTER'!E15</f>
        <v>1656.92</v>
      </c>
      <c r="Q17" s="74">
        <f t="shared" si="6"/>
        <v>1.9918519350767664E-2</v>
      </c>
      <c r="R17" s="73">
        <f>'TEOW MASTER'!E26</f>
        <v>2461.0700000000002</v>
      </c>
      <c r="S17" s="75">
        <f t="shared" si="7"/>
        <v>1.4334928076598061E-2</v>
      </c>
      <c r="T17" s="73">
        <f>'MFW MASTER'!F15</f>
        <v>1654.52</v>
      </c>
      <c r="U17" s="74">
        <f t="shared" si="8"/>
        <v>1.9932402190812819E-2</v>
      </c>
      <c r="V17" s="73">
        <f>'TEOW MASTER'!F26</f>
        <v>2456.14</v>
      </c>
      <c r="W17" s="75">
        <f t="shared" si="9"/>
        <v>1.4360096806255093E-2</v>
      </c>
      <c r="X17" s="73">
        <f>'MFW MASTER'!G15</f>
        <v>1651.39</v>
      </c>
      <c r="Y17" s="74">
        <f t="shared" si="10"/>
        <v>1.9928323219520289E-2</v>
      </c>
      <c r="Z17" s="76">
        <f>'TEOW MASTER'!G26</f>
        <v>2450.46</v>
      </c>
      <c r="AA17" s="74">
        <f t="shared" si="11"/>
        <v>1.4390656970955231E-2</v>
      </c>
      <c r="AB17" s="73">
        <f>'MFW MASTER'!H15</f>
        <v>1648.99</v>
      </c>
      <c r="AC17" s="74">
        <f t="shared" si="12"/>
        <v>1.9928647359781382E-2</v>
      </c>
      <c r="AD17" s="76">
        <f>'TEOW MASTER'!H26</f>
        <v>2446.08</v>
      </c>
      <c r="AE17" s="74">
        <f t="shared" si="13"/>
        <v>1.4423902226738887E-2</v>
      </c>
      <c r="AF17" s="73">
        <f>'MFW MASTER'!I15</f>
        <v>1647.84</v>
      </c>
      <c r="AG17" s="75">
        <f t="shared" si="14"/>
        <v>1.994564826935042E-2</v>
      </c>
      <c r="AH17" s="73">
        <f>'TEOW MASTER'!I26</f>
        <v>2443.9699999999998</v>
      </c>
      <c r="AI17" s="75">
        <f t="shared" si="15"/>
        <v>1.445716187831865E-2</v>
      </c>
      <c r="AJ17" s="73">
        <f>'MFW MASTER'!J15</f>
        <v>1638.22</v>
      </c>
      <c r="AK17" s="74">
        <f t="shared" si="16"/>
        <v>1.9865507561430112E-2</v>
      </c>
      <c r="AL17" s="76">
        <f>'TEOW MASTER'!J26</f>
        <v>2431.15</v>
      </c>
      <c r="AM17" s="75">
        <f t="shared" si="17"/>
        <v>1.4408733872092386E-2</v>
      </c>
      <c r="AN17" s="73">
        <f>'MFW MASTER'!K15</f>
        <v>1634.89</v>
      </c>
      <c r="AO17" s="74">
        <f t="shared" si="18"/>
        <v>1.9875759581961885E-2</v>
      </c>
      <c r="AP17" s="76">
        <f>'TEOW MASTER'!K26</f>
        <v>2425.7800000000002</v>
      </c>
      <c r="AQ17" s="74">
        <f t="shared" si="19"/>
        <v>1.4493502112430941E-2</v>
      </c>
      <c r="AR17" s="73">
        <f>'MFW MASTER'!L15</f>
        <v>1634.37</v>
      </c>
      <c r="AS17" s="74">
        <f t="shared" si="20"/>
        <v>1.9907627588688165E-2</v>
      </c>
      <c r="AT17" s="76">
        <f>'TEOW MASTER'!L26</f>
        <v>2424.4299999999998</v>
      </c>
      <c r="AU17" s="75">
        <f t="shared" si="21"/>
        <v>1.455578570801379E-2</v>
      </c>
      <c r="AV17" s="73">
        <f>'MFW MASTER'!M15</f>
        <v>1633.91</v>
      </c>
      <c r="AW17" s="74">
        <f t="shared" si="22"/>
        <v>1.9928468865480588E-2</v>
      </c>
      <c r="AX17" s="76">
        <f>'TEOW MASTER'!M26</f>
        <v>2421.2800000000002</v>
      </c>
      <c r="AY17" s="75">
        <f t="shared" si="23"/>
        <v>1.4596462682571946E-2</v>
      </c>
      <c r="AZ17" s="77">
        <f>'MFW MASTER'!N15</f>
        <v>1633.46</v>
      </c>
      <c r="BA17" s="74">
        <f t="shared" si="24"/>
        <v>1.9957025676837093E-2</v>
      </c>
      <c r="BB17" s="76">
        <f>'TEOW MASTER'!N26</f>
        <v>2420.15</v>
      </c>
      <c r="BC17" s="75">
        <f t="shared" si="28"/>
        <v>1.4697718687470579E-2</v>
      </c>
      <c r="BD17" s="73">
        <f>BB17+'TEOW_TREND_2013_2014 &amp; Gain App'!R20</f>
        <v>2454.1</v>
      </c>
      <c r="BE17" s="74">
        <f t="shared" si="25"/>
        <v>1.4661225421653172E-2</v>
      </c>
      <c r="BF17" s="78">
        <f>MFW_TREND_2013_2014!P16</f>
        <v>1626.793342541436</v>
      </c>
      <c r="BG17" s="79">
        <f t="shared" si="29"/>
        <v>1.9930006661798269E-2</v>
      </c>
      <c r="BH17" s="80">
        <f>'TEOW_TREND_2013_2014 &amp; Gain App'!P20</f>
        <v>2411.8288461538464</v>
      </c>
      <c r="BI17" s="81">
        <f t="shared" si="30"/>
        <v>1.464983358816898E-2</v>
      </c>
      <c r="BJ17" s="80">
        <f>MFW_TREND_2013_2014!Q16</f>
        <v>1624.22861878453</v>
      </c>
      <c r="BK17" s="79">
        <f t="shared" si="31"/>
        <v>1.9932863914819739E-2</v>
      </c>
      <c r="BL17" s="78">
        <f>'TEOW_TREND_2013_2014 &amp; Gain App'!Q20</f>
        <v>2407.1064835164839</v>
      </c>
      <c r="BM17" s="79">
        <f t="shared" si="32"/>
        <v>1.4684191556733388E-2</v>
      </c>
      <c r="BN17" s="82">
        <f t="shared" si="26"/>
        <v>1.6201305740923575E-2</v>
      </c>
      <c r="BO17" s="82">
        <f t="shared" si="34"/>
        <v>1.3501088117436313E-3</v>
      </c>
      <c r="BP17" s="82">
        <f t="shared" si="27"/>
        <v>2.0566821936324486E-2</v>
      </c>
      <c r="BQ17" s="82">
        <f t="shared" si="33"/>
        <v>1.7139018280270405E-3</v>
      </c>
    </row>
    <row r="18" spans="1:69" ht="15" x14ac:dyDescent="0.2">
      <c r="A18" s="72">
        <v>15</v>
      </c>
      <c r="B18" s="72">
        <v>840</v>
      </c>
      <c r="C18" s="67" t="s">
        <v>23</v>
      </c>
      <c r="D18" s="73">
        <f>'MFW MASTER'!B16</f>
        <v>1612.038669</v>
      </c>
      <c r="E18" s="74">
        <f t="shared" si="0"/>
        <v>1.9306953011819627E-2</v>
      </c>
      <c r="F18" s="73">
        <f>'TEOW MASTER'!B111</f>
        <v>1615.74</v>
      </c>
      <c r="G18" s="74">
        <f t="shared" si="1"/>
        <v>9.3359107328290364E-3</v>
      </c>
      <c r="H18" s="73">
        <f>'MFW MASTER'!C16</f>
        <v>1611.0259999999998</v>
      </c>
      <c r="I18" s="75">
        <f t="shared" si="2"/>
        <v>1.9313749254297227E-2</v>
      </c>
      <c r="J18" s="73">
        <f>'TEOW MASTER'!C111</f>
        <v>1614.58</v>
      </c>
      <c r="K18" s="74">
        <f t="shared" si="3"/>
        <v>9.3525234745519843E-3</v>
      </c>
      <c r="L18" s="73">
        <f>'MFW MASTER'!D16</f>
        <v>1609.7349889999998</v>
      </c>
      <c r="M18" s="74">
        <f t="shared" si="4"/>
        <v>1.9325309877052509E-2</v>
      </c>
      <c r="N18" s="73">
        <f>'TEOW MASTER'!D111</f>
        <v>1613.08</v>
      </c>
      <c r="O18" s="75">
        <f t="shared" si="5"/>
        <v>9.3754167281548603E-3</v>
      </c>
      <c r="P18" s="73">
        <f>'MFW MASTER'!E16</f>
        <v>1608.6680219999998</v>
      </c>
      <c r="Q18" s="74">
        <f t="shared" si="6"/>
        <v>1.9338462403235002E-2</v>
      </c>
      <c r="R18" s="73">
        <f>'TEOW MASTER'!E111</f>
        <v>1611.85</v>
      </c>
      <c r="S18" s="75">
        <f t="shared" si="7"/>
        <v>9.3884992382437648E-3</v>
      </c>
      <c r="T18" s="73">
        <f>'MFW MASTER'!F16</f>
        <v>1603.1437519999999</v>
      </c>
      <c r="U18" s="74">
        <f t="shared" si="8"/>
        <v>1.9313460118072119E-2</v>
      </c>
      <c r="V18" s="73">
        <f>'TEOW MASTER'!F111</f>
        <v>1605.69</v>
      </c>
      <c r="W18" s="75">
        <f t="shared" si="9"/>
        <v>9.3878459048896811E-3</v>
      </c>
      <c r="X18" s="73">
        <f>'MFW MASTER'!G16</f>
        <v>1586.776785</v>
      </c>
      <c r="Y18" s="74">
        <f t="shared" si="10"/>
        <v>1.9148596424049591E-2</v>
      </c>
      <c r="Z18" s="76">
        <f>'TEOW MASTER'!G111</f>
        <v>1588.19</v>
      </c>
      <c r="AA18" s="74">
        <f t="shared" si="11"/>
        <v>9.3268600567654198E-3</v>
      </c>
      <c r="AB18" s="73">
        <f>'MFW MASTER'!H16</f>
        <v>1582.4385909999999</v>
      </c>
      <c r="AC18" s="74">
        <f t="shared" si="12"/>
        <v>1.9124349237138079E-2</v>
      </c>
      <c r="AD18" s="76">
        <f>'TEOW MASTER'!H111</f>
        <v>1583.39</v>
      </c>
      <c r="AE18" s="74">
        <f t="shared" si="13"/>
        <v>9.336842027569044E-3</v>
      </c>
      <c r="AF18" s="73">
        <f>'MFW MASTER'!I16</f>
        <v>1581.3100749999999</v>
      </c>
      <c r="AG18" s="75">
        <f t="shared" si="14"/>
        <v>1.9140362268624464E-2</v>
      </c>
      <c r="AH18" s="73">
        <f>'TEOW MASTER'!I111</f>
        <v>1582.11</v>
      </c>
      <c r="AI18" s="75">
        <f t="shared" si="15"/>
        <v>9.3588793558459071E-3</v>
      </c>
      <c r="AJ18" s="73">
        <f>'MFW MASTER'!J16</f>
        <v>1579.6125989999998</v>
      </c>
      <c r="AK18" s="74">
        <f t="shared" si="16"/>
        <v>1.9154818052254743E-2</v>
      </c>
      <c r="AL18" s="76">
        <f>'TEOW MASTER'!J111</f>
        <v>1580.26</v>
      </c>
      <c r="AM18" s="75">
        <f t="shared" si="17"/>
        <v>9.365751100801149E-3</v>
      </c>
      <c r="AN18" s="73">
        <f>'MFW MASTER'!K16</f>
        <v>1577.820905</v>
      </c>
      <c r="AO18" s="74">
        <f t="shared" si="18"/>
        <v>1.9181956566602962E-2</v>
      </c>
      <c r="AP18" s="76">
        <f>'TEOW MASTER'!K111</f>
        <v>1578.28</v>
      </c>
      <c r="AQ18" s="74">
        <f t="shared" si="19"/>
        <v>9.4298759631984367E-3</v>
      </c>
      <c r="AR18" s="73">
        <f>'MFW MASTER'!L16</f>
        <v>1571.341265</v>
      </c>
      <c r="AS18" s="74">
        <f t="shared" si="20"/>
        <v>1.9139898993715109E-2</v>
      </c>
      <c r="AT18" s="76">
        <f>'TEOW MASTER'!L111</f>
        <v>1571.12</v>
      </c>
      <c r="AU18" s="75">
        <f t="shared" si="21"/>
        <v>9.4326856380982857E-3</v>
      </c>
      <c r="AV18" s="73">
        <f>'MFW MASTER'!M16</f>
        <v>1569.6459809999999</v>
      </c>
      <c r="AW18" s="74">
        <f t="shared" si="22"/>
        <v>1.9144653660351691E-2</v>
      </c>
      <c r="AX18" s="76">
        <f>'TEOW MASTER'!M111</f>
        <v>1569.28</v>
      </c>
      <c r="AY18" s="75">
        <f t="shared" si="23"/>
        <v>9.4602594324103371E-3</v>
      </c>
      <c r="AZ18" s="77">
        <f>'MFW MASTER'!N16</f>
        <v>1568.5977889999999</v>
      </c>
      <c r="BA18" s="74">
        <f t="shared" si="24"/>
        <v>1.9164562555375023E-2</v>
      </c>
      <c r="BB18" s="76">
        <f>'TEOW MASTER'!N111</f>
        <v>1568.15</v>
      </c>
      <c r="BC18" s="75">
        <f t="shared" si="28"/>
        <v>9.5234706773369374E-3</v>
      </c>
      <c r="BD18" s="73">
        <f>BB18+'TEOW_TREND_2013_2014 &amp; Gain App'!R28</f>
        <v>1585.0600000000002</v>
      </c>
      <c r="BE18" s="74">
        <f t="shared" si="25"/>
        <v>9.469427475182585E-3</v>
      </c>
      <c r="BF18" s="78">
        <f>MFW_TREND_2013_2014!P17</f>
        <v>1557.4076560643252</v>
      </c>
      <c r="BG18" s="79">
        <f t="shared" si="29"/>
        <v>1.9079955731812343E-2</v>
      </c>
      <c r="BH18" s="80">
        <f>'TEOW_TREND_2013_2014 &amp; Gain App'!P28</f>
        <v>1558.6888461538465</v>
      </c>
      <c r="BI18" s="81">
        <f t="shared" si="30"/>
        <v>9.4677249790354311E-3</v>
      </c>
      <c r="BJ18" s="80">
        <f>MFW_TREND_2013_2014!Q17</f>
        <v>1553.3702202083666</v>
      </c>
      <c r="BK18" s="79">
        <f t="shared" si="31"/>
        <v>1.9063275237643444E-2</v>
      </c>
      <c r="BL18" s="78">
        <f>'TEOW_TREND_2013_2014 &amp; Gain App'!Q28</f>
        <v>1554.0870329670331</v>
      </c>
      <c r="BM18" s="79">
        <f t="shared" si="32"/>
        <v>9.4804745216694412E-3</v>
      </c>
      <c r="BN18" s="82">
        <f t="shared" si="26"/>
        <v>2.6947790295221576E-2</v>
      </c>
      <c r="BO18" s="82">
        <f t="shared" si="34"/>
        <v>2.2456491912684648E-3</v>
      </c>
      <c r="BP18" s="82">
        <f t="shared" si="27"/>
        <v>2.9453996311287655E-2</v>
      </c>
      <c r="BQ18" s="82">
        <f t="shared" si="33"/>
        <v>2.4544996926073046E-3</v>
      </c>
    </row>
    <row r="19" spans="1:69" ht="15" x14ac:dyDescent="0.2">
      <c r="A19" s="72">
        <v>16</v>
      </c>
      <c r="B19" s="72">
        <v>591</v>
      </c>
      <c r="C19" s="67" t="s">
        <v>24</v>
      </c>
      <c r="D19" s="73">
        <f>'MFW MASTER'!B17</f>
        <v>1327.86</v>
      </c>
      <c r="E19" s="74">
        <f t="shared" si="0"/>
        <v>1.5903421623364798E-2</v>
      </c>
      <c r="F19" s="73">
        <f>'TEOW MASTER'!B78</f>
        <v>2768.44</v>
      </c>
      <c r="G19" s="74">
        <f t="shared" si="1"/>
        <v>1.5996329056155827E-2</v>
      </c>
      <c r="H19" s="73">
        <f>'MFW MASTER'!C17</f>
        <v>1327.69</v>
      </c>
      <c r="I19" s="75">
        <f t="shared" si="2"/>
        <v>1.5916981940352227E-2</v>
      </c>
      <c r="J19" s="73">
        <f>'TEOW MASTER'!C78</f>
        <v>2763.74</v>
      </c>
      <c r="K19" s="74">
        <f t="shared" si="3"/>
        <v>1.6009081759688775E-2</v>
      </c>
      <c r="L19" s="73">
        <f>'MFW MASTER'!D17</f>
        <v>1327.53</v>
      </c>
      <c r="M19" s="74">
        <f t="shared" si="4"/>
        <v>1.593736161318136E-2</v>
      </c>
      <c r="N19" s="73">
        <f>'TEOW MASTER'!D78</f>
        <v>2759.06</v>
      </c>
      <c r="O19" s="75">
        <f t="shared" si="5"/>
        <v>1.6035991567673612E-2</v>
      </c>
      <c r="P19" s="73">
        <f>'MFW MASTER'!E17</f>
        <v>1327.44</v>
      </c>
      <c r="Q19" s="74">
        <f t="shared" si="6"/>
        <v>1.5957704250647603E-2</v>
      </c>
      <c r="R19" s="73">
        <f>'TEOW MASTER'!E78</f>
        <v>2756.14</v>
      </c>
      <c r="S19" s="75">
        <f t="shared" si="7"/>
        <v>1.6053614350276496E-2</v>
      </c>
      <c r="T19" s="73">
        <f>'MFW MASTER'!F17</f>
        <v>1327.18</v>
      </c>
      <c r="U19" s="74">
        <f t="shared" si="8"/>
        <v>1.5988858121753113E-2</v>
      </c>
      <c r="V19" s="73">
        <f>'TEOW MASTER'!F78</f>
        <v>2751.56</v>
      </c>
      <c r="W19" s="75">
        <f t="shared" si="9"/>
        <v>1.6087302828103962E-2</v>
      </c>
      <c r="X19" s="73">
        <f>'MFW MASTER'!G17</f>
        <v>1326.97</v>
      </c>
      <c r="Y19" s="74">
        <f t="shared" si="10"/>
        <v>1.6013350609248474E-2</v>
      </c>
      <c r="Z19" s="76">
        <f>'TEOW MASTER'!G78</f>
        <v>2747.75</v>
      </c>
      <c r="AA19" s="74">
        <f t="shared" si="11"/>
        <v>1.6136532606915534E-2</v>
      </c>
      <c r="AB19" s="73">
        <f>'MFW MASTER'!H17</f>
        <v>1326.58</v>
      </c>
      <c r="AC19" s="74">
        <f t="shared" si="12"/>
        <v>1.6032204570396901E-2</v>
      </c>
      <c r="AD19" s="76">
        <f>'TEOW MASTER'!H78</f>
        <v>2734.53</v>
      </c>
      <c r="AE19" s="74">
        <f t="shared" si="13"/>
        <v>1.6124817404207667E-2</v>
      </c>
      <c r="AF19" s="73">
        <f>'MFW MASTER'!I17</f>
        <v>1326.13</v>
      </c>
      <c r="AG19" s="75">
        <f t="shared" si="14"/>
        <v>1.6051632767400768E-2</v>
      </c>
      <c r="AH19" s="73">
        <f>'TEOW MASTER'!I78</f>
        <v>2728.62</v>
      </c>
      <c r="AI19" s="75">
        <f t="shared" si="15"/>
        <v>1.6140992338047454E-2</v>
      </c>
      <c r="AJ19" s="73">
        <f>'MFW MASTER'!J17</f>
        <v>1325.2</v>
      </c>
      <c r="AK19" s="74">
        <f t="shared" si="16"/>
        <v>1.6069740706624987E-2</v>
      </c>
      <c r="AL19" s="76">
        <f>'TEOW MASTER'!J78</f>
        <v>2715.94</v>
      </c>
      <c r="AM19" s="75">
        <f t="shared" si="17"/>
        <v>1.6096603118923389E-2</v>
      </c>
      <c r="AN19" s="73">
        <f>'MFW MASTER'!K17</f>
        <v>1324.79</v>
      </c>
      <c r="AO19" s="74">
        <f t="shared" si="18"/>
        <v>1.610579766014061E-2</v>
      </c>
      <c r="AP19" s="76">
        <f>'TEOW MASTER'!K78</f>
        <v>2702.86</v>
      </c>
      <c r="AQ19" s="74">
        <f t="shared" si="19"/>
        <v>1.6148994187273821E-2</v>
      </c>
      <c r="AR19" s="73">
        <f>'MFW MASTER'!L17</f>
        <v>1324.5</v>
      </c>
      <c r="AS19" s="74">
        <f t="shared" si="20"/>
        <v>1.6133221205245737E-2</v>
      </c>
      <c r="AT19" s="76">
        <f>'TEOW MASTER'!L78</f>
        <v>2698.38</v>
      </c>
      <c r="AU19" s="75">
        <f t="shared" si="21"/>
        <v>1.6200525912808478E-2</v>
      </c>
      <c r="AV19" s="73">
        <f>'MFW MASTER'!M17</f>
        <v>1324.28</v>
      </c>
      <c r="AW19" s="74">
        <f t="shared" si="22"/>
        <v>1.6151974557459488E-2</v>
      </c>
      <c r="AX19" s="76">
        <f>'TEOW MASTER'!M78</f>
        <v>2693.1</v>
      </c>
      <c r="AY19" s="75">
        <f t="shared" si="23"/>
        <v>1.6235104428415758E-2</v>
      </c>
      <c r="AZ19" s="77">
        <f>'MFW MASTER'!N17</f>
        <v>1323.94</v>
      </c>
      <c r="BA19" s="74">
        <f t="shared" si="24"/>
        <v>1.6175421849688208E-2</v>
      </c>
      <c r="BB19" s="76">
        <f>'TEOW MASTER'!N78</f>
        <v>2689.17</v>
      </c>
      <c r="BC19" s="75">
        <f t="shared" si="28"/>
        <v>1.633149356973132E-2</v>
      </c>
      <c r="BD19" s="73">
        <f>BB19+'TEOW_TREND_2013_2014 &amp; Gain App'!R16</f>
        <v>2708.21</v>
      </c>
      <c r="BE19" s="74">
        <f t="shared" si="25"/>
        <v>1.6179323295373187E-2</v>
      </c>
      <c r="BF19" s="78">
        <f>MFW_TREND_2013_2014!P18</f>
        <v>1323.4105485398584</v>
      </c>
      <c r="BG19" s="79">
        <f t="shared" si="29"/>
        <v>1.621323394862717E-2</v>
      </c>
      <c r="BH19" s="80">
        <f>'TEOW_TREND_2013_2014 &amp; Gain App'!P16</f>
        <v>2680.6473076923075</v>
      </c>
      <c r="BI19" s="81">
        <f t="shared" si="30"/>
        <v>1.6282679854704947E-2</v>
      </c>
      <c r="BJ19" s="80">
        <f>MFW_TREND_2013_2014!Q18</f>
        <v>1323.0634333070248</v>
      </c>
      <c r="BK19" s="79">
        <f t="shared" si="31"/>
        <v>1.6236903513323499E-2</v>
      </c>
      <c r="BL19" s="78">
        <f>'TEOW_TREND_2013_2014 &amp; Gain App'!Q16</f>
        <v>2673.3849450549446</v>
      </c>
      <c r="BM19" s="79">
        <f t="shared" si="32"/>
        <v>1.6308583316482578E-2</v>
      </c>
      <c r="BN19" s="82">
        <f t="shared" si="26"/>
        <v>2.952118446221624E-3</v>
      </c>
      <c r="BO19" s="82">
        <f t="shared" si="34"/>
        <v>2.4600987051846867E-4</v>
      </c>
      <c r="BP19" s="82">
        <f t="shared" si="27"/>
        <v>2.8633454219704955E-2</v>
      </c>
      <c r="BQ19" s="82">
        <f t="shared" si="33"/>
        <v>2.3861211849754128E-3</v>
      </c>
    </row>
    <row r="20" spans="1:69" ht="15" x14ac:dyDescent="0.2">
      <c r="A20" s="72">
        <v>17</v>
      </c>
      <c r="B20" s="72">
        <v>508</v>
      </c>
      <c r="C20" s="67" t="s">
        <v>25</v>
      </c>
      <c r="D20" s="73">
        <f>'MFW MASTER'!B18</f>
        <v>1226.2</v>
      </c>
      <c r="E20" s="74">
        <f t="shared" si="0"/>
        <v>1.4685867180704228E-2</v>
      </c>
      <c r="F20" s="73">
        <f>'TEOW MASTER'!B62</f>
        <v>2715.54</v>
      </c>
      <c r="G20" s="74">
        <f t="shared" si="1"/>
        <v>1.5690667453567134E-2</v>
      </c>
      <c r="H20" s="73">
        <f>'MFW MASTER'!C18</f>
        <v>1226.1199999999999</v>
      </c>
      <c r="I20" s="75">
        <f t="shared" si="2"/>
        <v>1.4699312261676048E-2</v>
      </c>
      <c r="J20" s="73">
        <f>'TEOW MASTER'!C62</f>
        <v>2712.2</v>
      </c>
      <c r="K20" s="74">
        <f t="shared" si="3"/>
        <v>1.5710534112697971E-2</v>
      </c>
      <c r="L20" s="73">
        <f>'MFW MASTER'!D18</f>
        <v>1225.96</v>
      </c>
      <c r="M20" s="74">
        <f t="shared" si="4"/>
        <v>1.4717985916172004E-2</v>
      </c>
      <c r="N20" s="73">
        <f>'TEOW MASTER'!D62</f>
        <v>2705.97</v>
      </c>
      <c r="O20" s="75">
        <f t="shared" si="5"/>
        <v>1.572742604451435E-2</v>
      </c>
      <c r="P20" s="73">
        <f>'MFW MASTER'!E18</f>
        <v>1225.8800000000001</v>
      </c>
      <c r="Q20" s="74">
        <f t="shared" si="6"/>
        <v>1.4736809563357956E-2</v>
      </c>
      <c r="R20" s="73">
        <f>'TEOW MASTER'!E62</f>
        <v>2703.78</v>
      </c>
      <c r="S20" s="75">
        <f t="shared" si="7"/>
        <v>1.5748634469943686E-2</v>
      </c>
      <c r="T20" s="73">
        <f>'MFW MASTER'!F18</f>
        <v>1225.78</v>
      </c>
      <c r="U20" s="74">
        <f t="shared" si="8"/>
        <v>1.4767267822362097E-2</v>
      </c>
      <c r="V20" s="73">
        <f>'TEOW MASTER'!F62</f>
        <v>2700.63</v>
      </c>
      <c r="W20" s="75">
        <f t="shared" si="9"/>
        <v>1.5789534895354784E-2</v>
      </c>
      <c r="X20" s="73">
        <f>'MFW MASTER'!G18</f>
        <v>1225.56</v>
      </c>
      <c r="Y20" s="74">
        <f t="shared" si="10"/>
        <v>1.4789574724877397E-2</v>
      </c>
      <c r="Z20" s="76">
        <f>'TEOW MASTER'!G62</f>
        <v>2697.29</v>
      </c>
      <c r="AA20" s="74">
        <f t="shared" si="11"/>
        <v>1.5840199448751594E-2</v>
      </c>
      <c r="AB20" s="73">
        <f>'MFW MASTER'!H18</f>
        <v>1225.3900000000001</v>
      </c>
      <c r="AC20" s="74">
        <f t="shared" si="12"/>
        <v>1.480928640452793E-2</v>
      </c>
      <c r="AD20" s="76">
        <f>'TEOW MASTER'!H62</f>
        <v>2693.63</v>
      </c>
      <c r="AE20" s="74">
        <f t="shared" si="13"/>
        <v>1.5883640663842014E-2</v>
      </c>
      <c r="AF20" s="73">
        <f>'MFW MASTER'!I18</f>
        <v>1225.21</v>
      </c>
      <c r="AG20" s="75">
        <f t="shared" si="14"/>
        <v>1.4830085272897146E-2</v>
      </c>
      <c r="AH20" s="73">
        <f>'TEOW MASTER'!I62</f>
        <v>2688.96</v>
      </c>
      <c r="AI20" s="75">
        <f t="shared" si="15"/>
        <v>1.5906385923036583E-2</v>
      </c>
      <c r="AJ20" s="73">
        <f>'MFW MASTER'!J18</f>
        <v>1224.8900000000001</v>
      </c>
      <c r="AK20" s="74">
        <f t="shared" si="16"/>
        <v>1.4853353979880683E-2</v>
      </c>
      <c r="AL20" s="76">
        <f>'TEOW MASTER'!J62</f>
        <v>2684.88</v>
      </c>
      <c r="AM20" s="75">
        <f t="shared" si="17"/>
        <v>1.591251934208231E-2</v>
      </c>
      <c r="AN20" s="73">
        <f>'MFW MASTER'!K18</f>
        <v>1224.48</v>
      </c>
      <c r="AO20" s="74">
        <f t="shared" si="18"/>
        <v>1.4886304334188041E-2</v>
      </c>
      <c r="AP20" s="76">
        <f>'TEOW MASTER'!K62</f>
        <v>2677.67</v>
      </c>
      <c r="AQ20" s="74">
        <f t="shared" si="19"/>
        <v>1.5998489476124363E-2</v>
      </c>
      <c r="AR20" s="73">
        <f>'MFW MASTER'!L18</f>
        <v>1223.8900000000001</v>
      </c>
      <c r="AS20" s="74">
        <f t="shared" si="20"/>
        <v>1.4907729785495059E-2</v>
      </c>
      <c r="AT20" s="76">
        <f>'TEOW MASTER'!L62</f>
        <v>2671.61</v>
      </c>
      <c r="AU20" s="75">
        <f t="shared" si="21"/>
        <v>1.6039804265491984E-2</v>
      </c>
      <c r="AV20" s="73">
        <f>'MFW MASTER'!M18</f>
        <v>1223.75</v>
      </c>
      <c r="AW20" s="74">
        <f t="shared" si="22"/>
        <v>1.4925830537870426E-2</v>
      </c>
      <c r="AX20" s="76">
        <f>'TEOW MASTER'!M62</f>
        <v>2668.8</v>
      </c>
      <c r="AY20" s="75">
        <f t="shared" si="23"/>
        <v>1.6088614124449882E-2</v>
      </c>
      <c r="AZ20" s="77">
        <f>'MFW MASTER'!N18</f>
        <v>1223.67</v>
      </c>
      <c r="BA20" s="74">
        <f t="shared" si="24"/>
        <v>1.4950359121114226E-2</v>
      </c>
      <c r="BB20" s="76">
        <f>'TEOW MASTER'!N62</f>
        <v>2666.25</v>
      </c>
      <c r="BC20" s="75">
        <f t="shared" si="28"/>
        <v>1.619229901058547E-2</v>
      </c>
      <c r="BD20" s="73">
        <f>BB20+'TEOW_TREND_2013_2014 &amp; Gain App'!R17</f>
        <v>2677.27</v>
      </c>
      <c r="BE20" s="74">
        <f t="shared" si="25"/>
        <v>1.5994482288671771E-2</v>
      </c>
      <c r="BF20" s="78">
        <f>MFW_TREND_2013_2014!P19</f>
        <v>1223.3847474348854</v>
      </c>
      <c r="BG20" s="79">
        <f t="shared" si="29"/>
        <v>1.4987807933999229E-2</v>
      </c>
      <c r="BH20" s="80">
        <f>'TEOW_TREND_2013_2014 &amp; Gain App'!P17</f>
        <v>2661.7723076923085</v>
      </c>
      <c r="BI20" s="81">
        <f t="shared" si="30"/>
        <v>1.6168030090308261E-2</v>
      </c>
      <c r="BJ20" s="80">
        <f>MFW_TREND_2013_2014!Q19</f>
        <v>1223.1635990528807</v>
      </c>
      <c r="BK20" s="79">
        <f t="shared" si="31"/>
        <v>1.5010912431605546E-2</v>
      </c>
      <c r="BL20" s="78">
        <f>'TEOW_TREND_2013_2014 &amp; Gain App'!Q17</f>
        <v>2657.5506593406603</v>
      </c>
      <c r="BM20" s="79">
        <f t="shared" si="32"/>
        <v>1.6211988634782858E-2</v>
      </c>
      <c r="BN20" s="82">
        <f t="shared" si="26"/>
        <v>2.0632849453596255E-3</v>
      </c>
      <c r="BO20" s="82">
        <f t="shared" si="34"/>
        <v>1.7194041211330213E-4</v>
      </c>
      <c r="BP20" s="82">
        <f t="shared" si="27"/>
        <v>1.8151085971850889E-2</v>
      </c>
      <c r="BQ20" s="82">
        <f t="shared" si="33"/>
        <v>1.5125904976542408E-3</v>
      </c>
    </row>
    <row r="21" spans="1:69" ht="15" x14ac:dyDescent="0.2">
      <c r="A21" s="72">
        <v>18</v>
      </c>
      <c r="B21" s="72">
        <v>120</v>
      </c>
      <c r="C21" s="67" t="s">
        <v>26</v>
      </c>
      <c r="D21" s="73">
        <f>'MFW MASTER'!B19</f>
        <v>1118.7</v>
      </c>
      <c r="E21" s="74">
        <f t="shared" si="0"/>
        <v>1.3398368630772973E-2</v>
      </c>
      <c r="F21" s="73">
        <f>'TEOW MASTER'!B17</f>
        <v>1344.17</v>
      </c>
      <c r="G21" s="74">
        <f t="shared" si="1"/>
        <v>7.7667515378382701E-3</v>
      </c>
      <c r="H21" s="73">
        <f>'MFW MASTER'!C19</f>
        <v>1118.26</v>
      </c>
      <c r="I21" s="75">
        <f t="shared" si="2"/>
        <v>1.3406235058348171E-2</v>
      </c>
      <c r="J21" s="73">
        <f>'TEOW MASTER'!C17</f>
        <v>1342.96</v>
      </c>
      <c r="K21" s="74">
        <f t="shared" si="3"/>
        <v>7.7791530462314245E-3</v>
      </c>
      <c r="L21" s="73">
        <f>'MFW MASTER'!D19</f>
        <v>1118.1300000000001</v>
      </c>
      <c r="M21" s="74">
        <f t="shared" si="4"/>
        <v>1.3423457202885417E-2</v>
      </c>
      <c r="N21" s="73">
        <f>'TEOW MASTER'!D17</f>
        <v>1342.42</v>
      </c>
      <c r="O21" s="75">
        <f t="shared" si="5"/>
        <v>7.8023079600575609E-3</v>
      </c>
      <c r="P21" s="73">
        <f>'MFW MASTER'!E19</f>
        <v>1117.9100000000001</v>
      </c>
      <c r="Q21" s="74">
        <f t="shared" si="6"/>
        <v>1.343885761981066E-2</v>
      </c>
      <c r="R21" s="73">
        <f>'TEOW MASTER'!E17</f>
        <v>1342.05</v>
      </c>
      <c r="S21" s="75">
        <f t="shared" si="7"/>
        <v>7.8170024522660579E-3</v>
      </c>
      <c r="T21" s="73">
        <f>'MFW MASTER'!F19</f>
        <v>1117.83</v>
      </c>
      <c r="U21" s="74">
        <f t="shared" si="8"/>
        <v>1.3466768090416734E-2</v>
      </c>
      <c r="V21" s="73">
        <f>'TEOW MASTER'!F17</f>
        <v>1341.85</v>
      </c>
      <c r="W21" s="75">
        <f t="shared" si="9"/>
        <v>7.8452758798250085E-3</v>
      </c>
      <c r="X21" s="73">
        <f>'MFW MASTER'!G19</f>
        <v>1117.55</v>
      </c>
      <c r="Y21" s="74">
        <f t="shared" si="10"/>
        <v>1.34861526435154E-2</v>
      </c>
      <c r="Z21" s="76">
        <f>'TEOW MASTER'!G17</f>
        <v>1340.69</v>
      </c>
      <c r="AA21" s="74">
        <f t="shared" si="11"/>
        <v>7.8733829135713175E-3</v>
      </c>
      <c r="AB21" s="73">
        <f>'MFW MASTER'!H19</f>
        <v>1117.32</v>
      </c>
      <c r="AC21" s="74">
        <f t="shared" si="12"/>
        <v>1.3503220921916406E-2</v>
      </c>
      <c r="AD21" s="76">
        <f>'TEOW MASTER'!H17</f>
        <v>1340.09</v>
      </c>
      <c r="AE21" s="74">
        <f t="shared" si="13"/>
        <v>7.9021647431934006E-3</v>
      </c>
      <c r="AF21" s="73">
        <f>'MFW MASTER'!I19</f>
        <v>1116.8900000000001</v>
      </c>
      <c r="AG21" s="75">
        <f t="shared" si="14"/>
        <v>1.3518967312090249E-2</v>
      </c>
      <c r="AH21" s="73">
        <f>'TEOW MASTER'!I17</f>
        <v>1338.28</v>
      </c>
      <c r="AI21" s="75">
        <f t="shared" si="15"/>
        <v>7.9165172234177527E-3</v>
      </c>
      <c r="AJ21" s="73">
        <f>'MFW MASTER'!J19</f>
        <v>1116.5</v>
      </c>
      <c r="AK21" s="74">
        <f t="shared" si="16"/>
        <v>1.3538986944571986E-2</v>
      </c>
      <c r="AL21" s="76">
        <f>'TEOW MASTER'!J17</f>
        <v>1337.15</v>
      </c>
      <c r="AM21" s="75">
        <f t="shared" si="17"/>
        <v>7.9249073471683498E-3</v>
      </c>
      <c r="AN21" s="73">
        <f>'MFW MASTER'!K19</f>
        <v>1116.02</v>
      </c>
      <c r="AO21" s="74">
        <f t="shared" si="18"/>
        <v>1.3567729454985411E-2</v>
      </c>
      <c r="AP21" s="76">
        <f>'TEOW MASTER'!K17</f>
        <v>1336.24</v>
      </c>
      <c r="AQ21" s="74">
        <f t="shared" si="19"/>
        <v>7.9837401836583364E-3</v>
      </c>
      <c r="AR21" s="73">
        <f>'MFW MASTER'!L19</f>
        <v>1114.06</v>
      </c>
      <c r="AS21" s="74">
        <f t="shared" si="20"/>
        <v>1.3569933118849426E-2</v>
      </c>
      <c r="AT21" s="76">
        <f>'TEOW MASTER'!L17</f>
        <v>1328.45</v>
      </c>
      <c r="AU21" s="75">
        <f t="shared" si="21"/>
        <v>7.9757442053641145E-3</v>
      </c>
      <c r="AV21" s="73">
        <f>'MFW MASTER'!M19</f>
        <v>1113.53</v>
      </c>
      <c r="AW21" s="74">
        <f t="shared" si="22"/>
        <v>1.3581499553695491E-2</v>
      </c>
      <c r="AX21" s="76">
        <f>'TEOW MASTER'!M17</f>
        <v>1325.66</v>
      </c>
      <c r="AY21" s="75">
        <f t="shared" si="23"/>
        <v>7.9916187800577899E-3</v>
      </c>
      <c r="AZ21" s="77">
        <f>'MFW MASTER'!N19</f>
        <v>1112.76</v>
      </c>
      <c r="BA21" s="74">
        <f t="shared" si="24"/>
        <v>1.3595300706572087E-2</v>
      </c>
      <c r="BB21" s="76">
        <f>'TEOW MASTER'!N17</f>
        <v>1321.19</v>
      </c>
      <c r="BC21" s="75">
        <f t="shared" si="28"/>
        <v>8.0236675217235515E-3</v>
      </c>
      <c r="BD21" s="73">
        <f>BB21+'TEOW_TREND_2013_2014 &amp; Gain App'!R31</f>
        <v>1332.16</v>
      </c>
      <c r="BE21" s="74">
        <f t="shared" si="25"/>
        <v>7.9585583544719007E-3</v>
      </c>
      <c r="BF21" s="78">
        <f>MFW_TREND_2013_2014!P20</f>
        <v>1112.9816969218627</v>
      </c>
      <c r="BG21" s="79">
        <f t="shared" si="29"/>
        <v>1.3635249207166753E-2</v>
      </c>
      <c r="BH21" s="80">
        <f>'TEOW_TREND_2013_2014 &amp; Gain App'!P31</f>
        <v>1325.1115384615384</v>
      </c>
      <c r="BI21" s="81">
        <f t="shared" si="30"/>
        <v>8.0489391090837869E-3</v>
      </c>
      <c r="BJ21" s="80">
        <f>MFW_TREND_2013_2014!Q20</f>
        <v>1112.5283188634569</v>
      </c>
      <c r="BK21" s="79">
        <f t="shared" si="31"/>
        <v>1.3653173774196573E-2</v>
      </c>
      <c r="BL21" s="78">
        <f>'TEOW_TREND_2013_2014 &amp; Gain App'!Q31</f>
        <v>1323.4109890109889</v>
      </c>
      <c r="BM21" s="79">
        <f t="shared" si="32"/>
        <v>8.0732699629198889E-3</v>
      </c>
      <c r="BN21" s="82">
        <f t="shared" si="26"/>
        <v>5.3097345132743848E-3</v>
      </c>
      <c r="BO21" s="82">
        <f t="shared" si="34"/>
        <v>4.4247787610619875E-4</v>
      </c>
      <c r="BP21" s="82">
        <f t="shared" si="27"/>
        <v>1.7096051838681132E-2</v>
      </c>
      <c r="BQ21" s="82">
        <f t="shared" si="33"/>
        <v>1.424670986556761E-3</v>
      </c>
    </row>
    <row r="22" spans="1:69" ht="15" x14ac:dyDescent="0.2">
      <c r="A22" s="72">
        <v>19</v>
      </c>
      <c r="B22" s="72">
        <v>266</v>
      </c>
      <c r="C22" s="67" t="s">
        <v>27</v>
      </c>
      <c r="D22" s="73">
        <f>'MFW MASTER'!B20</f>
        <v>1086.69</v>
      </c>
      <c r="E22" s="74">
        <f t="shared" si="0"/>
        <v>1.3014993481160886E-2</v>
      </c>
      <c r="F22" s="73">
        <f>'TEOW MASTER'!B37</f>
        <v>3928.53</v>
      </c>
      <c r="G22" s="74">
        <f t="shared" si="1"/>
        <v>2.2699447554210984E-2</v>
      </c>
      <c r="H22" s="73">
        <f>'MFW MASTER'!C20</f>
        <v>1086.21</v>
      </c>
      <c r="I22" s="75">
        <f t="shared" si="2"/>
        <v>1.3022004348477426E-2</v>
      </c>
      <c r="J22" s="73">
        <f>'TEOW MASTER'!C37</f>
        <v>3921.41</v>
      </c>
      <c r="K22" s="74">
        <f t="shared" si="3"/>
        <v>2.2714934582580545E-2</v>
      </c>
      <c r="L22" s="73">
        <f>'MFW MASTER'!D20</f>
        <v>1086.0899999999999</v>
      </c>
      <c r="M22" s="74">
        <f t="shared" si="4"/>
        <v>1.3038808218616636E-2</v>
      </c>
      <c r="N22" s="73">
        <f>'TEOW MASTER'!D37</f>
        <v>3920.37</v>
      </c>
      <c r="O22" s="75">
        <f t="shared" si="5"/>
        <v>2.278566622768646E-2</v>
      </c>
      <c r="P22" s="73">
        <f>'MFW MASTER'!E20</f>
        <v>1085.8699999999999</v>
      </c>
      <c r="Q22" s="74">
        <f t="shared" si="6"/>
        <v>1.3053691552650749E-2</v>
      </c>
      <c r="R22" s="73">
        <f>'TEOW MASTER'!E37</f>
        <v>3917.7</v>
      </c>
      <c r="S22" s="75">
        <f t="shared" si="7"/>
        <v>2.2819321565696313E-2</v>
      </c>
      <c r="T22" s="73">
        <f>'MFW MASTER'!F20</f>
        <v>1085.56</v>
      </c>
      <c r="U22" s="74">
        <f t="shared" si="8"/>
        <v>1.3078003603618429E-2</v>
      </c>
      <c r="V22" s="73">
        <f>'TEOW MASTER'!F37</f>
        <v>3916.5</v>
      </c>
      <c r="W22" s="75">
        <f t="shared" si="9"/>
        <v>2.289825463601345E-2</v>
      </c>
      <c r="X22" s="73">
        <f>'MFW MASTER'!G20</f>
        <v>1084.94</v>
      </c>
      <c r="Y22" s="74">
        <f t="shared" si="10"/>
        <v>1.3092628024746634E-2</v>
      </c>
      <c r="Z22" s="76">
        <f>'TEOW MASTER'!G37</f>
        <v>3907.72</v>
      </c>
      <c r="AA22" s="74">
        <f t="shared" si="11"/>
        <v>2.2948612937383664E-2</v>
      </c>
      <c r="AB22" s="73">
        <f>'MFW MASTER'!H20</f>
        <v>1084.67</v>
      </c>
      <c r="AC22" s="74">
        <f t="shared" si="12"/>
        <v>1.3108633728363468E-2</v>
      </c>
      <c r="AD22" s="76">
        <f>'TEOW MASTER'!H37</f>
        <v>3904.44</v>
      </c>
      <c r="AE22" s="74">
        <f t="shared" si="13"/>
        <v>2.3023474624774488E-2</v>
      </c>
      <c r="AF22" s="73">
        <f>'MFW MASTER'!I20</f>
        <v>1084.2</v>
      </c>
      <c r="AG22" s="75">
        <f t="shared" si="14"/>
        <v>1.3123283725136985E-2</v>
      </c>
      <c r="AH22" s="73">
        <f>'TEOW MASTER'!I37</f>
        <v>3898.87</v>
      </c>
      <c r="AI22" s="75">
        <f t="shared" si="15"/>
        <v>2.3063537904524294E-2</v>
      </c>
      <c r="AJ22" s="73">
        <f>'MFW MASTER'!J20</f>
        <v>1083.77</v>
      </c>
      <c r="AK22" s="74">
        <f t="shared" si="16"/>
        <v>1.3142093937231331E-2</v>
      </c>
      <c r="AL22" s="76">
        <f>'TEOW MASTER'!J37</f>
        <v>3893.24</v>
      </c>
      <c r="AM22" s="75">
        <f t="shared" si="17"/>
        <v>2.3074125027326555E-2</v>
      </c>
      <c r="AN22" s="73">
        <f>'MFW MASTER'!K20</f>
        <v>1083.4100000000001</v>
      </c>
      <c r="AO22" s="74">
        <f t="shared" si="18"/>
        <v>1.3171281669527201E-2</v>
      </c>
      <c r="AP22" s="76">
        <f>'TEOW MASTER'!K37</f>
        <v>3889.03</v>
      </c>
      <c r="AQ22" s="74">
        <f t="shared" si="19"/>
        <v>2.3236099118760688E-2</v>
      </c>
      <c r="AR22" s="73">
        <f>'MFW MASTER'!L20</f>
        <v>1083.1600000000001</v>
      </c>
      <c r="AS22" s="74">
        <f t="shared" si="20"/>
        <v>1.3193552193789334E-2</v>
      </c>
      <c r="AT22" s="76">
        <f>'TEOW MASTER'!L37</f>
        <v>3886.12</v>
      </c>
      <c r="AU22" s="75">
        <f t="shared" si="21"/>
        <v>2.3331475833753317E-2</v>
      </c>
      <c r="AV22" s="73">
        <f>'MFW MASTER'!M20</f>
        <v>1082.4000000000001</v>
      </c>
      <c r="AW22" s="74">
        <f t="shared" si="22"/>
        <v>1.3201813257765843E-2</v>
      </c>
      <c r="AX22" s="76">
        <f>'TEOW MASTER'!M37</f>
        <v>3872.61</v>
      </c>
      <c r="AY22" s="75">
        <f t="shared" si="23"/>
        <v>2.3345671442028572E-2</v>
      </c>
      <c r="AZ22" s="77">
        <f>'MFW MASTER'!N20</f>
        <v>1082.1099999999999</v>
      </c>
      <c r="BA22" s="74">
        <f t="shared" si="24"/>
        <v>1.3220830051034114E-2</v>
      </c>
      <c r="BB22" s="76">
        <f>'TEOW MASTER'!N37</f>
        <v>3869.67</v>
      </c>
      <c r="BC22" s="75">
        <f t="shared" si="28"/>
        <v>2.3500742133067899E-2</v>
      </c>
      <c r="BD22" s="73">
        <f>BB22+'TEOW_TREND_2013_2014 &amp; Gain App'!R13</f>
        <v>3882.9500000000003</v>
      </c>
      <c r="BE22" s="74">
        <f t="shared" si="25"/>
        <v>2.3197426857507107E-2</v>
      </c>
      <c r="BF22" s="78">
        <f>MFW_TREND_2013_2014!P21</f>
        <v>1081.602383583268</v>
      </c>
      <c r="BG22" s="79">
        <f t="shared" si="29"/>
        <v>1.3250818125770857E-2</v>
      </c>
      <c r="BH22" s="80">
        <f>'TEOW_TREND_2013_2014 &amp; Gain App'!P13</f>
        <v>3868.3415384615382</v>
      </c>
      <c r="BI22" s="81">
        <f t="shared" si="30"/>
        <v>2.3496924290890661E-2</v>
      </c>
      <c r="BJ22" s="80">
        <f>MFW_TREND_2013_2014!Q21</f>
        <v>1081.2310339384376</v>
      </c>
      <c r="BK22" s="79">
        <f t="shared" si="31"/>
        <v>1.3269087128943029E-2</v>
      </c>
      <c r="BL22" s="78">
        <f>'TEOW_TREND_2013_2014 &amp; Gain App'!Q13</f>
        <v>3863.530879120879</v>
      </c>
      <c r="BM22" s="79">
        <f t="shared" si="32"/>
        <v>2.3568889828041971E-2</v>
      </c>
      <c r="BN22" s="82">
        <f t="shared" si="26"/>
        <v>4.2146334281167163E-3</v>
      </c>
      <c r="BO22" s="82">
        <f t="shared" si="34"/>
        <v>3.5121945234305971E-4</v>
      </c>
      <c r="BP22" s="82">
        <f t="shared" si="27"/>
        <v>1.4982703453963728E-2</v>
      </c>
      <c r="BQ22" s="82">
        <f t="shared" si="33"/>
        <v>1.248558621163644E-3</v>
      </c>
    </row>
    <row r="23" spans="1:69" ht="15" x14ac:dyDescent="0.2">
      <c r="A23" s="72">
        <v>20</v>
      </c>
      <c r="B23" s="72">
        <v>218</v>
      </c>
      <c r="C23" s="67" t="s">
        <v>28</v>
      </c>
      <c r="D23" s="73">
        <f>'MFW MASTER'!B21</f>
        <v>937.56</v>
      </c>
      <c r="E23" s="74">
        <f t="shared" si="0"/>
        <v>1.1228903632312066E-2</v>
      </c>
      <c r="F23" s="73">
        <f>'TEOW MASTER'!B29</f>
        <v>1970.54</v>
      </c>
      <c r="G23" s="74">
        <f t="shared" si="1"/>
        <v>1.1385981367960766E-2</v>
      </c>
      <c r="H23" s="73">
        <f>'MFW MASTER'!C21</f>
        <v>937.51</v>
      </c>
      <c r="I23" s="75">
        <f t="shared" si="2"/>
        <v>1.1239317716409415E-2</v>
      </c>
      <c r="J23" s="73">
        <f>'TEOW MASTER'!C29</f>
        <v>1963.55</v>
      </c>
      <c r="K23" s="74">
        <f t="shared" si="3"/>
        <v>1.1373947075063824E-2</v>
      </c>
      <c r="L23" s="73">
        <f>'MFW MASTER'!D21</f>
        <v>937.41</v>
      </c>
      <c r="M23" s="74">
        <f t="shared" si="4"/>
        <v>1.1253864055661521E-2</v>
      </c>
      <c r="N23" s="73">
        <f>'TEOW MASTER'!D29</f>
        <v>1959.7</v>
      </c>
      <c r="O23" s="75">
        <f t="shared" si="5"/>
        <v>1.1390014234982197E-2</v>
      </c>
      <c r="P23" s="73">
        <f>'MFW MASTER'!E21</f>
        <v>937.32</v>
      </c>
      <c r="Q23" s="74">
        <f t="shared" si="6"/>
        <v>1.1267910676352235E-2</v>
      </c>
      <c r="R23" s="73">
        <f>'TEOW MASTER'!E29</f>
        <v>1959.28</v>
      </c>
      <c r="S23" s="75">
        <f t="shared" si="7"/>
        <v>1.1412165392255015E-2</v>
      </c>
      <c r="T23" s="73">
        <f>'MFW MASTER'!F21</f>
        <v>937.05</v>
      </c>
      <c r="U23" s="74">
        <f t="shared" si="8"/>
        <v>1.128886775191666E-2</v>
      </c>
      <c r="V23" s="73">
        <f>'TEOW MASTER'!F29</f>
        <v>1953.61</v>
      </c>
      <c r="W23" s="75">
        <f t="shared" si="9"/>
        <v>1.1421999039821841E-2</v>
      </c>
      <c r="X23" s="73">
        <f>'MFW MASTER'!G21</f>
        <v>936.97</v>
      </c>
      <c r="Y23" s="74">
        <f t="shared" si="10"/>
        <v>1.1306984423421436E-2</v>
      </c>
      <c r="Z23" s="76">
        <f>'TEOW MASTER'!G29</f>
        <v>1951.4</v>
      </c>
      <c r="AA23" s="74">
        <f t="shared" si="11"/>
        <v>1.1459859786783721E-2</v>
      </c>
      <c r="AB23" s="73">
        <f>'MFW MASTER'!H21</f>
        <v>936.76</v>
      </c>
      <c r="AC23" s="74">
        <f t="shared" si="12"/>
        <v>1.132108727205672E-2</v>
      </c>
      <c r="AD23" s="76">
        <f>'TEOW MASTER'!H29</f>
        <v>1946.14</v>
      </c>
      <c r="AE23" s="74">
        <f t="shared" si="13"/>
        <v>1.14758851221324E-2</v>
      </c>
      <c r="AF23" s="73">
        <f>'MFW MASTER'!I21</f>
        <v>936.56</v>
      </c>
      <c r="AG23" s="75">
        <f t="shared" si="14"/>
        <v>1.1336231881215913E-2</v>
      </c>
      <c r="AH23" s="73">
        <f>'TEOW MASTER'!I29</f>
        <v>1941.14</v>
      </c>
      <c r="AI23" s="75">
        <f t="shared" si="15"/>
        <v>1.1482700363948604E-2</v>
      </c>
      <c r="AJ23" s="73">
        <f>'MFW MASTER'!J21</f>
        <v>936.46</v>
      </c>
      <c r="AK23" s="74">
        <f t="shared" si="16"/>
        <v>1.1355772247303074E-2</v>
      </c>
      <c r="AL23" s="76">
        <f>'TEOW MASTER'!J29</f>
        <v>1932.94</v>
      </c>
      <c r="AM23" s="75">
        <f t="shared" si="17"/>
        <v>1.145598504852529E-2</v>
      </c>
      <c r="AN23" s="73">
        <f>'MFW MASTER'!K21</f>
        <v>936.26</v>
      </c>
      <c r="AO23" s="74">
        <f t="shared" si="18"/>
        <v>1.1382342950417235E-2</v>
      </c>
      <c r="AP23" s="76">
        <f>'TEOW MASTER'!K29</f>
        <v>1924.91</v>
      </c>
      <c r="AQ23" s="74">
        <f t="shared" si="19"/>
        <v>1.1500913995184825E-2</v>
      </c>
      <c r="AR23" s="73">
        <f>'MFW MASTER'!L21</f>
        <v>936.14</v>
      </c>
      <c r="AS23" s="74">
        <f t="shared" si="20"/>
        <v>1.1402758549700825E-2</v>
      </c>
      <c r="AT23" s="76">
        <f>'TEOW MASTER'!L29</f>
        <v>1922.99</v>
      </c>
      <c r="AU23" s="75">
        <f t="shared" si="21"/>
        <v>1.1545241709867244E-2</v>
      </c>
      <c r="AV23" s="73">
        <f>'MFW MASTER'!M21</f>
        <v>935.98</v>
      </c>
      <c r="AW23" s="74">
        <f t="shared" si="22"/>
        <v>1.1415958216004872E-2</v>
      </c>
      <c r="AX23" s="76">
        <f>'TEOW MASTER'!M29</f>
        <v>1920.2</v>
      </c>
      <c r="AY23" s="75">
        <f t="shared" si="23"/>
        <v>1.1575748217089576E-2</v>
      </c>
      <c r="AZ23" s="77">
        <f>'MFW MASTER'!N21</f>
        <v>935.74</v>
      </c>
      <c r="BA23" s="74">
        <f t="shared" si="24"/>
        <v>1.1432534134195841E-2</v>
      </c>
      <c r="BB23" s="76">
        <f>'TEOW MASTER'!N29</f>
        <v>1915.6</v>
      </c>
      <c r="BC23" s="75">
        <f t="shared" si="28"/>
        <v>1.1633555737338031E-2</v>
      </c>
      <c r="BD23" s="73">
        <f>BB23+'TEOW_TREND_2013_2014 &amp; Gain App'!R24</f>
        <v>1945.27</v>
      </c>
      <c r="BE23" s="74">
        <f t="shared" si="25"/>
        <v>1.1621385426828274E-2</v>
      </c>
      <c r="BF23" s="78">
        <f>MFW_TREND_2013_2014!P22</f>
        <v>935.55153906866633</v>
      </c>
      <c r="BG23" s="79">
        <f t="shared" si="29"/>
        <v>1.1461534737390422E-2</v>
      </c>
      <c r="BH23" s="80">
        <f>'TEOW_TREND_2013_2014 &amp; Gain App'!P24</f>
        <v>1910.6176923076926</v>
      </c>
      <c r="BI23" s="81">
        <f t="shared" si="30"/>
        <v>1.1605396994714315E-2</v>
      </c>
      <c r="BJ23" s="80">
        <f>MFW_TREND_2013_2014!Q22</f>
        <v>935.40056827150772</v>
      </c>
      <c r="BK23" s="79">
        <f t="shared" si="31"/>
        <v>1.1479425998018624E-2</v>
      </c>
      <c r="BL23" s="78">
        <f>'TEOW_TREND_2013_2014 &amp; Gain App'!Q24</f>
        <v>1905.9586813186813</v>
      </c>
      <c r="BM23" s="79">
        <f t="shared" si="32"/>
        <v>1.1627014661526843E-2</v>
      </c>
      <c r="BN23" s="82">
        <f t="shared" si="26"/>
        <v>1.9412090959511246E-3</v>
      </c>
      <c r="BO23" s="82">
        <f t="shared" si="34"/>
        <v>1.6176742466259372E-4</v>
      </c>
      <c r="BP23" s="82">
        <f t="shared" si="27"/>
        <v>2.7880682452525733E-2</v>
      </c>
      <c r="BQ23" s="82">
        <f t="shared" si="33"/>
        <v>2.3233902043771444E-3</v>
      </c>
    </row>
    <row r="24" spans="1:69" ht="15" x14ac:dyDescent="0.2">
      <c r="A24" s="72">
        <v>21</v>
      </c>
      <c r="B24" s="72">
        <v>450</v>
      </c>
      <c r="C24" s="67" t="s">
        <v>29</v>
      </c>
      <c r="D24" s="73">
        <f>'MFW MASTER'!B22</f>
        <v>852.22</v>
      </c>
      <c r="E24" s="74">
        <f t="shared" si="0"/>
        <v>1.0206809434627106E-2</v>
      </c>
      <c r="F24" s="73">
        <f>'TEOW MASTER'!B56</f>
        <v>1801.83</v>
      </c>
      <c r="G24" s="74">
        <f t="shared" si="1"/>
        <v>1.0411157757890095E-2</v>
      </c>
      <c r="H24" s="73">
        <f>'MFW MASTER'!C22</f>
        <v>852.19</v>
      </c>
      <c r="I24" s="75">
        <f t="shared" si="2"/>
        <v>1.0216460800148201E-2</v>
      </c>
      <c r="J24" s="73">
        <f>'TEOW MASTER'!C56</f>
        <v>1798.74</v>
      </c>
      <c r="K24" s="74">
        <f t="shared" si="3"/>
        <v>1.0419278124723232E-2</v>
      </c>
      <c r="L24" s="73">
        <f>'MFW MASTER'!D22</f>
        <v>852.14</v>
      </c>
      <c r="M24" s="74">
        <f t="shared" si="4"/>
        <v>1.0230174327552946E-2</v>
      </c>
      <c r="N24" s="73">
        <f>'TEOW MASTER'!D56</f>
        <v>1796.47</v>
      </c>
      <c r="O24" s="75">
        <f t="shared" si="5"/>
        <v>1.0441301664907112E-2</v>
      </c>
      <c r="P24" s="73">
        <f>'MFW MASTER'!E22</f>
        <v>852</v>
      </c>
      <c r="Q24" s="74">
        <f t="shared" si="6"/>
        <v>1.0242243733465736E-2</v>
      </c>
      <c r="R24" s="73">
        <f>'TEOW MASTER'!E56</f>
        <v>1791.51</v>
      </c>
      <c r="S24" s="75">
        <f t="shared" si="7"/>
        <v>1.0434959996467468E-2</v>
      </c>
      <c r="T24" s="73">
        <f>'MFW MASTER'!F22</f>
        <v>851.92</v>
      </c>
      <c r="U24" s="74">
        <f t="shared" si="8"/>
        <v>1.026328607354233E-2</v>
      </c>
      <c r="V24" s="73">
        <f>'TEOW MASTER'!F56</f>
        <v>1789.06</v>
      </c>
      <c r="W24" s="75">
        <f t="shared" si="9"/>
        <v>1.0459939088243641E-2</v>
      </c>
      <c r="X24" s="73">
        <f>'MFW MASTER'!G22</f>
        <v>851.77</v>
      </c>
      <c r="Y24" s="74">
        <f t="shared" si="10"/>
        <v>1.0278824425902298E-2</v>
      </c>
      <c r="Z24" s="76">
        <f>'TEOW MASTER'!G56</f>
        <v>1785.11</v>
      </c>
      <c r="AA24" s="74">
        <f t="shared" si="11"/>
        <v>1.0483299325604944E-2</v>
      </c>
      <c r="AB24" s="73">
        <f>'MFW MASTER'!H22</f>
        <v>851.68</v>
      </c>
      <c r="AC24" s="74">
        <f t="shared" si="12"/>
        <v>1.0292864349316011E-2</v>
      </c>
      <c r="AD24" s="76">
        <f>'TEOW MASTER'!H56</f>
        <v>1778.28</v>
      </c>
      <c r="AE24" s="74">
        <f t="shared" si="13"/>
        <v>1.0486058040524115E-2</v>
      </c>
      <c r="AF24" s="73">
        <f>'MFW MASTER'!I22</f>
        <v>851.33</v>
      </c>
      <c r="AG24" s="75">
        <f t="shared" si="14"/>
        <v>1.030459798350938E-2</v>
      </c>
      <c r="AH24" s="73">
        <f>'TEOW MASTER'!I56</f>
        <v>1771.62</v>
      </c>
      <c r="AI24" s="75">
        <f t="shared" si="15"/>
        <v>1.0479914698980302E-2</v>
      </c>
      <c r="AJ24" s="73">
        <f>'MFW MASTER'!J22</f>
        <v>850.95</v>
      </c>
      <c r="AK24" s="74">
        <f t="shared" si="16"/>
        <v>1.0318854402582654E-2</v>
      </c>
      <c r="AL24" s="76">
        <f>'TEOW MASTER'!J56</f>
        <v>1757.4</v>
      </c>
      <c r="AM24" s="75">
        <f t="shared" si="17"/>
        <v>1.0415609446893511E-2</v>
      </c>
      <c r="AN24" s="73">
        <f>'MFW MASTER'!K22</f>
        <v>850.61</v>
      </c>
      <c r="AO24" s="74">
        <f t="shared" si="18"/>
        <v>1.0341074847856796E-2</v>
      </c>
      <c r="AP24" s="76">
        <f>'TEOW MASTER'!K56</f>
        <v>1751.42</v>
      </c>
      <c r="AQ24" s="74">
        <f t="shared" si="19"/>
        <v>1.046434939267114E-2</v>
      </c>
      <c r="AR24" s="73">
        <f>'MFW MASTER'!L22</f>
        <v>850.37</v>
      </c>
      <c r="AS24" s="74">
        <f t="shared" si="20"/>
        <v>1.0358027418878684E-2</v>
      </c>
      <c r="AT24" s="76">
        <f>'TEOW MASTER'!L56</f>
        <v>1745.36</v>
      </c>
      <c r="AU24" s="75">
        <f t="shared" si="21"/>
        <v>1.047878723796478E-2</v>
      </c>
      <c r="AV24" s="73">
        <f>'MFW MASTER'!M22</f>
        <v>850.16</v>
      </c>
      <c r="AW24" s="74">
        <f t="shared" si="22"/>
        <v>1.0369229082799527E-2</v>
      </c>
      <c r="AX24" s="76">
        <f>'TEOW MASTER'!M56</f>
        <v>1739.51</v>
      </c>
      <c r="AY24" s="75">
        <f t="shared" si="23"/>
        <v>1.0486475253155655E-2</v>
      </c>
      <c r="AZ24" s="77">
        <f>'MFW MASTER'!N22</f>
        <v>849.96</v>
      </c>
      <c r="BA24" s="74">
        <f t="shared" si="24"/>
        <v>1.0384505004275865E-2</v>
      </c>
      <c r="BB24" s="76">
        <f>'TEOW MASTER'!N56</f>
        <v>1735.21</v>
      </c>
      <c r="BC24" s="75">
        <f t="shared" si="28"/>
        <v>1.0538036255474174E-2</v>
      </c>
      <c r="BD24" s="73">
        <f>BB24+'TEOW_TREND_2013_2014 &amp; Gain App'!R26</f>
        <v>1755.15</v>
      </c>
      <c r="BE24" s="74">
        <f t="shared" si="25"/>
        <v>1.048557507795712E-2</v>
      </c>
      <c r="BF24" s="78">
        <f>MFW_TREND_2013_2014!P23</f>
        <v>849.75728492501969</v>
      </c>
      <c r="BG24" s="79">
        <f t="shared" si="29"/>
        <v>1.0410460816743775E-2</v>
      </c>
      <c r="BH24" s="80">
        <f>'TEOW_TREND_2013_2014 &amp; Gain App'!P26</f>
        <v>1730.2173076923077</v>
      </c>
      <c r="BI24" s="81">
        <f t="shared" si="30"/>
        <v>1.0509616248053286E-2</v>
      </c>
      <c r="BJ24" s="80">
        <f>MFW_TREND_2013_2014!Q23</f>
        <v>849.55868981846868</v>
      </c>
      <c r="BK24" s="79">
        <f t="shared" si="31"/>
        <v>1.0425957008734724E-2</v>
      </c>
      <c r="BL24" s="78">
        <f>'TEOW_TREND_2013_2014 &amp; Gain App'!Q26</f>
        <v>1724.1876923076923</v>
      </c>
      <c r="BM24" s="79">
        <f t="shared" si="32"/>
        <v>1.0518148044959499E-2</v>
      </c>
      <c r="BN24" s="82">
        <f t="shared" si="26"/>
        <v>2.6518973973856407E-3</v>
      </c>
      <c r="BO24" s="82">
        <f t="shared" si="34"/>
        <v>2.2099144978213672E-4</v>
      </c>
      <c r="BP24" s="82">
        <f t="shared" si="27"/>
        <v>3.6973521364390589E-2</v>
      </c>
      <c r="BQ24" s="82">
        <f t="shared" si="33"/>
        <v>3.0811267803658826E-3</v>
      </c>
    </row>
    <row r="25" spans="1:69" ht="15" x14ac:dyDescent="0.2">
      <c r="A25" s="72">
        <v>22</v>
      </c>
      <c r="B25" s="72">
        <v>356</v>
      </c>
      <c r="C25" s="67" t="s">
        <v>30</v>
      </c>
      <c r="D25" s="73">
        <f>'MFW MASTER'!B23</f>
        <v>825.06</v>
      </c>
      <c r="E25" s="74">
        <f t="shared" si="0"/>
        <v>9.8815214288956368E-3</v>
      </c>
      <c r="F25" s="73">
        <f>'TEOW MASTER'!B48</f>
        <v>921.8</v>
      </c>
      <c r="G25" s="74">
        <f t="shared" si="1"/>
        <v>5.3262545418952334E-3</v>
      </c>
      <c r="H25" s="73">
        <f>'MFW MASTER'!C23</f>
        <v>824.54</v>
      </c>
      <c r="I25" s="75">
        <f t="shared" si="2"/>
        <v>9.884979392100585E-3</v>
      </c>
      <c r="J25" s="73">
        <f>'TEOW MASTER'!C48</f>
        <v>921.16</v>
      </c>
      <c r="K25" s="74">
        <f t="shared" si="3"/>
        <v>5.3358585662019262E-3</v>
      </c>
      <c r="L25" s="73">
        <f>'MFW MASTER'!D23</f>
        <v>823.94</v>
      </c>
      <c r="M25" s="74">
        <f t="shared" si="4"/>
        <v>9.8916255960804274E-3</v>
      </c>
      <c r="N25" s="73">
        <f>'TEOW MASTER'!D48</f>
        <v>920.43</v>
      </c>
      <c r="O25" s="75">
        <f t="shared" si="5"/>
        <v>5.3496508661043342E-3</v>
      </c>
      <c r="P25" s="73">
        <f>'MFW MASTER'!E23</f>
        <v>822.98</v>
      </c>
      <c r="Q25" s="74">
        <f t="shared" si="6"/>
        <v>9.8933823330606008E-3</v>
      </c>
      <c r="R25" s="73">
        <f>'TEOW MASTER'!E48</f>
        <v>919.33</v>
      </c>
      <c r="S25" s="75">
        <f t="shared" si="7"/>
        <v>5.3547966651330096E-3</v>
      </c>
      <c r="T25" s="73">
        <f>'MFW MASTER'!F23</f>
        <v>822.35</v>
      </c>
      <c r="U25" s="74">
        <f t="shared" si="8"/>
        <v>9.9070491390946761E-3</v>
      </c>
      <c r="V25" s="83">
        <f>'TEOW MASTER'!F48</f>
        <v>918.47</v>
      </c>
      <c r="W25" s="75">
        <f t="shared" si="9"/>
        <v>5.3699374276878018E-3</v>
      </c>
      <c r="X25" s="73">
        <f>'MFW MASTER'!G23</f>
        <v>820.64</v>
      </c>
      <c r="Y25" s="74">
        <f t="shared" si="10"/>
        <v>9.9031598634284623E-3</v>
      </c>
      <c r="Z25" s="84">
        <f>'TEOW MASTER'!G48</f>
        <v>916.56</v>
      </c>
      <c r="AA25" s="74">
        <f t="shared" si="11"/>
        <v>5.3826222641049949E-3</v>
      </c>
      <c r="AB25" s="73">
        <f>'MFW MASTER'!H23</f>
        <v>817</v>
      </c>
      <c r="AC25" s="74">
        <f t="shared" si="12"/>
        <v>9.8737438631776968E-3</v>
      </c>
      <c r="AD25" s="84">
        <f>'TEOW MASTER'!H48</f>
        <v>912.55</v>
      </c>
      <c r="AE25" s="74">
        <f t="shared" si="13"/>
        <v>5.3810717462268488E-3</v>
      </c>
      <c r="AF25" s="73">
        <f>'MFW MASTER'!I23</f>
        <v>815.03</v>
      </c>
      <c r="AG25" s="75">
        <f t="shared" si="14"/>
        <v>9.8652185339405968E-3</v>
      </c>
      <c r="AH25" s="83">
        <f>'TEOW MASTER'!I48</f>
        <v>910.41</v>
      </c>
      <c r="AI25" s="75">
        <f t="shared" si="15"/>
        <v>5.3854772135664853E-3</v>
      </c>
      <c r="AJ25" s="73">
        <f>'MFW MASTER'!J23</f>
        <v>803.78</v>
      </c>
      <c r="AK25" s="74">
        <f t="shared" si="16"/>
        <v>9.7468579725105871E-3</v>
      </c>
      <c r="AL25" s="84">
        <f>'TEOW MASTER'!J48</f>
        <v>898.6</v>
      </c>
      <c r="AM25" s="75">
        <f t="shared" si="17"/>
        <v>5.3257463576752645E-3</v>
      </c>
      <c r="AN25" s="73">
        <f>'MFW MASTER'!K23</f>
        <v>802.71</v>
      </c>
      <c r="AO25" s="74">
        <f t="shared" si="18"/>
        <v>9.7587427741539935E-3</v>
      </c>
      <c r="AP25" s="84">
        <f>'TEOW MASTER'!K48</f>
        <v>897.39</v>
      </c>
      <c r="AQ25" s="74">
        <f t="shared" si="19"/>
        <v>5.3617079292740486E-3</v>
      </c>
      <c r="AR25" s="73">
        <f>'MFW MASTER'!L23</f>
        <v>801.58</v>
      </c>
      <c r="AS25" s="74">
        <f t="shared" si="20"/>
        <v>9.7637353368825053E-3</v>
      </c>
      <c r="AT25" s="84">
        <f>'TEOW MASTER'!L48</f>
        <v>896.08</v>
      </c>
      <c r="AU25" s="75">
        <f t="shared" si="21"/>
        <v>5.3798824702041299E-3</v>
      </c>
      <c r="AV25" s="73">
        <f>'MFW MASTER'!M23</f>
        <v>801.33</v>
      </c>
      <c r="AW25" s="74">
        <f t="shared" si="22"/>
        <v>9.7736594769452165E-3</v>
      </c>
      <c r="AX25" s="84">
        <f>'TEOW MASTER'!M48</f>
        <v>895.76</v>
      </c>
      <c r="AY25" s="75">
        <f t="shared" si="23"/>
        <v>5.4000063654515975E-3</v>
      </c>
      <c r="AZ25" s="77">
        <f>'MFW MASTER'!N23</f>
        <v>797.84</v>
      </c>
      <c r="BA25" s="74">
        <f t="shared" si="24"/>
        <v>9.7477216252664315E-3</v>
      </c>
      <c r="BB25" s="84">
        <f>'TEOW MASTER'!N48</f>
        <v>891.99</v>
      </c>
      <c r="BC25" s="75">
        <f t="shared" si="28"/>
        <v>5.4171097213135053E-3</v>
      </c>
      <c r="BD25" s="73">
        <f>BB25+'TEOW_TREND_2013_2014 &amp; Gain App'!R34</f>
        <v>893.11</v>
      </c>
      <c r="BE25" s="74">
        <f t="shared" si="25"/>
        <v>5.3355963637719186E-3</v>
      </c>
      <c r="BF25" s="78">
        <f>MFW_TREND_2013_2014!P24</f>
        <v>793.90500000000009</v>
      </c>
      <c r="BG25" s="79">
        <f t="shared" si="29"/>
        <v>9.7262089320555127E-3</v>
      </c>
      <c r="BH25" s="80">
        <f>'TEOW_TREND_2013_2014 &amp; Gain App'!P34</f>
        <v>889.46500000000003</v>
      </c>
      <c r="BI25" s="81">
        <f t="shared" si="30"/>
        <v>5.4027524603499702E-3</v>
      </c>
      <c r="BJ25" s="80">
        <f>MFW_TREND_2013_2014!Q24</f>
        <v>791.40000000000009</v>
      </c>
      <c r="BK25" s="79">
        <f t="shared" si="31"/>
        <v>9.7122217400609882E-3</v>
      </c>
      <c r="BL25" s="78">
        <f>'TEOW_TREND_2013_2014 &amp; Gain App'!Q34</f>
        <v>886.63549450549442</v>
      </c>
      <c r="BM25" s="79">
        <f t="shared" si="32"/>
        <v>5.4087866621080269E-3</v>
      </c>
      <c r="BN25" s="82">
        <f t="shared" si="26"/>
        <v>3.2991540009211347E-2</v>
      </c>
      <c r="BO25" s="82">
        <f t="shared" si="34"/>
        <v>2.7492950007676122E-3</v>
      </c>
      <c r="BP25" s="82">
        <f t="shared" si="27"/>
        <v>3.2338902147971305E-2</v>
      </c>
      <c r="BQ25" s="82">
        <f t="shared" si="33"/>
        <v>2.6949085123309422E-3</v>
      </c>
    </row>
    <row r="26" spans="1:69" ht="15" x14ac:dyDescent="0.2">
      <c r="A26" s="72">
        <v>23</v>
      </c>
      <c r="B26" s="72">
        <v>324</v>
      </c>
      <c r="C26" s="67" t="s">
        <v>31</v>
      </c>
      <c r="D26" s="73">
        <f>'MFW MASTER'!B24</f>
        <v>822.06</v>
      </c>
      <c r="E26" s="74">
        <f t="shared" si="0"/>
        <v>9.8455912368045316E-3</v>
      </c>
      <c r="F26" s="73">
        <f>'TEOW MASTER'!B44</f>
        <v>1445.85</v>
      </c>
      <c r="G26" s="74">
        <f t="shared" si="1"/>
        <v>8.3542689622469329E-3</v>
      </c>
      <c r="H26" s="73">
        <f>'MFW MASTER'!C24</f>
        <v>822.04</v>
      </c>
      <c r="I26" s="75">
        <f t="shared" si="2"/>
        <v>9.8550081978828977E-3</v>
      </c>
      <c r="J26" s="73">
        <f>'TEOW MASTER'!C44</f>
        <v>1444.18</v>
      </c>
      <c r="K26" s="74">
        <f t="shared" si="3"/>
        <v>8.365474210926982E-3</v>
      </c>
      <c r="L26" s="73">
        <f>'MFW MASTER'!D24</f>
        <v>821.96</v>
      </c>
      <c r="M26" s="74">
        <f t="shared" si="4"/>
        <v>9.8678551532323574E-3</v>
      </c>
      <c r="N26" s="73">
        <f>'TEOW MASTER'!D44</f>
        <v>1441.73</v>
      </c>
      <c r="O26" s="75">
        <f t="shared" si="5"/>
        <v>8.3795097326125854E-3</v>
      </c>
      <c r="P26" s="73">
        <f>'MFW MASTER'!E24</f>
        <v>821.93</v>
      </c>
      <c r="Q26" s="74">
        <f t="shared" si="6"/>
        <v>9.8807598495862584E-3</v>
      </c>
      <c r="R26" s="73">
        <f>'TEOW MASTER'!E44</f>
        <v>1440.81</v>
      </c>
      <c r="S26" s="75">
        <f t="shared" si="7"/>
        <v>8.3922471616180161E-3</v>
      </c>
      <c r="T26" s="73">
        <f>'MFW MASTER'!F24</f>
        <v>821.68</v>
      </c>
      <c r="U26" s="74">
        <f t="shared" si="8"/>
        <v>9.8989774872150701E-3</v>
      </c>
      <c r="V26" s="73">
        <f>'TEOW MASTER'!F44</f>
        <v>1438.07</v>
      </c>
      <c r="W26" s="75">
        <f t="shared" si="9"/>
        <v>8.4078368554607076E-3</v>
      </c>
      <c r="X26" s="73">
        <f>'MFW MASTER'!G24</f>
        <v>821.28</v>
      </c>
      <c r="Y26" s="74">
        <f t="shared" si="10"/>
        <v>9.9108831310154612E-3</v>
      </c>
      <c r="Z26" s="76">
        <f>'TEOW MASTER'!G44</f>
        <v>1433.96</v>
      </c>
      <c r="AA26" s="74">
        <f t="shared" si="11"/>
        <v>8.4211235727459192E-3</v>
      </c>
      <c r="AB26" s="73">
        <f>'MFW MASTER'!H24</f>
        <v>821.12</v>
      </c>
      <c r="AC26" s="74">
        <f t="shared" si="12"/>
        <v>9.923535570296781E-3</v>
      </c>
      <c r="AD26" s="76">
        <f>'TEOW MASTER'!H44</f>
        <v>1433.11</v>
      </c>
      <c r="AE26" s="74">
        <f t="shared" si="13"/>
        <v>8.4506796671252639E-3</v>
      </c>
      <c r="AF26" s="73">
        <f>'MFW MASTER'!I24</f>
        <v>820.86</v>
      </c>
      <c r="AG26" s="75">
        <f t="shared" si="14"/>
        <v>9.9357855364470993E-3</v>
      </c>
      <c r="AH26" s="73">
        <f>'TEOW MASTER'!I44</f>
        <v>1431.19</v>
      </c>
      <c r="AI26" s="75">
        <f t="shared" si="15"/>
        <v>8.4661209051792256E-3</v>
      </c>
      <c r="AJ26" s="73">
        <f>'MFW MASTER'!J24</f>
        <v>820.75</v>
      </c>
      <c r="AK26" s="74">
        <f t="shared" si="16"/>
        <v>9.9526408730474317E-3</v>
      </c>
      <c r="AL26" s="76">
        <f>'TEOW MASTER'!J44</f>
        <v>1429.54</v>
      </c>
      <c r="AM26" s="75">
        <f t="shared" si="17"/>
        <v>8.4724765726141744E-3</v>
      </c>
      <c r="AN26" s="73">
        <f>'MFW MASTER'!K24</f>
        <v>820.69</v>
      </c>
      <c r="AO26" s="74">
        <f t="shared" si="18"/>
        <v>9.977330053594002E-3</v>
      </c>
      <c r="AP26" s="76">
        <f>'TEOW MASTER'!K44</f>
        <v>1428.08</v>
      </c>
      <c r="AQ26" s="74">
        <f t="shared" si="19"/>
        <v>8.5324639896117438E-3</v>
      </c>
      <c r="AR26" s="73">
        <f>'MFW MASTER'!L24</f>
        <v>820.58</v>
      </c>
      <c r="AS26" s="74">
        <f t="shared" si="20"/>
        <v>9.9951669736508472E-3</v>
      </c>
      <c r="AT26" s="76">
        <f>'TEOW MASTER'!L44</f>
        <v>1427.05</v>
      </c>
      <c r="AU26" s="75">
        <f t="shared" si="21"/>
        <v>8.5677185955548643E-3</v>
      </c>
      <c r="AV26" s="73">
        <f>'MFW MASTER'!M24</f>
        <v>820.53</v>
      </c>
      <c r="AW26" s="74">
        <f t="shared" si="22"/>
        <v>1.0007837982626206E-2</v>
      </c>
      <c r="AX26" s="76">
        <f>'TEOW MASTER'!M44</f>
        <v>1425.9</v>
      </c>
      <c r="AY26" s="75">
        <f t="shared" si="23"/>
        <v>8.5959063549359577E-3</v>
      </c>
      <c r="AZ26" s="77">
        <f>'MFW MASTER'!N24</f>
        <v>820.4</v>
      </c>
      <c r="BA26" s="74">
        <f t="shared" si="24"/>
        <v>1.0023351575965832E-2</v>
      </c>
      <c r="BB26" s="76">
        <f>'TEOW MASTER'!N44</f>
        <v>1425.41</v>
      </c>
      <c r="BC26" s="75">
        <f t="shared" si="28"/>
        <v>8.6566019438082085E-3</v>
      </c>
      <c r="BD26" s="73">
        <f>BB26+'TEOW_TREND_2013_2014 &amp; Gain App'!R30</f>
        <v>1433.21</v>
      </c>
      <c r="BE26" s="74">
        <f t="shared" si="25"/>
        <v>8.5622488433916896E-3</v>
      </c>
      <c r="BF26" s="78">
        <f>MFW_TREND_2013_2014!P25</f>
        <v>820.00815706393053</v>
      </c>
      <c r="BG26" s="79">
        <f t="shared" si="29"/>
        <v>1.0046001299391715E-2</v>
      </c>
      <c r="BH26" s="80">
        <f>'TEOW_TREND_2013_2014 &amp; Gain App'!P30</f>
        <v>1421.4992307692305</v>
      </c>
      <c r="BI26" s="81">
        <f t="shared" si="30"/>
        <v>8.6344133455774526E-3</v>
      </c>
      <c r="BJ26" s="80">
        <f>MFW_TREND_2013_2014!Q25</f>
        <v>819.85501183898964</v>
      </c>
      <c r="BK26" s="79">
        <f t="shared" si="31"/>
        <v>1.0061427431994684E-2</v>
      </c>
      <c r="BL26" s="78">
        <f>'TEOW_TREND_2013_2014 &amp; Gain App'!Q30</f>
        <v>1419.681758241758</v>
      </c>
      <c r="BM26" s="79">
        <f t="shared" si="32"/>
        <v>8.6605553308000439E-3</v>
      </c>
      <c r="BN26" s="82">
        <f t="shared" si="26"/>
        <v>2.0193173247694427E-3</v>
      </c>
      <c r="BO26" s="82">
        <f t="shared" si="34"/>
        <v>1.682764437307869E-4</v>
      </c>
      <c r="BP26" s="82">
        <f t="shared" si="27"/>
        <v>1.4137012829823169E-2</v>
      </c>
      <c r="BQ26" s="82">
        <f t="shared" si="33"/>
        <v>1.1780844024852641E-3</v>
      </c>
    </row>
    <row r="27" spans="1:69" ht="15" x14ac:dyDescent="0.2">
      <c r="A27" s="72">
        <v>24</v>
      </c>
      <c r="B27" s="72">
        <v>624</v>
      </c>
      <c r="C27" s="67" t="s">
        <v>32</v>
      </c>
      <c r="D27" s="73">
        <f>'MFW MASTER'!B25</f>
        <v>745.18</v>
      </c>
      <c r="E27" s="74">
        <f t="shared" si="0"/>
        <v>8.9248201808164868E-3</v>
      </c>
      <c r="F27" s="73">
        <f>'TEOW MASTER'!B82</f>
        <v>2550.67</v>
      </c>
      <c r="G27" s="74">
        <f t="shared" si="1"/>
        <v>1.4738031755669252E-2</v>
      </c>
      <c r="H27" s="73">
        <f>'MFW MASTER'!C25</f>
        <v>745.17</v>
      </c>
      <c r="I27" s="75">
        <f t="shared" si="2"/>
        <v>8.9334539180774639E-3</v>
      </c>
      <c r="J27" s="73">
        <f>'TEOW MASTER'!C82</f>
        <v>2548.2600000000002</v>
      </c>
      <c r="K27" s="74">
        <f t="shared" si="3"/>
        <v>1.4760904674442792E-2</v>
      </c>
      <c r="L27" s="73">
        <f>'MFW MASTER'!D25</f>
        <v>745.13</v>
      </c>
      <c r="M27" s="74">
        <f t="shared" si="4"/>
        <v>8.9454899390822261E-3</v>
      </c>
      <c r="N27" s="73">
        <f>'TEOW MASTER'!D82</f>
        <v>2535.84</v>
      </c>
      <c r="O27" s="75">
        <f t="shared" si="5"/>
        <v>1.473860983703488E-2</v>
      </c>
      <c r="P27" s="73">
        <f>'MFW MASTER'!E25</f>
        <v>745.13</v>
      </c>
      <c r="Q27" s="74">
        <f t="shared" si="6"/>
        <v>8.9575153440344182E-3</v>
      </c>
      <c r="R27" s="73">
        <f>'TEOW MASTER'!E82</f>
        <v>2534.16</v>
      </c>
      <c r="S27" s="75">
        <f t="shared" si="7"/>
        <v>1.4760653429033608E-2</v>
      </c>
      <c r="T27" s="73">
        <f>'MFW MASTER'!F25</f>
        <v>745.1</v>
      </c>
      <c r="U27" s="74">
        <f t="shared" si="8"/>
        <v>8.9763997246177941E-3</v>
      </c>
      <c r="V27" s="73">
        <f>'TEOW MASTER'!F82</f>
        <v>2528.8200000000002</v>
      </c>
      <c r="W27" s="75">
        <f t="shared" si="9"/>
        <v>1.4785028542995925E-2</v>
      </c>
      <c r="X27" s="73">
        <f>'MFW MASTER'!G25</f>
        <v>745.08</v>
      </c>
      <c r="Y27" s="74">
        <f t="shared" si="10"/>
        <v>8.9913315839384861E-3</v>
      </c>
      <c r="Z27" s="76">
        <f>'TEOW MASTER'!G82</f>
        <v>2523.67</v>
      </c>
      <c r="AA27" s="74">
        <f t="shared" si="11"/>
        <v>1.4820592573594586E-2</v>
      </c>
      <c r="AB27" s="73">
        <f>'MFW MASTER'!H25</f>
        <v>745.05</v>
      </c>
      <c r="AC27" s="74">
        <f t="shared" si="12"/>
        <v>9.0042017934645561E-3</v>
      </c>
      <c r="AD27" s="76">
        <f>'TEOW MASTER'!H82</f>
        <v>2520.3200000000002</v>
      </c>
      <c r="AE27" s="74">
        <f t="shared" si="13"/>
        <v>1.486167633932437E-2</v>
      </c>
      <c r="AF27" s="73">
        <f>'MFW MASTER'!I25</f>
        <v>745</v>
      </c>
      <c r="AG27" s="75">
        <f t="shared" si="14"/>
        <v>9.0175672156678228E-3</v>
      </c>
      <c r="AH27" s="73">
        <f>'TEOW MASTER'!I82</f>
        <v>2512.59</v>
      </c>
      <c r="AI27" s="75">
        <f t="shared" si="15"/>
        <v>1.4863079482908818E-2</v>
      </c>
      <c r="AJ27" s="73">
        <f>'MFW MASTER'!J25</f>
        <v>744.97</v>
      </c>
      <c r="AK27" s="74">
        <f t="shared" si="16"/>
        <v>9.0337116919819022E-3</v>
      </c>
      <c r="AL27" s="76">
        <f>'TEOW MASTER'!J82</f>
        <v>2508.33</v>
      </c>
      <c r="AM27" s="75">
        <f t="shared" si="17"/>
        <v>1.4866157758009787E-2</v>
      </c>
      <c r="AN27" s="73">
        <f>'MFW MASTER'!K25</f>
        <v>744.9</v>
      </c>
      <c r="AO27" s="74">
        <f t="shared" si="18"/>
        <v>9.055932394597439E-3</v>
      </c>
      <c r="AP27" s="76">
        <f>'TEOW MASTER'!K82</f>
        <v>2493.06</v>
      </c>
      <c r="AQ27" s="74">
        <f t="shared" si="19"/>
        <v>1.4895485318708655E-2</v>
      </c>
      <c r="AR27" s="73">
        <f>'MFW MASTER'!L25</f>
        <v>744.84</v>
      </c>
      <c r="AS27" s="74">
        <f t="shared" si="20"/>
        <v>9.0726073858174664E-3</v>
      </c>
      <c r="AT27" s="76">
        <f>'TEOW MASTER'!L82</f>
        <v>2480.6799999999998</v>
      </c>
      <c r="AU27" s="75">
        <f t="shared" si="21"/>
        <v>1.4893499292681434E-2</v>
      </c>
      <c r="AV27" s="73">
        <f>'MFW MASTER'!M25</f>
        <v>744.8</v>
      </c>
      <c r="AW27" s="74">
        <f t="shared" si="22"/>
        <v>9.0841745328750917E-3</v>
      </c>
      <c r="AX27" s="76">
        <f>'TEOW MASTER'!M82</f>
        <v>2474.1</v>
      </c>
      <c r="AY27" s="75">
        <f t="shared" si="23"/>
        <v>1.4914883170451681E-2</v>
      </c>
      <c r="AZ27" s="77">
        <f>'MFW MASTER'!N25</f>
        <v>744.8</v>
      </c>
      <c r="BA27" s="74">
        <f t="shared" si="24"/>
        <v>9.0996980177710293E-3</v>
      </c>
      <c r="BB27" s="76">
        <f>'TEOW MASTER'!N82</f>
        <v>2473.6</v>
      </c>
      <c r="BC27" s="75">
        <f t="shared" si="28"/>
        <v>1.5022323800312881E-2</v>
      </c>
      <c r="BD27" s="73">
        <f>BB27+'TEOW_TREND_2013_2014 &amp; Gain App'!R19</f>
        <v>2499.61</v>
      </c>
      <c r="BE27" s="74">
        <f t="shared" si="25"/>
        <v>1.4933110173268607E-2</v>
      </c>
      <c r="BF27" s="78">
        <f>MFW_TREND_2013_2014!P26</f>
        <v>744.74604972375676</v>
      </c>
      <c r="BG27" s="79">
        <f t="shared" si="29"/>
        <v>9.1239577543109837E-3</v>
      </c>
      <c r="BH27" s="80">
        <f>'TEOW_TREND_2013_2014 &amp; Gain App'!P19</f>
        <v>2466.8838461538467</v>
      </c>
      <c r="BI27" s="81">
        <f t="shared" si="30"/>
        <v>1.4984246450625141E-2</v>
      </c>
      <c r="BJ27" s="80">
        <f>MFW_TREND_2013_2014!Q26</f>
        <v>744.71254143646388</v>
      </c>
      <c r="BK27" s="79">
        <f t="shared" si="31"/>
        <v>9.1392637541512431E-3</v>
      </c>
      <c r="BL27" s="78">
        <f>'TEOW_TREND_2013_2014 &amp; Gain App'!Q19</f>
        <v>2460.1298901098899</v>
      </c>
      <c r="BM27" s="79">
        <f t="shared" si="32"/>
        <v>1.5007652884572398E-2</v>
      </c>
      <c r="BN27" s="82">
        <f t="shared" si="26"/>
        <v>5.0994390617031522E-4</v>
      </c>
      <c r="BO27" s="82">
        <f t="shared" si="34"/>
        <v>4.2495325514192938E-5</v>
      </c>
      <c r="BP27" s="82">
        <f t="shared" si="27"/>
        <v>3.0215590413499263E-2</v>
      </c>
      <c r="BQ27" s="82">
        <f t="shared" si="33"/>
        <v>2.5179658677916051E-3</v>
      </c>
    </row>
    <row r="28" spans="1:69" ht="15" x14ac:dyDescent="0.2">
      <c r="A28" s="72">
        <v>25</v>
      </c>
      <c r="B28" s="72">
        <v>704</v>
      </c>
      <c r="C28" s="67" t="s">
        <v>33</v>
      </c>
      <c r="D28" s="73">
        <f>'MFW MASTER'!B26</f>
        <v>716.4</v>
      </c>
      <c r="E28" s="74">
        <f t="shared" si="0"/>
        <v>8.5801298713558214E-3</v>
      </c>
      <c r="F28" s="73">
        <f>'TEOW MASTER'!B97</f>
        <v>1287.9100000000001</v>
      </c>
      <c r="G28" s="74">
        <f t="shared" si="1"/>
        <v>7.4416755120983846E-3</v>
      </c>
      <c r="H28" s="73">
        <f>'MFW MASTER'!C26</f>
        <v>716.1</v>
      </c>
      <c r="I28" s="75">
        <f t="shared" si="2"/>
        <v>8.5849488717142028E-3</v>
      </c>
      <c r="J28" s="73">
        <f>'TEOW MASTER'!C97</f>
        <v>1285.01</v>
      </c>
      <c r="K28" s="74">
        <f t="shared" si="3"/>
        <v>7.4434752010021461E-3</v>
      </c>
      <c r="L28" s="73">
        <f>'MFW MASTER'!D26</f>
        <v>715.81</v>
      </c>
      <c r="M28" s="74">
        <f t="shared" si="4"/>
        <v>8.5934953005441291E-3</v>
      </c>
      <c r="N28" s="73">
        <f>'TEOW MASTER'!D97</f>
        <v>1283.27</v>
      </c>
      <c r="O28" s="75">
        <f t="shared" si="5"/>
        <v>7.4585209814387937E-3</v>
      </c>
      <c r="P28" s="73">
        <f>'MFW MASTER'!E26</f>
        <v>715.57</v>
      </c>
      <c r="Q28" s="74">
        <f t="shared" si="6"/>
        <v>8.6021623806996211E-3</v>
      </c>
      <c r="R28" s="73">
        <f>'TEOW MASTER'!E97</f>
        <v>1282.24</v>
      </c>
      <c r="S28" s="75">
        <f t="shared" si="7"/>
        <v>7.4686287577911629E-3</v>
      </c>
      <c r="T28" s="73">
        <f>'MFW MASTER'!F26</f>
        <v>715.06</v>
      </c>
      <c r="U28" s="74">
        <f t="shared" si="8"/>
        <v>8.6145005866128024E-3</v>
      </c>
      <c r="V28" s="73">
        <f>'TEOW MASTER'!F97</f>
        <v>1280.6199999999999</v>
      </c>
      <c r="W28" s="75">
        <f t="shared" si="9"/>
        <v>7.4872878467947259E-3</v>
      </c>
      <c r="X28" s="73">
        <f>'MFW MASTER'!G26</f>
        <v>714.57</v>
      </c>
      <c r="Y28" s="74">
        <f t="shared" si="10"/>
        <v>8.6231489369395561E-3</v>
      </c>
      <c r="Z28" s="76">
        <f>'TEOW MASTER'!G97</f>
        <v>1278.93</v>
      </c>
      <c r="AA28" s="74">
        <f t="shared" si="11"/>
        <v>7.5106889807888206E-3</v>
      </c>
      <c r="AB28" s="73">
        <f>'MFW MASTER'!H26</f>
        <v>713.72</v>
      </c>
      <c r="AC28" s="74">
        <f t="shared" si="12"/>
        <v>8.6255672827750141E-3</v>
      </c>
      <c r="AD28" s="76">
        <f>'TEOW MASTER'!H97</f>
        <v>1277.24</v>
      </c>
      <c r="AE28" s="74">
        <f t="shared" si="13"/>
        <v>7.5315545199175727E-3</v>
      </c>
      <c r="AF28" s="73">
        <f>'MFW MASTER'!I26</f>
        <v>712.67</v>
      </c>
      <c r="AG28" s="75">
        <f t="shared" si="14"/>
        <v>8.6262411108590422E-3</v>
      </c>
      <c r="AH28" s="73">
        <f>'TEOW MASTER'!I97</f>
        <v>1274.74</v>
      </c>
      <c r="AI28" s="75">
        <f t="shared" si="15"/>
        <v>7.5406500623035133E-3</v>
      </c>
      <c r="AJ28" s="73">
        <f>'MFW MASTER'!J26</f>
        <v>711.59</v>
      </c>
      <c r="AK28" s="74">
        <f t="shared" si="16"/>
        <v>8.6289366053631713E-3</v>
      </c>
      <c r="AL28" s="76">
        <f>'TEOW MASTER'!J97</f>
        <v>1272.78</v>
      </c>
      <c r="AM28" s="75">
        <f t="shared" si="17"/>
        <v>7.543404684088496E-3</v>
      </c>
      <c r="AN28" s="73">
        <f>'MFW MASTER'!K26</f>
        <v>710.03</v>
      </c>
      <c r="AO28" s="74">
        <f t="shared" si="18"/>
        <v>8.6320092336367553E-3</v>
      </c>
      <c r="AP28" s="76">
        <f>'TEOW MASTER'!K97</f>
        <v>1269.1500000000001</v>
      </c>
      <c r="AQ28" s="74">
        <f t="shared" si="19"/>
        <v>7.5828921856028698E-3</v>
      </c>
      <c r="AR28" s="73">
        <f>'MFW MASTER'!L26</f>
        <v>709.3</v>
      </c>
      <c r="AS28" s="74">
        <f t="shared" si="20"/>
        <v>8.6397084189360519E-3</v>
      </c>
      <c r="AT28" s="76">
        <f>'TEOW MASTER'!L97</f>
        <v>1266.6199999999999</v>
      </c>
      <c r="AU28" s="75">
        <f t="shared" si="21"/>
        <v>7.6045294330974404E-3</v>
      </c>
      <c r="AV28" s="73">
        <f>'MFW MASTER'!M26</f>
        <v>708.84</v>
      </c>
      <c r="AW28" s="74">
        <f t="shared" si="22"/>
        <v>8.6455777066100706E-3</v>
      </c>
      <c r="AX28" s="76">
        <f>'TEOW MASTER'!M97</f>
        <v>1264.76</v>
      </c>
      <c r="AY28" s="75">
        <f t="shared" si="23"/>
        <v>7.6244887590075049E-3</v>
      </c>
      <c r="AZ28" s="77">
        <f>'MFW MASTER'!N26</f>
        <v>708.17</v>
      </c>
      <c r="BA28" s="74">
        <f t="shared" si="24"/>
        <v>8.6521658770742603E-3</v>
      </c>
      <c r="BB28" s="76">
        <f>'TEOW MASTER'!N97</f>
        <v>1262.93</v>
      </c>
      <c r="BC28" s="75">
        <f t="shared" si="28"/>
        <v>7.6698509852559625E-3</v>
      </c>
      <c r="BD28" s="73">
        <f>BB28+'TEOW_TREND_2013_2014 &amp; Gain App'!R32</f>
        <v>1272.3200000000002</v>
      </c>
      <c r="BE28" s="74">
        <f t="shared" si="25"/>
        <v>7.6010636601922367E-3</v>
      </c>
      <c r="BF28" s="78">
        <f>MFW_TREND_2013_2014!P27</f>
        <v>707.14134964483037</v>
      </c>
      <c r="BG28" s="79">
        <f t="shared" si="29"/>
        <v>8.6632588422309205E-3</v>
      </c>
      <c r="BH28" s="80">
        <f>'TEOW_TREND_2013_2014 &amp; Gain App'!P32</f>
        <v>1261.3665384615383</v>
      </c>
      <c r="BI28" s="81">
        <f t="shared" si="30"/>
        <v>7.6617417988073741E-3</v>
      </c>
      <c r="BJ28" s="80">
        <f>MFW_TREND_2013_2014!Q27</f>
        <v>706.41326756116825</v>
      </c>
      <c r="BK28" s="79">
        <f t="shared" si="31"/>
        <v>8.669247276566967E-3</v>
      </c>
      <c r="BL28" s="78">
        <f>'TEOW_TREND_2013_2014 &amp; Gain App'!Q32</f>
        <v>1259.2958241758242</v>
      </c>
      <c r="BM28" s="79">
        <f t="shared" si="32"/>
        <v>7.6821450299025046E-3</v>
      </c>
      <c r="BN28" s="82">
        <f t="shared" si="26"/>
        <v>1.148799553322169E-2</v>
      </c>
      <c r="BO28" s="82">
        <f t="shared" si="34"/>
        <v>9.5733296110180749E-4</v>
      </c>
      <c r="BP28" s="82">
        <f t="shared" si="27"/>
        <v>1.9395765232042624E-2</v>
      </c>
      <c r="BQ28" s="82">
        <f t="shared" si="33"/>
        <v>1.6163137693368853E-3</v>
      </c>
    </row>
    <row r="29" spans="1:69" ht="45" x14ac:dyDescent="0.2">
      <c r="A29" s="72">
        <v>26</v>
      </c>
      <c r="B29" s="72">
        <v>250</v>
      </c>
      <c r="C29" s="67" t="s">
        <v>34</v>
      </c>
      <c r="D29" s="73">
        <f>'MFW MASTER'!B27</f>
        <v>704.45</v>
      </c>
      <c r="E29" s="74">
        <f t="shared" si="0"/>
        <v>8.4370079395262552E-3</v>
      </c>
      <c r="F29" s="73">
        <f>'TEOW MASTER'!B34</f>
        <v>1923.55</v>
      </c>
      <c r="G29" s="74">
        <f t="shared" si="1"/>
        <v>1.1114468348950506E-2</v>
      </c>
      <c r="H29" s="73">
        <f>'MFW MASTER'!C27</f>
        <v>704.3</v>
      </c>
      <c r="I29" s="75">
        <f t="shared" si="2"/>
        <v>8.4434848350067211E-3</v>
      </c>
      <c r="J29" s="73">
        <f>'TEOW MASTER'!C34</f>
        <v>1920.63</v>
      </c>
      <c r="K29" s="74">
        <f t="shared" si="3"/>
        <v>1.1125331145516964E-2</v>
      </c>
      <c r="L29" s="73">
        <f>'MFW MASTER'!D27</f>
        <v>704.1</v>
      </c>
      <c r="M29" s="74">
        <f t="shared" si="4"/>
        <v>8.452913540063875E-3</v>
      </c>
      <c r="N29" s="73">
        <f>'TEOW MASTER'!D34</f>
        <v>1918.04</v>
      </c>
      <c r="O29" s="75">
        <f t="shared" si="5"/>
        <v>1.1147881259001506E-2</v>
      </c>
      <c r="P29" s="73">
        <f>'MFW MASTER'!E27</f>
        <v>703.87</v>
      </c>
      <c r="Q29" s="74">
        <f t="shared" si="6"/>
        <v>8.4615118505569579E-3</v>
      </c>
      <c r="R29" s="73">
        <f>'TEOW MASTER'!E34</f>
        <v>1915.03</v>
      </c>
      <c r="S29" s="75">
        <f t="shared" si="7"/>
        <v>1.1154423610270161E-2</v>
      </c>
      <c r="T29" s="73">
        <f>'MFW MASTER'!F27</f>
        <v>703.51</v>
      </c>
      <c r="U29" s="74">
        <f t="shared" si="8"/>
        <v>8.4753549460016963E-3</v>
      </c>
      <c r="V29" s="73">
        <f>'TEOW MASTER'!F34</f>
        <v>1909.35</v>
      </c>
      <c r="W29" s="75">
        <f t="shared" si="9"/>
        <v>1.1163228006963432E-2</v>
      </c>
      <c r="X29" s="73">
        <f>'MFW MASTER'!G27</f>
        <v>703.18</v>
      </c>
      <c r="Y29" s="74">
        <f t="shared" si="10"/>
        <v>8.4856989091021962E-3</v>
      </c>
      <c r="Z29" s="76">
        <f>'TEOW MASTER'!G34</f>
        <v>1905.74</v>
      </c>
      <c r="AA29" s="74">
        <f t="shared" si="11"/>
        <v>1.1191715276245367E-2</v>
      </c>
      <c r="AB29" s="73">
        <f>'MFW MASTER'!H27</f>
        <v>703.04</v>
      </c>
      <c r="AC29" s="74">
        <f t="shared" si="12"/>
        <v>8.4964955759711715E-3</v>
      </c>
      <c r="AD29" s="76">
        <f>'TEOW MASTER'!H34</f>
        <v>1903.41</v>
      </c>
      <c r="AE29" s="74">
        <f t="shared" si="13"/>
        <v>1.1223917344239382E-2</v>
      </c>
      <c r="AF29" s="73">
        <f>'MFW MASTER'!I27</f>
        <v>702.81</v>
      </c>
      <c r="AG29" s="75">
        <f t="shared" si="14"/>
        <v>8.5068945165684591E-3</v>
      </c>
      <c r="AH29" s="73">
        <f>'TEOW MASTER'!I34</f>
        <v>1899.31</v>
      </c>
      <c r="AI29" s="75">
        <f t="shared" si="15"/>
        <v>1.1235257440602543E-2</v>
      </c>
      <c r="AJ29" s="73">
        <f>'MFW MASTER'!J27</f>
        <v>701.54</v>
      </c>
      <c r="AK29" s="74">
        <f t="shared" si="16"/>
        <v>8.507067533448303E-3</v>
      </c>
      <c r="AL29" s="76">
        <f>'TEOW MASTER'!J34</f>
        <v>1891.91</v>
      </c>
      <c r="AM29" s="75">
        <f t="shared" si="17"/>
        <v>1.12128119202642E-2</v>
      </c>
      <c r="AN29" s="73">
        <f>'MFW MASTER'!K27</f>
        <v>701.38</v>
      </c>
      <c r="AO29" s="74">
        <f t="shared" si="18"/>
        <v>8.5268490574879202E-3</v>
      </c>
      <c r="AP29" s="76">
        <f>'TEOW MASTER'!K34</f>
        <v>1889.24</v>
      </c>
      <c r="AQ29" s="74">
        <f t="shared" si="19"/>
        <v>1.1287793588408276E-2</v>
      </c>
      <c r="AR29" s="73">
        <f>'MFW MASTER'!L27</f>
        <v>700.84</v>
      </c>
      <c r="AS29" s="74">
        <f t="shared" si="20"/>
        <v>8.5366604375118321E-3</v>
      </c>
      <c r="AT29" s="76">
        <f>'TEOW MASTER'!L34</f>
        <v>1886.01</v>
      </c>
      <c r="AU29" s="75">
        <f t="shared" si="21"/>
        <v>1.1323221294560409E-2</v>
      </c>
      <c r="AV29" s="73">
        <f>'MFW MASTER'!M27</f>
        <v>700.33</v>
      </c>
      <c r="AW29" s="74">
        <f t="shared" si="22"/>
        <v>8.5417829626858403E-3</v>
      </c>
      <c r="AX29" s="76">
        <f>'TEOW MASTER'!M34</f>
        <v>1882.17</v>
      </c>
      <c r="AY29" s="75">
        <f t="shared" si="23"/>
        <v>1.1346487877179193E-2</v>
      </c>
      <c r="AZ29" s="77">
        <f>'MFW MASTER'!N27</f>
        <v>696.45</v>
      </c>
      <c r="BA29" s="74">
        <f t="shared" si="24"/>
        <v>8.5089751402747504E-3</v>
      </c>
      <c r="BB29" s="76">
        <f>'TEOW MASTER'!N34</f>
        <v>1872.56</v>
      </c>
      <c r="BC29" s="75">
        <f t="shared" si="28"/>
        <v>1.1372171189971657E-2</v>
      </c>
      <c r="BD29" s="73">
        <f>BB29+'TEOW_TREND_2013_2014 &amp; Gain App'!R25</f>
        <v>1881.74</v>
      </c>
      <c r="BE29" s="74">
        <f t="shared" si="25"/>
        <v>1.1241846022958168E-2</v>
      </c>
      <c r="BF29" s="78">
        <f>MFW_TREND_2013_2014!P28</f>
        <v>698.28805840568282</v>
      </c>
      <c r="BG29" s="79">
        <f t="shared" si="29"/>
        <v>8.5547962927718709E-3</v>
      </c>
      <c r="BH29" s="80">
        <f>'TEOW_TREND_2013_2014 &amp; Gain App'!P25</f>
        <v>1872.6484615384618</v>
      </c>
      <c r="BI29" s="81">
        <f t="shared" si="30"/>
        <v>1.1374765823216776E-2</v>
      </c>
      <c r="BJ29" s="80">
        <f>MFW_TREND_2013_2014!Q28</f>
        <v>697.78266771902145</v>
      </c>
      <c r="BK29" s="79">
        <f t="shared" si="31"/>
        <v>8.5633308001749203E-3</v>
      </c>
      <c r="BL29" s="78">
        <f>'TEOW_TREND_2013_2014 &amp; Gain App'!Q25</f>
        <v>1868.5548351648354</v>
      </c>
      <c r="BM29" s="79">
        <f t="shared" si="32"/>
        <v>1.1398838116100702E-2</v>
      </c>
      <c r="BN29" s="82">
        <f t="shared" si="26"/>
        <v>1.1356377315636311E-2</v>
      </c>
      <c r="BO29" s="82">
        <f t="shared" si="34"/>
        <v>9.4636477630302598E-4</v>
      </c>
      <c r="BP29" s="82">
        <f t="shared" si="27"/>
        <v>2.6508278963375015E-2</v>
      </c>
      <c r="BQ29" s="82">
        <f t="shared" si="33"/>
        <v>2.2090232469479179E-3</v>
      </c>
    </row>
    <row r="30" spans="1:69" ht="15" x14ac:dyDescent="0.2">
      <c r="A30" s="72">
        <v>27</v>
      </c>
      <c r="B30" s="72">
        <v>694</v>
      </c>
      <c r="C30" s="67" t="s">
        <v>35</v>
      </c>
      <c r="D30" s="73">
        <f>'MFW MASTER'!B28</f>
        <v>655.67</v>
      </c>
      <c r="E30" s="74">
        <f t="shared" si="0"/>
        <v>7.85278301612489E-3</v>
      </c>
      <c r="F30" s="73">
        <f>'TEOW MASTER'!B95</f>
        <v>2917.01</v>
      </c>
      <c r="G30" s="74">
        <f t="shared" si="1"/>
        <v>1.6854781689361921E-2</v>
      </c>
      <c r="H30" s="73">
        <f>'MFW MASTER'!C28</f>
        <v>655.67</v>
      </c>
      <c r="I30" s="75">
        <f t="shared" si="2"/>
        <v>7.8604851650842782E-3</v>
      </c>
      <c r="J30" s="73">
        <f>'TEOW MASTER'!C95</f>
        <v>2911.37</v>
      </c>
      <c r="K30" s="74">
        <f t="shared" si="3"/>
        <v>1.6864234827699099E-2</v>
      </c>
      <c r="L30" s="73">
        <f>'MFW MASTER'!D28</f>
        <v>655.66</v>
      </c>
      <c r="M30" s="74">
        <f t="shared" si="4"/>
        <v>7.871378059477744E-3</v>
      </c>
      <c r="N30" s="73">
        <f>'TEOW MASTER'!D95</f>
        <v>2902.42</v>
      </c>
      <c r="O30" s="75">
        <f t="shared" si="5"/>
        <v>1.686921728626679E-2</v>
      </c>
      <c r="P30" s="73">
        <f>'MFW MASTER'!E28</f>
        <v>655.65</v>
      </c>
      <c r="Q30" s="74">
        <f t="shared" si="6"/>
        <v>7.8818393237638611E-3</v>
      </c>
      <c r="R30" s="73">
        <f>'TEOW MASTER'!E95</f>
        <v>2899.53</v>
      </c>
      <c r="S30" s="75">
        <f t="shared" si="7"/>
        <v>1.6888814217368209E-2</v>
      </c>
      <c r="T30" s="73">
        <f>'MFW MASTER'!F28</f>
        <v>655.64</v>
      </c>
      <c r="U30" s="74">
        <f t="shared" si="8"/>
        <v>7.8986534900663142E-3</v>
      </c>
      <c r="V30" s="73">
        <f>'TEOW MASTER'!F95</f>
        <v>2898.51</v>
      </c>
      <c r="W30" s="75">
        <f t="shared" si="9"/>
        <v>1.6946462414153287E-2</v>
      </c>
      <c r="X30" s="73">
        <f>'MFW MASTER'!G28</f>
        <v>655.59</v>
      </c>
      <c r="Y30" s="74">
        <f t="shared" si="10"/>
        <v>7.9114015583752525E-3</v>
      </c>
      <c r="Z30" s="76">
        <f>'TEOW MASTER'!G95</f>
        <v>2897.07</v>
      </c>
      <c r="AA30" s="74">
        <f t="shared" si="11"/>
        <v>1.7013434453468031E-2</v>
      </c>
      <c r="AB30" s="73">
        <f>'MFW MASTER'!H28</f>
        <v>655.57</v>
      </c>
      <c r="AC30" s="74">
        <f t="shared" si="12"/>
        <v>7.9228032611791954E-3</v>
      </c>
      <c r="AD30" s="76">
        <f>'TEOW MASTER'!H95</f>
        <v>2889.27</v>
      </c>
      <c r="AE30" s="74">
        <f t="shared" si="13"/>
        <v>1.7037279233160757E-2</v>
      </c>
      <c r="AF30" s="73">
        <f>'MFW MASTER'!I28</f>
        <v>655.55</v>
      </c>
      <c r="AG30" s="75">
        <f t="shared" si="14"/>
        <v>7.9348539439342836E-3</v>
      </c>
      <c r="AH30" s="73">
        <f>'TEOW MASTER'!I95</f>
        <v>2885.51</v>
      </c>
      <c r="AI30" s="75">
        <f t="shared" si="15"/>
        <v>1.706906597523998E-2</v>
      </c>
      <c r="AJ30" s="73">
        <f>'MFW MASTER'!J28</f>
        <v>655.54</v>
      </c>
      <c r="AK30" s="74">
        <f t="shared" si="16"/>
        <v>7.9492588460767753E-3</v>
      </c>
      <c r="AL30" s="76">
        <f>'TEOW MASTER'!J95</f>
        <v>2884.01</v>
      </c>
      <c r="AM30" s="75">
        <f t="shared" si="17"/>
        <v>1.7092706157354819E-2</v>
      </c>
      <c r="AN30" s="73">
        <f>'MFW MASTER'!K28</f>
        <v>655.44</v>
      </c>
      <c r="AO30" s="74">
        <f t="shared" si="18"/>
        <v>7.9683451855483232E-3</v>
      </c>
      <c r="AP30" s="76">
        <f>'TEOW MASTER'!K95</f>
        <v>2872.42</v>
      </c>
      <c r="AQ30" s="74">
        <f t="shared" si="19"/>
        <v>1.7162077903927347E-2</v>
      </c>
      <c r="AR30" s="73">
        <f>'MFW MASTER'!L28</f>
        <v>655.43</v>
      </c>
      <c r="AS30" s="74">
        <f t="shared" si="20"/>
        <v>7.9835388256354941E-3</v>
      </c>
      <c r="AT30" s="76">
        <f>'TEOW MASTER'!L95</f>
        <v>2869.92</v>
      </c>
      <c r="AU30" s="75">
        <f t="shared" si="21"/>
        <v>1.7230417260610923E-2</v>
      </c>
      <c r="AV30" s="73">
        <f>'MFW MASTER'!M28</f>
        <v>655.41</v>
      </c>
      <c r="AW30" s="74">
        <f t="shared" si="22"/>
        <v>7.9939028337696876E-3</v>
      </c>
      <c r="AX30" s="76">
        <f>'TEOW MASTER'!M95</f>
        <v>2863.46</v>
      </c>
      <c r="AY30" s="75">
        <f t="shared" si="23"/>
        <v>1.7262103942145255E-2</v>
      </c>
      <c r="AZ30" s="77">
        <f>'MFW MASTER'!N28</f>
        <v>655.38</v>
      </c>
      <c r="BA30" s="74">
        <f t="shared" si="24"/>
        <v>8.0071966794935251E-3</v>
      </c>
      <c r="BB30" s="76">
        <f>'TEOW MASTER'!N95</f>
        <v>2862.25</v>
      </c>
      <c r="BC30" s="75">
        <f t="shared" si="28"/>
        <v>1.7382618975357998E-2</v>
      </c>
      <c r="BD30" s="73">
        <f>BB30+'TEOW_TREND_2013_2014 &amp; Gain App'!R15</f>
        <v>2889.42</v>
      </c>
      <c r="BE30" s="74">
        <f t="shared" si="25"/>
        <v>1.7261903735721083E-2</v>
      </c>
      <c r="BF30" s="78">
        <f>MFW_TREND_2013_2014!P29</f>
        <v>655.35045382793999</v>
      </c>
      <c r="BG30" s="79">
        <f t="shared" si="29"/>
        <v>8.0287634385070548E-3</v>
      </c>
      <c r="BH30" s="80">
        <f>'TEOW_TREND_2013_2014 &amp; Gain App'!P15</f>
        <v>2857.1346153846152</v>
      </c>
      <c r="BI30" s="81">
        <f t="shared" si="30"/>
        <v>1.7354691947204549E-2</v>
      </c>
      <c r="BJ30" s="80">
        <f>MFW_TREND_2013_2014!Q29</f>
        <v>655.32478295185467</v>
      </c>
      <c r="BK30" s="79">
        <f t="shared" si="31"/>
        <v>8.0422790040254617E-3</v>
      </c>
      <c r="BL30" s="78">
        <f>'TEOW_TREND_2013_2014 &amp; Gain App'!Q15</f>
        <v>2852.6291208791213</v>
      </c>
      <c r="BM30" s="79">
        <f t="shared" si="32"/>
        <v>1.7402035488729605E-2</v>
      </c>
      <c r="BN30" s="82">
        <f t="shared" si="26"/>
        <v>4.4229566702756512E-4</v>
      </c>
      <c r="BO30" s="82">
        <f t="shared" si="34"/>
        <v>3.6857972252297093E-5</v>
      </c>
      <c r="BP30" s="82">
        <f t="shared" si="27"/>
        <v>1.8772647334085318E-2</v>
      </c>
      <c r="BQ30" s="82">
        <f t="shared" si="33"/>
        <v>1.5643872778404431E-3</v>
      </c>
    </row>
    <row r="31" spans="1:69" ht="15" x14ac:dyDescent="0.2">
      <c r="A31" s="72">
        <v>28</v>
      </c>
      <c r="B31" s="72">
        <v>558</v>
      </c>
      <c r="C31" s="67" t="s">
        <v>36</v>
      </c>
      <c r="D31" s="73">
        <f>'MFW MASTER'!B29</f>
        <v>557.66</v>
      </c>
      <c r="E31" s="74">
        <f t="shared" si="0"/>
        <v>6.6789436405084975E-3</v>
      </c>
      <c r="F31" s="73">
        <f>'TEOW MASTER'!B71</f>
        <v>2349.63</v>
      </c>
      <c r="G31" s="74">
        <f t="shared" si="1"/>
        <v>1.357640210378965E-2</v>
      </c>
      <c r="H31" s="73">
        <f>'MFW MASTER'!C29</f>
        <v>557.52</v>
      </c>
      <c r="I31" s="75">
        <f t="shared" si="2"/>
        <v>6.6838160800978949E-3</v>
      </c>
      <c r="J31" s="73">
        <f>'TEOW MASTER'!C71</f>
        <v>2345.6799999999998</v>
      </c>
      <c r="K31" s="74">
        <f t="shared" si="3"/>
        <v>1.358745138908391E-2</v>
      </c>
      <c r="L31" s="73">
        <f>'MFW MASTER'!D29</f>
        <v>557.46</v>
      </c>
      <c r="M31" s="74">
        <f t="shared" si="4"/>
        <v>6.6924601364067721E-3</v>
      </c>
      <c r="N31" s="73">
        <f>'TEOW MASTER'!D71</f>
        <v>2340.4</v>
      </c>
      <c r="O31" s="75">
        <f t="shared" si="5"/>
        <v>1.3602688837859027E-2</v>
      </c>
      <c r="P31" s="73">
        <f>'MFW MASTER'!E29</f>
        <v>557.35</v>
      </c>
      <c r="Q31" s="74">
        <f t="shared" si="6"/>
        <v>6.7001344423088362E-3</v>
      </c>
      <c r="R31" s="73">
        <f>'TEOW MASTER'!E71</f>
        <v>2338.5300000000002</v>
      </c>
      <c r="S31" s="75">
        <f t="shared" si="7"/>
        <v>1.362117264237379E-2</v>
      </c>
      <c r="T31" s="73">
        <f>'MFW MASTER'!F29</f>
        <v>557.17999999999995</v>
      </c>
      <c r="U31" s="74">
        <f t="shared" si="8"/>
        <v>6.7124820810126719E-3</v>
      </c>
      <c r="V31" s="73">
        <f>'TEOW MASTER'!F71</f>
        <v>2337.13</v>
      </c>
      <c r="W31" s="75">
        <f t="shared" si="9"/>
        <v>1.3664291550482859E-2</v>
      </c>
      <c r="X31" s="73">
        <f>'MFW MASTER'!G29</f>
        <v>557.07000000000005</v>
      </c>
      <c r="Y31" s="74">
        <f t="shared" si="10"/>
        <v>6.7225010542017139E-3</v>
      </c>
      <c r="Z31" s="76">
        <f>'TEOW MASTER'!G71</f>
        <v>2331.11</v>
      </c>
      <c r="AA31" s="74">
        <f t="shared" si="11"/>
        <v>1.3689757993014964E-2</v>
      </c>
      <c r="AB31" s="73">
        <f>'MFW MASTER'!H29</f>
        <v>556.94000000000005</v>
      </c>
      <c r="AC31" s="74">
        <f t="shared" si="12"/>
        <v>6.7308236317725669E-3</v>
      </c>
      <c r="AD31" s="76">
        <f>'TEOW MASTER'!H71</f>
        <v>2327.5300000000002</v>
      </c>
      <c r="AE31" s="74">
        <f t="shared" si="13"/>
        <v>1.3724843484187585E-2</v>
      </c>
      <c r="AF31" s="73">
        <f>'MFW MASTER'!I29</f>
        <v>555.27</v>
      </c>
      <c r="AG31" s="75">
        <f t="shared" si="14"/>
        <v>6.7210530843541906E-3</v>
      </c>
      <c r="AH31" s="73">
        <f>'TEOW MASTER'!I71</f>
        <v>2322.81</v>
      </c>
      <c r="AI31" s="75">
        <f t="shared" si="15"/>
        <v>1.3740446970534559E-2</v>
      </c>
      <c r="AJ31" s="73">
        <f>'MFW MASTER'!J29</f>
        <v>554.36</v>
      </c>
      <c r="AK31" s="74">
        <f t="shared" si="16"/>
        <v>6.7223222593756618E-3</v>
      </c>
      <c r="AL31" s="76">
        <f>'TEOW MASTER'!J71</f>
        <v>2317.5500000000002</v>
      </c>
      <c r="AM31" s="75">
        <f t="shared" si="17"/>
        <v>1.3735459015390951E-2</v>
      </c>
      <c r="AN31" s="73">
        <f>'MFW MASTER'!K29</f>
        <v>553.92999999999995</v>
      </c>
      <c r="AO31" s="74">
        <f t="shared" si="18"/>
        <v>6.734263164638688E-3</v>
      </c>
      <c r="AP31" s="76">
        <f>'TEOW MASTER'!K71</f>
        <v>2308.29</v>
      </c>
      <c r="AQ31" s="74">
        <f t="shared" si="19"/>
        <v>1.3791525196474213E-2</v>
      </c>
      <c r="AR31" s="73">
        <f>'MFW MASTER'!L29</f>
        <v>553.77</v>
      </c>
      <c r="AS31" s="74">
        <f t="shared" si="20"/>
        <v>6.7452577628002502E-3</v>
      </c>
      <c r="AT31" s="76">
        <f>'TEOW MASTER'!L71</f>
        <v>2294.9299999999998</v>
      </c>
      <c r="AU31" s="75">
        <f t="shared" si="21"/>
        <v>1.3778293988645616E-2</v>
      </c>
      <c r="AV31" s="73">
        <f>'MFW MASTER'!M29</f>
        <v>553.70000000000005</v>
      </c>
      <c r="AW31" s="74">
        <f t="shared" si="22"/>
        <v>6.7533665935189833E-3</v>
      </c>
      <c r="AX31" s="76">
        <f>'TEOW MASTER'!M71</f>
        <v>2293.56</v>
      </c>
      <c r="AY31" s="75">
        <f t="shared" si="23"/>
        <v>1.3826514467653352E-2</v>
      </c>
      <c r="AZ31" s="77">
        <f>'MFW MASTER'!N29</f>
        <v>553.51</v>
      </c>
      <c r="BA31" s="74">
        <f t="shared" si="24"/>
        <v>6.7625857274656856E-3</v>
      </c>
      <c r="BB31" s="76">
        <f>'TEOW MASTER'!N71</f>
        <v>2289.54</v>
      </c>
      <c r="BC31" s="75">
        <f t="shared" si="28"/>
        <v>1.3904516184414762E-2</v>
      </c>
      <c r="BD31" s="73">
        <f>BB31+'TEOW_TREND_2013_2014 &amp; Gain App'!R21</f>
        <v>2302.92</v>
      </c>
      <c r="BE31" s="74">
        <f t="shared" si="25"/>
        <v>1.3758049487809594E-2</v>
      </c>
      <c r="BF31" s="78">
        <f>MFW_TREND_2013_2014!P30</f>
        <v>552.62264798737181</v>
      </c>
      <c r="BG31" s="79">
        <f t="shared" si="29"/>
        <v>6.7702348957506811E-3</v>
      </c>
      <c r="BH31" s="80">
        <f>'TEOW_TREND_2013_2014 &amp; Gain App'!P21</f>
        <v>2286.6223076923079</v>
      </c>
      <c r="BI31" s="81">
        <f t="shared" si="30"/>
        <v>1.3889309077676741E-2</v>
      </c>
      <c r="BJ31" s="80">
        <f>MFW_TREND_2013_2014!Q30</f>
        <v>552.21851617995264</v>
      </c>
      <c r="BK31" s="79">
        <f t="shared" si="31"/>
        <v>6.77693793038559E-3</v>
      </c>
      <c r="BL31" s="78">
        <f>'TEOW_TREND_2013_2014 &amp; Gain App'!Q21</f>
        <v>2281.4508791208796</v>
      </c>
      <c r="BM31" s="79">
        <f t="shared" si="32"/>
        <v>1.3917648415514879E-2</v>
      </c>
      <c r="BN31" s="82">
        <f t="shared" si="26"/>
        <v>7.441810422120965E-3</v>
      </c>
      <c r="BO31" s="82">
        <f t="shared" si="34"/>
        <v>6.2015086851008045E-4</v>
      </c>
      <c r="BP31" s="82">
        <f t="shared" si="27"/>
        <v>2.5574239348322987E-2</v>
      </c>
      <c r="BQ31" s="82">
        <f t="shared" si="33"/>
        <v>2.1311866123602491E-3</v>
      </c>
    </row>
    <row r="32" spans="1:69" ht="15" x14ac:dyDescent="0.2">
      <c r="A32" s="72">
        <v>29</v>
      </c>
      <c r="B32" s="72">
        <v>340</v>
      </c>
      <c r="C32" s="67" t="s">
        <v>37</v>
      </c>
      <c r="D32" s="73">
        <f>'MFW MASTER'!B30</f>
        <v>535.97</v>
      </c>
      <c r="E32" s="74">
        <f t="shared" si="0"/>
        <v>6.4191683516898104E-3</v>
      </c>
      <c r="F32" s="73">
        <f>'TEOW MASTER'!B47</f>
        <v>1480.63</v>
      </c>
      <c r="G32" s="74">
        <f t="shared" si="1"/>
        <v>8.5552313542702763E-3</v>
      </c>
      <c r="H32" s="73">
        <f>'MFW MASTER'!C30</f>
        <v>535.79</v>
      </c>
      <c r="I32" s="75">
        <f t="shared" si="2"/>
        <v>6.4233064599577604E-3</v>
      </c>
      <c r="J32" s="73">
        <f>'TEOW MASTER'!C47</f>
        <v>1477.61</v>
      </c>
      <c r="K32" s="74">
        <f t="shared" si="3"/>
        <v>8.559118910944491E-3</v>
      </c>
      <c r="L32" s="73">
        <f>'MFW MASTER'!D30</f>
        <v>535.55999999999995</v>
      </c>
      <c r="M32" s="74">
        <f t="shared" si="4"/>
        <v>6.4295446321781117E-3</v>
      </c>
      <c r="N32" s="73">
        <f>'TEOW MASTER'!D47</f>
        <v>1472.76</v>
      </c>
      <c r="O32" s="75">
        <f t="shared" si="5"/>
        <v>8.5598598585050669E-3</v>
      </c>
      <c r="P32" s="73">
        <f>'MFW MASTER'!E30</f>
        <v>535.35</v>
      </c>
      <c r="Q32" s="74">
        <f t="shared" si="6"/>
        <v>6.4356633599892982E-3</v>
      </c>
      <c r="R32" s="73">
        <f>'TEOW MASTER'!E47</f>
        <v>1468.7</v>
      </c>
      <c r="S32" s="75">
        <f t="shared" si="7"/>
        <v>8.5546972926814641E-3</v>
      </c>
      <c r="T32" s="73">
        <f>'MFW MASTER'!F30</f>
        <v>534.95000000000005</v>
      </c>
      <c r="U32" s="74">
        <f t="shared" si="8"/>
        <v>6.4446718999923358E-3</v>
      </c>
      <c r="V32" s="73">
        <f>'TEOW MASTER'!F47</f>
        <v>1460.67</v>
      </c>
      <c r="W32" s="75">
        <f t="shared" si="9"/>
        <v>8.5399702793784674E-3</v>
      </c>
      <c r="X32" s="73">
        <f>'MFW MASTER'!G30</f>
        <v>534.39</v>
      </c>
      <c r="Y32" s="74">
        <f t="shared" si="10"/>
        <v>6.4488077590874639E-3</v>
      </c>
      <c r="Z32" s="76">
        <f>'TEOW MASTER'!G47</f>
        <v>1451.74</v>
      </c>
      <c r="AA32" s="74">
        <f t="shared" si="11"/>
        <v>8.5255390216590135E-3</v>
      </c>
      <c r="AB32" s="73">
        <f>'MFW MASTER'!H30</f>
        <v>532.75</v>
      </c>
      <c r="AC32" s="74">
        <f t="shared" si="12"/>
        <v>6.4384786329350283E-3</v>
      </c>
      <c r="AD32" s="76">
        <f>'TEOW MASTER'!H47</f>
        <v>1442.4</v>
      </c>
      <c r="AE32" s="74">
        <f t="shared" si="13"/>
        <v>8.5054603986166322E-3</v>
      </c>
      <c r="AF32" s="73">
        <f>'MFW MASTER'!I30</f>
        <v>531.79</v>
      </c>
      <c r="AG32" s="75">
        <f t="shared" si="14"/>
        <v>6.4368484155973033E-3</v>
      </c>
      <c r="AH32" s="73">
        <f>'TEOW MASTER'!I47</f>
        <v>1437.12</v>
      </c>
      <c r="AI32" s="75">
        <f t="shared" si="15"/>
        <v>8.501199474039902E-3</v>
      </c>
      <c r="AJ32" s="73">
        <f>'MFW MASTER'!J30</f>
        <v>530.63</v>
      </c>
      <c r="AK32" s="74">
        <f t="shared" si="16"/>
        <v>6.4345657343468279E-3</v>
      </c>
      <c r="AL32" s="76">
        <f>'TEOW MASTER'!J47</f>
        <v>1428.54</v>
      </c>
      <c r="AM32" s="75">
        <f t="shared" si="17"/>
        <v>8.4665498573263092E-3</v>
      </c>
      <c r="AN32" s="73">
        <f>'MFW MASTER'!K30</f>
        <v>528.85</v>
      </c>
      <c r="AO32" s="74">
        <f t="shared" si="18"/>
        <v>6.4293594400360527E-3</v>
      </c>
      <c r="AP32" s="76">
        <f>'TEOW MASTER'!K47</f>
        <v>1417.52</v>
      </c>
      <c r="AQ32" s="74">
        <f t="shared" si="19"/>
        <v>8.4693703115752902E-3</v>
      </c>
      <c r="AR32" s="73">
        <f>'MFW MASTER'!L30</f>
        <v>527.54999999999995</v>
      </c>
      <c r="AS32" s="74">
        <f t="shared" si="20"/>
        <v>6.4258821040599377E-3</v>
      </c>
      <c r="AT32" s="76">
        <f>'TEOW MASTER'!L47</f>
        <v>1410.77</v>
      </c>
      <c r="AU32" s="75">
        <f t="shared" si="21"/>
        <v>8.4699767794057228E-3</v>
      </c>
      <c r="AV32" s="73">
        <f>'MFW MASTER'!M30</f>
        <v>526.24</v>
      </c>
      <c r="AW32" s="74">
        <f t="shared" si="22"/>
        <v>6.4184425432064832E-3</v>
      </c>
      <c r="AX32" s="76">
        <f>'TEOW MASTER'!M47</f>
        <v>1403.06</v>
      </c>
      <c r="AY32" s="75">
        <f t="shared" si="23"/>
        <v>8.4582175260231752E-3</v>
      </c>
      <c r="AZ32" s="77">
        <f>'MFW MASTER'!N30</f>
        <v>525.24</v>
      </c>
      <c r="BA32" s="74">
        <f t="shared" si="24"/>
        <v>6.4171930543153273E-3</v>
      </c>
      <c r="BB32" s="76">
        <f>'TEOW MASTER'!N47</f>
        <v>1397.93</v>
      </c>
      <c r="BC32" s="75">
        <f t="shared" si="28"/>
        <v>8.4897142262982655E-3</v>
      </c>
      <c r="BD32" s="73">
        <f>BB32+'TEOW_TREND_2013_2014 &amp; Gain App'!R29</f>
        <v>1406.6000000000001</v>
      </c>
      <c r="BE32" s="74">
        <f t="shared" si="25"/>
        <v>8.4032760189468054E-3</v>
      </c>
      <c r="BF32" s="78">
        <f>MFW_TREND_2013_2014!P31</f>
        <v>524.54625493291235</v>
      </c>
      <c r="BG32" s="79">
        <f t="shared" si="29"/>
        <v>6.4262682184956128E-3</v>
      </c>
      <c r="BH32" s="80">
        <f>'TEOW_TREND_2013_2014 &amp; Gain App'!P29</f>
        <v>1390.3680769230773</v>
      </c>
      <c r="BI32" s="81">
        <f t="shared" si="30"/>
        <v>8.4453177453730176E-3</v>
      </c>
      <c r="BJ32" s="80">
        <f>MFW_TREND_2013_2014!Q31</f>
        <v>523.61461720599834</v>
      </c>
      <c r="BK32" s="79">
        <f t="shared" si="31"/>
        <v>6.425905065253739E-3</v>
      </c>
      <c r="BL32" s="78">
        <f>'TEOW_TREND_2013_2014 &amp; Gain App'!Q29</f>
        <v>1382.9541758241762</v>
      </c>
      <c r="BM32" s="79">
        <f t="shared" si="32"/>
        <v>8.4365042307225722E-3</v>
      </c>
      <c r="BN32" s="82">
        <f t="shared" si="26"/>
        <v>2.0019777226337326E-2</v>
      </c>
      <c r="BO32" s="82">
        <f t="shared" si="34"/>
        <v>1.6683147688614439E-3</v>
      </c>
      <c r="BP32" s="82">
        <f t="shared" si="27"/>
        <v>5.585460243274825E-2</v>
      </c>
      <c r="BQ32" s="82">
        <f t="shared" si="33"/>
        <v>4.6545502027290206E-3</v>
      </c>
    </row>
    <row r="33" spans="1:69" ht="15" x14ac:dyDescent="0.2">
      <c r="A33" s="72">
        <v>30</v>
      </c>
      <c r="B33" s="72">
        <v>740</v>
      </c>
      <c r="C33" s="67" t="s">
        <v>38</v>
      </c>
      <c r="D33" s="73">
        <f>'MFW MASTER'!B31</f>
        <v>523.55999999999995</v>
      </c>
      <c r="E33" s="74">
        <f t="shared" si="0"/>
        <v>6.2705371237396059E-3</v>
      </c>
      <c r="F33" s="73">
        <f>'TEOW MASTER'!B101</f>
        <v>2669.35</v>
      </c>
      <c r="G33" s="74">
        <f t="shared" si="1"/>
        <v>1.5423776916259539E-2</v>
      </c>
      <c r="H33" s="73">
        <f>'MFW MASTER'!C31</f>
        <v>523.23</v>
      </c>
      <c r="I33" s="75">
        <f t="shared" si="2"/>
        <v>6.2727311802081029E-3</v>
      </c>
      <c r="J33" s="73">
        <f>'TEOW MASTER'!C101</f>
        <v>2668.09</v>
      </c>
      <c r="K33" s="74">
        <f t="shared" si="3"/>
        <v>1.5455025057425093E-2</v>
      </c>
      <c r="L33" s="73">
        <f>'MFW MASTER'!D31</f>
        <v>522.71</v>
      </c>
      <c r="M33" s="74">
        <f t="shared" si="4"/>
        <v>6.2752768591489679E-3</v>
      </c>
      <c r="N33" s="73">
        <f>'TEOW MASTER'!D101</f>
        <v>2666.4</v>
      </c>
      <c r="O33" s="75">
        <f t="shared" si="5"/>
        <v>1.5497440402182237E-2</v>
      </c>
      <c r="P33" s="73">
        <f>'MFW MASTER'!E31</f>
        <v>522.11</v>
      </c>
      <c r="Q33" s="74">
        <f t="shared" si="6"/>
        <v>6.2764998540842673E-3</v>
      </c>
      <c r="R33" s="73">
        <f>'TEOW MASTER'!E101</f>
        <v>2664.21</v>
      </c>
      <c r="S33" s="75">
        <f t="shared" si="7"/>
        <v>1.5518152157782314E-2</v>
      </c>
      <c r="T33" s="73">
        <f>'MFW MASTER'!F31</f>
        <v>519.73</v>
      </c>
      <c r="U33" s="74">
        <f t="shared" si="8"/>
        <v>6.2613128826675699E-3</v>
      </c>
      <c r="V33" s="73">
        <f>'TEOW MASTER'!F101</f>
        <v>2660.01</v>
      </c>
      <c r="W33" s="75">
        <f t="shared" si="9"/>
        <v>1.5552045529003484E-2</v>
      </c>
      <c r="X33" s="73">
        <f>'MFW MASTER'!G31</f>
        <v>518.73</v>
      </c>
      <c r="Y33" s="74">
        <f t="shared" si="10"/>
        <v>6.2598290553181014E-3</v>
      </c>
      <c r="Z33" s="76">
        <f>'TEOW MASTER'!G101</f>
        <v>2658.11</v>
      </c>
      <c r="AA33" s="74">
        <f t="shared" si="11"/>
        <v>1.5610109612507778E-2</v>
      </c>
      <c r="AB33" s="73">
        <f>'MFW MASTER'!H31</f>
        <v>518.12</v>
      </c>
      <c r="AC33" s="74">
        <f t="shared" si="12"/>
        <v>6.2616697311990554E-3</v>
      </c>
      <c r="AD33" s="76">
        <f>'TEOW MASTER'!H101</f>
        <v>2656.63</v>
      </c>
      <c r="AE33" s="74">
        <f t="shared" si="13"/>
        <v>1.566546121656746E-2</v>
      </c>
      <c r="AF33" s="73">
        <f>'MFW MASTER'!I31</f>
        <v>516.84</v>
      </c>
      <c r="AG33" s="75">
        <f t="shared" si="14"/>
        <v>6.2558918654305471E-3</v>
      </c>
      <c r="AH33" s="73">
        <f>'TEOW MASTER'!I101</f>
        <v>2654.59</v>
      </c>
      <c r="AI33" s="75">
        <f t="shared" si="15"/>
        <v>1.5703072194243755E-2</v>
      </c>
      <c r="AJ33" s="73">
        <f>'MFW MASTER'!J31</f>
        <v>515.44000000000005</v>
      </c>
      <c r="AK33" s="74">
        <f t="shared" si="16"/>
        <v>6.2503676047561E-3</v>
      </c>
      <c r="AL33" s="76">
        <f>'TEOW MASTER'!J101</f>
        <v>2652.3</v>
      </c>
      <c r="AM33" s="75">
        <f t="shared" si="17"/>
        <v>1.5719426958003678E-2</v>
      </c>
      <c r="AN33" s="73">
        <f>'MFW MASTER'!K31</f>
        <v>515.17999999999995</v>
      </c>
      <c r="AO33" s="74">
        <f t="shared" si="18"/>
        <v>6.2631698899834982E-3</v>
      </c>
      <c r="AP33" s="76">
        <f>'TEOW MASTER'!K101</f>
        <v>2650.58</v>
      </c>
      <c r="AQ33" s="74">
        <f t="shared" si="19"/>
        <v>1.5836632682752434E-2</v>
      </c>
      <c r="AR33" s="73">
        <f>'MFW MASTER'!L31</f>
        <v>514.9</v>
      </c>
      <c r="AS33" s="74">
        <f t="shared" si="20"/>
        <v>6.271797356422068E-3</v>
      </c>
      <c r="AT33" s="76">
        <f>'TEOW MASTER'!L101</f>
        <v>2649.65</v>
      </c>
      <c r="AU33" s="75">
        <f t="shared" si="21"/>
        <v>1.5907960882037733E-2</v>
      </c>
      <c r="AV33" s="73">
        <f>'MFW MASTER'!M31</f>
        <v>514.01</v>
      </c>
      <c r="AW33" s="74">
        <f t="shared" si="22"/>
        <v>6.2692757138065602E-3</v>
      </c>
      <c r="AX33" s="76">
        <f>'TEOW MASTER'!M101</f>
        <v>2647.86</v>
      </c>
      <c r="AY33" s="75">
        <f t="shared" si="23"/>
        <v>1.5962379269921261E-2</v>
      </c>
      <c r="AZ33" s="77">
        <f>'MFW MASTER'!N31</f>
        <v>512.01</v>
      </c>
      <c r="BA33" s="74">
        <f t="shared" si="24"/>
        <v>6.2555536816312363E-3</v>
      </c>
      <c r="BB33" s="76">
        <f>'TEOW MASTER'!N101</f>
        <v>2642.75</v>
      </c>
      <c r="BC33" s="75">
        <f t="shared" si="28"/>
        <v>1.6049582076033662E-2</v>
      </c>
      <c r="BD33" s="73">
        <f>BB33+'TEOW_TREND_2013_2014 &amp; Gain App'!R18</f>
        <v>2644.65</v>
      </c>
      <c r="BE33" s="74">
        <f t="shared" si="25"/>
        <v>1.5799604666221861E-2</v>
      </c>
      <c r="BF33" s="78">
        <f>MFW_TREND_2013_2014!P32</f>
        <v>510.71504340962906</v>
      </c>
      <c r="BG33" s="79">
        <f t="shared" si="29"/>
        <v>6.2568206736899907E-3</v>
      </c>
      <c r="BH33" s="80">
        <f>'TEOW_TREND_2013_2014 &amp; Gain App'!P18</f>
        <v>2642.0569230769233</v>
      </c>
      <c r="BI33" s="81">
        <f t="shared" si="30"/>
        <v>1.6048275695545657E-2</v>
      </c>
      <c r="BJ33" s="80">
        <f>MFW_TREND_2013_2014!Q32</f>
        <v>509.77063141278609</v>
      </c>
      <c r="BK33" s="79">
        <f t="shared" si="31"/>
        <v>6.2560088562697465E-3</v>
      </c>
      <c r="BL33" s="78">
        <f>'TEOW_TREND_2013_2014 &amp; Gain App'!Q18</f>
        <v>2639.9273626373629</v>
      </c>
      <c r="BM33" s="79">
        <f t="shared" si="32"/>
        <v>1.6104480360253054E-2</v>
      </c>
      <c r="BN33" s="82">
        <f t="shared" si="26"/>
        <v>2.2060508824203445E-2</v>
      </c>
      <c r="BO33" s="82">
        <f t="shared" si="34"/>
        <v>1.8383757353502871E-3</v>
      </c>
      <c r="BP33" s="82">
        <f t="shared" si="27"/>
        <v>9.9649727461741285E-3</v>
      </c>
      <c r="BQ33" s="82">
        <f t="shared" si="33"/>
        <v>8.304143955145107E-4</v>
      </c>
    </row>
    <row r="34" spans="1:69" ht="15" x14ac:dyDescent="0.2">
      <c r="A34" s="72">
        <v>31</v>
      </c>
      <c r="B34" s="72">
        <v>834</v>
      </c>
      <c r="C34" s="67" t="s">
        <v>39</v>
      </c>
      <c r="D34" s="73">
        <f>'MFW MASTER'!B32</f>
        <v>480.75</v>
      </c>
      <c r="E34" s="74">
        <f t="shared" si="0"/>
        <v>5.7578132825995415E-3</v>
      </c>
      <c r="F34" s="73">
        <f>'TEOW MASTER'!B110</f>
        <v>1702.41</v>
      </c>
      <c r="G34" s="74">
        <f t="shared" si="1"/>
        <v>9.8366988442914575E-3</v>
      </c>
      <c r="H34" s="73">
        <f>'MFW MASTER'!C32</f>
        <v>480.7</v>
      </c>
      <c r="I34" s="75">
        <f t="shared" si="2"/>
        <v>5.7628612241768153E-3</v>
      </c>
      <c r="J34" s="73">
        <f>'TEOW MASTER'!C110</f>
        <v>1700.02</v>
      </c>
      <c r="K34" s="74">
        <f t="shared" si="3"/>
        <v>9.8474383165949447E-3</v>
      </c>
      <c r="L34" s="73">
        <f>'MFW MASTER'!D32</f>
        <v>480.63</v>
      </c>
      <c r="M34" s="74">
        <f t="shared" si="4"/>
        <v>5.7700949222566399E-3</v>
      </c>
      <c r="N34" s="73">
        <f>'TEOW MASTER'!D110</f>
        <v>1694.94</v>
      </c>
      <c r="O34" s="75">
        <f t="shared" si="5"/>
        <v>9.8511969829263284E-3</v>
      </c>
      <c r="P34" s="73">
        <f>'MFW MASTER'!E32</f>
        <v>480.52</v>
      </c>
      <c r="Q34" s="74">
        <f t="shared" si="6"/>
        <v>5.7765292943720136E-3</v>
      </c>
      <c r="R34" s="73">
        <f>'TEOW MASTER'!E110</f>
        <v>1685.65</v>
      </c>
      <c r="S34" s="75">
        <f t="shared" si="7"/>
        <v>9.8183601085371497E-3</v>
      </c>
      <c r="T34" s="73">
        <f>'MFW MASTER'!F32</f>
        <v>480.34</v>
      </c>
      <c r="U34" s="74">
        <f t="shared" si="8"/>
        <v>5.7867720355964441E-3</v>
      </c>
      <c r="V34" s="73">
        <f>'TEOW MASTER'!F110</f>
        <v>1676.54</v>
      </c>
      <c r="W34" s="75">
        <f t="shared" si="9"/>
        <v>9.8020783422601791E-3</v>
      </c>
      <c r="X34" s="73">
        <f>'MFW MASTER'!G32</f>
        <v>480.13</v>
      </c>
      <c r="Y34" s="74">
        <f t="shared" si="10"/>
        <v>5.7940194789772711E-3</v>
      </c>
      <c r="Z34" s="76">
        <f>'TEOW MASTER'!G110</f>
        <v>1669.75</v>
      </c>
      <c r="AA34" s="74">
        <f t="shared" si="11"/>
        <v>9.8058321610034437E-3</v>
      </c>
      <c r="AB34" s="73">
        <f>'MFW MASTER'!H32</f>
        <v>479.89</v>
      </c>
      <c r="AC34" s="74">
        <f t="shared" si="12"/>
        <v>5.7996461964508507E-3</v>
      </c>
      <c r="AD34" s="76">
        <f>'TEOW MASTER'!H110</f>
        <v>1658.36</v>
      </c>
      <c r="AE34" s="74">
        <f t="shared" si="13"/>
        <v>9.7789207616818339E-3</v>
      </c>
      <c r="AF34" s="73">
        <f>'MFW MASTER'!I32</f>
        <v>479.77</v>
      </c>
      <c r="AG34" s="75">
        <f t="shared" si="14"/>
        <v>5.8071922457193972E-3</v>
      </c>
      <c r="AH34" s="73">
        <f>'TEOW MASTER'!I110</f>
        <v>1652.34</v>
      </c>
      <c r="AI34" s="75">
        <f t="shared" si="15"/>
        <v>9.7743208214589542E-3</v>
      </c>
      <c r="AJ34" s="73">
        <f>'MFW MASTER'!J32</f>
        <v>479.45</v>
      </c>
      <c r="AK34" s="74">
        <f t="shared" si="16"/>
        <v>5.8139429382669406E-3</v>
      </c>
      <c r="AL34" s="76">
        <f>'TEOW MASTER'!J110</f>
        <v>1639.59</v>
      </c>
      <c r="AM34" s="75">
        <f t="shared" si="17"/>
        <v>9.717383118830164E-3</v>
      </c>
      <c r="AN34" s="73">
        <f>'MFW MASTER'!K32</f>
        <v>479.34</v>
      </c>
      <c r="AO34" s="74">
        <f t="shared" si="18"/>
        <v>5.8274542005991893E-3</v>
      </c>
      <c r="AP34" s="76">
        <f>'TEOW MASTER'!K110</f>
        <v>1633.03</v>
      </c>
      <c r="AQ34" s="74">
        <f t="shared" si="19"/>
        <v>9.756995174609033E-3</v>
      </c>
      <c r="AR34" s="73">
        <f>'MFW MASTER'!L32</f>
        <v>478.97</v>
      </c>
      <c r="AS34" s="74">
        <f t="shared" si="20"/>
        <v>5.8341479506806727E-3</v>
      </c>
      <c r="AT34" s="76">
        <f>'TEOW MASTER'!L110</f>
        <v>1617.05</v>
      </c>
      <c r="AU34" s="75">
        <f t="shared" si="21"/>
        <v>9.708440037098906E-3</v>
      </c>
      <c r="AV34" s="73">
        <f>'MFW MASTER'!M32</f>
        <v>478.79</v>
      </c>
      <c r="AW34" s="74">
        <f t="shared" si="22"/>
        <v>5.8397045174479936E-3</v>
      </c>
      <c r="AX34" s="76">
        <f>'TEOW MASTER'!M110</f>
        <v>1610.63</v>
      </c>
      <c r="AY34" s="75">
        <f t="shared" si="23"/>
        <v>9.7095340854551522E-3</v>
      </c>
      <c r="AZ34" s="77">
        <f>'MFW MASTER'!N32</f>
        <v>478.71</v>
      </c>
      <c r="BA34" s="74">
        <f t="shared" si="24"/>
        <v>5.8487062809978105E-3</v>
      </c>
      <c r="BB34" s="76">
        <f>'TEOW MASTER'!N110</f>
        <v>1605.27</v>
      </c>
      <c r="BC34" s="75">
        <f t="shared" si="28"/>
        <v>9.7489027033183448E-3</v>
      </c>
      <c r="BD34" s="73">
        <f>BB34+'TEOW_TREND_2013_2014 &amp; Gain App'!R27</f>
        <v>1640.09</v>
      </c>
      <c r="BE34" s="74">
        <f t="shared" si="25"/>
        <v>9.7981863827061449E-3</v>
      </c>
      <c r="BF34" s="78">
        <f>MFW_TREND_2013_2014!P33</f>
        <v>478.41275848460936</v>
      </c>
      <c r="BG34" s="79">
        <f t="shared" si="29"/>
        <v>5.8610821758048178E-3</v>
      </c>
      <c r="BH34" s="80">
        <f>'TEOW_TREND_2013_2014 &amp; Gain App'!P27</f>
        <v>1596.1784615384618</v>
      </c>
      <c r="BI34" s="81">
        <f t="shared" si="30"/>
        <v>9.6954428900907323E-3</v>
      </c>
      <c r="BJ34" s="80">
        <f>MFW_TREND_2013_2014!Q33</f>
        <v>478.23194159431733</v>
      </c>
      <c r="BK34" s="79">
        <f t="shared" si="31"/>
        <v>5.8689596410713991E-3</v>
      </c>
      <c r="BL34" s="78">
        <f>'TEOW_TREND_2013_2014 &amp; Gain App'!Q27</f>
        <v>1587.4393406593408</v>
      </c>
      <c r="BM34" s="79">
        <f t="shared" si="32"/>
        <v>9.6839352652496307E-3</v>
      </c>
      <c r="BN34" s="82">
        <f t="shared" si="26"/>
        <v>4.2433697347894345E-3</v>
      </c>
      <c r="BO34" s="82">
        <f t="shared" si="34"/>
        <v>3.5361414456578619E-4</v>
      </c>
      <c r="BP34" s="82">
        <f t="shared" si="27"/>
        <v>5.7060285125204911E-2</v>
      </c>
      <c r="BQ34" s="82">
        <f t="shared" si="33"/>
        <v>4.7550237604337426E-3</v>
      </c>
    </row>
    <row r="35" spans="1:69" ht="15" x14ac:dyDescent="0.2">
      <c r="A35" s="72">
        <v>32</v>
      </c>
      <c r="B35" s="72">
        <v>242</v>
      </c>
      <c r="C35" s="67" t="s">
        <v>40</v>
      </c>
      <c r="D35" s="73">
        <f>'MFW MASTER'!B33</f>
        <v>401.7</v>
      </c>
      <c r="E35" s="74">
        <f t="shared" si="0"/>
        <v>4.8110527209989304E-3</v>
      </c>
      <c r="F35" s="73">
        <f>'TEOW MASTER'!B33</f>
        <v>398.52</v>
      </c>
      <c r="G35" s="74">
        <f t="shared" si="1"/>
        <v>2.302689260182348E-3</v>
      </c>
      <c r="H35" s="73">
        <f>'MFW MASTER'!C33</f>
        <v>401.68</v>
      </c>
      <c r="I35" s="75">
        <f t="shared" si="2"/>
        <v>4.8155317173441715E-3</v>
      </c>
      <c r="J35" s="73">
        <f>'TEOW MASTER'!C33</f>
        <v>398.5</v>
      </c>
      <c r="K35" s="74">
        <f t="shared" si="3"/>
        <v>2.3083282368225582E-3</v>
      </c>
      <c r="L35" s="73">
        <f>'MFW MASTER'!D33</f>
        <v>401.67</v>
      </c>
      <c r="M35" s="74">
        <f t="shared" si="4"/>
        <v>4.822158474133584E-3</v>
      </c>
      <c r="N35" s="73">
        <f>'TEOW MASTER'!D33</f>
        <v>398.49</v>
      </c>
      <c r="O35" s="75">
        <f t="shared" si="5"/>
        <v>2.3160722419237924E-3</v>
      </c>
      <c r="P35" s="73">
        <f>'MFW MASTER'!E33</f>
        <v>401.64</v>
      </c>
      <c r="Q35" s="74">
        <f t="shared" si="6"/>
        <v>4.8282802501281438E-3</v>
      </c>
      <c r="R35" s="73">
        <f>'TEOW MASTER'!E33</f>
        <v>398.47</v>
      </c>
      <c r="S35" s="75">
        <f t="shared" si="7"/>
        <v>2.3209574659323099E-3</v>
      </c>
      <c r="T35" s="73">
        <f>'MFW MASTER'!F33</f>
        <v>401.59</v>
      </c>
      <c r="U35" s="74">
        <f t="shared" si="8"/>
        <v>4.838051758702536E-3</v>
      </c>
      <c r="V35" s="83">
        <f>'TEOW MASTER'!F33</f>
        <v>398.41</v>
      </c>
      <c r="W35" s="75">
        <f t="shared" si="9"/>
        <v>2.3293485585431173E-3</v>
      </c>
      <c r="X35" s="73">
        <f>'MFW MASTER'!G33</f>
        <v>401.49</v>
      </c>
      <c r="Y35" s="74">
        <f t="shared" si="10"/>
        <v>4.8450229742248658E-3</v>
      </c>
      <c r="Z35" s="84">
        <f>'TEOW MASTER'!G33</f>
        <v>398.31</v>
      </c>
      <c r="AA35" s="74">
        <f t="shared" si="11"/>
        <v>2.339129215780375E-3</v>
      </c>
      <c r="AB35" s="73">
        <f>'MFW MASTER'!H33</f>
        <v>401.39</v>
      </c>
      <c r="AC35" s="74">
        <f t="shared" si="12"/>
        <v>4.8509449807110109E-3</v>
      </c>
      <c r="AD35" s="84">
        <f>'TEOW MASTER'!H33</f>
        <v>398.22</v>
      </c>
      <c r="AE35" s="74">
        <f t="shared" si="13"/>
        <v>2.3482005268560145E-3</v>
      </c>
      <c r="AF35" s="73">
        <f>'MFW MASTER'!I33</f>
        <v>401.34</v>
      </c>
      <c r="AG35" s="75">
        <f t="shared" si="14"/>
        <v>4.8578663440753339E-3</v>
      </c>
      <c r="AH35" s="83">
        <f>'TEOW MASTER'!I33</f>
        <v>398.16</v>
      </c>
      <c r="AI35" s="75">
        <f t="shared" si="15"/>
        <v>2.3552922390501336E-3</v>
      </c>
      <c r="AJ35" s="73">
        <f>'MFW MASTER'!J33</f>
        <v>401.23</v>
      </c>
      <c r="AK35" s="74">
        <f t="shared" si="16"/>
        <v>4.8654256442190943E-3</v>
      </c>
      <c r="AL35" s="84">
        <f>'TEOW MASTER'!J33</f>
        <v>398.07</v>
      </c>
      <c r="AM35" s="75">
        <f t="shared" si="17"/>
        <v>2.3592475546403207E-3</v>
      </c>
      <c r="AN35" s="73">
        <f>'MFW MASTER'!K33</f>
        <v>401.15</v>
      </c>
      <c r="AO35" s="74">
        <f t="shared" si="18"/>
        <v>4.8768791516884983E-3</v>
      </c>
      <c r="AP35" s="84">
        <f>'TEOW MASTER'!K33</f>
        <v>397.99</v>
      </c>
      <c r="AQ35" s="74">
        <f t="shared" si="19"/>
        <v>2.3779027388000518E-3</v>
      </c>
      <c r="AR35" s="73">
        <f>'MFW MASTER'!L33</f>
        <v>401.07</v>
      </c>
      <c r="AS35" s="74">
        <f t="shared" si="20"/>
        <v>4.8852782399304703E-3</v>
      </c>
      <c r="AT35" s="84">
        <f>'TEOW MASTER'!L33</f>
        <v>397.91</v>
      </c>
      <c r="AU35" s="75">
        <f t="shared" si="21"/>
        <v>2.3889708884462608E-3</v>
      </c>
      <c r="AV35" s="73">
        <f>'MFW MASTER'!M33</f>
        <v>401</v>
      </c>
      <c r="AW35" s="74">
        <f t="shared" si="22"/>
        <v>4.8909156655248549E-3</v>
      </c>
      <c r="AX35" s="84">
        <f>'TEOW MASTER'!M33</f>
        <v>397.83</v>
      </c>
      <c r="AY35" s="75">
        <f t="shared" si="23"/>
        <v>2.3982813838166576E-3</v>
      </c>
      <c r="AZ35" s="77">
        <f>'MFW MASTER'!N33</f>
        <v>400.93</v>
      </c>
      <c r="BA35" s="74">
        <f t="shared" si="24"/>
        <v>4.8984182683471248E-3</v>
      </c>
      <c r="BB35" s="84">
        <f>'TEOW MASTER'!N33</f>
        <v>397.77</v>
      </c>
      <c r="BC35" s="75">
        <f t="shared" si="28"/>
        <v>2.4156814917733081E-3</v>
      </c>
      <c r="BD35" s="73">
        <f>BB35+'TEOW_TREND_2013_2014 &amp; Gain App'!R45</f>
        <v>397.83</v>
      </c>
      <c r="BE35" s="74">
        <f t="shared" si="25"/>
        <v>2.3767064542994506E-3</v>
      </c>
      <c r="BF35" s="78">
        <f>MFW_TREND_2013_2014!P34</f>
        <v>400.83862273086032</v>
      </c>
      <c r="BG35" s="79">
        <f t="shared" si="29"/>
        <v>4.9107137412130204E-3</v>
      </c>
      <c r="BH35" s="80">
        <f>'TEOW_TREND_2013_2014 &amp; Gain App'!P45</f>
        <v>397.7253846153846</v>
      </c>
      <c r="BI35" s="81">
        <f t="shared" si="30"/>
        <v>2.4158475041450838E-3</v>
      </c>
      <c r="BJ35" s="80">
        <f>MFW_TREND_2013_2014!Q34</f>
        <v>400.77087608524073</v>
      </c>
      <c r="BK35" s="79">
        <f t="shared" si="31"/>
        <v>4.9183416925680607E-3</v>
      </c>
      <c r="BL35" s="78">
        <f>'TEOW_TREND_2013_2014 &amp; Gain App'!Q45</f>
        <v>397.65703296703288</v>
      </c>
      <c r="BM35" s="79">
        <f t="shared" si="32"/>
        <v>2.42584700176608E-3</v>
      </c>
      <c r="BN35" s="82">
        <f t="shared" si="26"/>
        <v>1.9168533731640076E-3</v>
      </c>
      <c r="BO35" s="82">
        <f t="shared" si="34"/>
        <v>1.5973778109700063E-4</v>
      </c>
      <c r="BP35" s="82">
        <f t="shared" si="27"/>
        <v>1.8819632640770852E-3</v>
      </c>
      <c r="BQ35" s="82">
        <f t="shared" si="33"/>
        <v>1.5683027200642376E-4</v>
      </c>
    </row>
    <row r="36" spans="1:69" ht="15" x14ac:dyDescent="0.2">
      <c r="A36" s="72">
        <v>33</v>
      </c>
      <c r="B36" s="72">
        <v>90</v>
      </c>
      <c r="C36" s="67" t="s">
        <v>41</v>
      </c>
      <c r="D36" s="73">
        <f>'MFW MASTER'!B34</f>
        <v>394.92</v>
      </c>
      <c r="E36" s="74">
        <f t="shared" si="0"/>
        <v>4.7298504868730339E-3</v>
      </c>
      <c r="F36" s="73">
        <f>'TEOW MASTER'!B12</f>
        <v>394.57</v>
      </c>
      <c r="G36" s="74">
        <f t="shared" si="1"/>
        <v>2.2798657567754421E-3</v>
      </c>
      <c r="H36" s="73">
        <f>'MFW MASTER'!C34</f>
        <v>394.87</v>
      </c>
      <c r="I36" s="75">
        <f t="shared" si="2"/>
        <v>4.7338901842951921E-3</v>
      </c>
      <c r="J36" s="73">
        <f>'TEOW MASTER'!C12</f>
        <v>394.52</v>
      </c>
      <c r="K36" s="74">
        <f t="shared" si="3"/>
        <v>2.285273917167467E-3</v>
      </c>
      <c r="L36" s="73">
        <f>'MFW MASTER'!D34</f>
        <v>394.73</v>
      </c>
      <c r="M36" s="74">
        <f t="shared" si="4"/>
        <v>4.7388418714236803E-3</v>
      </c>
      <c r="N36" s="73">
        <f>'TEOW MASTER'!D12</f>
        <v>394.37</v>
      </c>
      <c r="O36" s="75">
        <f t="shared" si="5"/>
        <v>2.2921263019084191E-3</v>
      </c>
      <c r="P36" s="73">
        <f>'MFW MASTER'!E34</f>
        <v>394.69</v>
      </c>
      <c r="Q36" s="74">
        <f t="shared" si="6"/>
        <v>4.7447314309408354E-3</v>
      </c>
      <c r="R36" s="73">
        <f>'TEOW MASTER'!E12</f>
        <v>394.33</v>
      </c>
      <c r="S36" s="75">
        <f t="shared" si="7"/>
        <v>2.2968433195499978E-3</v>
      </c>
      <c r="T36" s="73">
        <f>'MFW MASTER'!F34</f>
        <v>394.59</v>
      </c>
      <c r="U36" s="74">
        <f t="shared" si="8"/>
        <v>4.7537210674230774E-3</v>
      </c>
      <c r="V36" s="83">
        <f>'TEOW MASTER'!F12</f>
        <v>394.24</v>
      </c>
      <c r="W36" s="75">
        <f t="shared" si="9"/>
        <v>2.3049681878467873E-3</v>
      </c>
      <c r="X36" s="73">
        <f>'MFW MASTER'!G34</f>
        <v>394.44</v>
      </c>
      <c r="Y36" s="74">
        <f t="shared" si="10"/>
        <v>4.7599463547118382E-3</v>
      </c>
      <c r="Z36" s="84">
        <f>'TEOW MASTER'!G12</f>
        <v>394.07</v>
      </c>
      <c r="AA36" s="74">
        <f t="shared" si="11"/>
        <v>2.3142292437111104E-3</v>
      </c>
      <c r="AB36" s="73">
        <f>'MFW MASTER'!H34</f>
        <v>394.26</v>
      </c>
      <c r="AC36" s="74">
        <f t="shared" si="12"/>
        <v>4.7647763225170609E-3</v>
      </c>
      <c r="AD36" s="84">
        <f>'TEOW MASTER'!H12</f>
        <v>393.88</v>
      </c>
      <c r="AE36" s="74">
        <f t="shared" si="13"/>
        <v>2.3226086673648911E-3</v>
      </c>
      <c r="AF36" s="73">
        <f>'MFW MASTER'!I34</f>
        <v>394.02</v>
      </c>
      <c r="AG36" s="75">
        <f t="shared" si="14"/>
        <v>4.7692642071374969E-3</v>
      </c>
      <c r="AH36" s="83">
        <f>'TEOW MASTER'!I12</f>
        <v>393.63</v>
      </c>
      <c r="AI36" s="75">
        <f t="shared" si="15"/>
        <v>2.3284952884702228E-3</v>
      </c>
      <c r="AJ36" s="73">
        <f>'MFW MASTER'!J34</f>
        <v>393.75</v>
      </c>
      <c r="AK36" s="74">
        <f t="shared" si="16"/>
        <v>4.774721101142158E-3</v>
      </c>
      <c r="AL36" s="84">
        <f>'TEOW MASTER'!J12</f>
        <v>393.35</v>
      </c>
      <c r="AM36" s="75">
        <f t="shared" si="17"/>
        <v>2.3312734584815995E-3</v>
      </c>
      <c r="AN36" s="73">
        <f>'MFW MASTER'!K34</f>
        <v>393.52</v>
      </c>
      <c r="AO36" s="74">
        <f t="shared" si="18"/>
        <v>4.7841193662531666E-3</v>
      </c>
      <c r="AP36" s="84">
        <f>'TEOW MASTER'!K12</f>
        <v>393.11</v>
      </c>
      <c r="AQ36" s="74">
        <f t="shared" si="19"/>
        <v>2.34874581182866E-3</v>
      </c>
      <c r="AR36" s="73">
        <f>'MFW MASTER'!L34</f>
        <v>393.35</v>
      </c>
      <c r="AS36" s="74">
        <f t="shared" si="20"/>
        <v>4.7912439117277546E-3</v>
      </c>
      <c r="AT36" s="84">
        <f>'TEOW MASTER'!L12</f>
        <v>392.93</v>
      </c>
      <c r="AU36" s="75">
        <f t="shared" si="21"/>
        <v>2.3590719790836851E-3</v>
      </c>
      <c r="AV36" s="73">
        <f>'MFW MASTER'!M34</f>
        <v>393.18</v>
      </c>
      <c r="AW36" s="74">
        <f t="shared" si="22"/>
        <v>4.7955367116485348E-3</v>
      </c>
      <c r="AX36" s="84">
        <f>'TEOW MASTER'!M12</f>
        <v>392.75</v>
      </c>
      <c r="AY36" s="75">
        <f t="shared" si="23"/>
        <v>2.3676570733579473E-3</v>
      </c>
      <c r="AZ36" s="77">
        <f>'MFW MASTER'!N34</f>
        <v>392.93</v>
      </c>
      <c r="BA36" s="74">
        <f t="shared" si="24"/>
        <v>4.800677151077834E-3</v>
      </c>
      <c r="BB36" s="84">
        <f>'TEOW MASTER'!N12</f>
        <v>392.51</v>
      </c>
      <c r="BC36" s="75">
        <f t="shared" si="28"/>
        <v>2.3837371906778823E-3</v>
      </c>
      <c r="BD36" s="73">
        <f>BB36+'TEOW_TREND_2013_2014 &amp; Gain App'!R46</f>
        <v>392.83</v>
      </c>
      <c r="BE36" s="74">
        <f t="shared" si="25"/>
        <v>2.3468355740956016E-3</v>
      </c>
      <c r="BF36" s="78">
        <f>MFW_TREND_2013_2014!P35</f>
        <v>392.76755327545391</v>
      </c>
      <c r="BG36" s="79">
        <f t="shared" si="29"/>
        <v>4.8118342684443458E-3</v>
      </c>
      <c r="BH36" s="80">
        <f>'TEOW_TREND_2013_2014 &amp; Gain App'!P46</f>
        <v>392.44884615384615</v>
      </c>
      <c r="BI36" s="81">
        <f t="shared" si="30"/>
        <v>2.3837969668499591E-3</v>
      </c>
      <c r="BJ36" s="80">
        <f>MFW_TREND_2013_2014!Q35</f>
        <v>392.59986582478302</v>
      </c>
      <c r="BK36" s="79">
        <f t="shared" si="31"/>
        <v>4.8180653929851963E-3</v>
      </c>
      <c r="BL36" s="78">
        <f>'TEOW_TREND_2013_2014 &amp; Gain App'!Q46</f>
        <v>392.2683516483516</v>
      </c>
      <c r="BM36" s="79">
        <f t="shared" si="32"/>
        <v>2.3929741607581867E-3</v>
      </c>
      <c r="BN36" s="82">
        <f t="shared" si="26"/>
        <v>5.0389952395422082E-3</v>
      </c>
      <c r="BO36" s="82">
        <f t="shared" si="34"/>
        <v>4.1991626996185067E-4</v>
      </c>
      <c r="BP36" s="82">
        <f t="shared" ref="BP36:BP67" si="35">(F36-BB36)/F36</f>
        <v>5.220873355805059E-3</v>
      </c>
      <c r="BQ36" s="82">
        <f t="shared" si="33"/>
        <v>4.3507277965042159E-4</v>
      </c>
    </row>
    <row r="37" spans="1:69" ht="15" x14ac:dyDescent="0.2">
      <c r="A37" s="72">
        <v>34</v>
      </c>
      <c r="B37" s="72">
        <v>116</v>
      </c>
      <c r="C37" s="67" t="s">
        <v>42</v>
      </c>
      <c r="D37" s="73">
        <f>'MFW MASTER'!B35</f>
        <v>338.39</v>
      </c>
      <c r="E37" s="74">
        <f t="shared" si="0"/>
        <v>4.0528059005696488E-3</v>
      </c>
      <c r="F37" s="73">
        <f>'TEOW MASTER'!B16</f>
        <v>753.39</v>
      </c>
      <c r="G37" s="74">
        <f t="shared" si="1"/>
        <v>4.3531643624630618E-3</v>
      </c>
      <c r="H37" s="73">
        <f>'MFW MASTER'!C35</f>
        <v>338.26</v>
      </c>
      <c r="I37" s="75">
        <f t="shared" si="2"/>
        <v>4.0552224624298928E-3</v>
      </c>
      <c r="J37" s="73">
        <f>'TEOW MASTER'!C16</f>
        <v>750.75</v>
      </c>
      <c r="K37" s="74">
        <f t="shared" si="3"/>
        <v>4.3487513771506541E-3</v>
      </c>
      <c r="L37" s="73">
        <f>'MFW MASTER'!D35</f>
        <v>337.87</v>
      </c>
      <c r="M37" s="74">
        <f t="shared" si="4"/>
        <v>4.0562219823624219E-3</v>
      </c>
      <c r="N37" s="73">
        <f>'TEOW MASTER'!D16</f>
        <v>746.02</v>
      </c>
      <c r="O37" s="75">
        <f t="shared" si="5"/>
        <v>4.3359587791914162E-3</v>
      </c>
      <c r="P37" s="73">
        <f>'MFW MASTER'!E35</f>
        <v>337.67</v>
      </c>
      <c r="Q37" s="74">
        <f t="shared" si="6"/>
        <v>4.0592704712199244E-3</v>
      </c>
      <c r="R37" s="73">
        <f>'TEOW MASTER'!E16</f>
        <v>743.08</v>
      </c>
      <c r="S37" s="75">
        <f t="shared" si="7"/>
        <v>4.328198041972999E-3</v>
      </c>
      <c r="T37" s="73">
        <f>'MFW MASTER'!F35</f>
        <v>336.96</v>
      </c>
      <c r="U37" s="74">
        <f t="shared" si="8"/>
        <v>4.0594385333609069E-3</v>
      </c>
      <c r="V37" s="83">
        <f>'TEOW MASTER'!F16</f>
        <v>737.63</v>
      </c>
      <c r="W37" s="75">
        <f t="shared" si="9"/>
        <v>4.3126361718786163E-3</v>
      </c>
      <c r="X37" s="73">
        <f>'MFW MASTER'!G35</f>
        <v>335.98</v>
      </c>
      <c r="Y37" s="74">
        <f t="shared" si="10"/>
        <v>4.0544741310619701E-3</v>
      </c>
      <c r="Z37" s="84">
        <f>'TEOW MASTER'!G16</f>
        <v>730.99</v>
      </c>
      <c r="AA37" s="74">
        <f t="shared" si="11"/>
        <v>4.2928374016301283E-3</v>
      </c>
      <c r="AB37" s="73">
        <f>'MFW MASTER'!H35</f>
        <v>334.3</v>
      </c>
      <c r="AC37" s="74">
        <f t="shared" si="12"/>
        <v>4.0401377888131017E-3</v>
      </c>
      <c r="AD37" s="84">
        <f>'TEOW MASTER'!H16</f>
        <v>716.51</v>
      </c>
      <c r="AE37" s="74">
        <f t="shared" si="13"/>
        <v>4.2250744801808114E-3</v>
      </c>
      <c r="AF37" s="73">
        <f>'MFW MASTER'!I35</f>
        <v>332.17</v>
      </c>
      <c r="AG37" s="75">
        <f t="shared" si="14"/>
        <v>4.0206245664810483E-3</v>
      </c>
      <c r="AH37" s="83">
        <f>'TEOW MASTER'!I16</f>
        <v>705.87</v>
      </c>
      <c r="AI37" s="75">
        <f t="shared" si="15"/>
        <v>4.1755327827464276E-3</v>
      </c>
      <c r="AJ37" s="73">
        <f>'MFW MASTER'!J35</f>
        <v>331.27</v>
      </c>
      <c r="AK37" s="74">
        <f t="shared" si="16"/>
        <v>4.0170713883818732E-3</v>
      </c>
      <c r="AL37" s="84">
        <f>'TEOW MASTER'!J16</f>
        <v>702</v>
      </c>
      <c r="AM37" s="75">
        <f t="shared" si="17"/>
        <v>4.1605541320810539E-3</v>
      </c>
      <c r="AN37" s="73">
        <f>'MFW MASTER'!K35</f>
        <v>326.51</v>
      </c>
      <c r="AO37" s="74">
        <f t="shared" si="18"/>
        <v>3.9694623253591216E-3</v>
      </c>
      <c r="AP37" s="84">
        <f>'TEOW MASTER'!K16</f>
        <v>681.86</v>
      </c>
      <c r="AQ37" s="74">
        <f t="shared" si="19"/>
        <v>4.0739635706379647E-3</v>
      </c>
      <c r="AR37" s="73">
        <f>'MFW MASTER'!L35</f>
        <v>324.82</v>
      </c>
      <c r="AS37" s="74">
        <f t="shared" si="20"/>
        <v>3.956506539741729E-3</v>
      </c>
      <c r="AT37" s="84">
        <f>'TEOW MASTER'!L16</f>
        <v>667.62</v>
      </c>
      <c r="AU37" s="75">
        <f t="shared" si="21"/>
        <v>4.0082549937033316E-3</v>
      </c>
      <c r="AV37" s="73">
        <f>'MFW MASTER'!M35</f>
        <v>324.29000000000002</v>
      </c>
      <c r="AW37" s="74">
        <f t="shared" si="22"/>
        <v>3.9552993545462723E-3</v>
      </c>
      <c r="AX37" s="84">
        <f>'TEOW MASTER'!M16</f>
        <v>665.39</v>
      </c>
      <c r="AY37" s="75">
        <f t="shared" si="23"/>
        <v>4.0112421134096618E-3</v>
      </c>
      <c r="AZ37" s="77">
        <f>'MFW MASTER'!N35</f>
        <v>323.22000000000003</v>
      </c>
      <c r="BA37" s="74">
        <f t="shared" si="24"/>
        <v>3.9489854904725457E-3</v>
      </c>
      <c r="BB37" s="84">
        <f>'TEOW MASTER'!N16</f>
        <v>653.75</v>
      </c>
      <c r="BC37" s="75">
        <f t="shared" si="28"/>
        <v>3.9702636580104082E-3</v>
      </c>
      <c r="BD37" s="73">
        <f>BB37+'TEOW_TREND_2013_2014 &amp; Gain App'!R38</f>
        <v>681.19</v>
      </c>
      <c r="BE37" s="74">
        <f t="shared" si="25"/>
        <v>4.0695489772119824E-3</v>
      </c>
      <c r="BF37" s="78">
        <f>MFW_TREND_2013_2014!P36</f>
        <v>321.42549723756912</v>
      </c>
      <c r="BG37" s="79">
        <f t="shared" si="29"/>
        <v>3.937815660844092E-3</v>
      </c>
      <c r="BH37" s="80">
        <f>'TEOW_TREND_2013_2014 &amp; Gain App'!P38</f>
        <v>649.67076923076922</v>
      </c>
      <c r="BI37" s="81">
        <f t="shared" si="30"/>
        <v>3.9462040067669846E-3</v>
      </c>
      <c r="BJ37" s="80">
        <f>MFW_TREND_2013_2014!Q36</f>
        <v>320.03541436464093</v>
      </c>
      <c r="BK37" s="79">
        <f t="shared" si="31"/>
        <v>3.927539687871736E-3</v>
      </c>
      <c r="BL37" s="78">
        <f>'TEOW_TREND_2013_2014 &amp; Gain App'!Q38</f>
        <v>640.7791208791208</v>
      </c>
      <c r="BM37" s="79">
        <f t="shared" si="32"/>
        <v>3.9089767822810956E-3</v>
      </c>
      <c r="BN37" s="82">
        <f t="shared" si="26"/>
        <v>4.482992996246922E-2</v>
      </c>
      <c r="BO37" s="82">
        <f t="shared" si="34"/>
        <v>3.7358274968724348E-3</v>
      </c>
      <c r="BP37" s="82">
        <f t="shared" si="35"/>
        <v>0.13225553830021633</v>
      </c>
      <c r="BQ37" s="82">
        <f t="shared" si="33"/>
        <v>1.1021294858351361E-2</v>
      </c>
    </row>
    <row r="38" spans="1:69" ht="15" x14ac:dyDescent="0.2">
      <c r="A38" s="72">
        <v>35</v>
      </c>
      <c r="B38" s="72">
        <v>188</v>
      </c>
      <c r="C38" s="67" t="s">
        <v>43</v>
      </c>
      <c r="D38" s="73">
        <f>'MFW MASTER'!B36</f>
        <v>336.38</v>
      </c>
      <c r="E38" s="74">
        <f t="shared" si="0"/>
        <v>4.0287326718686086E-3</v>
      </c>
      <c r="F38" s="73">
        <f>'TEOW MASTER'!B25</f>
        <v>881.62</v>
      </c>
      <c r="G38" s="74">
        <f t="shared" si="1"/>
        <v>5.094090398378907E-3</v>
      </c>
      <c r="H38" s="73">
        <f>'MFW MASTER'!C36</f>
        <v>336.35</v>
      </c>
      <c r="I38" s="75">
        <f t="shared" si="2"/>
        <v>4.0323244700475802E-3</v>
      </c>
      <c r="J38" s="73">
        <f>'TEOW MASTER'!C25</f>
        <v>880.32</v>
      </c>
      <c r="K38" s="74">
        <f t="shared" si="3"/>
        <v>5.0992911253190326E-3</v>
      </c>
      <c r="L38" s="73">
        <f>'MFW MASTER'!D36</f>
        <v>336.22</v>
      </c>
      <c r="M38" s="74">
        <f t="shared" si="4"/>
        <v>4.0364132799890302E-3</v>
      </c>
      <c r="N38" s="73">
        <f>'TEOW MASTER'!D25</f>
        <v>879.33</v>
      </c>
      <c r="O38" s="75">
        <f t="shared" si="5"/>
        <v>5.1107726780868987E-3</v>
      </c>
      <c r="P38" s="73">
        <f>'MFW MASTER'!E36</f>
        <v>336.19</v>
      </c>
      <c r="Q38" s="74">
        <f t="shared" si="6"/>
        <v>4.0414787802275191E-3</v>
      </c>
      <c r="R38" s="73">
        <f>'TEOW MASTER'!E25</f>
        <v>878.7</v>
      </c>
      <c r="S38" s="75">
        <f t="shared" si="7"/>
        <v>5.1181401995500806E-3</v>
      </c>
      <c r="T38" s="73">
        <f>'MFW MASTER'!F36</f>
        <v>336.17</v>
      </c>
      <c r="U38" s="74">
        <f t="shared" si="8"/>
        <v>4.0499212124879393E-3</v>
      </c>
      <c r="V38" s="83">
        <f>'TEOW MASTER'!F25</f>
        <v>877.68</v>
      </c>
      <c r="W38" s="75">
        <f t="shared" si="9"/>
        <v>5.1314541373512794E-3</v>
      </c>
      <c r="X38" s="73">
        <f>'MFW MASTER'!G36</f>
        <v>336.07</v>
      </c>
      <c r="Y38" s="74">
        <f t="shared" si="10"/>
        <v>4.0555602155663917E-3</v>
      </c>
      <c r="Z38" s="84">
        <f>'TEOW MASTER'!G25</f>
        <v>875.39</v>
      </c>
      <c r="AA38" s="74">
        <f t="shared" si="11"/>
        <v>5.1408458843664046E-3</v>
      </c>
      <c r="AB38" s="73">
        <f>'MFW MASTER'!H36</f>
        <v>336.05</v>
      </c>
      <c r="AC38" s="74">
        <f t="shared" si="12"/>
        <v>4.061287178972907E-3</v>
      </c>
      <c r="AD38" s="84">
        <f>'TEOW MASTER'!H25</f>
        <v>874.56</v>
      </c>
      <c r="AE38" s="74">
        <f t="shared" si="13"/>
        <v>5.1570545245522475E-3</v>
      </c>
      <c r="AF38" s="73">
        <f>'MFW MASTER'!I36</f>
        <v>335.99</v>
      </c>
      <c r="AG38" s="75">
        <f t="shared" si="14"/>
        <v>4.066862293680848E-3</v>
      </c>
      <c r="AH38" s="83">
        <f>'TEOW MASTER'!I25</f>
        <v>873.25</v>
      </c>
      <c r="AI38" s="75">
        <f t="shared" si="15"/>
        <v>5.1656594026284128E-3</v>
      </c>
      <c r="AJ38" s="73">
        <f>'MFW MASTER'!J36</f>
        <v>335.75</v>
      </c>
      <c r="AK38" s="74">
        <f t="shared" si="16"/>
        <v>4.0713971040215353E-3</v>
      </c>
      <c r="AL38" s="84">
        <f>'TEOW MASTER'!J25</f>
        <v>870.99</v>
      </c>
      <c r="AM38" s="75">
        <f t="shared" si="17"/>
        <v>5.162109748577318E-3</v>
      </c>
      <c r="AN38" s="73">
        <f>'MFW MASTER'!K36</f>
        <v>335.51</v>
      </c>
      <c r="AO38" s="74">
        <f t="shared" si="18"/>
        <v>4.0788775375371006E-3</v>
      </c>
      <c r="AP38" s="84">
        <f>'TEOW MASTER'!K25</f>
        <v>868.38</v>
      </c>
      <c r="AQ38" s="74">
        <f t="shared" si="19"/>
        <v>5.1883795580773108E-3</v>
      </c>
      <c r="AR38" s="73">
        <f>'MFW MASTER'!L36</f>
        <v>335.34</v>
      </c>
      <c r="AS38" s="74">
        <f t="shared" si="20"/>
        <v>4.0846465828366209E-3</v>
      </c>
      <c r="AT38" s="84">
        <f>'TEOW MASTER'!L25</f>
        <v>867.1</v>
      </c>
      <c r="AU38" s="75">
        <f t="shared" si="21"/>
        <v>5.2058924313833597E-3</v>
      </c>
      <c r="AV38" s="73">
        <f>'MFW MASTER'!M36</f>
        <v>335.26</v>
      </c>
      <c r="AW38" s="74">
        <f t="shared" si="22"/>
        <v>4.0890982195108802E-3</v>
      </c>
      <c r="AX38" s="84">
        <f>'TEOW MASTER'!M25</f>
        <v>865.74</v>
      </c>
      <c r="AY38" s="75">
        <f t="shared" si="23"/>
        <v>5.219033570181819E-3</v>
      </c>
      <c r="AZ38" s="77">
        <f>'MFW MASTER'!N36</f>
        <v>335.21</v>
      </c>
      <c r="BA38" s="74">
        <f t="shared" si="24"/>
        <v>4.0954749899798958E-3</v>
      </c>
      <c r="BB38" s="84">
        <f>'TEOW MASTER'!N25</f>
        <v>865.11</v>
      </c>
      <c r="BC38" s="75">
        <f t="shared" si="28"/>
        <v>5.2538658404304162E-3</v>
      </c>
      <c r="BD38" s="73">
        <f>BB38+'TEOW_TREND_2013_2014 &amp; Gain App'!R35</f>
        <v>874.84</v>
      </c>
      <c r="BE38" s="74">
        <f t="shared" si="25"/>
        <v>5.2264481675070541E-3</v>
      </c>
      <c r="BF38" s="78">
        <f>MFW_TREND_2013_2014!P37</f>
        <v>335.08619179163378</v>
      </c>
      <c r="BG38" s="79">
        <f t="shared" si="29"/>
        <v>4.1051741853398768E-3</v>
      </c>
      <c r="BH38" s="80">
        <f>'TEOW_TREND_2013_2014 &amp; Gain App'!P35</f>
        <v>863.42230769230775</v>
      </c>
      <c r="BI38" s="81">
        <f t="shared" si="30"/>
        <v>5.2445649881734122E-3</v>
      </c>
      <c r="BJ38" s="80">
        <f>MFW_TREND_2013_2014!Q37</f>
        <v>334.98551696921868</v>
      </c>
      <c r="BK38" s="79">
        <f t="shared" si="31"/>
        <v>4.1110103873060579E-3</v>
      </c>
      <c r="BL38" s="78">
        <f>'TEOW_TREND_2013_2014 &amp; Gain App'!Q35</f>
        <v>861.95329670329681</v>
      </c>
      <c r="BM38" s="79">
        <f t="shared" si="32"/>
        <v>5.2582166216671167E-3</v>
      </c>
      <c r="BN38" s="82">
        <f t="shared" si="26"/>
        <v>3.4782091682026752E-3</v>
      </c>
      <c r="BO38" s="82">
        <f t="shared" si="34"/>
        <v>2.898507640168896E-4</v>
      </c>
      <c r="BP38" s="82">
        <f t="shared" si="35"/>
        <v>1.8726889135908885E-2</v>
      </c>
      <c r="BQ38" s="82">
        <f t="shared" si="33"/>
        <v>1.5605740946590737E-3</v>
      </c>
    </row>
    <row r="39" spans="1:69" ht="15" x14ac:dyDescent="0.2">
      <c r="A39" s="72">
        <v>36</v>
      </c>
      <c r="B39" s="72">
        <v>84</v>
      </c>
      <c r="C39" s="67" t="s">
        <v>44</v>
      </c>
      <c r="D39" s="73">
        <f>'MFW MASTER'!B37</f>
        <v>306.19</v>
      </c>
      <c r="E39" s="74">
        <f t="shared" si="0"/>
        <v>3.6671551721251241E-3</v>
      </c>
      <c r="F39" s="73">
        <f>'TEOW MASTER'!B11</f>
        <v>1239.67</v>
      </c>
      <c r="G39" s="74">
        <f t="shared" si="1"/>
        <v>7.1629398654277122E-3</v>
      </c>
      <c r="H39" s="73">
        <f>'MFW MASTER'!C37</f>
        <v>306.08999999999997</v>
      </c>
      <c r="I39" s="75">
        <f t="shared" si="2"/>
        <v>3.6695531352366989E-3</v>
      </c>
      <c r="J39" s="73">
        <f>'TEOW MASTER'!C11</f>
        <v>1234.25</v>
      </c>
      <c r="K39" s="74">
        <f t="shared" si="3"/>
        <v>7.1494457372603317E-3</v>
      </c>
      <c r="L39" s="73">
        <f>'MFW MASTER'!D37</f>
        <v>305.97000000000003</v>
      </c>
      <c r="M39" s="74">
        <f t="shared" si="4"/>
        <v>3.6732537364768413E-3</v>
      </c>
      <c r="N39" s="73">
        <f>'TEOW MASTER'!D11</f>
        <v>1231.5899999999999</v>
      </c>
      <c r="O39" s="75">
        <f t="shared" si="5"/>
        <v>7.1581505494012973E-3</v>
      </c>
      <c r="P39" s="73">
        <f>'MFW MASTER'!E37</f>
        <v>305.72000000000003</v>
      </c>
      <c r="Q39" s="74">
        <f t="shared" si="6"/>
        <v>3.6751863312149591E-3</v>
      </c>
      <c r="R39" s="73">
        <f>'TEOW MASTER'!E11</f>
        <v>1229.17</v>
      </c>
      <c r="S39" s="75">
        <f t="shared" si="7"/>
        <v>7.1595133596005153E-3</v>
      </c>
      <c r="T39" s="73">
        <f>'MFW MASTER'!F37</f>
        <v>305.52999999999997</v>
      </c>
      <c r="U39" s="74">
        <f t="shared" si="8"/>
        <v>3.6807937295161379E-3</v>
      </c>
      <c r="V39" s="73">
        <f>'TEOW MASTER'!F11</f>
        <v>1227.33</v>
      </c>
      <c r="W39" s="75">
        <f t="shared" si="9"/>
        <v>7.1757219104859916E-3</v>
      </c>
      <c r="X39" s="73">
        <f>'MFW MASTER'!G37</f>
        <v>305.14</v>
      </c>
      <c r="Y39" s="74">
        <f t="shared" si="10"/>
        <v>3.6823091742134934E-3</v>
      </c>
      <c r="Z39" s="76">
        <f>'TEOW MASTER'!G11</f>
        <v>1222.43</v>
      </c>
      <c r="AA39" s="74">
        <f t="shared" si="11"/>
        <v>7.178885107696026E-3</v>
      </c>
      <c r="AB39" s="73">
        <f>'MFW MASTER'!H37</f>
        <v>304.86</v>
      </c>
      <c r="AC39" s="74">
        <f t="shared" si="12"/>
        <v>3.6843446194961479E-3</v>
      </c>
      <c r="AD39" s="76">
        <f>'TEOW MASTER'!H11</f>
        <v>1221.1600000000001</v>
      </c>
      <c r="AE39" s="74">
        <f t="shared" si="13"/>
        <v>7.2008652387511697E-3</v>
      </c>
      <c r="AF39" s="73">
        <f>'MFW MASTER'!I37</f>
        <v>304.39</v>
      </c>
      <c r="AG39" s="75">
        <f t="shared" si="14"/>
        <v>3.6843721943317161E-3</v>
      </c>
      <c r="AH39" s="73">
        <f>'TEOW MASTER'!I11</f>
        <v>1213.9000000000001</v>
      </c>
      <c r="AI39" s="75">
        <f t="shared" si="15"/>
        <v>7.1807545935878968E-3</v>
      </c>
      <c r="AJ39" s="73">
        <f>'MFW MASTER'!J37</f>
        <v>304.07</v>
      </c>
      <c r="AK39" s="74">
        <f t="shared" si="16"/>
        <v>3.6872366862839264E-3</v>
      </c>
      <c r="AL39" s="76">
        <f>'TEOW MASTER'!J11</f>
        <v>1208.9100000000001</v>
      </c>
      <c r="AM39" s="75">
        <f t="shared" si="17"/>
        <v>7.1648653786525749E-3</v>
      </c>
      <c r="AN39" s="73">
        <f>'MFW MASTER'!K37</f>
        <v>303.7</v>
      </c>
      <c r="AO39" s="74">
        <f t="shared" si="18"/>
        <v>3.6921555487169312E-3</v>
      </c>
      <c r="AP39" s="76">
        <f>'TEOW MASTER'!K11</f>
        <v>1200.7</v>
      </c>
      <c r="AQ39" s="74">
        <f t="shared" si="19"/>
        <v>7.1739184865881617E-3</v>
      </c>
      <c r="AR39" s="73">
        <f>'MFW MASTER'!L37</f>
        <v>303.45</v>
      </c>
      <c r="AS39" s="74">
        <f t="shared" si="20"/>
        <v>3.6962068514396515E-3</v>
      </c>
      <c r="AT39" s="76">
        <f>'TEOW MASTER'!L11</f>
        <v>1196.2</v>
      </c>
      <c r="AU39" s="75">
        <f t="shared" si="21"/>
        <v>7.1817420440788548E-3</v>
      </c>
      <c r="AV39" s="73">
        <f>'MFW MASTER'!M37</f>
        <v>302.94</v>
      </c>
      <c r="AW39" s="74">
        <f t="shared" si="22"/>
        <v>3.694897734947879E-3</v>
      </c>
      <c r="AX39" s="76">
        <f>'TEOW MASTER'!M11</f>
        <v>1188.8</v>
      </c>
      <c r="AY39" s="75">
        <f t="shared" si="23"/>
        <v>7.1665709199438014E-3</v>
      </c>
      <c r="AZ39" s="77">
        <f>'MFW MASTER'!N37</f>
        <v>302.75</v>
      </c>
      <c r="BA39" s="74">
        <f t="shared" si="24"/>
        <v>3.6988904066597465E-3</v>
      </c>
      <c r="BB39" s="76">
        <f>'TEOW MASTER'!N11</f>
        <v>1172.3499999999999</v>
      </c>
      <c r="BC39" s="75">
        <f t="shared" si="28"/>
        <v>7.1197531158218004E-3</v>
      </c>
      <c r="BD39" s="73">
        <f>BB39+'TEOW_TREND_2013_2014 &amp; Gain App'!R33</f>
        <v>1178.03</v>
      </c>
      <c r="BE39" s="74">
        <f t="shared" si="25"/>
        <v>7.037758601308051E-3</v>
      </c>
      <c r="BF39" s="78">
        <f>MFW_TREND_2013_2014!P38</f>
        <v>302.31422651933701</v>
      </c>
      <c r="BG39" s="79">
        <f t="shared" si="29"/>
        <v>3.7036815869150954E-3</v>
      </c>
      <c r="BH39" s="80">
        <f>'TEOW_TREND_2013_2014 &amp; Gain App'!P33</f>
        <v>1179.5926923076925</v>
      </c>
      <c r="BI39" s="81">
        <f t="shared" si="30"/>
        <v>7.1650343977292304E-3</v>
      </c>
      <c r="BJ39" s="80">
        <f>MFW_TREND_2013_2014!Q38</f>
        <v>302.01602209944747</v>
      </c>
      <c r="BK39" s="79">
        <f t="shared" si="31"/>
        <v>3.7064020415478812E-3</v>
      </c>
      <c r="BL39" s="78">
        <f>'TEOW_TREND_2013_2014 &amp; Gain App'!Q33</f>
        <v>1174.6283516483518</v>
      </c>
      <c r="BM39" s="79">
        <f t="shared" si="32"/>
        <v>7.1656438307525607E-3</v>
      </c>
      <c r="BN39" s="82">
        <f t="shared" si="26"/>
        <v>1.123485417551193E-2</v>
      </c>
      <c r="BO39" s="82">
        <f t="shared" si="34"/>
        <v>9.3623784795932757E-4</v>
      </c>
      <c r="BP39" s="82">
        <f t="shared" si="35"/>
        <v>5.4304774657771955E-2</v>
      </c>
      <c r="BQ39" s="82">
        <f t="shared" si="33"/>
        <v>4.5253978881476626E-3</v>
      </c>
    </row>
    <row r="40" spans="1:69" ht="15" x14ac:dyDescent="0.2">
      <c r="A40" s="72">
        <v>37</v>
      </c>
      <c r="B40" s="72">
        <v>320</v>
      </c>
      <c r="C40" s="67" t="s">
        <v>45</v>
      </c>
      <c r="D40" s="73">
        <f>'MFW MASTER'!B38</f>
        <v>274.69</v>
      </c>
      <c r="E40" s="74">
        <f t="shared" si="0"/>
        <v>3.2898881551685242E-3</v>
      </c>
      <c r="F40" s="73">
        <f>'TEOW MASTER'!B43</f>
        <v>573.99</v>
      </c>
      <c r="G40" s="74">
        <f t="shared" si="1"/>
        <v>3.3165728406405353E-3</v>
      </c>
      <c r="H40" s="73">
        <f>'MFW MASTER'!C38</f>
        <v>274.57</v>
      </c>
      <c r="I40" s="75">
        <f t="shared" si="2"/>
        <v>3.2916763185401043E-3</v>
      </c>
      <c r="J40" s="73">
        <f>'TEOW MASTER'!C43</f>
        <v>572.66999999999996</v>
      </c>
      <c r="K40" s="74">
        <f t="shared" si="3"/>
        <v>3.3172153861510019E-3</v>
      </c>
      <c r="L40" s="73">
        <f>'MFW MASTER'!D38</f>
        <v>274.14</v>
      </c>
      <c r="M40" s="74">
        <f t="shared" si="4"/>
        <v>3.2911258597828584E-3</v>
      </c>
      <c r="N40" s="73">
        <f>'TEOW MASTER'!D43</f>
        <v>569.73</v>
      </c>
      <c r="O40" s="75">
        <f t="shared" si="5"/>
        <v>3.3113399041161439E-3</v>
      </c>
      <c r="P40" s="73">
        <f>'MFW MASTER'!E38</f>
        <v>273.33999999999997</v>
      </c>
      <c r="Q40" s="74">
        <f t="shared" si="6"/>
        <v>3.2859329836919297E-3</v>
      </c>
      <c r="R40" s="73">
        <f>'TEOW MASTER'!E43</f>
        <v>566.80999999999995</v>
      </c>
      <c r="S40" s="75">
        <f t="shared" si="7"/>
        <v>3.301482925352203E-3</v>
      </c>
      <c r="T40" s="73">
        <f>'MFW MASTER'!F38</f>
        <v>271.85000000000002</v>
      </c>
      <c r="U40" s="74">
        <f t="shared" si="8"/>
        <v>3.2750426320458294E-3</v>
      </c>
      <c r="V40" s="83">
        <f>'TEOW MASTER'!F43</f>
        <v>564.04</v>
      </c>
      <c r="W40" s="75">
        <f t="shared" si="9"/>
        <v>3.2977228507333144E-3</v>
      </c>
      <c r="X40" s="73">
        <f>'MFW MASTER'!G38</f>
        <v>269.58999999999997</v>
      </c>
      <c r="Y40" s="74">
        <f t="shared" si="10"/>
        <v>3.2533057949669518E-3</v>
      </c>
      <c r="Z40" s="84">
        <f>'TEOW MASTER'!G43</f>
        <v>557.75</v>
      </c>
      <c r="AA40" s="74">
        <f t="shared" si="11"/>
        <v>3.2754621277434766E-3</v>
      </c>
      <c r="AB40" s="73">
        <f>'MFW MASTER'!H38</f>
        <v>269.22000000000003</v>
      </c>
      <c r="AC40" s="74">
        <f t="shared" si="12"/>
        <v>3.2536221821844553E-3</v>
      </c>
      <c r="AD40" s="84">
        <f>'TEOW MASTER'!H43</f>
        <v>554.36</v>
      </c>
      <c r="AE40" s="74">
        <f t="shared" si="13"/>
        <v>3.2689177943546286E-3</v>
      </c>
      <c r="AF40" s="73">
        <f>'MFW MASTER'!I38</f>
        <v>266.49</v>
      </c>
      <c r="AG40" s="75">
        <f t="shared" si="14"/>
        <v>3.2256261574541184E-3</v>
      </c>
      <c r="AH40" s="83">
        <f>'TEOW MASTER'!I43</f>
        <v>544.19000000000005</v>
      </c>
      <c r="AI40" s="75">
        <f t="shared" si="15"/>
        <v>3.2191241801504226E-3</v>
      </c>
      <c r="AJ40" s="73">
        <f>'MFW MASTER'!J38</f>
        <v>263.54000000000002</v>
      </c>
      <c r="AK40" s="74">
        <f t="shared" si="16"/>
        <v>3.1957587276063605E-3</v>
      </c>
      <c r="AL40" s="84">
        <f>'TEOW MASTER'!J43</f>
        <v>537.99</v>
      </c>
      <c r="AM40" s="75">
        <f t="shared" si="17"/>
        <v>3.1885135577183568E-3</v>
      </c>
      <c r="AN40" s="73">
        <f>'MFW MASTER'!K38</f>
        <v>261.64999999999998</v>
      </c>
      <c r="AO40" s="74">
        <f t="shared" si="18"/>
        <v>3.1809433629298154E-3</v>
      </c>
      <c r="AP40" s="84">
        <f>'TEOW MASTER'!K43</f>
        <v>531.52</v>
      </c>
      <c r="AQ40" s="74">
        <f t="shared" si="19"/>
        <v>3.1757151278348794E-3</v>
      </c>
      <c r="AR40" s="73">
        <f>'MFW MASTER'!L38</f>
        <v>259.11</v>
      </c>
      <c r="AS40" s="74">
        <f t="shared" si="20"/>
        <v>3.1561184948971106E-3</v>
      </c>
      <c r="AT40" s="84">
        <f>'TEOW MASTER'!L43</f>
        <v>524.51</v>
      </c>
      <c r="AU40" s="75">
        <f t="shared" si="21"/>
        <v>3.1490515963382378E-3</v>
      </c>
      <c r="AV40" s="73">
        <f>'MFW MASTER'!M38</f>
        <v>258.61</v>
      </c>
      <c r="AW40" s="74">
        <f t="shared" si="22"/>
        <v>3.1542137163625508E-3</v>
      </c>
      <c r="AX40" s="84">
        <f>'TEOW MASTER'!M43</f>
        <v>522.14</v>
      </c>
      <c r="AY40" s="75">
        <f t="shared" si="23"/>
        <v>3.1476727289194619E-3</v>
      </c>
      <c r="AZ40" s="77">
        <f>'MFW MASTER'!N38</f>
        <v>257.08</v>
      </c>
      <c r="BA40" s="74">
        <f t="shared" si="24"/>
        <v>3.1409108034486789E-3</v>
      </c>
      <c r="BB40" s="84">
        <f>'TEOW MASTER'!N43</f>
        <v>515.24</v>
      </c>
      <c r="BC40" s="75">
        <f t="shared" si="28"/>
        <v>3.1290839727010065E-3</v>
      </c>
      <c r="BD40" s="73">
        <f>BB40+'TEOW_TREND_2013_2014 &amp; Gain App'!R42</f>
        <v>527.36</v>
      </c>
      <c r="BE40" s="74">
        <f t="shared" si="25"/>
        <v>3.1505414768603635E-3</v>
      </c>
      <c r="BF40" s="78">
        <f>MFW_TREND_2013_2014!P39</f>
        <v>254.60011444356755</v>
      </c>
      <c r="BG40" s="79">
        <f t="shared" si="29"/>
        <v>3.1191312653319754E-3</v>
      </c>
      <c r="BH40" s="80">
        <f>'TEOW_TREND_2013_2014 &amp; Gain App'!P42</f>
        <v>512.01230769230767</v>
      </c>
      <c r="BI40" s="81">
        <f t="shared" si="30"/>
        <v>3.1100445268943478E-3</v>
      </c>
      <c r="BJ40" s="80">
        <f>MFW_TREND_2013_2014!Q39</f>
        <v>253.00711917916345</v>
      </c>
      <c r="BK40" s="79">
        <f t="shared" si="31"/>
        <v>3.1049548184003948E-3</v>
      </c>
      <c r="BL40" s="78">
        <f>'TEOW_TREND_2013_2014 &amp; Gain App'!Q42</f>
        <v>506.75098901098903</v>
      </c>
      <c r="BM40" s="79">
        <f t="shared" si="32"/>
        <v>3.0913582947650689E-3</v>
      </c>
      <c r="BN40" s="82">
        <f t="shared" si="26"/>
        <v>6.4108631548290856E-2</v>
      </c>
      <c r="BO40" s="82">
        <f t="shared" si="34"/>
        <v>5.3423859623575711E-3</v>
      </c>
      <c r="BP40" s="82">
        <f t="shared" si="35"/>
        <v>0.10235369954180386</v>
      </c>
      <c r="BQ40" s="82">
        <f t="shared" si="33"/>
        <v>8.5294749618169876E-3</v>
      </c>
    </row>
    <row r="41" spans="1:69" ht="15" x14ac:dyDescent="0.2">
      <c r="A41" s="72">
        <v>38</v>
      </c>
      <c r="B41" s="72">
        <v>222</v>
      </c>
      <c r="C41" s="67" t="s">
        <v>46</v>
      </c>
      <c r="D41" s="73">
        <f>'MFW MASTER'!B39</f>
        <v>236.94</v>
      </c>
      <c r="E41" s="74">
        <f t="shared" si="0"/>
        <v>2.8377665713554558E-3</v>
      </c>
      <c r="F41" s="73">
        <f>'TEOW MASTER'!B30</f>
        <v>341.58</v>
      </c>
      <c r="G41" s="74">
        <f t="shared" si="1"/>
        <v>1.9736841249951985E-3</v>
      </c>
      <c r="H41" s="73">
        <f>'MFW MASTER'!C39</f>
        <v>236.93</v>
      </c>
      <c r="I41" s="75">
        <f t="shared" si="2"/>
        <v>2.8404300183986122E-3</v>
      </c>
      <c r="J41" s="73">
        <f>'TEOW MASTER'!C30</f>
        <v>341.08</v>
      </c>
      <c r="K41" s="74">
        <f t="shared" si="3"/>
        <v>1.9757204391855411E-3</v>
      </c>
      <c r="L41" s="73">
        <f>'MFW MASTER'!D39</f>
        <v>236.84</v>
      </c>
      <c r="M41" s="74">
        <f t="shared" si="4"/>
        <v>2.8433291334025398E-3</v>
      </c>
      <c r="N41" s="73">
        <f>'TEOW MASTER'!D30</f>
        <v>340.2</v>
      </c>
      <c r="O41" s="75">
        <f t="shared" si="5"/>
        <v>1.9772836876771663E-3</v>
      </c>
      <c r="P41" s="73">
        <f>'MFW MASTER'!E39</f>
        <v>236.84</v>
      </c>
      <c r="Q41" s="74">
        <f t="shared" si="6"/>
        <v>2.8471514152981514E-3</v>
      </c>
      <c r="R41" s="73">
        <f>'TEOW MASTER'!E30</f>
        <v>340.07</v>
      </c>
      <c r="S41" s="75">
        <f t="shared" si="7"/>
        <v>1.9807965604426948E-3</v>
      </c>
      <c r="T41" s="73">
        <f>'MFW MASTER'!F39</f>
        <v>236.8</v>
      </c>
      <c r="U41" s="74">
        <f t="shared" si="8"/>
        <v>2.852786813567969E-3</v>
      </c>
      <c r="V41" s="83">
        <f>'TEOW MASTER'!F30</f>
        <v>339.26</v>
      </c>
      <c r="W41" s="75">
        <f t="shared" si="9"/>
        <v>1.9835214778026102E-3</v>
      </c>
      <c r="X41" s="73">
        <f>'MFW MASTER'!G39</f>
        <v>236.79</v>
      </c>
      <c r="Y41" s="74">
        <f t="shared" si="10"/>
        <v>2.8574883311332931E-3</v>
      </c>
      <c r="Z41" s="84">
        <f>'TEOW MASTER'!G30</f>
        <v>338.86</v>
      </c>
      <c r="AA41" s="74">
        <f t="shared" si="11"/>
        <v>1.9900010696676908E-3</v>
      </c>
      <c r="AB41" s="73">
        <f>'MFW MASTER'!H39</f>
        <v>236.64</v>
      </c>
      <c r="AC41" s="74">
        <f t="shared" si="12"/>
        <v>2.8598809642379069E-3</v>
      </c>
      <c r="AD41" s="84">
        <f>'TEOW MASTER'!H30</f>
        <v>338.05</v>
      </c>
      <c r="AE41" s="74">
        <f t="shared" si="13"/>
        <v>1.9933935716530452E-3</v>
      </c>
      <c r="AF41" s="73">
        <f>'MFW MASTER'!I39</f>
        <v>236.52</v>
      </c>
      <c r="AG41" s="75">
        <f t="shared" si="14"/>
        <v>2.8628657689258436E-3</v>
      </c>
      <c r="AH41" s="83">
        <f>'TEOW MASTER'!I30</f>
        <v>337.14</v>
      </c>
      <c r="AI41" s="75">
        <f t="shared" si="15"/>
        <v>1.9943319908412747E-3</v>
      </c>
      <c r="AJ41" s="73">
        <f>'MFW MASTER'!J39</f>
        <v>236.49</v>
      </c>
      <c r="AK41" s="74">
        <f t="shared" si="16"/>
        <v>2.8677429668802767E-3</v>
      </c>
      <c r="AL41" s="84">
        <f>'TEOW MASTER'!J30</f>
        <v>336.68</v>
      </c>
      <c r="AM41" s="75">
        <f t="shared" si="17"/>
        <v>1.9954065031183039E-3</v>
      </c>
      <c r="AN41" s="73">
        <f>'MFW MASTER'!K39</f>
        <v>236.43</v>
      </c>
      <c r="AO41" s="74">
        <f t="shared" si="18"/>
        <v>2.8743376239155224E-3</v>
      </c>
      <c r="AP41" s="84">
        <f>'TEOW MASTER'!K30</f>
        <v>336.1</v>
      </c>
      <c r="AQ41" s="74">
        <f t="shared" si="19"/>
        <v>2.008123597353445E-3</v>
      </c>
      <c r="AR41" s="73">
        <f>'MFW MASTER'!L39</f>
        <v>236.33</v>
      </c>
      <c r="AS41" s="74">
        <f t="shared" si="20"/>
        <v>2.8786441430243299E-3</v>
      </c>
      <c r="AT41" s="84">
        <f>'TEOW MASTER'!L30</f>
        <v>335.4</v>
      </c>
      <c r="AU41" s="75">
        <f t="shared" si="21"/>
        <v>2.0136735341782707E-3</v>
      </c>
      <c r="AV41" s="73">
        <f>'MFW MASTER'!M39</f>
        <v>236.19</v>
      </c>
      <c r="AW41" s="74">
        <f t="shared" si="22"/>
        <v>2.8807615237913102E-3</v>
      </c>
      <c r="AX41" s="84">
        <f>'TEOW MASTER'!M30</f>
        <v>334.87</v>
      </c>
      <c r="AY41" s="75">
        <f t="shared" si="23"/>
        <v>2.0187328431709125E-3</v>
      </c>
      <c r="AZ41" s="77">
        <f>'MFW MASTER'!N39</f>
        <v>236.14</v>
      </c>
      <c r="BA41" s="74">
        <f t="shared" si="24"/>
        <v>2.8850734289963087E-3</v>
      </c>
      <c r="BB41" s="84">
        <f>'TEOW MASTER'!N30</f>
        <v>334.61</v>
      </c>
      <c r="BC41" s="75">
        <f t="shared" si="28"/>
        <v>2.0321069561864058E-3</v>
      </c>
      <c r="BD41" s="73">
        <f>BB41+'TEOW_TREND_2013_2014 &amp; Gain App'!R47</f>
        <v>339.34000000000003</v>
      </c>
      <c r="BE41" s="74">
        <f t="shared" si="25"/>
        <v>2.0272768976748253E-3</v>
      </c>
      <c r="BF41" s="78">
        <f>MFW_TREND_2013_2014!P40</f>
        <v>236.0726124704025</v>
      </c>
      <c r="BG41" s="79">
        <f t="shared" si="29"/>
        <v>2.8921490002245961E-3</v>
      </c>
      <c r="BH41" s="80">
        <f>'TEOW_TREND_2013_2014 &amp; Gain App'!P47</f>
        <v>333.72846153846154</v>
      </c>
      <c r="BI41" s="81">
        <f t="shared" si="30"/>
        <v>2.027119972866536E-3</v>
      </c>
      <c r="BJ41" s="80">
        <f>MFW_TREND_2013_2014!Q40</f>
        <v>236.00527229676399</v>
      </c>
      <c r="BK41" s="79">
        <f t="shared" si="31"/>
        <v>2.8963046959434476E-3</v>
      </c>
      <c r="BL41" s="78">
        <f>'TEOW_TREND_2013_2014 &amp; Gain App'!Q47</f>
        <v>333.11934065934059</v>
      </c>
      <c r="BM41" s="79">
        <f t="shared" si="32"/>
        <v>2.0321445033659163E-3</v>
      </c>
      <c r="BN41" s="82">
        <f t="shared" si="26"/>
        <v>3.37638220646582E-3</v>
      </c>
      <c r="BO41" s="82">
        <f t="shared" si="34"/>
        <v>2.8136518387215166E-4</v>
      </c>
      <c r="BP41" s="82">
        <f t="shared" si="35"/>
        <v>2.0405175947069414E-2</v>
      </c>
      <c r="BQ41" s="82">
        <f t="shared" si="33"/>
        <v>1.7004313289224512E-3</v>
      </c>
    </row>
    <row r="42" spans="1:69" ht="15" x14ac:dyDescent="0.2">
      <c r="A42" s="72">
        <v>39</v>
      </c>
      <c r="B42" s="72">
        <v>404</v>
      </c>
      <c r="C42" s="67" t="s">
        <v>47</v>
      </c>
      <c r="D42" s="73">
        <f>'MFW MASTER'!B40</f>
        <v>230.47</v>
      </c>
      <c r="E42" s="74">
        <f t="shared" si="0"/>
        <v>2.7602771237456398E-3</v>
      </c>
      <c r="F42" s="73">
        <f>'TEOW MASTER'!B54</f>
        <v>805.31</v>
      </c>
      <c r="G42" s="74">
        <f t="shared" si="1"/>
        <v>4.6531634249659913E-3</v>
      </c>
      <c r="H42" s="73">
        <f>'MFW MASTER'!C40</f>
        <v>230.46</v>
      </c>
      <c r="I42" s="75">
        <f t="shared" si="2"/>
        <v>2.7628645677632386E-3</v>
      </c>
      <c r="J42" s="73">
        <f>'TEOW MASTER'!C54</f>
        <v>802.56</v>
      </c>
      <c r="K42" s="74">
        <f t="shared" si="3"/>
        <v>4.6488630106507204E-3</v>
      </c>
      <c r="L42" s="73">
        <f>'MFW MASTER'!D40</f>
        <v>230.45</v>
      </c>
      <c r="M42" s="74">
        <f t="shared" si="4"/>
        <v>2.7666154314837663E-3</v>
      </c>
      <c r="N42" s="73">
        <f>'TEOW MASTER'!D54</f>
        <v>800.29</v>
      </c>
      <c r="O42" s="75">
        <f t="shared" si="5"/>
        <v>4.651382605558964E-3</v>
      </c>
      <c r="P42" s="73">
        <f>'MFW MASTER'!E40</f>
        <v>230.42</v>
      </c>
      <c r="Q42" s="74">
        <f t="shared" si="6"/>
        <v>2.7699739449121769E-3</v>
      </c>
      <c r="R42" s="73">
        <f>'TEOW MASTER'!E54</f>
        <v>797.56</v>
      </c>
      <c r="S42" s="75">
        <f t="shared" si="7"/>
        <v>4.6455262291489269E-3</v>
      </c>
      <c r="T42" s="73">
        <f>'MFW MASTER'!F40</f>
        <v>230.32</v>
      </c>
      <c r="U42" s="74">
        <f t="shared" si="8"/>
        <v>2.7747206879264129E-3</v>
      </c>
      <c r="V42" s="83">
        <f>'TEOW MASTER'!F54</f>
        <v>793.94</v>
      </c>
      <c r="W42" s="75">
        <f t="shared" si="9"/>
        <v>4.6418588754542373E-3</v>
      </c>
      <c r="X42" s="73">
        <f>'MFW MASTER'!G40</f>
        <v>230.3</v>
      </c>
      <c r="Y42" s="74">
        <f t="shared" si="10"/>
        <v>2.7791695707588895E-3</v>
      </c>
      <c r="Z42" s="84">
        <f>'TEOW MASTER'!G54</f>
        <v>790.75</v>
      </c>
      <c r="AA42" s="74">
        <f t="shared" si="11"/>
        <v>4.6437860645686313E-3</v>
      </c>
      <c r="AB42" s="73">
        <f>'MFW MASTER'!H40</f>
        <v>230.28</v>
      </c>
      <c r="AC42" s="74">
        <f t="shared" si="12"/>
        <v>2.7830180377142718E-3</v>
      </c>
      <c r="AD42" s="84">
        <f>'TEOW MASTER'!H54</f>
        <v>785.29</v>
      </c>
      <c r="AE42" s="74">
        <f t="shared" si="13"/>
        <v>4.6306523824387515E-3</v>
      </c>
      <c r="AF42" s="73">
        <f>'MFW MASTER'!I40</f>
        <v>230.25</v>
      </c>
      <c r="AG42" s="75">
        <f t="shared" si="14"/>
        <v>2.7869729549094176E-3</v>
      </c>
      <c r="AH42" s="83">
        <f>'TEOW MASTER'!I54</f>
        <v>781.52</v>
      </c>
      <c r="AI42" s="75">
        <f t="shared" si="15"/>
        <v>4.623035941989301E-3</v>
      </c>
      <c r="AJ42" s="73">
        <f>'MFW MASTER'!J40</f>
        <v>230.23</v>
      </c>
      <c r="AK42" s="74">
        <f t="shared" si="16"/>
        <v>2.7918324802944992E-3</v>
      </c>
      <c r="AL42" s="84">
        <f>'TEOW MASTER'!J54</f>
        <v>774.57</v>
      </c>
      <c r="AM42" s="75">
        <f t="shared" si="17"/>
        <v>4.5906558605213997E-3</v>
      </c>
      <c r="AN42" s="73">
        <f>'MFW MASTER'!K40</f>
        <v>230.19</v>
      </c>
      <c r="AO42" s="74">
        <f t="shared" si="18"/>
        <v>2.7984764101387895E-3</v>
      </c>
      <c r="AP42" s="84">
        <f>'TEOW MASTER'!K54</f>
        <v>769.95</v>
      </c>
      <c r="AQ42" s="74">
        <f t="shared" si="19"/>
        <v>4.6002819511522901E-3</v>
      </c>
      <c r="AR42" s="73">
        <f>'MFW MASTER'!L40</f>
        <v>230.14</v>
      </c>
      <c r="AS42" s="74">
        <f t="shared" si="20"/>
        <v>2.8032461518876961E-3</v>
      </c>
      <c r="AT42" s="84">
        <f>'TEOW MASTER'!L54</f>
        <v>760.59</v>
      </c>
      <c r="AU42" s="75">
        <f t="shared" si="21"/>
        <v>4.5664280064420136E-3</v>
      </c>
      <c r="AV42" s="73">
        <f>'MFW MASTER'!M40</f>
        <v>230.14</v>
      </c>
      <c r="AW42" s="74">
        <f t="shared" si="22"/>
        <v>2.8069709009074565E-3</v>
      </c>
      <c r="AX42" s="84">
        <f>'TEOW MASTER'!M54</f>
        <v>757.75</v>
      </c>
      <c r="AY42" s="75">
        <f t="shared" si="23"/>
        <v>4.5680258366314064E-3</v>
      </c>
      <c r="AZ42" s="77">
        <f>'MFW MASTER'!N40</f>
        <v>230.12</v>
      </c>
      <c r="BA42" s="74">
        <f t="shared" si="24"/>
        <v>2.8115232382511673E-3</v>
      </c>
      <c r="BB42" s="84">
        <f>'TEOW MASTER'!N54</f>
        <v>754.87</v>
      </c>
      <c r="BC42" s="75">
        <f t="shared" si="28"/>
        <v>4.5843715908563164E-3</v>
      </c>
      <c r="BD42" s="73">
        <f>BB42+'TEOW_TREND_2013_2014 &amp; Gain App'!R36</f>
        <v>757.95</v>
      </c>
      <c r="BE42" s="74">
        <f t="shared" si="25"/>
        <v>4.5281267301014718E-3</v>
      </c>
      <c r="BF42" s="78">
        <f>MFW_TREND_2013_2014!P41</f>
        <v>230.0448973954222</v>
      </c>
      <c r="BG42" s="79">
        <f t="shared" si="29"/>
        <v>2.8183028647270755E-3</v>
      </c>
      <c r="BH42" s="80">
        <f>'TEOW_TREND_2013_2014 &amp; Gain App'!P36</f>
        <v>751.29269230769216</v>
      </c>
      <c r="BI42" s="81">
        <f t="shared" si="30"/>
        <v>4.5634717968760282E-3</v>
      </c>
      <c r="BJ42" s="80">
        <f>MFW_TREND_2013_2014!Q41</f>
        <v>230.0139621152328</v>
      </c>
      <c r="BK42" s="79">
        <f t="shared" si="31"/>
        <v>2.822778118995613E-3</v>
      </c>
      <c r="BL42" s="78">
        <f>'TEOW_TREND_2013_2014 &amp; Gain App'!Q36</f>
        <v>746.80758241758235</v>
      </c>
      <c r="BM42" s="79">
        <f t="shared" si="32"/>
        <v>4.5557874864847617E-3</v>
      </c>
      <c r="BN42" s="82">
        <f t="shared" si="26"/>
        <v>1.518635831127671E-3</v>
      </c>
      <c r="BO42" s="82">
        <f t="shared" si="34"/>
        <v>1.2655298592730591E-4</v>
      </c>
      <c r="BP42" s="82">
        <f t="shared" si="35"/>
        <v>6.2634265065626832E-2</v>
      </c>
      <c r="BQ42" s="82">
        <f t="shared" si="33"/>
        <v>5.2195220888022363E-3</v>
      </c>
    </row>
    <row r="43" spans="1:69" s="40" customFormat="1" ht="15" x14ac:dyDescent="0.2">
      <c r="A43" s="85">
        <v>40</v>
      </c>
      <c r="B43" s="85">
        <v>24</v>
      </c>
      <c r="C43" s="86" t="s">
        <v>48</v>
      </c>
      <c r="D43" s="87">
        <f>'MFW MASTER'!B41*1.15</f>
        <v>217.05099999999999</v>
      </c>
      <c r="E43" s="88">
        <f t="shared" si="0"/>
        <v>2.599561374522128E-3</v>
      </c>
      <c r="F43" s="87">
        <f>'TEOW MASTER'!B2*1.15</f>
        <v>627.38249999999994</v>
      </c>
      <c r="G43" s="88">
        <f t="shared" si="1"/>
        <v>3.6250801585274313E-3</v>
      </c>
      <c r="H43" s="87">
        <f>'MFW MASTER'!C41*1.15</f>
        <v>216.85549999999998</v>
      </c>
      <c r="I43" s="89">
        <f t="shared" si="2"/>
        <v>2.5997673230694304E-3</v>
      </c>
      <c r="J43" s="90">
        <f>'TEOW MASTER'!C2*1.15</f>
        <v>627.02599999999995</v>
      </c>
      <c r="K43" s="88">
        <f t="shared" si="3"/>
        <v>3.6320748331791749E-3</v>
      </c>
      <c r="L43" s="87">
        <f>'MFW MASTER'!D41*1.15</f>
        <v>216.41849999999999</v>
      </c>
      <c r="M43" s="88">
        <f t="shared" si="4"/>
        <v>2.5981634270278563E-3</v>
      </c>
      <c r="N43" s="91">
        <f>'TEOW MASTER'!D2*1.15</f>
        <v>625.62414999999987</v>
      </c>
      <c r="O43" s="89">
        <f t="shared" si="5"/>
        <v>3.6362034873953339E-3</v>
      </c>
      <c r="P43" s="87">
        <f>'MFW MASTER'!E41*1.15</f>
        <v>216.08499999999998</v>
      </c>
      <c r="Q43" s="88">
        <f t="shared" si="6"/>
        <v>2.5976469919553329E-3</v>
      </c>
      <c r="R43" s="90">
        <f>'TEOW MASTER'!E2*1.15</f>
        <v>624.76049999999998</v>
      </c>
      <c r="S43" s="89">
        <f t="shared" si="7"/>
        <v>3.6390256403106952E-3</v>
      </c>
      <c r="T43" s="87">
        <f>'MFW MASTER'!F41*1.15</f>
        <v>216.03899999999999</v>
      </c>
      <c r="U43" s="88">
        <f t="shared" si="8"/>
        <v>2.6026740304747058E-3</v>
      </c>
      <c r="V43" s="91">
        <f>'TEOW MASTER'!F2*1.15</f>
        <v>623.51850000000002</v>
      </c>
      <c r="W43" s="89">
        <f t="shared" si="9"/>
        <v>3.6454705434099716E-3</v>
      </c>
      <c r="X43" s="87">
        <f>'MFW MASTER'!G41*1.15</f>
        <v>216.02749999999997</v>
      </c>
      <c r="Y43" s="88">
        <f t="shared" si="10"/>
        <v>2.6069346697660265E-3</v>
      </c>
      <c r="Z43" s="92">
        <f>'TEOW MASTER'!G2*1.15</f>
        <v>623.40350000000001</v>
      </c>
      <c r="AA43" s="88">
        <f t="shared" si="11"/>
        <v>3.6610211645947657E-3</v>
      </c>
      <c r="AB43" s="87">
        <f>'MFW MASTER'!H41*1.15</f>
        <v>215.91249999999999</v>
      </c>
      <c r="AC43" s="88">
        <f t="shared" si="12"/>
        <v>2.6093815445022697E-3</v>
      </c>
      <c r="AD43" s="92">
        <f>'TEOW MASTER'!H2*1.15</f>
        <v>621.60949999999991</v>
      </c>
      <c r="AE43" s="88">
        <f t="shared" si="13"/>
        <v>3.6654707332597646E-3</v>
      </c>
      <c r="AF43" s="87">
        <f>'MFW MASTER'!I41*1.15</f>
        <v>215.73999999999998</v>
      </c>
      <c r="AG43" s="89">
        <f t="shared" si="14"/>
        <v>2.6113422162525853E-3</v>
      </c>
      <c r="AH43" s="90">
        <f>'TEOW MASTER'!I2*1.15</f>
        <v>621.33349999999996</v>
      </c>
      <c r="AI43" s="89">
        <f t="shared" si="15"/>
        <v>3.6754620514663854E-3</v>
      </c>
      <c r="AJ43" s="87">
        <f>'MFW MASTER'!J41*1.15</f>
        <v>215.61349999999999</v>
      </c>
      <c r="AK43" s="88">
        <f t="shared" si="16"/>
        <v>2.6145887698821959E-3</v>
      </c>
      <c r="AL43" s="90">
        <f>'TEOW MASTER'!J2*1.15</f>
        <v>620.62049999999988</v>
      </c>
      <c r="AM43" s="89">
        <f t="shared" si="17"/>
        <v>3.6782410053122641E-3</v>
      </c>
      <c r="AN43" s="87">
        <f>'MFW MASTER'!K41*1.15</f>
        <v>215.37199999999999</v>
      </c>
      <c r="AO43" s="88">
        <f t="shared" si="18"/>
        <v>2.6183303419106451E-3</v>
      </c>
      <c r="AP43" s="90">
        <f>'TEOW MASTER'!K2*1.15</f>
        <v>618.99899999999991</v>
      </c>
      <c r="AQ43" s="88">
        <f t="shared" si="19"/>
        <v>3.6983829176976636E-3</v>
      </c>
      <c r="AR43" s="87">
        <f>'MFW MASTER'!L41*1.15</f>
        <v>213.98049999999998</v>
      </c>
      <c r="AS43" s="88">
        <f t="shared" si="20"/>
        <v>2.6064135448162213E-3</v>
      </c>
      <c r="AT43" s="90">
        <f>'TEOW MASTER'!L2*1.15</f>
        <v>612.36349999999993</v>
      </c>
      <c r="AU43" s="89">
        <f t="shared" si="21"/>
        <v>3.6765061814155501E-3</v>
      </c>
      <c r="AV43" s="87">
        <f>'MFW MASTER'!M41*1.15</f>
        <v>213.88849999999999</v>
      </c>
      <c r="AW43" s="88">
        <f t="shared" si="22"/>
        <v>2.6087546516848203E-3</v>
      </c>
      <c r="AX43" s="90">
        <f>'TEOW MASTER'!M2*1.15</f>
        <v>610.65</v>
      </c>
      <c r="AY43" s="89">
        <f t="shared" si="23"/>
        <v>3.6812470829943491E-3</v>
      </c>
      <c r="AZ43" s="93">
        <f>'MFW MASTER'!N41*1.15</f>
        <v>213.61249999999998</v>
      </c>
      <c r="BA43" s="88">
        <f t="shared" si="24"/>
        <v>2.6098405515858135E-3</v>
      </c>
      <c r="BB43" s="90">
        <f>'TEOW MASTER'!N2*1.15</f>
        <v>609.28149999999994</v>
      </c>
      <c r="BC43" s="89">
        <f t="shared" si="28"/>
        <v>3.7002037429415963E-3</v>
      </c>
      <c r="BD43" s="87">
        <f>BB43+'TEOW_TREND_2013_2014 &amp; Gain App'!R41*1.15</f>
        <v>621.83949999999993</v>
      </c>
      <c r="BE43" s="88">
        <f t="shared" si="25"/>
        <v>3.7149786421042733E-3</v>
      </c>
      <c r="BF43" s="87">
        <f>MFW_TREND_2013_2014!P42</f>
        <v>213.53295303867404</v>
      </c>
      <c r="BG43" s="94">
        <f t="shared" si="29"/>
        <v>2.6160133959767747E-3</v>
      </c>
      <c r="BH43" s="95">
        <f>'TEOW_TREND_2013_2014 &amp; Gain App'!P41</f>
        <v>610.17177692307689</v>
      </c>
      <c r="BI43" s="89">
        <f t="shared" si="30"/>
        <v>3.7062808193771162E-3</v>
      </c>
      <c r="BJ43" s="95">
        <f>MFW_TREND_2013_2014!Q42</f>
        <v>213.27404419889501</v>
      </c>
      <c r="BK43" s="94">
        <f t="shared" si="31"/>
        <v>2.6173424420763659E-3</v>
      </c>
      <c r="BL43" s="87">
        <f>'TEOW_TREND_2013_2014 &amp; Gain App'!Q41</f>
        <v>608.69551813186808</v>
      </c>
      <c r="BM43" s="94">
        <f t="shared" si="32"/>
        <v>3.7132555826594879E-3</v>
      </c>
      <c r="BN43" s="96">
        <f t="shared" si="26"/>
        <v>1.584189890855147E-2</v>
      </c>
      <c r="BO43" s="96">
        <f t="shared" si="34"/>
        <v>1.3201582423792893E-3</v>
      </c>
      <c r="BP43" s="96">
        <f t="shared" si="35"/>
        <v>2.8851617633580792E-2</v>
      </c>
      <c r="BQ43" s="96">
        <f t="shared" si="33"/>
        <v>2.404301469465066E-3</v>
      </c>
    </row>
    <row r="44" spans="1:69" ht="15" x14ac:dyDescent="0.2">
      <c r="A44" s="72">
        <v>41</v>
      </c>
      <c r="B44" s="72">
        <v>328</v>
      </c>
      <c r="C44" s="67" t="s">
        <v>49</v>
      </c>
      <c r="D44" s="73">
        <f>'MFW MASTER'!B42</f>
        <v>188.28</v>
      </c>
      <c r="E44" s="74">
        <f t="shared" si="0"/>
        <v>2.2549788556377359E-3</v>
      </c>
      <c r="F44" s="73">
        <f>'TEOW MASTER'!B45</f>
        <v>569.26</v>
      </c>
      <c r="G44" s="74">
        <f t="shared" si="1"/>
        <v>3.2892424175735308E-3</v>
      </c>
      <c r="H44" s="73">
        <f>'MFW MASTER'!C42</f>
        <v>188.26</v>
      </c>
      <c r="I44" s="75">
        <f t="shared" si="2"/>
        <v>2.2569508093686855E-3</v>
      </c>
      <c r="J44" s="73">
        <f>'TEOW MASTER'!C45</f>
        <v>569.01</v>
      </c>
      <c r="K44" s="74">
        <f t="shared" si="3"/>
        <v>3.2960146801365212E-3</v>
      </c>
      <c r="L44" s="73">
        <f>'MFW MASTER'!D42</f>
        <v>188.24</v>
      </c>
      <c r="M44" s="74">
        <f t="shared" si="4"/>
        <v>2.2598728089498988E-3</v>
      </c>
      <c r="N44" s="73">
        <f>'TEOW MASTER'!D45</f>
        <v>568.94000000000005</v>
      </c>
      <c r="O44" s="75">
        <f t="shared" si="5"/>
        <v>3.30674832823941E-3</v>
      </c>
      <c r="P44" s="73">
        <f>'MFW MASTER'!E42</f>
        <v>188.19</v>
      </c>
      <c r="Q44" s="74">
        <f t="shared" si="6"/>
        <v>2.2623096809869917E-3</v>
      </c>
      <c r="R44" s="73">
        <f>'TEOW MASTER'!E45</f>
        <v>568.82000000000005</v>
      </c>
      <c r="S44" s="75">
        <f t="shared" si="7"/>
        <v>3.3131905181610073E-3</v>
      </c>
      <c r="T44" s="73">
        <f>'MFW MASTER'!F42</f>
        <v>188.16</v>
      </c>
      <c r="U44" s="74">
        <f t="shared" si="8"/>
        <v>2.2668089815918455E-3</v>
      </c>
      <c r="V44" s="84">
        <f>'TEOW MASTER'!F45</f>
        <v>568.78</v>
      </c>
      <c r="W44" s="75">
        <f t="shared" si="9"/>
        <v>3.3254357900859774E-3</v>
      </c>
      <c r="X44" s="73">
        <f>'MFW MASTER'!G42</f>
        <v>188.12</v>
      </c>
      <c r="Y44" s="74">
        <f t="shared" si="10"/>
        <v>2.2701579663532883E-3</v>
      </c>
      <c r="Z44" s="84">
        <f>'TEOW MASTER'!G45</f>
        <v>568.66</v>
      </c>
      <c r="AA44" s="74">
        <f t="shared" si="11"/>
        <v>3.3395325747424568E-3</v>
      </c>
      <c r="AB44" s="73">
        <f>'MFW MASTER'!H42</f>
        <v>188.1</v>
      </c>
      <c r="AC44" s="74">
        <f t="shared" si="12"/>
        <v>2.2732573080339346E-3</v>
      </c>
      <c r="AD44" s="84">
        <f>'TEOW MASTER'!H45</f>
        <v>568.6</v>
      </c>
      <c r="AE44" s="74">
        <f t="shared" si="13"/>
        <v>3.3528873978462405E-3</v>
      </c>
      <c r="AF44" s="73">
        <f>'MFW MASTER'!I42</f>
        <v>188.07</v>
      </c>
      <c r="AG44" s="75">
        <f t="shared" si="14"/>
        <v>2.2764212969807345E-3</v>
      </c>
      <c r="AH44" s="84">
        <f>'TEOW MASTER'!I45</f>
        <v>568.49</v>
      </c>
      <c r="AI44" s="75">
        <f t="shared" si="15"/>
        <v>3.3628694117380205E-3</v>
      </c>
      <c r="AJ44" s="73">
        <f>'MFW MASTER'!J42</f>
        <v>188</v>
      </c>
      <c r="AK44" s="74">
        <f t="shared" si="16"/>
        <v>2.2797398527358115E-3</v>
      </c>
      <c r="AL44" s="84">
        <f>'TEOW MASTER'!J45</f>
        <v>568.38</v>
      </c>
      <c r="AM44" s="75">
        <f t="shared" si="17"/>
        <v>3.3686264353165662E-3</v>
      </c>
      <c r="AN44" s="73">
        <f>'MFW MASTER'!K42</f>
        <v>187.97</v>
      </c>
      <c r="AO44" s="74">
        <f t="shared" si="18"/>
        <v>2.28519749256609E-3</v>
      </c>
      <c r="AP44" s="83">
        <f>'TEOW MASTER'!K45</f>
        <v>568.17999999999995</v>
      </c>
      <c r="AQ44" s="74">
        <f t="shared" si="19"/>
        <v>3.3947505669273434E-3</v>
      </c>
      <c r="AR44" s="73">
        <f>'MFW MASTER'!L42</f>
        <v>187.9</v>
      </c>
      <c r="AS44" s="74">
        <f t="shared" si="20"/>
        <v>2.2887370815142878E-3</v>
      </c>
      <c r="AT44" s="83">
        <f>'TEOW MASTER'!L45</f>
        <v>567.71</v>
      </c>
      <c r="AU44" s="75">
        <f t="shared" si="21"/>
        <v>3.4084156293629885E-3</v>
      </c>
      <c r="AV44" s="73">
        <f>'MFW MASTER'!M42</f>
        <v>187.8</v>
      </c>
      <c r="AW44" s="74">
        <f t="shared" si="22"/>
        <v>2.2905585086921889E-3</v>
      </c>
      <c r="AX44" s="83">
        <f>'TEOW MASTER'!M45</f>
        <v>567.49</v>
      </c>
      <c r="AY44" s="75">
        <f t="shared" si="23"/>
        <v>3.4210610122467262E-3</v>
      </c>
      <c r="AZ44" s="77">
        <f>'MFW MASTER'!N42</f>
        <v>187.77</v>
      </c>
      <c r="BA44" s="74">
        <f t="shared" si="24"/>
        <v>2.2941061987068558E-3</v>
      </c>
      <c r="BB44" s="83">
        <f>'TEOW MASTER'!N45</f>
        <v>567.26</v>
      </c>
      <c r="BC44" s="75">
        <f t="shared" si="28"/>
        <v>3.4450046082493066E-3</v>
      </c>
      <c r="BD44" s="73">
        <f>BB44+'TEOW_TREND_2013_2014 &amp; Gain App'!R43</f>
        <v>567.63</v>
      </c>
      <c r="BE44" s="74">
        <f t="shared" si="25"/>
        <v>3.3911215460221632E-3</v>
      </c>
      <c r="BF44" s="78">
        <f>MFW_TREND_2013_2014!P43</f>
        <v>187.73910023677982</v>
      </c>
      <c r="BG44" s="79">
        <f t="shared" si="29"/>
        <v>2.3000103458462066E-3</v>
      </c>
      <c r="BH44" s="80">
        <f>'TEOW_TREND_2013_2014 &amp; Gain App'!P43</f>
        <v>567.375</v>
      </c>
      <c r="BI44" s="81">
        <f t="shared" si="30"/>
        <v>3.4463263615668567E-3</v>
      </c>
      <c r="BJ44" s="80">
        <f>MFW_TREND_2013_2014!Q43</f>
        <v>187.69782162588797</v>
      </c>
      <c r="BK44" s="79">
        <f t="shared" si="31"/>
        <v>2.3034658374488735E-3</v>
      </c>
      <c r="BL44" s="78">
        <f>'TEOW_TREND_2013_2014 &amp; Gain App'!Q43</f>
        <v>567.22439560439568</v>
      </c>
      <c r="BM44" s="79">
        <f t="shared" si="32"/>
        <v>3.4602672286185247E-3</v>
      </c>
      <c r="BN44" s="82">
        <f t="shared" si="26"/>
        <v>2.7087316762268478E-3</v>
      </c>
      <c r="BO44" s="82">
        <f t="shared" si="34"/>
        <v>2.2572763968557066E-4</v>
      </c>
      <c r="BP44" s="82">
        <f t="shared" si="35"/>
        <v>3.5133330991111269E-3</v>
      </c>
      <c r="BQ44" s="82">
        <f t="shared" si="33"/>
        <v>2.9277775825926059E-4</v>
      </c>
    </row>
    <row r="45" spans="1:69" ht="15" x14ac:dyDescent="0.2">
      <c r="A45" s="72">
        <v>42</v>
      </c>
      <c r="B45" s="72">
        <v>226</v>
      </c>
      <c r="C45" s="67" t="s">
        <v>50</v>
      </c>
      <c r="D45" s="73">
        <f>'MFW MASTER'!B43</f>
        <v>156.53</v>
      </c>
      <c r="E45" s="74">
        <f t="shared" si="0"/>
        <v>1.8747176560068772E-3</v>
      </c>
      <c r="F45" s="73">
        <f>'TEOW MASTER'!B31</f>
        <v>735.04</v>
      </c>
      <c r="G45" s="74">
        <f t="shared" si="1"/>
        <v>4.247136188408193E-3</v>
      </c>
      <c r="H45" s="73">
        <f>'MFW MASTER'!C43</f>
        <v>156.43</v>
      </c>
      <c r="I45" s="75">
        <f t="shared" si="2"/>
        <v>1.8753575645890977E-3</v>
      </c>
      <c r="J45" s="73">
        <f>'TEOW MASTER'!C31</f>
        <v>734.2</v>
      </c>
      <c r="K45" s="74">
        <f t="shared" si="3"/>
        <v>4.2528847966753379E-3</v>
      </c>
      <c r="L45" s="73">
        <f>'MFW MASTER'!D43</f>
        <v>156.4</v>
      </c>
      <c r="M45" s="74">
        <f t="shared" si="4"/>
        <v>1.8776248795142594E-3</v>
      </c>
      <c r="N45" s="73">
        <f>'TEOW MASTER'!D31</f>
        <v>734.01</v>
      </c>
      <c r="O45" s="75">
        <f t="shared" si="5"/>
        <v>4.2661552016223315E-3</v>
      </c>
      <c r="P45" s="73">
        <f>'MFW MASTER'!E43</f>
        <v>156.35</v>
      </c>
      <c r="Q45" s="74">
        <f t="shared" si="6"/>
        <v>1.8795478963936243E-3</v>
      </c>
      <c r="R45" s="73">
        <f>'TEOW MASTER'!E31</f>
        <v>733.39</v>
      </c>
      <c r="S45" s="75">
        <f t="shared" si="7"/>
        <v>4.2717569602230944E-3</v>
      </c>
      <c r="T45" s="73">
        <f>'MFW MASTER'!F43</f>
        <v>156.31</v>
      </c>
      <c r="U45" s="74">
        <f t="shared" si="8"/>
        <v>1.8831043362703092E-3</v>
      </c>
      <c r="V45" s="84">
        <f>'TEOW MASTER'!F31</f>
        <v>733.29</v>
      </c>
      <c r="W45" s="75">
        <f t="shared" si="9"/>
        <v>4.2872618771970647E-3</v>
      </c>
      <c r="X45" s="73">
        <f>'MFW MASTER'!G43</f>
        <v>156.30000000000001</v>
      </c>
      <c r="Y45" s="74">
        <f t="shared" si="10"/>
        <v>1.8861667560122208E-3</v>
      </c>
      <c r="Z45" s="84">
        <f>'TEOW MASTER'!G31</f>
        <v>733.05</v>
      </c>
      <c r="AA45" s="74">
        <f t="shared" si="11"/>
        <v>4.3049350295694408E-3</v>
      </c>
      <c r="AB45" s="73">
        <f>'MFW MASTER'!H43</f>
        <v>156.26</v>
      </c>
      <c r="AC45" s="74">
        <f t="shared" si="12"/>
        <v>1.8884592607835335E-3</v>
      </c>
      <c r="AD45" s="84">
        <f>'TEOW MASTER'!H31</f>
        <v>732.96</v>
      </c>
      <c r="AE45" s="74">
        <f t="shared" si="13"/>
        <v>4.322075883090715E-3</v>
      </c>
      <c r="AF45" s="73">
        <f>'MFW MASTER'!I43</f>
        <v>155.80000000000001</v>
      </c>
      <c r="AG45" s="75">
        <f t="shared" si="14"/>
        <v>1.8858214391960361E-3</v>
      </c>
      <c r="AH45" s="84">
        <f>'TEOW MASTER'!I31</f>
        <v>730.65</v>
      </c>
      <c r="AI45" s="75">
        <f t="shared" si="15"/>
        <v>4.3221174263160037E-3</v>
      </c>
      <c r="AJ45" s="73">
        <f>'MFW MASTER'!J43</f>
        <v>155.74</v>
      </c>
      <c r="AK45" s="74">
        <f t="shared" si="16"/>
        <v>1.8885461950269961E-3</v>
      </c>
      <c r="AL45" s="84">
        <f>'TEOW MASTER'!J31</f>
        <v>730.1</v>
      </c>
      <c r="AM45" s="75">
        <f t="shared" si="17"/>
        <v>4.3270948316700541E-3</v>
      </c>
      <c r="AN45" s="73">
        <f>'MFW MASTER'!K43</f>
        <v>155.61000000000001</v>
      </c>
      <c r="AO45" s="74">
        <f t="shared" si="18"/>
        <v>1.891789018557266E-3</v>
      </c>
      <c r="AP45" s="83">
        <f>'TEOW MASTER'!K31</f>
        <v>729.42</v>
      </c>
      <c r="AQ45" s="74">
        <f t="shared" si="19"/>
        <v>4.3581241130066931E-3</v>
      </c>
      <c r="AR45" s="73">
        <f>'MFW MASTER'!L43</f>
        <v>155.44</v>
      </c>
      <c r="AS45" s="74">
        <f t="shared" si="20"/>
        <v>1.8933544010142675E-3</v>
      </c>
      <c r="AT45" s="83">
        <f>'TEOW MASTER'!L31</f>
        <v>728.11</v>
      </c>
      <c r="AU45" s="75">
        <f t="shared" si="21"/>
        <v>4.37142467790859E-3</v>
      </c>
      <c r="AV45" s="73">
        <f>'MFW MASTER'!M43</f>
        <v>155.36000000000001</v>
      </c>
      <c r="AW45" s="74">
        <f t="shared" si="22"/>
        <v>1.8948944084686821E-3</v>
      </c>
      <c r="AX45" s="83">
        <f>'TEOW MASTER'!M31</f>
        <v>726.05</v>
      </c>
      <c r="AY45" s="75">
        <f t="shared" si="23"/>
        <v>4.3769253166429985E-3</v>
      </c>
      <c r="AZ45" s="77">
        <f>'MFW MASTER'!N43</f>
        <v>155.24</v>
      </c>
      <c r="BA45" s="74">
        <f t="shared" si="24"/>
        <v>1.8966663806105997E-3</v>
      </c>
      <c r="BB45" s="83">
        <f>'TEOW MASTER'!N31</f>
        <v>724.55</v>
      </c>
      <c r="BC45" s="75">
        <f t="shared" si="28"/>
        <v>4.4002363799792599E-3</v>
      </c>
      <c r="BD45" s="73">
        <f>BB45+'TEOW_TREND_2013_2014 &amp; Gain App'!R39</f>
        <v>726.88</v>
      </c>
      <c r="BE45" s="74">
        <f t="shared" si="25"/>
        <v>4.3425090805147542E-3</v>
      </c>
      <c r="BF45" s="78">
        <f>MFW_TREND_2013_2014!P44</f>
        <v>155.10707971586427</v>
      </c>
      <c r="BG45" s="79">
        <f t="shared" si="29"/>
        <v>1.900232224456938E-3</v>
      </c>
      <c r="BH45" s="80">
        <f>'TEOW_TREND_2013_2014 &amp; Gain App'!P39</f>
        <v>725.4484615384614</v>
      </c>
      <c r="BI45" s="81">
        <f t="shared" si="30"/>
        <v>4.4064898117790159E-3</v>
      </c>
      <c r="BJ45" s="80">
        <f>MFW_TREND_2013_2014!Q44</f>
        <v>154.99661404893453</v>
      </c>
      <c r="BK45" s="79">
        <f t="shared" si="31"/>
        <v>1.9021499679073846E-3</v>
      </c>
      <c r="BL45" s="78">
        <f>'TEOW_TREND_2013_2014 &amp; Gain App'!Q39</f>
        <v>724.6353846153844</v>
      </c>
      <c r="BM45" s="79">
        <f t="shared" si="32"/>
        <v>4.4205293240433463E-3</v>
      </c>
      <c r="BN45" s="82">
        <f t="shared" si="26"/>
        <v>8.2412317127706636E-3</v>
      </c>
      <c r="BO45" s="82">
        <f t="shared" si="34"/>
        <v>6.8676930939755526E-4</v>
      </c>
      <c r="BP45" s="82">
        <f t="shared" si="35"/>
        <v>1.4271332172398794E-2</v>
      </c>
      <c r="BQ45" s="82">
        <f t="shared" si="33"/>
        <v>1.1892776810332329E-3</v>
      </c>
    </row>
    <row r="46" spans="1:69" ht="15" x14ac:dyDescent="0.2">
      <c r="A46" s="72">
        <v>43</v>
      </c>
      <c r="B46" s="72">
        <v>686</v>
      </c>
      <c r="C46" s="67" t="s">
        <v>51</v>
      </c>
      <c r="D46" s="73">
        <f>'MFW MASTER'!B44</f>
        <v>155.4</v>
      </c>
      <c r="E46" s="74">
        <f t="shared" si="0"/>
        <v>1.8611839503192278E-3</v>
      </c>
      <c r="F46" s="73">
        <f>'TEOW MASTER'!B93</f>
        <v>239.72</v>
      </c>
      <c r="G46" s="74">
        <f t="shared" si="1"/>
        <v>1.3851266422034341E-3</v>
      </c>
      <c r="H46" s="73">
        <f>'MFW MASTER'!C44</f>
        <v>155.4</v>
      </c>
      <c r="I46" s="75">
        <f t="shared" si="2"/>
        <v>1.8630094325714107E-3</v>
      </c>
      <c r="J46" s="73">
        <f>'TEOW MASTER'!C93</f>
        <v>239.68</v>
      </c>
      <c r="K46" s="74">
        <f t="shared" si="3"/>
        <v>1.3883566168171411E-3</v>
      </c>
      <c r="L46" s="73">
        <f>'MFW MASTER'!D44</f>
        <v>155.4</v>
      </c>
      <c r="M46" s="74">
        <f t="shared" si="4"/>
        <v>1.8656196053485673E-3</v>
      </c>
      <c r="N46" s="73">
        <f>'TEOW MASTER'!D93</f>
        <v>239.47</v>
      </c>
      <c r="O46" s="75">
        <f t="shared" si="5"/>
        <v>1.3918287027867462E-3</v>
      </c>
      <c r="P46" s="73">
        <f>'MFW MASTER'!E44</f>
        <v>155.4</v>
      </c>
      <c r="Q46" s="74">
        <f t="shared" si="6"/>
        <v>1.8681275542025534E-3</v>
      </c>
      <c r="R46" s="73">
        <f>'TEOW MASTER'!E93</f>
        <v>239.39</v>
      </c>
      <c r="S46" s="75">
        <f t="shared" si="7"/>
        <v>1.3943684788554611E-3</v>
      </c>
      <c r="T46" s="73">
        <f>'MFW MASTER'!F44</f>
        <v>155.4</v>
      </c>
      <c r="U46" s="74">
        <f t="shared" si="8"/>
        <v>1.8721413464039796E-3</v>
      </c>
      <c r="V46" s="84">
        <f>'TEOW MASTER'!F93</f>
        <v>239.26</v>
      </c>
      <c r="W46" s="75">
        <f t="shared" si="9"/>
        <v>1.3988603100249146E-3</v>
      </c>
      <c r="X46" s="73">
        <f>'MFW MASTER'!G44</f>
        <v>155.38</v>
      </c>
      <c r="Y46" s="74">
        <f t="shared" si="10"/>
        <v>1.8750645588559108E-3</v>
      </c>
      <c r="Z46" s="84">
        <f>'TEOW MASTER'!G93</f>
        <v>239.11</v>
      </c>
      <c r="AA46" s="74">
        <f t="shared" si="11"/>
        <v>1.4042057361985526E-3</v>
      </c>
      <c r="AB46" s="73">
        <f>'MFW MASTER'!H44</f>
        <v>155.37</v>
      </c>
      <c r="AC46" s="74">
        <f t="shared" si="12"/>
        <v>1.8777032852165469E-3</v>
      </c>
      <c r="AD46" s="84">
        <f>'TEOW MASTER'!H93</f>
        <v>239.05</v>
      </c>
      <c r="AE46" s="74">
        <f t="shared" si="13"/>
        <v>1.4096161316481601E-3</v>
      </c>
      <c r="AF46" s="73">
        <f>'MFW MASTER'!I44</f>
        <v>155.37</v>
      </c>
      <c r="AG46" s="75">
        <f t="shared" si="14"/>
        <v>1.8806166688567915E-3</v>
      </c>
      <c r="AH46" s="84">
        <f>'TEOW MASTER'!I93</f>
        <v>238.68</v>
      </c>
      <c r="AI46" s="75">
        <f t="shared" si="15"/>
        <v>1.4118976080381904E-3</v>
      </c>
      <c r="AJ46" s="73">
        <f>'MFW MASTER'!J44</f>
        <v>155.36000000000001</v>
      </c>
      <c r="AK46" s="74">
        <f t="shared" si="16"/>
        <v>1.883938210218275E-3</v>
      </c>
      <c r="AL46" s="84">
        <f>'TEOW MASTER'!J93</f>
        <v>237.89</v>
      </c>
      <c r="AM46" s="75">
        <f t="shared" si="17"/>
        <v>1.4099062998301451E-3</v>
      </c>
      <c r="AN46" s="73">
        <f>'MFW MASTER'!K44</f>
        <v>155.35</v>
      </c>
      <c r="AO46" s="74">
        <f t="shared" si="18"/>
        <v>1.888628134649902E-3</v>
      </c>
      <c r="AP46" s="83">
        <f>'TEOW MASTER'!K93</f>
        <v>237.58</v>
      </c>
      <c r="AQ46" s="74">
        <f t="shared" si="19"/>
        <v>1.4194882602178859E-3</v>
      </c>
      <c r="AR46" s="73">
        <f>'MFW MASTER'!L44</f>
        <v>155.35</v>
      </c>
      <c r="AS46" s="74">
        <f t="shared" si="20"/>
        <v>1.8922581458927332E-3</v>
      </c>
      <c r="AT46" s="83">
        <f>'TEOW MASTER'!L93</f>
        <v>237.1</v>
      </c>
      <c r="AU46" s="75">
        <f t="shared" si="21"/>
        <v>1.4235002831057485E-3</v>
      </c>
      <c r="AV46" s="73">
        <f>'MFW MASTER'!M44</f>
        <v>155.34</v>
      </c>
      <c r="AW46" s="74">
        <f t="shared" si="22"/>
        <v>1.8946504725252643E-3</v>
      </c>
      <c r="AX46" s="83">
        <f>'TEOW MASTER'!M93</f>
        <v>236.95</v>
      </c>
      <c r="AY46" s="75">
        <f t="shared" si="23"/>
        <v>1.4284311738565643E-3</v>
      </c>
      <c r="AZ46" s="77">
        <f>'MFW MASTER'!N44</f>
        <v>155.34</v>
      </c>
      <c r="BA46" s="74">
        <f t="shared" si="24"/>
        <v>1.8978881445764657E-3</v>
      </c>
      <c r="BB46" s="83">
        <f>'TEOW MASTER'!N93</f>
        <v>236.95</v>
      </c>
      <c r="BC46" s="75">
        <f t="shared" si="28"/>
        <v>1.4390118145553594E-3</v>
      </c>
      <c r="BD46" s="73">
        <f>BB46+'TEOW_TREND_2013_2014 &amp; Gain App'!R50</f>
        <v>237.51</v>
      </c>
      <c r="BE46" s="74">
        <f t="shared" si="25"/>
        <v>1.4189265514432357E-3</v>
      </c>
      <c r="BF46" s="78">
        <f>MFW_TREND_2013_2014!P45</f>
        <v>155.32775848460929</v>
      </c>
      <c r="BG46" s="79">
        <f t="shared" si="29"/>
        <v>1.9029357819501931E-3</v>
      </c>
      <c r="BH46" s="80">
        <f>'TEOW_TREND_2013_2014 &amp; Gain App'!P50</f>
        <v>236.66576923076917</v>
      </c>
      <c r="BI46" s="81">
        <f t="shared" si="30"/>
        <v>1.4375456785732505E-3</v>
      </c>
      <c r="BJ46" s="80">
        <f>MFW_TREND_2013_2014!Q45</f>
        <v>155.32194159431722</v>
      </c>
      <c r="BK46" s="79">
        <f t="shared" si="31"/>
        <v>1.906142453703324E-3</v>
      </c>
      <c r="BL46" s="78">
        <f>'TEOW_TREND_2013_2014 &amp; Gain App'!Q50</f>
        <v>236.40010989010983</v>
      </c>
      <c r="BM46" s="79">
        <f t="shared" si="32"/>
        <v>1.4421233632290302E-3</v>
      </c>
      <c r="BN46" s="82">
        <f t="shared" si="26"/>
        <v>3.8610038610040074E-4</v>
      </c>
      <c r="BO46" s="82">
        <f t="shared" si="34"/>
        <v>3.2175032175033392E-5</v>
      </c>
      <c r="BP46" s="82">
        <f t="shared" si="35"/>
        <v>1.1555147672284374E-2</v>
      </c>
      <c r="BQ46" s="82">
        <f t="shared" si="33"/>
        <v>9.629289726903645E-4</v>
      </c>
    </row>
    <row r="47" spans="1:69" ht="15" x14ac:dyDescent="0.2">
      <c r="A47" s="72">
        <v>44</v>
      </c>
      <c r="B47" s="72">
        <v>180</v>
      </c>
      <c r="C47" s="67" t="s">
        <v>52</v>
      </c>
      <c r="D47" s="73">
        <f>'MFW MASTER'!B45</f>
        <v>147.15</v>
      </c>
      <c r="E47" s="74">
        <f t="shared" si="0"/>
        <v>1.7623759220686897E-3</v>
      </c>
      <c r="F47" s="73">
        <f>'TEOW MASTER'!B24</f>
        <v>320.89999999999998</v>
      </c>
      <c r="G47" s="74">
        <f t="shared" si="1"/>
        <v>1.8541929729813196E-3</v>
      </c>
      <c r="H47" s="73">
        <f>'MFW MASTER'!C45</f>
        <v>147.13999999999999</v>
      </c>
      <c r="I47" s="75">
        <f t="shared" si="2"/>
        <v>1.7639846068761734E-3</v>
      </c>
      <c r="J47" s="73">
        <f>'TEOW MASTER'!C24</f>
        <v>320.76</v>
      </c>
      <c r="K47" s="74">
        <f t="shared" si="3"/>
        <v>1.8580159730067847E-3</v>
      </c>
      <c r="L47" s="73">
        <f>'MFW MASTER'!D45</f>
        <v>147.11000000000001</v>
      </c>
      <c r="M47" s="74">
        <f t="shared" si="4"/>
        <v>1.7660958825149789E-3</v>
      </c>
      <c r="N47" s="73">
        <f>'TEOW MASTER'!D24</f>
        <v>320.38</v>
      </c>
      <c r="O47" s="75">
        <f t="shared" si="5"/>
        <v>1.8620874422634057E-3</v>
      </c>
      <c r="P47" s="73">
        <f>'MFW MASTER'!E45</f>
        <v>147.1</v>
      </c>
      <c r="Q47" s="74">
        <f t="shared" si="6"/>
        <v>1.7683498276910912E-3</v>
      </c>
      <c r="R47" s="84">
        <f>'TEOW MASTER'!E24</f>
        <v>320.35000000000002</v>
      </c>
      <c r="S47" s="75">
        <f t="shared" si="7"/>
        <v>1.8659340081095576E-3</v>
      </c>
      <c r="T47" s="73">
        <f>'MFW MASTER'!F45</f>
        <v>147.08000000000001</v>
      </c>
      <c r="U47" s="74">
        <f t="shared" si="8"/>
        <v>1.7719082961975376E-3</v>
      </c>
      <c r="V47" s="84">
        <f>'TEOW MASTER'!F24</f>
        <v>320.08999999999997</v>
      </c>
      <c r="W47" s="75">
        <f t="shared" si="9"/>
        <v>1.8714419319396259E-3</v>
      </c>
      <c r="X47" s="73">
        <f>'MFW MASTER'!G45</f>
        <v>147.08000000000001</v>
      </c>
      <c r="Y47" s="74">
        <f t="shared" si="10"/>
        <v>1.7749034323370277E-3</v>
      </c>
      <c r="Z47" s="84">
        <f>'TEOW MASTER'!G24</f>
        <v>320.08</v>
      </c>
      <c r="AA47" s="74">
        <f t="shared" si="11"/>
        <v>1.8797129858325989E-3</v>
      </c>
      <c r="AB47" s="73">
        <f>'MFW MASTER'!H45</f>
        <v>147.04</v>
      </c>
      <c r="AC47" s="74">
        <f t="shared" si="12"/>
        <v>1.7770321880558734E-3</v>
      </c>
      <c r="AD47" s="84">
        <f>'TEOW MASTER'!H24</f>
        <v>319.45</v>
      </c>
      <c r="AE47" s="74">
        <f t="shared" si="13"/>
        <v>1.8837141738339456E-3</v>
      </c>
      <c r="AF47" s="73">
        <f>'MFW MASTER'!I45</f>
        <v>147.04</v>
      </c>
      <c r="AG47" s="75">
        <f t="shared" si="14"/>
        <v>1.7797893736802638E-3</v>
      </c>
      <c r="AH47" s="84">
        <f>'TEOW MASTER'!I24</f>
        <v>319.42</v>
      </c>
      <c r="AI47" s="75">
        <f t="shared" si="15"/>
        <v>1.8895103651732812E-3</v>
      </c>
      <c r="AJ47" s="73">
        <f>'MFW MASTER'!J45</f>
        <v>147.04</v>
      </c>
      <c r="AK47" s="74">
        <f t="shared" si="16"/>
        <v>1.7830475954589027E-3</v>
      </c>
      <c r="AL47" s="84">
        <f>'TEOW MASTER'!J24</f>
        <v>319.39999999999998</v>
      </c>
      <c r="AM47" s="75">
        <f t="shared" si="17"/>
        <v>1.892992862944001E-3</v>
      </c>
      <c r="AN47" s="73">
        <f>'MFW MASTER'!K45</f>
        <v>146.94999999999999</v>
      </c>
      <c r="AO47" s="74">
        <f t="shared" si="18"/>
        <v>1.7865072699504545E-3</v>
      </c>
      <c r="AP47" s="83">
        <f>'TEOW MASTER'!K24</f>
        <v>318.77</v>
      </c>
      <c r="AQ47" s="74">
        <f t="shared" si="19"/>
        <v>1.9045806579243009E-3</v>
      </c>
      <c r="AR47" s="73">
        <f>'MFW MASTER'!L45</f>
        <v>146.13999999999999</v>
      </c>
      <c r="AS47" s="74">
        <f t="shared" si="20"/>
        <v>1.7800747051223947E-3</v>
      </c>
      <c r="AT47" s="83">
        <f>'TEOW MASTER'!L24</f>
        <v>317.35000000000002</v>
      </c>
      <c r="AU47" s="75">
        <f t="shared" si="21"/>
        <v>1.9053049972315873E-3</v>
      </c>
      <c r="AV47" s="73">
        <f>'MFW MASTER'!M45</f>
        <v>146.11000000000001</v>
      </c>
      <c r="AW47" s="74">
        <f t="shared" si="22"/>
        <v>1.7820740346379965E-3</v>
      </c>
      <c r="AX47" s="83">
        <f>'TEOW MASTER'!M24</f>
        <v>316.7</v>
      </c>
      <c r="AY47" s="75">
        <f t="shared" si="23"/>
        <v>1.9091966776128885E-3</v>
      </c>
      <c r="AZ47" s="77">
        <f>'MFW MASTER'!N45</f>
        <v>146.09</v>
      </c>
      <c r="BA47" s="74">
        <f t="shared" si="24"/>
        <v>1.7848749777338475E-3</v>
      </c>
      <c r="BB47" s="83">
        <f>'TEOW MASTER'!N24</f>
        <v>316.39</v>
      </c>
      <c r="BC47" s="75">
        <f t="shared" si="28"/>
        <v>1.9214557839509186E-3</v>
      </c>
      <c r="BD47" s="73">
        <f>BB47+'TEOW_TREND_2013_2014 &amp; Gain App'!R48</f>
        <v>319.02</v>
      </c>
      <c r="BE47" s="74">
        <f t="shared" si="25"/>
        <v>1.9058816405263823E-3</v>
      </c>
      <c r="BF47" s="78">
        <f>MFW_TREND_2013_2014!P46</f>
        <v>146.17185477505919</v>
      </c>
      <c r="BG47" s="79">
        <f t="shared" si="29"/>
        <v>1.7907658970888226E-3</v>
      </c>
      <c r="BH47" s="80">
        <f>'TEOW_TREND_2013_2014 &amp; Gain App'!P48</f>
        <v>316.68538461538463</v>
      </c>
      <c r="BI47" s="81">
        <f t="shared" si="30"/>
        <v>1.923597601802933E-3</v>
      </c>
      <c r="BJ47" s="80">
        <f>MFW_TREND_2013_2014!Q46</f>
        <v>146.08606945540646</v>
      </c>
      <c r="BK47" s="79">
        <f t="shared" si="31"/>
        <v>1.7927979525964846E-3</v>
      </c>
      <c r="BL47" s="78">
        <f>'TEOW_TREND_2013_2014 &amp; Gain App'!Q48</f>
        <v>316.32131868131864</v>
      </c>
      <c r="BM47" s="79">
        <f t="shared" si="32"/>
        <v>1.929670693341881E-3</v>
      </c>
      <c r="BN47" s="82">
        <f t="shared" si="26"/>
        <v>7.2035338090384116E-3</v>
      </c>
      <c r="BO47" s="82">
        <f t="shared" si="34"/>
        <v>6.0029448408653434E-4</v>
      </c>
      <c r="BP47" s="82">
        <f t="shared" si="35"/>
        <v>1.4054222499220915E-2</v>
      </c>
      <c r="BQ47" s="82">
        <f t="shared" si="33"/>
        <v>1.1711852082684096E-3</v>
      </c>
    </row>
    <row r="48" spans="1:69" ht="15" x14ac:dyDescent="0.2">
      <c r="A48" s="72">
        <v>45</v>
      </c>
      <c r="B48" s="72">
        <v>96</v>
      </c>
      <c r="C48" s="67" t="s">
        <v>53</v>
      </c>
      <c r="D48" s="73">
        <f>'MFW MASTER'!B46</f>
        <v>104.23</v>
      </c>
      <c r="E48" s="74">
        <f t="shared" si="0"/>
        <v>1.2483346405519505E-3</v>
      </c>
      <c r="F48" s="73">
        <f>'TEOW MASTER'!B14</f>
        <v>146.52000000000001</v>
      </c>
      <c r="G48" s="74">
        <f t="shared" si="1"/>
        <v>8.4660752384301343E-4</v>
      </c>
      <c r="H48" s="73">
        <f>'MFW MASTER'!C46</f>
        <v>104.18</v>
      </c>
      <c r="I48" s="75">
        <f t="shared" si="2"/>
        <v>1.2489596054394438E-3</v>
      </c>
      <c r="J48" s="73">
        <f>'TEOW MASTER'!C14</f>
        <v>146.44</v>
      </c>
      <c r="K48" s="74">
        <f t="shared" si="3"/>
        <v>8.482599422843047E-4</v>
      </c>
      <c r="L48" s="73">
        <f>'MFW MASTER'!D46</f>
        <v>104.11</v>
      </c>
      <c r="M48" s="74">
        <f t="shared" si="4"/>
        <v>1.2498690933902144E-3</v>
      </c>
      <c r="N48" s="73">
        <f>'TEOW MASTER'!D14</f>
        <v>146.32</v>
      </c>
      <c r="O48" s="75">
        <f t="shared" si="5"/>
        <v>8.5042959782752206E-4</v>
      </c>
      <c r="P48" s="73">
        <f>'MFW MASTER'!E46</f>
        <v>104.05</v>
      </c>
      <c r="Q48" s="74">
        <f t="shared" si="6"/>
        <v>1.2508280052430866E-3</v>
      </c>
      <c r="R48" s="73">
        <f>'TEOW MASTER'!E14</f>
        <v>146.27000000000001</v>
      </c>
      <c r="S48" s="75">
        <f t="shared" si="7"/>
        <v>8.5197492544462309E-4</v>
      </c>
      <c r="T48" s="73">
        <f>'MFW MASTER'!F46</f>
        <v>103.88</v>
      </c>
      <c r="U48" s="74">
        <f t="shared" si="8"/>
        <v>1.2514674585871646E-3</v>
      </c>
      <c r="V48" s="84">
        <f>'TEOW MASTER'!F14</f>
        <v>146.02000000000001</v>
      </c>
      <c r="W48" s="75">
        <f t="shared" si="9"/>
        <v>8.5372223718899133E-4</v>
      </c>
      <c r="X48" s="73">
        <f>'MFW MASTER'!G46</f>
        <v>103.85</v>
      </c>
      <c r="Y48" s="74">
        <f t="shared" si="10"/>
        <v>1.2532208420465074E-3</v>
      </c>
      <c r="Z48" s="84">
        <f>'TEOW MASTER'!G14</f>
        <v>145.88999999999999</v>
      </c>
      <c r="AA48" s="74">
        <f t="shared" si="11"/>
        <v>8.5675870877005068E-4</v>
      </c>
      <c r="AB48" s="73">
        <f>'MFW MASTER'!H46</f>
        <v>103.82</v>
      </c>
      <c r="AC48" s="74">
        <f t="shared" si="12"/>
        <v>1.2547026779377091E-3</v>
      </c>
      <c r="AD48" s="84">
        <f>'TEOW MASTER'!H14</f>
        <v>145.78</v>
      </c>
      <c r="AE48" s="74">
        <f t="shared" si="13"/>
        <v>8.5962702226173918E-4</v>
      </c>
      <c r="AF48" s="73">
        <f>'MFW MASTER'!I46</f>
        <v>103.78</v>
      </c>
      <c r="AG48" s="75">
        <f t="shared" si="14"/>
        <v>1.2561652693181297E-3</v>
      </c>
      <c r="AH48" s="84">
        <f>'TEOW MASTER'!I14</f>
        <v>145.22999999999999</v>
      </c>
      <c r="AI48" s="75">
        <f t="shared" si="15"/>
        <v>8.5909958779699326E-4</v>
      </c>
      <c r="AJ48" s="73">
        <f>'MFW MASTER'!J46</f>
        <v>103.73</v>
      </c>
      <c r="AK48" s="74">
        <f t="shared" si="16"/>
        <v>1.2578585900227964E-3</v>
      </c>
      <c r="AL48" s="84">
        <f>'TEOW MASTER'!J14</f>
        <v>144.91</v>
      </c>
      <c r="AM48" s="75">
        <f t="shared" si="17"/>
        <v>8.5884031236448089E-4</v>
      </c>
      <c r="AN48" s="73">
        <f>'MFW MASTER'!K46</f>
        <v>103.68</v>
      </c>
      <c r="AO48" s="74">
        <f t="shared" si="18"/>
        <v>1.2604632442903242E-3</v>
      </c>
      <c r="AP48" s="83">
        <f>'TEOW MASTER'!K14</f>
        <v>144.78</v>
      </c>
      <c r="AQ48" s="74">
        <f t="shared" si="19"/>
        <v>8.6502866535207292E-4</v>
      </c>
      <c r="AR48" s="73">
        <f>'MFW MASTER'!L46</f>
        <v>103.65</v>
      </c>
      <c r="AS48" s="74">
        <f t="shared" si="20"/>
        <v>1.2625204816336132E-3</v>
      </c>
      <c r="AT48" s="83">
        <f>'TEOW MASTER'!L14</f>
        <v>144.72999999999999</v>
      </c>
      <c r="AU48" s="75">
        <f t="shared" si="21"/>
        <v>8.6892954860352161E-4</v>
      </c>
      <c r="AV48" s="73">
        <f>'MFW MASTER'!M46</f>
        <v>103.46</v>
      </c>
      <c r="AW48" s="74">
        <f t="shared" si="22"/>
        <v>1.2618806352997542E-3</v>
      </c>
      <c r="AX48" s="83">
        <f>'TEOW MASTER'!M14</f>
        <v>143.83000000000001</v>
      </c>
      <c r="AY48" s="75">
        <f t="shared" si="23"/>
        <v>8.6706586088115497E-4</v>
      </c>
      <c r="AZ48" s="77">
        <f>'MFW MASTER'!N46</f>
        <v>103.41</v>
      </c>
      <c r="BA48" s="74">
        <f t="shared" si="24"/>
        <v>1.263426117102178E-3</v>
      </c>
      <c r="BB48" s="83">
        <f>'TEOW MASTER'!N14</f>
        <v>143.44999999999999</v>
      </c>
      <c r="BC48" s="75">
        <f t="shared" si="28"/>
        <v>8.7118060687050561E-4</v>
      </c>
      <c r="BD48" s="73">
        <f>BB48+'TEOW_TREND_2013_2014 &amp; Gain App'!R55</f>
        <v>143.86999999999998</v>
      </c>
      <c r="BE48" s="74">
        <f t="shared" si="25"/>
        <v>8.5950470698555135E-4</v>
      </c>
      <c r="BF48" s="78">
        <f>MFW_TREND_2013_2014!P47</f>
        <v>103.33461720599846</v>
      </c>
      <c r="BG48" s="79">
        <f t="shared" si="29"/>
        <v>1.2659626490065176E-3</v>
      </c>
      <c r="BH48" s="80">
        <f>'TEOW_TREND_2013_2014 &amp; Gain App'!P55</f>
        <v>143.66</v>
      </c>
      <c r="BI48" s="81">
        <f t="shared" si="30"/>
        <v>8.7261378295253511E-4</v>
      </c>
      <c r="BJ48" s="80">
        <f>MFW_TREND_2013_2014!Q47</f>
        <v>103.27170481452254</v>
      </c>
      <c r="BK48" s="79">
        <f t="shared" si="31"/>
        <v>1.2673713629425911E-3</v>
      </c>
      <c r="BL48" s="78">
        <f>'TEOW_TREND_2013_2014 &amp; Gain App'!Q55</f>
        <v>143.41175824175824</v>
      </c>
      <c r="BM48" s="79">
        <f t="shared" si="32"/>
        <v>8.7486189079324754E-4</v>
      </c>
      <c r="BN48" s="82">
        <f t="shared" si="26"/>
        <v>7.8672167322268761E-3</v>
      </c>
      <c r="BO48" s="82">
        <f t="shared" si="34"/>
        <v>6.5560139435223968E-4</v>
      </c>
      <c r="BP48" s="82">
        <f t="shared" si="35"/>
        <v>2.0952770952771097E-2</v>
      </c>
      <c r="BQ48" s="82">
        <f t="shared" si="33"/>
        <v>1.746064246064258E-3</v>
      </c>
    </row>
    <row r="49" spans="1:69" ht="15" x14ac:dyDescent="0.2">
      <c r="A49" s="72">
        <v>46</v>
      </c>
      <c r="B49" s="72">
        <v>214</v>
      </c>
      <c r="C49" s="67" t="s">
        <v>54</v>
      </c>
      <c r="D49" s="73">
        <f>'MFW MASTER'!B47</f>
        <v>101.35</v>
      </c>
      <c r="E49" s="74">
        <f t="shared" si="0"/>
        <v>1.2138416561444899E-3</v>
      </c>
      <c r="F49" s="73">
        <f>'TEOW MASTER'!B28</f>
        <v>522.67999999999995</v>
      </c>
      <c r="G49" s="74">
        <f t="shared" si="1"/>
        <v>3.0200984204358872E-3</v>
      </c>
      <c r="H49" s="73">
        <f>'MFW MASTER'!C47</f>
        <v>101.34</v>
      </c>
      <c r="I49" s="75">
        <f t="shared" si="2"/>
        <v>1.2149123288081516E-3</v>
      </c>
      <c r="J49" s="73">
        <f>'TEOW MASTER'!C28</f>
        <v>521.25</v>
      </c>
      <c r="K49" s="74">
        <f t="shared" si="3"/>
        <v>3.0193628442754289E-3</v>
      </c>
      <c r="L49" s="73">
        <f>'MFW MASTER'!D47</f>
        <v>101.31</v>
      </c>
      <c r="M49" s="74">
        <f t="shared" si="4"/>
        <v>1.2162543257262764E-3</v>
      </c>
      <c r="N49" s="73">
        <f>'TEOW MASTER'!D28</f>
        <v>519.46</v>
      </c>
      <c r="O49" s="75">
        <f t="shared" si="5"/>
        <v>3.0191645632004147E-3</v>
      </c>
      <c r="P49" s="73">
        <f>'MFW MASTER'!E47</f>
        <v>101.3</v>
      </c>
      <c r="Q49" s="74">
        <f t="shared" si="6"/>
        <v>1.2177691199531445E-3</v>
      </c>
      <c r="R49" s="73">
        <f>'TEOW MASTER'!E28</f>
        <v>518.73</v>
      </c>
      <c r="S49" s="75">
        <f t="shared" si="7"/>
        <v>3.0214326456271916E-3</v>
      </c>
      <c r="T49" s="73">
        <f>'MFW MASTER'!F47</f>
        <v>101.27</v>
      </c>
      <c r="U49" s="74">
        <f t="shared" si="8"/>
        <v>1.2200241579815379E-3</v>
      </c>
      <c r="V49" s="84">
        <f>'TEOW MASTER'!F28</f>
        <v>514.83000000000004</v>
      </c>
      <c r="W49" s="75">
        <f t="shared" si="9"/>
        <v>3.0100110900699107E-3</v>
      </c>
      <c r="X49" s="73">
        <f>'MFW MASTER'!G47</f>
        <v>101.17</v>
      </c>
      <c r="Y49" s="74">
        <f t="shared" si="10"/>
        <v>1.2208796590259525E-3</v>
      </c>
      <c r="Z49" s="84">
        <f>'TEOW MASTER'!G28</f>
        <v>511.27</v>
      </c>
      <c r="AA49" s="74">
        <f t="shared" si="11"/>
        <v>3.0025020565690851E-3</v>
      </c>
      <c r="AB49" s="73">
        <f>'MFW MASTER'!H47</f>
        <v>101.11</v>
      </c>
      <c r="AC49" s="74">
        <f t="shared" si="12"/>
        <v>1.2219513366045251E-3</v>
      </c>
      <c r="AD49" s="84">
        <f>'TEOW MASTER'!H28</f>
        <v>507.91</v>
      </c>
      <c r="AE49" s="74">
        <f t="shared" si="13"/>
        <v>2.9950141368977911E-3</v>
      </c>
      <c r="AF49" s="73">
        <f>'MFW MASTER'!I47</f>
        <v>100.98</v>
      </c>
      <c r="AG49" s="75">
        <f t="shared" si="14"/>
        <v>1.2222737415277004E-3</v>
      </c>
      <c r="AH49" s="84">
        <f>'TEOW MASTER'!I28</f>
        <v>505.29</v>
      </c>
      <c r="AI49" s="75">
        <f t="shared" si="15"/>
        <v>2.9890135007776823E-3</v>
      </c>
      <c r="AJ49" s="73">
        <f>'MFW MASTER'!J47</f>
        <v>100.93</v>
      </c>
      <c r="AK49" s="74">
        <f t="shared" si="16"/>
        <v>1.2239050177480079E-3</v>
      </c>
      <c r="AL49" s="84">
        <f>'TEOW MASTER'!J28</f>
        <v>501.8</v>
      </c>
      <c r="AM49" s="75">
        <f t="shared" si="17"/>
        <v>2.9740257314505316E-3</v>
      </c>
      <c r="AN49" s="73">
        <f>'MFW MASTER'!K47</f>
        <v>100.89</v>
      </c>
      <c r="AO49" s="74">
        <f t="shared" si="18"/>
        <v>1.2265445285151505E-3</v>
      </c>
      <c r="AP49" s="83">
        <f>'TEOW MASTER'!K28</f>
        <v>500.18</v>
      </c>
      <c r="AQ49" s="74">
        <f t="shared" si="19"/>
        <v>2.9884655189653256E-3</v>
      </c>
      <c r="AR49" s="73">
        <f>'MFW MASTER'!L47</f>
        <v>100.86</v>
      </c>
      <c r="AS49" s="74">
        <f t="shared" si="20"/>
        <v>1.2285365728660514E-3</v>
      </c>
      <c r="AT49" s="83">
        <f>'TEOW MASTER'!L28</f>
        <v>496.9</v>
      </c>
      <c r="AU49" s="75">
        <f t="shared" si="21"/>
        <v>2.9832867594907059E-3</v>
      </c>
      <c r="AV49" s="73">
        <f>'MFW MASTER'!M47</f>
        <v>100.82</v>
      </c>
      <c r="AW49" s="74">
        <f t="shared" si="22"/>
        <v>1.2296810907686179E-3</v>
      </c>
      <c r="AX49" s="83">
        <f>'TEOW MASTER'!M28</f>
        <v>494.35</v>
      </c>
      <c r="AY49" s="75">
        <f t="shared" si="23"/>
        <v>2.9801432825321489E-3</v>
      </c>
      <c r="AZ49" s="77">
        <f>'MFW MASTER'!N47</f>
        <v>100.81</v>
      </c>
      <c r="BA49" s="74">
        <f t="shared" si="24"/>
        <v>1.2316602539896582E-3</v>
      </c>
      <c r="BB49" s="83">
        <f>'TEOW MASTER'!N28</f>
        <v>492.8</v>
      </c>
      <c r="BC49" s="75">
        <f t="shared" si="28"/>
        <v>2.9928044828566413E-3</v>
      </c>
      <c r="BD49" s="73">
        <f>BB49+'TEOW_TREND_2013_2014 &amp; Gain App'!R44</f>
        <v>501.74</v>
      </c>
      <c r="BE49" s="74">
        <f t="shared" si="25"/>
        <v>2.997483086695841E-3</v>
      </c>
      <c r="BF49" s="78">
        <f>MFW_TREND_2013_2014!P48</f>
        <v>100.68050118389897</v>
      </c>
      <c r="BG49" s="79">
        <f t="shared" si="29"/>
        <v>1.2334468102589901E-3</v>
      </c>
      <c r="BH49" s="80">
        <f>'TEOW_TREND_2013_2014 &amp; Gain App'!P44</f>
        <v>489.3534615384616</v>
      </c>
      <c r="BI49" s="81">
        <f t="shared" si="30"/>
        <v>2.9724110766670949E-3</v>
      </c>
      <c r="BJ49" s="80">
        <f>MFW_TREND_2013_2014!Q48</f>
        <v>100.62910812943962</v>
      </c>
      <c r="BK49" s="79">
        <f t="shared" si="31"/>
        <v>1.2349408790215963E-3</v>
      </c>
      <c r="BL49" s="78">
        <f>'TEOW_TREND_2013_2014 &amp; Gain App'!Q44</f>
        <v>486.65175824175833</v>
      </c>
      <c r="BM49" s="79">
        <f t="shared" si="32"/>
        <v>2.968745956349857E-3</v>
      </c>
      <c r="BN49" s="82">
        <f t="shared" si="26"/>
        <v>5.3280710409471348E-3</v>
      </c>
      <c r="BO49" s="82">
        <f t="shared" si="34"/>
        <v>4.440059200789279E-4</v>
      </c>
      <c r="BP49" s="82">
        <f t="shared" si="35"/>
        <v>5.7166909007423168E-2</v>
      </c>
      <c r="BQ49" s="82">
        <f t="shared" si="33"/>
        <v>4.7639090839519307E-3</v>
      </c>
    </row>
    <row r="50" spans="1:69" ht="15" x14ac:dyDescent="0.2">
      <c r="A50" s="72">
        <v>47</v>
      </c>
      <c r="B50" s="72">
        <v>540</v>
      </c>
      <c r="C50" s="67" t="s">
        <v>55</v>
      </c>
      <c r="D50" s="73">
        <f>'MFW MASTER'!B48</f>
        <v>98.62</v>
      </c>
      <c r="E50" s="74">
        <f t="shared" si="0"/>
        <v>1.1811451813415845E-3</v>
      </c>
      <c r="F50" s="73">
        <f>'TEOW MASTER'!B68</f>
        <v>99.67</v>
      </c>
      <c r="G50" s="74">
        <f t="shared" si="1"/>
        <v>5.7590343913072029E-4</v>
      </c>
      <c r="H50" s="73">
        <f>'MFW MASTER'!C48</f>
        <v>98.61</v>
      </c>
      <c r="I50" s="75">
        <f t="shared" si="2"/>
        <v>1.1821837847224375E-3</v>
      </c>
      <c r="J50" s="73">
        <f>'TEOW MASTER'!C68</f>
        <v>99.66</v>
      </c>
      <c r="K50" s="74">
        <f t="shared" si="3"/>
        <v>5.7728479819758123E-4</v>
      </c>
      <c r="L50" s="73">
        <f>'MFW MASTER'!D48</f>
        <v>98.57</v>
      </c>
      <c r="M50" s="74">
        <f t="shared" si="4"/>
        <v>1.1833598745122796E-3</v>
      </c>
      <c r="N50" s="73">
        <f>'TEOW MASTER'!D68</f>
        <v>99.62</v>
      </c>
      <c r="O50" s="75">
        <f t="shared" si="5"/>
        <v>5.7900353017754068E-4</v>
      </c>
      <c r="P50" s="73">
        <f>'MFW MASTER'!E48</f>
        <v>98.55</v>
      </c>
      <c r="Q50" s="74">
        <f t="shared" si="6"/>
        <v>1.1847102346632023E-3</v>
      </c>
      <c r="R50" s="73">
        <f>'TEOW MASTER'!E68</f>
        <v>99.59</v>
      </c>
      <c r="S50" s="75">
        <f t="shared" si="7"/>
        <v>5.800791879744993E-4</v>
      </c>
      <c r="T50" s="73">
        <f>'MFW MASTER'!F48</f>
        <v>98.49</v>
      </c>
      <c r="U50" s="74">
        <f t="shared" si="8"/>
        <v>1.1865328263019816E-3</v>
      </c>
      <c r="V50" s="84">
        <f>'TEOW MASTER'!F68</f>
        <v>99.53</v>
      </c>
      <c r="W50" s="75">
        <f t="shared" si="9"/>
        <v>5.8191326028914048E-4</v>
      </c>
      <c r="X50" s="73">
        <f>'MFW MASTER'!G48</f>
        <v>98.48</v>
      </c>
      <c r="Y50" s="74">
        <f t="shared" si="10"/>
        <v>1.1884177999493507E-3</v>
      </c>
      <c r="Z50" s="84">
        <f>'TEOW MASTER'!G68</f>
        <v>99.52</v>
      </c>
      <c r="AA50" s="74">
        <f t="shared" si="11"/>
        <v>5.8444462743707901E-4</v>
      </c>
      <c r="AB50" s="73">
        <f>'MFW MASTER'!H48</f>
        <v>98.45</v>
      </c>
      <c r="AC50" s="74">
        <f t="shared" si="12"/>
        <v>1.1898042635616209E-3</v>
      </c>
      <c r="AD50" s="84">
        <f>'TEOW MASTER'!H68</f>
        <v>99.49</v>
      </c>
      <c r="AE50" s="74">
        <f t="shared" si="13"/>
        <v>5.8666684349581856E-4</v>
      </c>
      <c r="AF50" s="73">
        <f>'MFW MASTER'!I48</f>
        <v>98.22</v>
      </c>
      <c r="AG50" s="75">
        <f t="shared" si="14"/>
        <v>1.1888663784199913E-3</v>
      </c>
      <c r="AH50" s="84">
        <f>'TEOW MASTER'!I68</f>
        <v>99.26</v>
      </c>
      <c r="AI50" s="75">
        <f t="shared" si="15"/>
        <v>5.8716673610637992E-4</v>
      </c>
      <c r="AJ50" s="73">
        <f>'MFW MASTER'!J48</f>
        <v>98.18</v>
      </c>
      <c r="AK50" s="74">
        <f t="shared" si="16"/>
        <v>1.1905577592638402E-3</v>
      </c>
      <c r="AL50" s="84">
        <f>'TEOW MASTER'!J68</f>
        <v>99.22</v>
      </c>
      <c r="AM50" s="75">
        <f t="shared" si="17"/>
        <v>5.8804869086194044E-4</v>
      </c>
      <c r="AN50" s="73">
        <f>'MFW MASTER'!K48</f>
        <v>98.16</v>
      </c>
      <c r="AO50" s="74">
        <f t="shared" si="18"/>
        <v>1.19335524748783E-3</v>
      </c>
      <c r="AP50" s="83">
        <f>'TEOW MASTER'!K68</f>
        <v>99.2</v>
      </c>
      <c r="AQ50" s="74">
        <f t="shared" si="19"/>
        <v>5.9269818761517915E-4</v>
      </c>
      <c r="AR50" s="73">
        <f>'MFW MASTER'!L48</f>
        <v>98.13</v>
      </c>
      <c r="AS50" s="74">
        <f t="shared" si="20"/>
        <v>1.1952835008461789E-3</v>
      </c>
      <c r="AT50" s="83">
        <f>'TEOW MASTER'!L68</f>
        <v>99.17</v>
      </c>
      <c r="AU50" s="75">
        <f t="shared" si="21"/>
        <v>5.9539655451538206E-4</v>
      </c>
      <c r="AV50" s="73">
        <f>'MFW MASTER'!M48</f>
        <v>98.06</v>
      </c>
      <c r="AW50" s="74">
        <f t="shared" si="22"/>
        <v>1.1960179305769757E-3</v>
      </c>
      <c r="AX50" s="83">
        <f>'TEOW MASTER'!M68</f>
        <v>99.1</v>
      </c>
      <c r="AY50" s="75">
        <f t="shared" si="23"/>
        <v>5.9741519024767049E-4</v>
      </c>
      <c r="AZ50" s="77">
        <f>'MFW MASTER'!N48</f>
        <v>98.03</v>
      </c>
      <c r="BA50" s="74">
        <f t="shared" si="24"/>
        <v>1.1976952157385795E-3</v>
      </c>
      <c r="BB50" s="83">
        <f>'TEOW MASTER'!N68</f>
        <v>99.07</v>
      </c>
      <c r="BC50" s="75">
        <f t="shared" si="28"/>
        <v>6.0165815770415467E-4</v>
      </c>
      <c r="BD50" s="73">
        <f>BB50+'TEOW_TREND_2013_2014 &amp; Gain App'!R59</f>
        <v>99.11</v>
      </c>
      <c r="BE50" s="74">
        <f t="shared" si="25"/>
        <v>5.9210058740069517E-4</v>
      </c>
      <c r="BF50" s="78">
        <f>MFW_TREND_2013_2014!P49</f>
        <v>97.926456195737956</v>
      </c>
      <c r="BG50" s="79">
        <f t="shared" si="29"/>
        <v>1.199706731832561E-3</v>
      </c>
      <c r="BH50" s="80">
        <f>'TEOW_TREND_2013_2014 &amp; Gain App'!P59</f>
        <v>98.998076923076908</v>
      </c>
      <c r="BI50" s="81">
        <f t="shared" si="30"/>
        <v>6.0133012953412373E-4</v>
      </c>
      <c r="BJ50" s="80">
        <f>MFW_TREND_2013_2014!Q49</f>
        <v>97.872999210734008</v>
      </c>
      <c r="BK50" s="79">
        <f t="shared" si="31"/>
        <v>1.2011173498855986E-3</v>
      </c>
      <c r="BL50" s="78">
        <f>'TEOW_TREND_2013_2014 &amp; Gain App'!Q59</f>
        <v>98.941758241758237</v>
      </c>
      <c r="BM50" s="79">
        <f t="shared" si="32"/>
        <v>6.0357933516073849E-4</v>
      </c>
      <c r="BN50" s="82">
        <f t="shared" si="26"/>
        <v>5.9825593185966674E-3</v>
      </c>
      <c r="BO50" s="82">
        <f t="shared" si="34"/>
        <v>4.9854660988305562E-4</v>
      </c>
      <c r="BP50" s="82">
        <f t="shared" si="35"/>
        <v>6.0198655563359939E-3</v>
      </c>
      <c r="BQ50" s="82">
        <f t="shared" si="33"/>
        <v>5.0165546302799945E-4</v>
      </c>
    </row>
    <row r="51" spans="1:69" ht="15" x14ac:dyDescent="0.2">
      <c r="A51" s="72">
        <v>48</v>
      </c>
      <c r="B51" s="72">
        <v>554</v>
      </c>
      <c r="C51" s="67" t="s">
        <v>56</v>
      </c>
      <c r="D51" s="73">
        <f>'MFW MASTER'!B49</f>
        <v>78.400000000000006</v>
      </c>
      <c r="E51" s="74">
        <f t="shared" si="0"/>
        <v>9.389756866475384E-4</v>
      </c>
      <c r="F51" s="73">
        <f>'TEOW MASTER'!B70</f>
        <v>78.34</v>
      </c>
      <c r="G51" s="74">
        <f t="shared" si="1"/>
        <v>4.526565207334266E-4</v>
      </c>
      <c r="H51" s="73">
        <f>'MFW MASTER'!C49</f>
        <v>78.37</v>
      </c>
      <c r="I51" s="75">
        <f t="shared" si="2"/>
        <v>9.3953699633604539E-4</v>
      </c>
      <c r="J51" s="73">
        <f>'TEOW MASTER'!C70</f>
        <v>78.31</v>
      </c>
      <c r="K51" s="74">
        <f t="shared" si="3"/>
        <v>4.536140131131105E-4</v>
      </c>
      <c r="L51" s="73">
        <f>'MFW MASTER'!D49</f>
        <v>78.290000000000006</v>
      </c>
      <c r="M51" s="74">
        <f t="shared" si="4"/>
        <v>9.3989291443204203E-4</v>
      </c>
      <c r="N51" s="73">
        <f>'TEOW MASTER'!D70</f>
        <v>78.23</v>
      </c>
      <c r="O51" s="75">
        <f t="shared" si="5"/>
        <v>4.5468225422394109E-4</v>
      </c>
      <c r="P51" s="73">
        <f>'MFW MASTER'!E49</f>
        <v>78.27</v>
      </c>
      <c r="Q51" s="74">
        <f t="shared" si="6"/>
        <v>9.4091598241591919E-4</v>
      </c>
      <c r="R51" s="73">
        <f>'TEOW MASTER'!E70</f>
        <v>78.22</v>
      </c>
      <c r="S51" s="75">
        <f t="shared" si="7"/>
        <v>4.5560592512667268E-4</v>
      </c>
      <c r="T51" s="73">
        <f>'MFW MASTER'!F49</f>
        <v>78.150000000000006</v>
      </c>
      <c r="U51" s="74">
        <f t="shared" si="8"/>
        <v>9.4149193192709791E-4</v>
      </c>
      <c r="V51" s="84">
        <f>'TEOW MASTER'!F70</f>
        <v>78.09</v>
      </c>
      <c r="W51" s="75">
        <f t="shared" si="9"/>
        <v>4.5656190591760257E-4</v>
      </c>
      <c r="X51" s="73">
        <f>'MFW MASTER'!G49</f>
        <v>78.040000000000006</v>
      </c>
      <c r="Y51" s="74">
        <f t="shared" si="10"/>
        <v>9.4175594138959514E-4</v>
      </c>
      <c r="Z51" s="84">
        <f>'TEOW MASTER'!G70</f>
        <v>77.98</v>
      </c>
      <c r="AA51" s="74">
        <f t="shared" si="11"/>
        <v>4.5794807121727715E-4</v>
      </c>
      <c r="AB51" s="73">
        <f>'MFW MASTER'!H49</f>
        <v>78.02</v>
      </c>
      <c r="AC51" s="74">
        <f t="shared" si="12"/>
        <v>9.4290024015315039E-4</v>
      </c>
      <c r="AD51" s="84">
        <f>'TEOW MASTER'!H70</f>
        <v>77.959999999999994</v>
      </c>
      <c r="AE51" s="74">
        <f t="shared" si="13"/>
        <v>4.5970999214930156E-4</v>
      </c>
      <c r="AF51" s="73">
        <f>'MFW MASTER'!I49</f>
        <v>77.930000000000007</v>
      </c>
      <c r="AG51" s="75">
        <f t="shared" si="14"/>
        <v>9.4327384311005834E-4</v>
      </c>
      <c r="AH51" s="84">
        <f>'TEOW MASTER'!I70</f>
        <v>77.87</v>
      </c>
      <c r="AI51" s="75">
        <f t="shared" si="15"/>
        <v>4.6063543965951852E-4</v>
      </c>
      <c r="AJ51" s="73">
        <f>'MFW MASTER'!J49</f>
        <v>77.86</v>
      </c>
      <c r="AK51" s="74">
        <f t="shared" si="16"/>
        <v>9.4415183475537383E-4</v>
      </c>
      <c r="AL51" s="84">
        <f>'TEOW MASTER'!J70</f>
        <v>77.8</v>
      </c>
      <c r="AM51" s="75">
        <f t="shared" si="17"/>
        <v>4.6109844939587751E-4</v>
      </c>
      <c r="AN51" s="73">
        <f>'MFW MASTER'!K49</f>
        <v>77.77</v>
      </c>
      <c r="AO51" s="74">
        <f t="shared" si="18"/>
        <v>9.4546900567571857E-4</v>
      </c>
      <c r="AP51" s="83">
        <f>'TEOW MASTER'!K70</f>
        <v>77.709999999999994</v>
      </c>
      <c r="AQ51" s="74">
        <f t="shared" si="19"/>
        <v>4.6430016289894727E-4</v>
      </c>
      <c r="AR51" s="73">
        <f>'MFW MASTER'!L49</f>
        <v>77.709999999999994</v>
      </c>
      <c r="AS51" s="74">
        <f t="shared" si="20"/>
        <v>9.465553943825188E-4</v>
      </c>
      <c r="AT51" s="83">
        <f>'TEOW MASTER'!L70</f>
        <v>77.650000000000006</v>
      </c>
      <c r="AU51" s="75">
        <f t="shared" si="21"/>
        <v>4.661948417678675E-4</v>
      </c>
      <c r="AV51" s="73">
        <f>'MFW MASTER'!M49</f>
        <v>77.67</v>
      </c>
      <c r="AW51" s="74">
        <f t="shared" si="22"/>
        <v>9.4732523626263213E-4</v>
      </c>
      <c r="AX51" s="83">
        <f>'TEOW MASTER'!M70</f>
        <v>77.61</v>
      </c>
      <c r="AY51" s="75">
        <f t="shared" si="23"/>
        <v>4.6786471155521402E-4</v>
      </c>
      <c r="AZ51" s="77">
        <f>'MFW MASTER'!N49</f>
        <v>77.47</v>
      </c>
      <c r="BA51" s="74">
        <f t="shared" si="24"/>
        <v>9.465005443565006E-4</v>
      </c>
      <c r="BB51" s="83">
        <f>'TEOW MASTER'!N70</f>
        <v>77.38</v>
      </c>
      <c r="BC51" s="75">
        <f t="shared" si="28"/>
        <v>4.6993346364335815E-4</v>
      </c>
      <c r="BD51" s="73">
        <f>BB51+'TEOW_TREND_2013_2014 &amp; Gain App'!R60</f>
        <v>77.739999999999995</v>
      </c>
      <c r="BE51" s="74">
        <f t="shared" si="25"/>
        <v>4.6443244540944444E-4</v>
      </c>
      <c r="BF51" s="78">
        <f>MFW_TREND_2013_2014!P50</f>
        <v>77.422371744277811</v>
      </c>
      <c r="BG51" s="79">
        <f t="shared" si="29"/>
        <v>9.4850915865263112E-4</v>
      </c>
      <c r="BH51" s="80">
        <f>'TEOW_TREND_2013_2014 &amp; Gain App'!P60</f>
        <v>77.403846153846175</v>
      </c>
      <c r="BI51" s="81">
        <f t="shared" si="30"/>
        <v>4.7016332317544024E-4</v>
      </c>
      <c r="BJ51" s="80">
        <f>MFW_TREND_2013_2014!Q50</f>
        <v>77.349952644041039</v>
      </c>
      <c r="BK51" s="79">
        <f t="shared" si="31"/>
        <v>9.4925434882757551E-4</v>
      </c>
      <c r="BL51" s="78">
        <f>'TEOW_TREND_2013_2014 &amp; Gain App'!Q60</f>
        <v>77.328021978021994</v>
      </c>
      <c r="BM51" s="79">
        <f t="shared" si="32"/>
        <v>4.7172798345411813E-4</v>
      </c>
      <c r="BN51" s="82">
        <f t="shared" si="26"/>
        <v>1.186224489795927E-2</v>
      </c>
      <c r="BO51" s="82">
        <f t="shared" si="34"/>
        <v>9.8852040816327261E-4</v>
      </c>
      <c r="BP51" s="82">
        <f t="shared" si="35"/>
        <v>1.2254276231810159E-2</v>
      </c>
      <c r="BQ51" s="82">
        <f t="shared" si="33"/>
        <v>1.0211896859841799E-3</v>
      </c>
    </row>
    <row r="52" spans="1:69" s="40" customFormat="1" ht="15" x14ac:dyDescent="0.2">
      <c r="A52" s="85">
        <v>49</v>
      </c>
      <c r="B52" s="85">
        <v>178</v>
      </c>
      <c r="C52" s="86" t="s">
        <v>52</v>
      </c>
      <c r="D52" s="87">
        <f>72</f>
        <v>72</v>
      </c>
      <c r="E52" s="88">
        <f t="shared" si="0"/>
        <v>8.6232461018651474E-4</v>
      </c>
      <c r="F52" s="93">
        <f>71.995</f>
        <v>71.995000000000005</v>
      </c>
      <c r="G52" s="88">
        <f t="shared" si="1"/>
        <v>4.1599446272916834E-4</v>
      </c>
      <c r="H52" s="87">
        <f>D52*0.9984</f>
        <v>71.884799999999998</v>
      </c>
      <c r="I52" s="89">
        <f t="shared" si="2"/>
        <v>8.617893208398284E-4</v>
      </c>
      <c r="J52" s="87">
        <f>F52*0.9961</f>
        <v>71.714219499999999</v>
      </c>
      <c r="K52" s="88">
        <f t="shared" si="3"/>
        <v>4.1540767340913652E-4</v>
      </c>
      <c r="L52" s="87">
        <f>H52*0.9984</f>
        <v>71.769784319999999</v>
      </c>
      <c r="M52" s="88">
        <f t="shared" si="4"/>
        <v>8.6161593757419681E-4</v>
      </c>
      <c r="N52" s="87">
        <f>J52*0.9961</f>
        <v>71.434534043949995</v>
      </c>
      <c r="O52" s="89">
        <f t="shared" si="5"/>
        <v>4.1518618136955187E-4</v>
      </c>
      <c r="P52" s="87">
        <f>L52*0.9984</f>
        <v>71.65495266508799</v>
      </c>
      <c r="Q52" s="88">
        <f t="shared" si="6"/>
        <v>8.6139376749504865E-4</v>
      </c>
      <c r="R52" s="87">
        <f>N52*0.9961</f>
        <v>71.155939361178582</v>
      </c>
      <c r="S52" s="89">
        <f t="shared" si="7"/>
        <v>4.1446008157641512E-4</v>
      </c>
      <c r="T52" s="87">
        <f>P52*0.9984</f>
        <v>71.540304740823842</v>
      </c>
      <c r="U52" s="88">
        <f t="shared" si="8"/>
        <v>8.6186333616239993E-4</v>
      </c>
      <c r="V52" s="92">
        <f>R52*0.9961</f>
        <v>70.878431197669983</v>
      </c>
      <c r="W52" s="89">
        <f t="shared" si="9"/>
        <v>4.143986635428079E-4</v>
      </c>
      <c r="X52" s="87">
        <f>T52*0.9984</f>
        <v>71.425840253238519</v>
      </c>
      <c r="Y52" s="88">
        <f t="shared" si="10"/>
        <v>8.6193887015929621E-4</v>
      </c>
      <c r="Z52" s="92">
        <f>V52*0.9961</f>
        <v>70.602005315999065</v>
      </c>
      <c r="AA52" s="88">
        <f t="shared" si="11"/>
        <v>4.1461980198170963E-4</v>
      </c>
      <c r="AB52" s="87">
        <f>X52*0.9984</f>
        <v>71.311558908833334</v>
      </c>
      <c r="AC52" s="88">
        <f t="shared" si="12"/>
        <v>8.6182627558106242E-4</v>
      </c>
      <c r="AD52" s="92">
        <f>Z52*0.9961</f>
        <v>70.326657495266673</v>
      </c>
      <c r="AE52" s="88">
        <f t="shared" si="13"/>
        <v>4.1469814218875916E-4</v>
      </c>
      <c r="AF52" s="87">
        <f>AB52*0.9984</f>
        <v>71.197460414579197</v>
      </c>
      <c r="AG52" s="89">
        <f t="shared" si="14"/>
        <v>8.6178239580310997E-4</v>
      </c>
      <c r="AH52" s="92">
        <f>AD52*0.9961</f>
        <v>70.052383531035133</v>
      </c>
      <c r="AI52" s="89">
        <f t="shared" si="15"/>
        <v>4.1439078575851521E-4</v>
      </c>
      <c r="AJ52" s="87">
        <f>AF52*0.9984</f>
        <v>71.083544477915865</v>
      </c>
      <c r="AK52" s="88">
        <f t="shared" si="16"/>
        <v>8.6197866606395432E-4</v>
      </c>
      <c r="AL52" s="92">
        <f>AH52*0.9961</f>
        <v>69.779179235264095</v>
      </c>
      <c r="AM52" s="89">
        <f t="shared" si="17"/>
        <v>4.135613283482942E-4</v>
      </c>
      <c r="AN52" s="87">
        <f>AJ52*0.9984</f>
        <v>70.969810806751198</v>
      </c>
      <c r="AO52" s="88">
        <f t="shared" si="18"/>
        <v>8.6279743418352735E-4</v>
      </c>
      <c r="AP52" s="90">
        <f>AL52*0.9961</f>
        <v>69.507040436246569</v>
      </c>
      <c r="AQ52" s="88">
        <f t="shared" si="19"/>
        <v>4.1528928319615235E-4</v>
      </c>
      <c r="AR52" s="87">
        <f>AN52*0.9984</f>
        <v>70.856259109460396</v>
      </c>
      <c r="AS52" s="88">
        <f t="shared" si="20"/>
        <v>8.6307263268337704E-4</v>
      </c>
      <c r="AT52" s="90">
        <f>AP52*0.9961</f>
        <v>69.235962978545203</v>
      </c>
      <c r="AU52" s="89">
        <f t="shared" si="21"/>
        <v>4.1567867102934721E-4</v>
      </c>
      <c r="AV52" s="87">
        <f>AR52*0.9984</f>
        <v>70.742889094885257</v>
      </c>
      <c r="AW52" s="88">
        <f t="shared" si="22"/>
        <v>8.6283666957272253E-4</v>
      </c>
      <c r="AX52" s="90">
        <f>AT52*0.9961</f>
        <v>68.965942722928872</v>
      </c>
      <c r="AY52" s="89">
        <f t="shared" si="23"/>
        <v>4.1575481122531284E-4</v>
      </c>
      <c r="AZ52" s="93">
        <f>AV52*0.9984</f>
        <v>70.62970047233344</v>
      </c>
      <c r="BA52" s="88">
        <f t="shared" si="24"/>
        <v>8.6292822957015857E-4</v>
      </c>
      <c r="BB52" s="90">
        <f>AX52*0.9961</f>
        <v>68.696975546309446</v>
      </c>
      <c r="BC52" s="89">
        <f t="shared" si="28"/>
        <v>4.1720092608297073E-4</v>
      </c>
      <c r="BD52" s="87">
        <f>BB52+'TEOW_TREND_2013_2014 &amp; Gain App'!R120</f>
        <v>92.030105981092078</v>
      </c>
      <c r="BE52" s="88">
        <f t="shared" si="25"/>
        <v>5.4980405418174599E-4</v>
      </c>
      <c r="BF52" s="87">
        <f>AZ52*0.9984</f>
        <v>70.51669295157771</v>
      </c>
      <c r="BG52" s="94">
        <f t="shared" si="29"/>
        <v>8.639070025313495E-4</v>
      </c>
      <c r="BH52" s="95">
        <f>BB52*0.9961</f>
        <v>68.429057341678842</v>
      </c>
      <c r="BI52" s="89">
        <f t="shared" si="30"/>
        <v>4.1564902262841653E-4</v>
      </c>
      <c r="BJ52" s="95">
        <f>BF52*0.9984</f>
        <v>70.403866242855187</v>
      </c>
      <c r="BK52" s="94">
        <f t="shared" si="31"/>
        <v>8.6401056394769271E-4</v>
      </c>
      <c r="BL52" s="87">
        <f>BH52*0.9961</f>
        <v>68.16218401804629</v>
      </c>
      <c r="BM52" s="94">
        <f t="shared" si="32"/>
        <v>4.1581316568268411E-4</v>
      </c>
      <c r="BN52" s="96">
        <f t="shared" si="26"/>
        <v>1.9031937884257784E-2</v>
      </c>
      <c r="BO52" s="96">
        <f t="shared" si="34"/>
        <v>1.5859948236881486E-3</v>
      </c>
      <c r="BP52" s="96">
        <f t="shared" si="35"/>
        <v>4.5809076376006092E-2</v>
      </c>
      <c r="BQ52" s="96">
        <f t="shared" si="33"/>
        <v>3.8174230313338408E-3</v>
      </c>
    </row>
    <row r="53" spans="1:69" ht="15" x14ac:dyDescent="0.2">
      <c r="A53" s="72">
        <v>50</v>
      </c>
      <c r="B53" s="72">
        <v>780</v>
      </c>
      <c r="C53" s="67" t="s">
        <v>57</v>
      </c>
      <c r="D53" s="73">
        <f>'MFW MASTER'!B50</f>
        <v>53.32</v>
      </c>
      <c r="E53" s="74">
        <f t="shared" ref="E53:E69" si="36">SUM(D53/$D$109)</f>
        <v>6.3859928076590228E-4</v>
      </c>
      <c r="F53" s="73">
        <f>'TEOW MASTER'!B105</f>
        <v>130.57</v>
      </c>
      <c r="G53" s="74">
        <f t="shared" ref="G53:G68" si="37">SUM(F53/$F$109)</f>
        <v>7.5444679489613869E-4</v>
      </c>
      <c r="H53" s="73">
        <f>'MFW MASTER'!C50</f>
        <v>52.73</v>
      </c>
      <c r="I53" s="75">
        <f t="shared" ref="I53:I68" si="38">SUM(H53/$H$109)</f>
        <v>6.3215242843944969E-4</v>
      </c>
      <c r="J53" s="73">
        <f>'TEOW MASTER'!C105</f>
        <v>129.80000000000001</v>
      </c>
      <c r="K53" s="74">
        <f t="shared" ref="K53:K68" si="39">SUM(J53/$J$109)</f>
        <v>7.5187203297256728E-4</v>
      </c>
      <c r="L53" s="73">
        <f>'MFW MASTER'!D50</f>
        <v>52.71</v>
      </c>
      <c r="M53" s="74">
        <f t="shared" ref="M53:M68" si="40">SUM(L53/$L$109)</f>
        <v>6.3279800127363567E-4</v>
      </c>
      <c r="N53" s="73">
        <f>'TEOW MASTER'!D105</f>
        <v>129.74</v>
      </c>
      <c r="O53" s="75">
        <f t="shared" ref="O53:O68" si="41">SUM(N53/$N$109)</f>
        <v>7.5406462562973436E-4</v>
      </c>
      <c r="P53" s="73">
        <f>'MFW MASTER'!E50</f>
        <v>52.68</v>
      </c>
      <c r="Q53" s="74">
        <f t="shared" ref="Q53:Q68" si="42">SUM(P53/$P$109)</f>
        <v>6.3328802802696592E-4</v>
      </c>
      <c r="R53" s="73">
        <f>'TEOW MASTER'!E105</f>
        <v>129.69999999999999</v>
      </c>
      <c r="S53" s="75">
        <f t="shared" ref="S53:S69" si="43">SUM(R53/$R$109)</f>
        <v>7.5546009318498393E-4</v>
      </c>
      <c r="T53" s="73">
        <f>'MFW MASTER'!F50</f>
        <v>52.61</v>
      </c>
      <c r="U53" s="74">
        <f t="shared" ref="U53:U68" si="44">SUM(T53/$T$109)</f>
        <v>6.3380538117318761E-4</v>
      </c>
      <c r="V53" s="84">
        <f>'TEOW MASTER'!F105</f>
        <v>129.58000000000001</v>
      </c>
      <c r="W53" s="75">
        <f t="shared" ref="W53:W69" si="45">SUM(V53/$V$109)</f>
        <v>7.5760394120633816E-4</v>
      </c>
      <c r="X53" s="73">
        <f>'MFW MASTER'!G50</f>
        <v>52.6</v>
      </c>
      <c r="Y53" s="74">
        <f t="shared" ref="Y53:Y68" si="46">SUM(X53/$X$109)</f>
        <v>6.3475605480641591E-4</v>
      </c>
      <c r="Z53" s="84">
        <f>'TEOW MASTER'!G105</f>
        <v>129.55000000000001</v>
      </c>
      <c r="AA53" s="74">
        <f t="shared" ref="AA53:AA69" si="47">SUM(Z53/$Z$109)</f>
        <v>7.6079985414463007E-4</v>
      </c>
      <c r="AB53" s="73">
        <f>'MFW MASTER'!H50</f>
        <v>52.38</v>
      </c>
      <c r="AC53" s="74">
        <f t="shared" si="12"/>
        <v>6.3303146089748808E-4</v>
      </c>
      <c r="AD53" s="84">
        <f>'TEOW MASTER'!H105</f>
        <v>129.27000000000001</v>
      </c>
      <c r="AE53" s="74">
        <f t="shared" ref="AE53:AE69" si="48">SUM(AD53/$AD$109)</f>
        <v>7.6227181484274278E-4</v>
      </c>
      <c r="AF53" s="73">
        <f>'MFW MASTER'!I50</f>
        <v>52.23</v>
      </c>
      <c r="AG53" s="75">
        <f t="shared" ref="AG53:AG68" si="49">SUM(AF53/$AF$109)</f>
        <v>6.3219803446218836E-4</v>
      </c>
      <c r="AH53" s="84">
        <f>'TEOW MASTER'!I105</f>
        <v>129.01</v>
      </c>
      <c r="AI53" s="75">
        <f t="shared" ref="AI53:AI69" si="50">SUM(AH53/$AH$109)</f>
        <v>7.6315112457267856E-4</v>
      </c>
      <c r="AJ53" s="73">
        <f>'MFW MASTER'!J50</f>
        <v>52.23</v>
      </c>
      <c r="AK53" s="74">
        <f t="shared" ref="AK53:AK68" si="51">SUM(AJ53/$AJ$109)</f>
        <v>6.3335538568293312E-4</v>
      </c>
      <c r="AL53" s="84">
        <f>'TEOW MASTER'!J105</f>
        <v>128.96</v>
      </c>
      <c r="AM53" s="75">
        <f t="shared" ref="AM53:AM69" si="52">SUM(AL53/$AL$109)</f>
        <v>7.6430920352303817E-4</v>
      </c>
      <c r="AN53" s="73">
        <f>'MFW MASTER'!K50</f>
        <v>52.22</v>
      </c>
      <c r="AO53" s="74">
        <f t="shared" ref="AO53:AO68" si="53">SUM(AN53/$AN$109)</f>
        <v>6.3485137554823224E-4</v>
      </c>
      <c r="AP53" s="84">
        <f>'TEOW MASTER'!K105</f>
        <v>128.91</v>
      </c>
      <c r="AQ53" s="74">
        <f t="shared" ref="AQ53:AQ69" si="54">SUM(AP53/$AP$109)</f>
        <v>7.7020890489387845E-4</v>
      </c>
      <c r="AR53" s="73">
        <f>'MFW MASTER'!L50</f>
        <v>51.77</v>
      </c>
      <c r="AS53" s="74">
        <f t="shared" ref="AS53:AS68" si="55">SUM(AR53/$AR$109)</f>
        <v>6.3059030713142456E-4</v>
      </c>
      <c r="AT53" s="84">
        <f>'TEOW MASTER'!L105</f>
        <v>128.27000000000001</v>
      </c>
      <c r="AU53" s="75">
        <f t="shared" ref="AU53:AU69" si="56">SUM(AT53/$AT$109)</f>
        <v>7.7010704898344319E-4</v>
      </c>
      <c r="AV53" s="73">
        <f>'MFW MASTER'!M50</f>
        <v>51.77</v>
      </c>
      <c r="AW53" s="74">
        <f t="shared" ref="AW53:AW68" si="57">SUM(AV53/$AV$109)</f>
        <v>6.3142818953671256E-4</v>
      </c>
      <c r="AX53" s="84">
        <f>'TEOW MASTER'!M105</f>
        <v>128.24</v>
      </c>
      <c r="AY53" s="75">
        <f t="shared" ref="AY53:AY69" si="58">SUM(AX53/$AX$109)</f>
        <v>7.7308298685531049E-4</v>
      </c>
      <c r="AZ53" s="77">
        <f>'MFW MASTER'!N50</f>
        <v>51.75</v>
      </c>
      <c r="BA53" s="74">
        <f t="shared" ref="BA53:BA68" si="59">SUM(AZ53/$AZ$109)</f>
        <v>6.3226285233572877E-4</v>
      </c>
      <c r="BB53" s="84">
        <f>'TEOW MASTER'!N105</f>
        <v>128.21</v>
      </c>
      <c r="BC53" s="75">
        <f t="shared" si="28"/>
        <v>7.7862715654839691E-4</v>
      </c>
      <c r="BD53" s="73">
        <f>BB53+'TEOW_TREND_2013_2014 &amp; Gain App'!R57</f>
        <v>128.53</v>
      </c>
      <c r="BE53" s="74">
        <f t="shared" ref="BE53:BE84" si="60">SUM(BD53/$BD$109)</f>
        <v>7.678608465201427E-4</v>
      </c>
      <c r="BF53" s="78">
        <f>MFW_TREND_2013_2014!P52</f>
        <v>51.525958958168907</v>
      </c>
      <c r="BG53" s="79">
        <f t="shared" si="29"/>
        <v>6.3124963597869783E-4</v>
      </c>
      <c r="BH53" s="80">
        <f>'TEOW_TREND_2013_2014 &amp; Gain App'!P57</f>
        <v>127.98576923076926</v>
      </c>
      <c r="BI53" s="81">
        <f t="shared" si="30"/>
        <v>7.7740600203641749E-4</v>
      </c>
      <c r="BJ53" s="80">
        <f>MFW_TREND_2013_2014!Q52</f>
        <v>51.417584846093128</v>
      </c>
      <c r="BK53" s="79">
        <f t="shared" si="31"/>
        <v>6.3100705757348499E-4</v>
      </c>
      <c r="BL53" s="78">
        <f>'TEOW_TREND_2013_2014 &amp; Gain App'!Q57</f>
        <v>127.81000000000002</v>
      </c>
      <c r="BM53" s="79">
        <f t="shared" si="32"/>
        <v>7.7968570801418907E-4</v>
      </c>
      <c r="BN53" s="82">
        <f t="shared" ref="BN53:BN84" si="61">(D53-AZ53)/D53</f>
        <v>2.944486121530383E-2</v>
      </c>
      <c r="BO53" s="82">
        <f t="shared" si="34"/>
        <v>2.4537384346086525E-3</v>
      </c>
      <c r="BP53" s="82">
        <f t="shared" si="35"/>
        <v>1.8074596002144332E-2</v>
      </c>
      <c r="BQ53" s="82">
        <f t="shared" si="33"/>
        <v>1.5062163335120276E-3</v>
      </c>
    </row>
    <row r="54" spans="1:69" ht="15" x14ac:dyDescent="0.2">
      <c r="A54" s="72">
        <v>51</v>
      </c>
      <c r="B54" s="72">
        <v>585</v>
      </c>
      <c r="C54" s="67" t="s">
        <v>58</v>
      </c>
      <c r="D54" s="73">
        <f>'MFW MASTER'!B51</f>
        <v>48.06</v>
      </c>
      <c r="E54" s="74">
        <f t="shared" si="36"/>
        <v>5.7560167729949862E-4</v>
      </c>
      <c r="F54" s="73">
        <f>'TEOW MASTER'!B76</f>
        <v>48.07</v>
      </c>
      <c r="G54" s="74">
        <f t="shared" si="37"/>
        <v>2.7775336930885649E-4</v>
      </c>
      <c r="H54" s="73">
        <f>'MFW MASTER'!C51</f>
        <v>48.05</v>
      </c>
      <c r="I54" s="75">
        <f t="shared" si="38"/>
        <v>5.7604635286393998E-4</v>
      </c>
      <c r="J54" s="73">
        <f>'TEOW MASTER'!C76</f>
        <v>48.06</v>
      </c>
      <c r="K54" s="74">
        <f t="shared" si="39"/>
        <v>2.7838959864916473E-4</v>
      </c>
      <c r="L54" s="73">
        <f>'MFW MASTER'!D51</f>
        <v>48.03</v>
      </c>
      <c r="M54" s="74">
        <f t="shared" si="40"/>
        <v>5.7661331817819616E-4</v>
      </c>
      <c r="N54" s="73">
        <f>'TEOW MASTER'!D76</f>
        <v>48.04</v>
      </c>
      <c r="O54" s="75">
        <f t="shared" si="41"/>
        <v>2.792143102763406E-4</v>
      </c>
      <c r="P54" s="73">
        <f>'MFW MASTER'!E51</f>
        <v>48.02</v>
      </c>
      <c r="Q54" s="74">
        <f t="shared" si="42"/>
        <v>5.7726824422655481E-4</v>
      </c>
      <c r="R54" s="73">
        <f>'TEOW MASTER'!E76</f>
        <v>48.03</v>
      </c>
      <c r="S54" s="75">
        <f t="shared" si="43"/>
        <v>2.7975904607305149E-4</v>
      </c>
      <c r="T54" s="73">
        <f>'MFW MASTER'!F51</f>
        <v>48.01</v>
      </c>
      <c r="U54" s="74">
        <f t="shared" si="44"/>
        <v>5.7838806976097206E-4</v>
      </c>
      <c r="V54" s="84">
        <f>'TEOW MASTER'!F76</f>
        <v>48.02</v>
      </c>
      <c r="W54" s="75">
        <f t="shared" si="45"/>
        <v>2.8075429276684948E-4</v>
      </c>
      <c r="X54" s="73">
        <f>'MFW MASTER'!G51</f>
        <v>48</v>
      </c>
      <c r="Y54" s="74">
        <f t="shared" si="46"/>
        <v>5.7924506902486627E-4</v>
      </c>
      <c r="Z54" s="84">
        <f>'TEOW MASTER'!G76</f>
        <v>48.01</v>
      </c>
      <c r="AA54" s="74">
        <f t="shared" si="47"/>
        <v>2.8194520260504583E-4</v>
      </c>
      <c r="AB54" s="73">
        <f>'MFW MASTER'!H51</f>
        <v>47.99</v>
      </c>
      <c r="AC54" s="74">
        <f t="shared" si="12"/>
        <v>5.7997670501089066E-4</v>
      </c>
      <c r="AD54" s="84">
        <f>'TEOW MASTER'!H76</f>
        <v>48</v>
      </c>
      <c r="AE54" s="74">
        <f t="shared" si="48"/>
        <v>2.830436072750959E-4</v>
      </c>
      <c r="AF54" s="73">
        <f>'MFW MASTER'!I51</f>
        <v>47.96</v>
      </c>
      <c r="AG54" s="75">
        <f t="shared" si="49"/>
        <v>5.8051345458178362E-4</v>
      </c>
      <c r="AH54" s="84">
        <f>'TEOW MASTER'!I76</f>
        <v>47.97</v>
      </c>
      <c r="AI54" s="75">
        <f t="shared" si="50"/>
        <v>2.8376373494885197E-4</v>
      </c>
      <c r="AJ54" s="73">
        <f>'MFW MASTER'!J51</f>
        <v>47.94</v>
      </c>
      <c r="AK54" s="74">
        <f t="shared" si="51"/>
        <v>5.8133366244763186E-4</v>
      </c>
      <c r="AL54" s="84">
        <f>'TEOW MASTER'!J76</f>
        <v>47.95</v>
      </c>
      <c r="AM54" s="75">
        <f t="shared" si="52"/>
        <v>2.8418599805311477E-4</v>
      </c>
      <c r="AN54" s="73">
        <f>'MFW MASTER'!K51</f>
        <v>47.94</v>
      </c>
      <c r="AO54" s="74">
        <f t="shared" si="53"/>
        <v>5.8281836353470421E-4</v>
      </c>
      <c r="AP54" s="84">
        <f>'TEOW MASTER'!K76</f>
        <v>47.95</v>
      </c>
      <c r="AQ54" s="74">
        <f t="shared" si="54"/>
        <v>2.8649070661439355E-4</v>
      </c>
      <c r="AR54" s="73">
        <f>'MFW MASTER'!L51</f>
        <v>47.93</v>
      </c>
      <c r="AS54" s="74">
        <f t="shared" si="55"/>
        <v>5.8381675527929648E-4</v>
      </c>
      <c r="AT54" s="84">
        <f>'TEOW MASTER'!L76</f>
        <v>47.94</v>
      </c>
      <c r="AU54" s="75">
        <f t="shared" si="56"/>
        <v>2.8782203109274391E-4</v>
      </c>
      <c r="AV54" s="73">
        <f>'MFW MASTER'!M51</f>
        <v>47.92</v>
      </c>
      <c r="AW54" s="74">
        <f t="shared" si="57"/>
        <v>5.8447052042880565E-4</v>
      </c>
      <c r="AX54" s="84">
        <f>'TEOW MASTER'!M76</f>
        <v>47.93</v>
      </c>
      <c r="AY54" s="75">
        <f t="shared" si="58"/>
        <v>2.8894157485944349E-4</v>
      </c>
      <c r="AZ54" s="77">
        <f>'MFW MASTER'!N51</f>
        <v>47.92</v>
      </c>
      <c r="BA54" s="74">
        <f t="shared" si="59"/>
        <v>5.8546929244305548E-4</v>
      </c>
      <c r="BB54" s="84">
        <f>'TEOW MASTER'!N76</f>
        <v>47.93</v>
      </c>
      <c r="BC54" s="75">
        <f t="shared" si="28"/>
        <v>2.9108181587524112E-4</v>
      </c>
      <c r="BD54" s="73">
        <f>BB54+'TEOW_TREND_2013_2014 &amp; Gain App'!R64</f>
        <v>47.97</v>
      </c>
      <c r="BE54" s="74">
        <f t="shared" si="60"/>
        <v>2.8658122467572746E-4</v>
      </c>
      <c r="BF54" s="78">
        <f>MFW_TREND_2013_2014!P53</f>
        <v>47.885880031570636</v>
      </c>
      <c r="BG54" s="79">
        <f t="shared" si="29"/>
        <v>5.8665466785371172E-4</v>
      </c>
      <c r="BH54" s="80">
        <f>'TEOW_TREND_2013_2014 &amp; Gain App'!P64</f>
        <v>47.903461538461528</v>
      </c>
      <c r="BI54" s="81">
        <f t="shared" si="30"/>
        <v>2.9097327571765404E-4</v>
      </c>
      <c r="BJ54" s="80">
        <f>MFW_TREND_2013_2014!Q53</f>
        <v>47.873709550118377</v>
      </c>
      <c r="BK54" s="79">
        <f t="shared" si="31"/>
        <v>5.8751589925451736E-4</v>
      </c>
      <c r="BL54" s="78">
        <f>'TEOW_TREND_2013_2014 &amp; Gain App'!Q64</f>
        <v>47.890769230769216</v>
      </c>
      <c r="BM54" s="79">
        <f t="shared" si="32"/>
        <v>2.9215044452731733E-4</v>
      </c>
      <c r="BN54" s="82">
        <f t="shared" si="61"/>
        <v>2.9130253849355089E-3</v>
      </c>
      <c r="BO54" s="82">
        <f t="shared" si="34"/>
        <v>2.4275211541129242E-4</v>
      </c>
      <c r="BP54" s="82">
        <f t="shared" si="35"/>
        <v>2.9124193883919404E-3</v>
      </c>
      <c r="BQ54" s="82">
        <f t="shared" si="33"/>
        <v>2.4270161569932836E-4</v>
      </c>
    </row>
    <row r="55" spans="1:69" ht="15" x14ac:dyDescent="0.2">
      <c r="A55" s="72">
        <v>52</v>
      </c>
      <c r="B55" s="72">
        <v>270</v>
      </c>
      <c r="C55" s="67" t="s">
        <v>59</v>
      </c>
      <c r="D55" s="73">
        <f>'MFW MASTER'!B52</f>
        <v>48.05</v>
      </c>
      <c r="E55" s="74">
        <f t="shared" si="36"/>
        <v>5.7548190999252825E-4</v>
      </c>
      <c r="F55" s="73">
        <f>'TEOW MASTER'!B38</f>
        <v>130.69999999999999</v>
      </c>
      <c r="G55" s="74">
        <f t="shared" si="37"/>
        <v>7.5519794817282171E-4</v>
      </c>
      <c r="H55" s="73">
        <f>'MFW MASTER'!C52</f>
        <v>48.05</v>
      </c>
      <c r="I55" s="75">
        <f t="shared" si="38"/>
        <v>5.7604635286393998E-4</v>
      </c>
      <c r="J55" s="73">
        <f>'TEOW MASTER'!C38</f>
        <v>130.62</v>
      </c>
      <c r="K55" s="74">
        <f t="shared" si="39"/>
        <v>7.5662191792663126E-4</v>
      </c>
      <c r="L55" s="73">
        <f>'MFW MASTER'!D52</f>
        <v>48.05</v>
      </c>
      <c r="M55" s="74">
        <f t="shared" si="40"/>
        <v>5.7685342366150996E-4</v>
      </c>
      <c r="N55" s="73">
        <f>'TEOW MASTER'!D38</f>
        <v>130.41999999999999</v>
      </c>
      <c r="O55" s="75">
        <f t="shared" si="41"/>
        <v>7.5801686815654332E-4</v>
      </c>
      <c r="P55" s="73">
        <f>'MFW MASTER'!E52</f>
        <v>48.05</v>
      </c>
      <c r="Q55" s="74">
        <f t="shared" si="42"/>
        <v>5.7762888661153599E-4</v>
      </c>
      <c r="R55" s="73">
        <f>'TEOW MASTER'!E38</f>
        <v>130.35</v>
      </c>
      <c r="S55" s="75">
        <f t="shared" si="43"/>
        <v>7.5924613066046768E-4</v>
      </c>
      <c r="T55" s="73">
        <f>'MFW MASTER'!F52</f>
        <v>48.05</v>
      </c>
      <c r="U55" s="74">
        <f t="shared" si="44"/>
        <v>5.7886995942542602E-4</v>
      </c>
      <c r="V55" s="84">
        <f>'TEOW MASTER'!F38</f>
        <v>130.05000000000001</v>
      </c>
      <c r="W55" s="75">
        <f t="shared" si="45"/>
        <v>7.6035184869489326E-4</v>
      </c>
      <c r="X55" s="73">
        <f>'MFW MASTER'!G52</f>
        <v>48.05</v>
      </c>
      <c r="Y55" s="74">
        <f t="shared" si="46"/>
        <v>5.798484493051005E-4</v>
      </c>
      <c r="Z55" s="84">
        <f>'TEOW MASTER'!G38</f>
        <v>130.03</v>
      </c>
      <c r="AA55" s="74">
        <f t="shared" si="47"/>
        <v>7.6361871890718832E-4</v>
      </c>
      <c r="AB55" s="73">
        <f>'MFW MASTER'!H52</f>
        <v>48.05</v>
      </c>
      <c r="AC55" s="74">
        <f t="shared" ref="AC55:AC68" si="62">SUM(AB55/$AB$109)</f>
        <v>5.8070182695922677E-4</v>
      </c>
      <c r="AD55" s="84">
        <f>'TEOW MASTER'!H38</f>
        <v>130.01</v>
      </c>
      <c r="AE55" s="74">
        <f t="shared" si="48"/>
        <v>7.6663540378823364E-4</v>
      </c>
      <c r="AF55" s="73">
        <f>'MFW MASTER'!I52</f>
        <v>48.05</v>
      </c>
      <c r="AG55" s="75">
        <f t="shared" si="49"/>
        <v>5.8160282511790452E-4</v>
      </c>
      <c r="AH55" s="84">
        <f>'TEOW MASTER'!I38</f>
        <v>129.88</v>
      </c>
      <c r="AI55" s="75">
        <f t="shared" si="50"/>
        <v>7.6829755879001234E-4</v>
      </c>
      <c r="AJ55" s="73">
        <f>'MFW MASTER'!J52</f>
        <v>48.05</v>
      </c>
      <c r="AK55" s="74">
        <f t="shared" si="51"/>
        <v>5.8266755278699861E-4</v>
      </c>
      <c r="AL55" s="84">
        <f>'TEOW MASTER'!J38</f>
        <v>129.47999999999999</v>
      </c>
      <c r="AM55" s="75">
        <f t="shared" si="52"/>
        <v>7.6739109547272768E-4</v>
      </c>
      <c r="AN55" s="73">
        <f>'MFW MASTER'!K52</f>
        <v>48.05</v>
      </c>
      <c r="AO55" s="74">
        <f t="shared" si="53"/>
        <v>5.8415566057243512E-4</v>
      </c>
      <c r="AP55" s="84">
        <f>'TEOW MASTER'!K38</f>
        <v>129.46</v>
      </c>
      <c r="AQ55" s="74">
        <f t="shared" si="54"/>
        <v>7.7349503395827718E-4</v>
      </c>
      <c r="AR55" s="73">
        <f>'MFW MASTER'!L52</f>
        <v>48.05</v>
      </c>
      <c r="AS55" s="74">
        <f t="shared" si="55"/>
        <v>5.8527842877467544E-4</v>
      </c>
      <c r="AT55" s="84">
        <f>'TEOW MASTER'!L38</f>
        <v>129.41999999999999</v>
      </c>
      <c r="AU55" s="75">
        <f t="shared" si="56"/>
        <v>7.7701141560331487E-4</v>
      </c>
      <c r="AV55" s="73">
        <f>'MFW MASTER'!M52</f>
        <v>48.05</v>
      </c>
      <c r="AW55" s="74">
        <f t="shared" si="57"/>
        <v>5.860561040610206E-4</v>
      </c>
      <c r="AX55" s="84">
        <f>'TEOW MASTER'!M38</f>
        <v>129.29</v>
      </c>
      <c r="AY55" s="75">
        <f t="shared" si="58"/>
        <v>7.7941281480445324E-4</v>
      </c>
      <c r="AZ55" s="77">
        <f>'MFW MASTER'!N52</f>
        <v>48.05</v>
      </c>
      <c r="BA55" s="74">
        <f t="shared" si="59"/>
        <v>5.870575855986814E-4</v>
      </c>
      <c r="BB55" s="84">
        <f>'TEOW MASTER'!N38</f>
        <v>129.18</v>
      </c>
      <c r="BC55" s="75">
        <f t="shared" si="28"/>
        <v>7.8451802576181195E-4</v>
      </c>
      <c r="BD55" s="73">
        <f>BB55+'TEOW_TREND_2013_2014 &amp; Gain App'!R56</f>
        <v>129.24</v>
      </c>
      <c r="BE55" s="74">
        <f t="shared" si="60"/>
        <v>7.7210251150908941E-4</v>
      </c>
      <c r="BF55" s="78">
        <f>MFW_TREND_2013_2014!P54</f>
        <v>48.05</v>
      </c>
      <c r="BG55" s="79">
        <f t="shared" si="29"/>
        <v>5.8866531787212233E-4</v>
      </c>
      <c r="BH55" s="80">
        <f>'TEOW_TREND_2013_2014 &amp; Gain App'!P56</f>
        <v>129.00192307692308</v>
      </c>
      <c r="BI55" s="81">
        <f t="shared" si="30"/>
        <v>7.835782827809118E-4</v>
      </c>
      <c r="BJ55" s="80">
        <f>MFW_TREND_2013_2014!Q54</f>
        <v>48.05</v>
      </c>
      <c r="BK55" s="79">
        <f t="shared" si="31"/>
        <v>5.8967937150610362E-4</v>
      </c>
      <c r="BL55" s="78">
        <f>'TEOW_TREND_2013_2014 &amp; Gain App'!Q56</f>
        <v>128.87153846153848</v>
      </c>
      <c r="BM55" s="79">
        <f t="shared" si="32"/>
        <v>7.8616146395636027E-4</v>
      </c>
      <c r="BN55" s="82">
        <f t="shared" si="61"/>
        <v>0</v>
      </c>
      <c r="BO55" s="82">
        <f t="shared" si="34"/>
        <v>0</v>
      </c>
      <c r="BP55" s="82">
        <f t="shared" si="35"/>
        <v>1.1629686304514017E-2</v>
      </c>
      <c r="BQ55" s="82">
        <f t="shared" si="33"/>
        <v>9.6914052537616809E-4</v>
      </c>
    </row>
    <row r="56" spans="1:69" ht="15" x14ac:dyDescent="0.2">
      <c r="A56" s="72">
        <v>53</v>
      </c>
      <c r="B56" s="72">
        <v>430</v>
      </c>
      <c r="C56" s="67" t="s">
        <v>60</v>
      </c>
      <c r="D56" s="73">
        <f>'MFW MASTER'!B53</f>
        <v>47.2</v>
      </c>
      <c r="E56" s="74">
        <f t="shared" si="36"/>
        <v>5.6530168890004859E-4</v>
      </c>
      <c r="F56" s="73">
        <f>'TEOW MASTER'!B55</f>
        <v>793.1</v>
      </c>
      <c r="G56" s="74">
        <f t="shared" si="37"/>
        <v>4.5826127979790741E-3</v>
      </c>
      <c r="H56" s="73">
        <f>'MFW MASTER'!C53</f>
        <v>47.19</v>
      </c>
      <c r="I56" s="75">
        <f t="shared" si="38"/>
        <v>5.6573626205305575E-4</v>
      </c>
      <c r="J56" s="73">
        <f>'TEOW MASTER'!C55</f>
        <v>790.71</v>
      </c>
      <c r="K56" s="74">
        <f t="shared" si="39"/>
        <v>4.5802213805218699E-3</v>
      </c>
      <c r="L56" s="73">
        <f>'MFW MASTER'!D53</f>
        <v>47.17</v>
      </c>
      <c r="M56" s="74">
        <f t="shared" si="40"/>
        <v>5.6628878239570093E-4</v>
      </c>
      <c r="N56" s="73">
        <f>'TEOW MASTER'!D55</f>
        <v>786.77</v>
      </c>
      <c r="O56" s="75">
        <f t="shared" si="41"/>
        <v>4.5728027247318179E-3</v>
      </c>
      <c r="P56" s="73">
        <f>'MFW MASTER'!E53</f>
        <v>47.16</v>
      </c>
      <c r="Q56" s="74">
        <f t="shared" si="42"/>
        <v>5.6692982919042735E-4</v>
      </c>
      <c r="R56" s="73">
        <f>'TEOW MASTER'!E55</f>
        <v>784.37</v>
      </c>
      <c r="S56" s="75">
        <f t="shared" si="43"/>
        <v>4.5686987917618032E-3</v>
      </c>
      <c r="T56" s="73">
        <f>'MFW MASTER'!F53</f>
        <v>47.16</v>
      </c>
      <c r="U56" s="74">
        <f t="shared" si="44"/>
        <v>5.6814791439132348E-4</v>
      </c>
      <c r="V56" s="84">
        <f>'TEOW MASTER'!F55</f>
        <v>783.69</v>
      </c>
      <c r="W56" s="75">
        <f t="shared" si="45"/>
        <v>4.5819311057570238E-3</v>
      </c>
      <c r="X56" s="73">
        <f>'MFW MASTER'!G53</f>
        <v>47.15</v>
      </c>
      <c r="Y56" s="74">
        <f t="shared" si="46"/>
        <v>5.6898760426088424E-4</v>
      </c>
      <c r="Z56" s="84">
        <f>'TEOW MASTER'!G55</f>
        <v>782.49</v>
      </c>
      <c r="AA56" s="74">
        <f t="shared" si="47"/>
        <v>4.5952781001129418E-3</v>
      </c>
      <c r="AB56" s="73">
        <f>'MFW MASTER'!H53</f>
        <v>47.14</v>
      </c>
      <c r="AC56" s="74">
        <f t="shared" si="62"/>
        <v>5.6970414407612807E-4</v>
      </c>
      <c r="AD56" s="84">
        <f>'TEOW MASTER'!H55</f>
        <v>779.68</v>
      </c>
      <c r="AE56" s="74">
        <f t="shared" si="48"/>
        <v>4.5975716608384742E-3</v>
      </c>
      <c r="AF56" s="73">
        <f>'MFW MASTER'!I53</f>
        <v>47.11</v>
      </c>
      <c r="AG56" s="75">
        <f t="shared" si="49"/>
        <v>5.7022495507397469E-4</v>
      </c>
      <c r="AH56" s="84">
        <f>'TEOW MASTER'!I55</f>
        <v>777.38</v>
      </c>
      <c r="AI56" s="75">
        <f t="shared" si="50"/>
        <v>4.5985460136447479E-3</v>
      </c>
      <c r="AJ56" s="73">
        <f>'MFW MASTER'!J53</f>
        <v>47.09</v>
      </c>
      <c r="AK56" s="74">
        <f t="shared" si="51"/>
        <v>5.7102632800707113E-4</v>
      </c>
      <c r="AL56" s="84">
        <f>'TEOW MASTER'!J55</f>
        <v>775.06</v>
      </c>
      <c r="AM56" s="75">
        <f t="shared" si="52"/>
        <v>4.5935599510124525E-3</v>
      </c>
      <c r="AN56" s="73">
        <f>'MFW MASTER'!K53</f>
        <v>47.05</v>
      </c>
      <c r="AO56" s="74">
        <f t="shared" si="53"/>
        <v>5.7199841477488175E-4</v>
      </c>
      <c r="AP56" s="84">
        <f>'TEOW MASTER'!K55</f>
        <v>762.6</v>
      </c>
      <c r="AQ56" s="74">
        <f t="shared" si="54"/>
        <v>4.5563673172916899E-3</v>
      </c>
      <c r="AR56" s="73">
        <f>'MFW MASTER'!L53</f>
        <v>47.04</v>
      </c>
      <c r="AS56" s="74">
        <f t="shared" si="55"/>
        <v>5.7297601018856884E-4</v>
      </c>
      <c r="AT56" s="84">
        <f>'TEOW MASTER'!L55</f>
        <v>761.35</v>
      </c>
      <c r="AU56" s="75">
        <f t="shared" si="56"/>
        <v>4.5709908922081897E-3</v>
      </c>
      <c r="AV56" s="73">
        <f>'MFW MASTER'!M53</f>
        <v>47.02</v>
      </c>
      <c r="AW56" s="74">
        <f t="shared" si="57"/>
        <v>5.7349340297500916E-4</v>
      </c>
      <c r="AX56" s="84">
        <f>'TEOW MASTER'!M55</f>
        <v>754.11</v>
      </c>
      <c r="AY56" s="75">
        <f t="shared" si="58"/>
        <v>4.5460824330743775E-3</v>
      </c>
      <c r="AZ56" s="77">
        <f>'MFW MASTER'!N53</f>
        <v>47</v>
      </c>
      <c r="BA56" s="74">
        <f t="shared" si="59"/>
        <v>5.7422906395708702E-4</v>
      </c>
      <c r="BB56" s="84">
        <f>'TEOW MASTER'!N55</f>
        <v>750.82</v>
      </c>
      <c r="BC56" s="75">
        <f t="shared" si="28"/>
        <v>4.5597756936250483E-3</v>
      </c>
      <c r="BD56" s="73">
        <f>BB56+'TEOW_TREND_2013_2014 &amp; Gain App'!R37</f>
        <v>768.78000000000009</v>
      </c>
      <c r="BE56" s="74">
        <f t="shared" si="60"/>
        <v>4.5928270566230091E-3</v>
      </c>
      <c r="BF56" s="78">
        <f>MFW_TREND_2013_2014!P55</f>
        <v>46.984025256511444</v>
      </c>
      <c r="BG56" s="79">
        <f t="shared" si="29"/>
        <v>5.7560595551584047E-4</v>
      </c>
      <c r="BH56" s="80">
        <f>'TEOW_TREND_2013_2014 &amp; Gain App'!P37</f>
        <v>751.47</v>
      </c>
      <c r="BI56" s="81">
        <f t="shared" si="30"/>
        <v>4.564548792115701E-3</v>
      </c>
      <c r="BJ56" s="80">
        <f>MFW_TREND_2013_2014!Q55</f>
        <v>46.967640094711918</v>
      </c>
      <c r="BK56" s="79">
        <f t="shared" si="31"/>
        <v>5.7639643063838917E-4</v>
      </c>
      <c r="BL56" s="78">
        <f>'TEOW_TREND_2013_2014 &amp; Gain App'!Q37</f>
        <v>748.0302197802198</v>
      </c>
      <c r="BM56" s="79">
        <f t="shared" si="32"/>
        <v>4.5632460020761292E-3</v>
      </c>
      <c r="BN56" s="82">
        <f t="shared" si="61"/>
        <v>4.2372881355932802E-3</v>
      </c>
      <c r="BO56" s="82">
        <f t="shared" si="34"/>
        <v>3.5310734463277335E-4</v>
      </c>
      <c r="BP56" s="82">
        <f t="shared" si="35"/>
        <v>5.3309796999117351E-2</v>
      </c>
      <c r="BQ56" s="82">
        <f t="shared" si="33"/>
        <v>4.442483083259779E-3</v>
      </c>
    </row>
    <row r="57" spans="1:69" ht="15" x14ac:dyDescent="0.2">
      <c r="A57" s="72">
        <v>54</v>
      </c>
      <c r="B57" s="72">
        <v>136</v>
      </c>
      <c r="C57" s="67" t="s">
        <v>61</v>
      </c>
      <c r="D57" s="73">
        <f>'MFW MASTER'!B54</f>
        <v>46.64</v>
      </c>
      <c r="E57" s="74">
        <f t="shared" si="36"/>
        <v>5.5859471970970897E-4</v>
      </c>
      <c r="F57" s="73">
        <f>'TEOW MASTER'!B18</f>
        <v>66.319999999999993</v>
      </c>
      <c r="G57" s="74">
        <f t="shared" si="37"/>
        <v>3.832037331508916E-4</v>
      </c>
      <c r="H57" s="73">
        <f>'MFW MASTER'!C54</f>
        <v>46.64</v>
      </c>
      <c r="I57" s="75">
        <f t="shared" si="38"/>
        <v>5.5914259932516469E-4</v>
      </c>
      <c r="J57" s="73">
        <f>'TEOW MASTER'!C18</f>
        <v>66.290000000000006</v>
      </c>
      <c r="K57" s="74">
        <f t="shared" si="39"/>
        <v>3.8398765073768479E-4</v>
      </c>
      <c r="L57" s="73">
        <f>'MFW MASTER'!D54</f>
        <v>46.64</v>
      </c>
      <c r="M57" s="74">
        <f t="shared" si="40"/>
        <v>5.5992598708788405E-4</v>
      </c>
      <c r="N57" s="73">
        <f>'TEOW MASTER'!D18</f>
        <v>66.260000000000005</v>
      </c>
      <c r="O57" s="75">
        <f t="shared" si="41"/>
        <v>3.8511116150937412E-4</v>
      </c>
      <c r="P57" s="73">
        <f>'MFW MASTER'!E54</f>
        <v>46.64</v>
      </c>
      <c r="Q57" s="74">
        <f t="shared" si="42"/>
        <v>5.6067869451742014E-4</v>
      </c>
      <c r="R57" s="73">
        <f>'TEOW MASTER'!E18</f>
        <v>66.23</v>
      </c>
      <c r="S57" s="75">
        <f t="shared" si="43"/>
        <v>3.857680953865959E-4</v>
      </c>
      <c r="T57" s="73">
        <f>'MFW MASTER'!F54</f>
        <v>46.6</v>
      </c>
      <c r="U57" s="74">
        <f t="shared" si="44"/>
        <v>5.6140145908896682E-4</v>
      </c>
      <c r="V57" s="84">
        <f>'TEOW MASTER'!F18</f>
        <v>66.069999999999993</v>
      </c>
      <c r="W57" s="75">
        <f t="shared" si="45"/>
        <v>3.8628563355072349E-4</v>
      </c>
      <c r="X57" s="73">
        <f>'MFW MASTER'!G54</f>
        <v>46.57</v>
      </c>
      <c r="Y57" s="74">
        <f t="shared" si="46"/>
        <v>5.6198839301016708E-4</v>
      </c>
      <c r="Z57" s="84">
        <f>'TEOW MASTER'!G18</f>
        <v>66.02</v>
      </c>
      <c r="AA57" s="74">
        <f t="shared" si="47"/>
        <v>3.8771135755020049E-4</v>
      </c>
      <c r="AB57" s="73">
        <f>'MFW MASTER'!H54</f>
        <v>46.55</v>
      </c>
      <c r="AC57" s="74">
        <f t="shared" si="62"/>
        <v>5.6257377825082221E-4</v>
      </c>
      <c r="AD57" s="84">
        <f>'TEOW MASTER'!H18</f>
        <v>65.91</v>
      </c>
      <c r="AE57" s="74">
        <f t="shared" si="48"/>
        <v>3.8865425323961607E-4</v>
      </c>
      <c r="AF57" s="73">
        <f>'MFW MASTER'!I54</f>
        <v>46.54</v>
      </c>
      <c r="AG57" s="75">
        <f t="shared" si="49"/>
        <v>5.6332560834520867E-4</v>
      </c>
      <c r="AH57" s="84">
        <f>'TEOW MASTER'!I18</f>
        <v>65.87</v>
      </c>
      <c r="AI57" s="75">
        <f t="shared" si="50"/>
        <v>3.8965014011008712E-4</v>
      </c>
      <c r="AJ57" s="73">
        <f>'MFW MASTER'!J54</f>
        <v>46.52</v>
      </c>
      <c r="AK57" s="74">
        <f t="shared" si="51"/>
        <v>5.6411435079398913E-4</v>
      </c>
      <c r="AL57" s="84">
        <f>'TEOW MASTER'!J18</f>
        <v>65.7</v>
      </c>
      <c r="AM57" s="75">
        <f t="shared" si="52"/>
        <v>3.8938519441271408E-4</v>
      </c>
      <c r="AN57" s="73">
        <f>'MFW MASTER'!K54</f>
        <v>46.5</v>
      </c>
      <c r="AO57" s="74">
        <f t="shared" si="53"/>
        <v>5.6531192958622753E-4</v>
      </c>
      <c r="AP57" s="84">
        <f>'TEOW MASTER'!K18</f>
        <v>65.55</v>
      </c>
      <c r="AQ57" s="74">
        <f t="shared" si="54"/>
        <v>3.9164683667515114E-4</v>
      </c>
      <c r="AR57" s="73">
        <f>'MFW MASTER'!L54</f>
        <v>46.47</v>
      </c>
      <c r="AS57" s="74">
        <f t="shared" si="55"/>
        <v>5.6603306108551855E-4</v>
      </c>
      <c r="AT57" s="84">
        <f>'TEOW MASTER'!L18</f>
        <v>65.45</v>
      </c>
      <c r="AU57" s="75">
        <f t="shared" si="56"/>
        <v>3.9294851762661849E-4</v>
      </c>
      <c r="AV57" s="73">
        <f>'MFW MASTER'!M54</f>
        <v>46.42</v>
      </c>
      <c r="AW57" s="74">
        <f t="shared" si="57"/>
        <v>5.6617532467247828E-4</v>
      </c>
      <c r="AX57" s="84">
        <f>'TEOW MASTER'!M18</f>
        <v>65.209999999999994</v>
      </c>
      <c r="AY57" s="75">
        <f t="shared" si="58"/>
        <v>3.9311245767962254E-4</v>
      </c>
      <c r="AZ57" s="77">
        <f>'MFW MASTER'!N54</f>
        <v>46.4</v>
      </c>
      <c r="BA57" s="74">
        <f t="shared" si="59"/>
        <v>5.668984801618901E-4</v>
      </c>
      <c r="BB57" s="84">
        <f>'TEOW MASTER'!N18</f>
        <v>65.19</v>
      </c>
      <c r="BC57" s="75">
        <f t="shared" si="28"/>
        <v>3.9590284950776064E-4</v>
      </c>
      <c r="BD57" s="73">
        <f>BB57+'TEOW_TREND_2013_2014 &amp; Gain App'!R62</f>
        <v>65.33</v>
      </c>
      <c r="BE57" s="74">
        <f t="shared" si="60"/>
        <v>3.902929207434912E-4</v>
      </c>
      <c r="BF57" s="78">
        <f>MFW_TREND_2013_2014!P56</f>
        <v>46.386748224151532</v>
      </c>
      <c r="BG57" s="79">
        <f t="shared" si="29"/>
        <v>5.6828865532620749E-4</v>
      </c>
      <c r="BH57" s="80">
        <f>'TEOW_TREND_2013_2014 &amp; Gain App'!P62</f>
        <v>65.145769230769233</v>
      </c>
      <c r="BI57" s="81">
        <f t="shared" si="30"/>
        <v>3.9570580629134347E-4</v>
      </c>
      <c r="BJ57" s="80">
        <f>MFW_TREND_2013_2014!Q56</f>
        <v>46.366337805840566</v>
      </c>
      <c r="BK57" s="79">
        <f t="shared" si="31"/>
        <v>5.690171266677993E-4</v>
      </c>
      <c r="BL57" s="78">
        <f>'TEOW_TREND_2013_2014 &amp; Gain App'!Q62</f>
        <v>65.04494505494506</v>
      </c>
      <c r="BM57" s="79">
        <f t="shared" si="32"/>
        <v>3.9679691759571907E-4</v>
      </c>
      <c r="BN57" s="82">
        <f t="shared" si="61"/>
        <v>5.1457975986278302E-3</v>
      </c>
      <c r="BO57" s="82">
        <f t="shared" si="34"/>
        <v>4.2881646655231918E-4</v>
      </c>
      <c r="BP57" s="82">
        <f t="shared" si="35"/>
        <v>1.7038600723763505E-2</v>
      </c>
      <c r="BQ57" s="82">
        <f t="shared" si="33"/>
        <v>1.4198833936469588E-3</v>
      </c>
    </row>
    <row r="58" spans="1:69" ht="15" x14ac:dyDescent="0.2">
      <c r="A58" s="72">
        <v>55</v>
      </c>
      <c r="B58" s="72">
        <v>630</v>
      </c>
      <c r="C58" s="67" t="s">
        <v>62</v>
      </c>
      <c r="D58" s="73">
        <f>'MFW MASTER'!B55</f>
        <v>46.05</v>
      </c>
      <c r="E58" s="74">
        <f t="shared" si="36"/>
        <v>5.5152844859845832E-4</v>
      </c>
      <c r="F58" s="73">
        <f>'TEOW MASTER'!B84</f>
        <v>110.12</v>
      </c>
      <c r="G58" s="74">
        <f t="shared" si="37"/>
        <v>6.3628460637177612E-4</v>
      </c>
      <c r="H58" s="73">
        <f>'MFW MASTER'!C55</f>
        <v>46.03</v>
      </c>
      <c r="I58" s="75">
        <f t="shared" si="38"/>
        <v>5.5182962793604907E-4</v>
      </c>
      <c r="J58" s="73">
        <f>'TEOW MASTER'!C84</f>
        <v>110.05</v>
      </c>
      <c r="K58" s="74">
        <f t="shared" si="39"/>
        <v>6.3746931609114804E-4</v>
      </c>
      <c r="L58" s="73">
        <f>'MFW MASTER'!D55</f>
        <v>46.03</v>
      </c>
      <c r="M58" s="74">
        <f t="shared" si="40"/>
        <v>5.5260276984681175E-4</v>
      </c>
      <c r="N58" s="73">
        <f>'TEOW MASTER'!D84</f>
        <v>110.02</v>
      </c>
      <c r="O58" s="75">
        <f t="shared" si="41"/>
        <v>6.3944959235226885E-4</v>
      </c>
      <c r="P58" s="73">
        <f>'MFW MASTER'!E55</f>
        <v>46.03</v>
      </c>
      <c r="Q58" s="74">
        <f t="shared" si="42"/>
        <v>5.5334563268946929E-4</v>
      </c>
      <c r="R58" s="73">
        <f>'TEOW MASTER'!E84</f>
        <v>109.92</v>
      </c>
      <c r="S58" s="75">
        <f t="shared" si="43"/>
        <v>6.4024806046949448E-4</v>
      </c>
      <c r="T58" s="73">
        <f>'MFW MASTER'!F55</f>
        <v>46.03</v>
      </c>
      <c r="U58" s="74">
        <f t="shared" si="44"/>
        <v>5.5453453137049662E-4</v>
      </c>
      <c r="V58" s="84">
        <f>'TEOW MASTER'!F84</f>
        <v>109.79</v>
      </c>
      <c r="W58" s="75">
        <f t="shared" si="45"/>
        <v>6.4189949610313213E-4</v>
      </c>
      <c r="X58" s="73">
        <f>'MFW MASTER'!G55</f>
        <v>46.03</v>
      </c>
      <c r="Y58" s="74">
        <f t="shared" si="46"/>
        <v>5.5547188598363735E-4</v>
      </c>
      <c r="Z58" s="84">
        <f>'TEOW MASTER'!G84</f>
        <v>109.77</v>
      </c>
      <c r="AA58" s="74">
        <f t="shared" si="47"/>
        <v>6.446391353875418E-4</v>
      </c>
      <c r="AB58" s="73">
        <f>'MFW MASTER'!H55</f>
        <v>46.03</v>
      </c>
      <c r="AC58" s="74">
        <f t="shared" si="62"/>
        <v>5.5628938803190865E-4</v>
      </c>
      <c r="AD58" s="84">
        <f>'TEOW MASTER'!H84</f>
        <v>109.66</v>
      </c>
      <c r="AE58" s="74">
        <f t="shared" si="48"/>
        <v>6.4663670778722956E-4</v>
      </c>
      <c r="AF58" s="73">
        <f>'MFW MASTER'!I55</f>
        <v>46.01</v>
      </c>
      <c r="AG58" s="75">
        <f t="shared" si="49"/>
        <v>5.5691042629916305E-4</v>
      </c>
      <c r="AH58" s="84">
        <f>'TEOW MASTER'!I84</f>
        <v>109.56</v>
      </c>
      <c r="AI58" s="75">
        <f t="shared" si="50"/>
        <v>6.4809578488630852E-4</v>
      </c>
      <c r="AJ58" s="73">
        <f>'MFW MASTER'!J55</f>
        <v>45.97</v>
      </c>
      <c r="AK58" s="74">
        <f t="shared" si="51"/>
        <v>5.574448990971556E-4</v>
      </c>
      <c r="AL58" s="84">
        <f>'TEOW MASTER'!J84</f>
        <v>109.49</v>
      </c>
      <c r="AM58" s="75">
        <f t="shared" si="52"/>
        <v>6.4891605686831142E-4</v>
      </c>
      <c r="AN58" s="73">
        <f>'MFW MASTER'!K55</f>
        <v>45.97</v>
      </c>
      <c r="AO58" s="74">
        <f t="shared" si="53"/>
        <v>5.5886858931352432E-4</v>
      </c>
      <c r="AP58" s="84">
        <f>'TEOW MASTER'!K84</f>
        <v>109.44</v>
      </c>
      <c r="AQ58" s="74">
        <f t="shared" si="54"/>
        <v>6.5387993601416538E-4</v>
      </c>
      <c r="AR58" s="73">
        <f>'MFW MASTER'!L55</f>
        <v>45.97</v>
      </c>
      <c r="AS58" s="74">
        <f t="shared" si="55"/>
        <v>5.5994275485477278E-4</v>
      </c>
      <c r="AT58" s="84">
        <f>'TEOW MASTER'!L84</f>
        <v>109.39</v>
      </c>
      <c r="AU58" s="75">
        <f t="shared" si="56"/>
        <v>6.5675536047632996E-4</v>
      </c>
      <c r="AV58" s="73">
        <f>'MFW MASTER'!M55</f>
        <v>45.96</v>
      </c>
      <c r="AW58" s="74">
        <f t="shared" si="57"/>
        <v>5.6056479797387117E-4</v>
      </c>
      <c r="AX58" s="84">
        <f>'TEOW MASTER'!M84</f>
        <v>109.34</v>
      </c>
      <c r="AY58" s="75">
        <f t="shared" si="58"/>
        <v>6.5914608377073958E-4</v>
      </c>
      <c r="AZ58" s="77">
        <f>'MFW MASTER'!N55</f>
        <v>45.96</v>
      </c>
      <c r="BA58" s="74">
        <f t="shared" si="59"/>
        <v>5.6152271871207906E-4</v>
      </c>
      <c r="BB58" s="84">
        <f>'TEOW MASTER'!N84</f>
        <v>109.28</v>
      </c>
      <c r="BC58" s="75">
        <f t="shared" si="28"/>
        <v>6.6366411097113181E-4</v>
      </c>
      <c r="BD58" s="73">
        <f>BB58+'TEOW_TREND_2013_2014 &amp; Gain App'!R58</f>
        <v>111.45</v>
      </c>
      <c r="BE58" s="74">
        <f t="shared" si="60"/>
        <v>6.6582191974379451E-4</v>
      </c>
      <c r="BF58" s="78">
        <f>MFW_TREND_2013_2014!P57</f>
        <v>45.944601420678779</v>
      </c>
      <c r="BG58" s="79">
        <f t="shared" si="29"/>
        <v>5.6287187096382596E-4</v>
      </c>
      <c r="BH58" s="80">
        <f>'TEOW_TREND_2013_2014 &amp; Gain App'!P58</f>
        <v>109.16538461538462</v>
      </c>
      <c r="BI58" s="81">
        <f t="shared" si="30"/>
        <v>6.6308798020812509E-4</v>
      </c>
      <c r="BJ58" s="80">
        <f>MFW_TREND_2013_2014!Q57</f>
        <v>45.936929755327554</v>
      </c>
      <c r="BK58" s="79">
        <f t="shared" si="31"/>
        <v>5.6374734374696326E-4</v>
      </c>
      <c r="BL58" s="78">
        <f>'TEOW_TREND_2013_2014 &amp; Gain App'!Q58</f>
        <v>109.09197802197804</v>
      </c>
      <c r="BM58" s="79">
        <f t="shared" si="32"/>
        <v>6.6549922637300905E-4</v>
      </c>
      <c r="BN58" s="82">
        <f t="shared" si="61"/>
        <v>1.9543973941367277E-3</v>
      </c>
      <c r="BO58" s="82">
        <f t="shared" si="34"/>
        <v>1.6286644951139396E-4</v>
      </c>
      <c r="BP58" s="82">
        <f t="shared" si="35"/>
        <v>7.6280421358518287E-3</v>
      </c>
      <c r="BQ58" s="82">
        <f t="shared" si="33"/>
        <v>6.3567017798765236E-4</v>
      </c>
    </row>
    <row r="59" spans="1:69" ht="15" x14ac:dyDescent="0.2">
      <c r="A59" s="72">
        <v>56</v>
      </c>
      <c r="B59" s="72">
        <v>388</v>
      </c>
      <c r="C59" s="67" t="s">
        <v>63</v>
      </c>
      <c r="D59" s="73">
        <f>'MFW MASTER'!B56</f>
        <v>44.59</v>
      </c>
      <c r="E59" s="74">
        <f t="shared" si="36"/>
        <v>5.3404242178078747E-4</v>
      </c>
      <c r="F59" s="73">
        <f>'TEOW MASTER'!B52</f>
        <v>216.35</v>
      </c>
      <c r="G59" s="74">
        <f t="shared" si="37"/>
        <v>1.2500923954643457E-3</v>
      </c>
      <c r="H59" s="73">
        <f>'MFW MASTER'!C56</f>
        <v>44.59</v>
      </c>
      <c r="I59" s="75">
        <f t="shared" si="38"/>
        <v>5.345662200666615E-4</v>
      </c>
      <c r="J59" s="73">
        <f>'TEOW MASTER'!C52</f>
        <v>216.02</v>
      </c>
      <c r="K59" s="74">
        <f t="shared" si="39"/>
        <v>1.2513050582645144E-3</v>
      </c>
      <c r="L59" s="73">
        <f>'MFW MASTER'!D56</f>
        <v>44.55</v>
      </c>
      <c r="M59" s="74">
        <f t="shared" si="40"/>
        <v>5.3483496408158722E-4</v>
      </c>
      <c r="N59" s="73">
        <f>'TEOW MASTER'!D52</f>
        <v>215.16</v>
      </c>
      <c r="O59" s="75">
        <f t="shared" si="41"/>
        <v>1.2505360324533191E-3</v>
      </c>
      <c r="P59" s="73">
        <f>'MFW MASTER'!E56</f>
        <v>44.54</v>
      </c>
      <c r="Q59" s="74">
        <f t="shared" si="42"/>
        <v>5.3543372756873701E-4</v>
      </c>
      <c r="R59" s="73">
        <f>'TEOW MASTER'!E52</f>
        <v>214.85</v>
      </c>
      <c r="S59" s="75">
        <f t="shared" si="43"/>
        <v>1.2514310024733524E-3</v>
      </c>
      <c r="T59" s="73">
        <f>'MFW MASTER'!F56</f>
        <v>44.24</v>
      </c>
      <c r="U59" s="74">
        <f t="shared" si="44"/>
        <v>5.3296996888617799E-4</v>
      </c>
      <c r="V59" s="84">
        <f>'TEOW MASTER'!F52</f>
        <v>211.77</v>
      </c>
      <c r="W59" s="75">
        <f t="shared" si="45"/>
        <v>1.2381369550028261E-3</v>
      </c>
      <c r="X59" s="73">
        <f>'MFW MASTER'!G56</f>
        <v>44.15</v>
      </c>
      <c r="Y59" s="74">
        <f t="shared" si="46"/>
        <v>5.3278478744683009E-4</v>
      </c>
      <c r="Z59" s="84">
        <f>'TEOW MASTER'!G52</f>
        <v>206.04</v>
      </c>
      <c r="AA59" s="74">
        <f t="shared" si="47"/>
        <v>1.2099976993281325E-3</v>
      </c>
      <c r="AB59" s="73">
        <f>'MFW MASTER'!H56</f>
        <v>44.14</v>
      </c>
      <c r="AC59" s="74">
        <f t="shared" si="62"/>
        <v>5.3344804665931894E-4</v>
      </c>
      <c r="AD59" s="84">
        <f>'TEOW MASTER'!H52</f>
        <v>204.64</v>
      </c>
      <c r="AE59" s="74">
        <f t="shared" si="48"/>
        <v>1.2067092456828255E-3</v>
      </c>
      <c r="AF59" s="73">
        <f>'MFW MASTER'!I56</f>
        <v>44.13</v>
      </c>
      <c r="AG59" s="75">
        <f t="shared" si="49"/>
        <v>5.3415468621130339E-4</v>
      </c>
      <c r="AH59" s="84">
        <f>'TEOW MASTER'!I52</f>
        <v>203.89</v>
      </c>
      <c r="AI59" s="75">
        <f t="shared" si="50"/>
        <v>1.2060993937611304E-3</v>
      </c>
      <c r="AJ59" s="73">
        <f>'MFW MASTER'!J56</f>
        <v>44.1</v>
      </c>
      <c r="AK59" s="74">
        <f t="shared" si="51"/>
        <v>5.3476876332792173E-4</v>
      </c>
      <c r="AL59" s="84">
        <f>'TEOW MASTER'!J52</f>
        <v>203.31</v>
      </c>
      <c r="AM59" s="75">
        <f t="shared" si="52"/>
        <v>1.2049604851757823E-3</v>
      </c>
      <c r="AN59" s="73">
        <f>'MFW MASTER'!K56</f>
        <v>44.06</v>
      </c>
      <c r="AO59" s="74">
        <f t="shared" si="53"/>
        <v>5.3564824984019758E-4</v>
      </c>
      <c r="AP59" s="84">
        <f>'TEOW MASTER'!K52</f>
        <v>201.68</v>
      </c>
      <c r="AQ59" s="74">
        <f t="shared" si="54"/>
        <v>1.2049936540144087E-3</v>
      </c>
      <c r="AR59" s="73">
        <f>'MFW MASTER'!L56</f>
        <v>44.02</v>
      </c>
      <c r="AS59" s="74">
        <f t="shared" si="55"/>
        <v>5.36190560554864E-4</v>
      </c>
      <c r="AT59" s="84">
        <f>'TEOW MASTER'!L52</f>
        <v>200.67</v>
      </c>
      <c r="AU59" s="75">
        <f t="shared" si="56"/>
        <v>1.2047819561823304E-3</v>
      </c>
      <c r="AV59" s="73">
        <f>'MFW MASTER'!M56</f>
        <v>43.99</v>
      </c>
      <c r="AW59" s="74">
        <f t="shared" si="57"/>
        <v>5.3653710754722787E-4</v>
      </c>
      <c r="AX59" s="84">
        <f>'TEOW MASTER'!M52</f>
        <v>199.12</v>
      </c>
      <c r="AY59" s="75">
        <f t="shared" si="58"/>
        <v>1.2003765154603044E-3</v>
      </c>
      <c r="AZ59" s="77">
        <f>'MFW MASTER'!N56</f>
        <v>43.97</v>
      </c>
      <c r="BA59" s="74">
        <f t="shared" si="59"/>
        <v>5.372096157913428E-4</v>
      </c>
      <c r="BB59" s="84">
        <f>'TEOW MASTER'!N52</f>
        <v>197.95</v>
      </c>
      <c r="BC59" s="75">
        <f t="shared" si="28"/>
        <v>1.2021624338098055E-3</v>
      </c>
      <c r="BD59" s="73">
        <f>BB59+'TEOW_TREND_2013_2014 &amp; Gain App'!R51</f>
        <v>201.63</v>
      </c>
      <c r="BE59" s="74">
        <f t="shared" si="60"/>
        <v>1.2045731151004153E-3</v>
      </c>
      <c r="BF59" s="78">
        <f>MFW_TREND_2013_2014!P58</f>
        <v>43.795288082083665</v>
      </c>
      <c r="BG59" s="79">
        <f t="shared" si="29"/>
        <v>5.3654041998212184E-4</v>
      </c>
      <c r="BH59" s="80">
        <f>'TEOW_TREND_2013_2014 &amp; Gain App'!P51</f>
        <v>195.05615384615379</v>
      </c>
      <c r="BI59" s="81">
        <f t="shared" si="30"/>
        <v>1.184802229541027E-3</v>
      </c>
      <c r="BJ59" s="80">
        <f>MFW_TREND_2013_2014!Q58</f>
        <v>43.739644830307817</v>
      </c>
      <c r="BK59" s="79">
        <f t="shared" si="31"/>
        <v>5.3678181630460167E-4</v>
      </c>
      <c r="BL59" s="78">
        <f>'TEOW_TREND_2013_2014 &amp; Gain App'!Q51</f>
        <v>193.34494505494499</v>
      </c>
      <c r="BM59" s="79">
        <f t="shared" si="32"/>
        <v>1.1794717970121996E-3</v>
      </c>
      <c r="BN59" s="82">
        <f t="shared" si="61"/>
        <v>1.3904462884054822E-2</v>
      </c>
      <c r="BO59" s="82">
        <f t="shared" si="34"/>
        <v>1.1587052403379018E-3</v>
      </c>
      <c r="BP59" s="82">
        <f t="shared" si="35"/>
        <v>8.5047376935521168E-2</v>
      </c>
      <c r="BQ59" s="82">
        <f t="shared" si="33"/>
        <v>7.0872814112934307E-3</v>
      </c>
    </row>
    <row r="60" spans="1:69" ht="15" x14ac:dyDescent="0.2">
      <c r="A60" s="72">
        <v>57</v>
      </c>
      <c r="B60" s="72">
        <v>332</v>
      </c>
      <c r="C60" s="67" t="s">
        <v>64</v>
      </c>
      <c r="D60" s="73">
        <f>'MFW MASTER'!B57</f>
        <v>42.41</v>
      </c>
      <c r="E60" s="74">
        <f t="shared" si="36"/>
        <v>5.0793314886125125E-4</v>
      </c>
      <c r="F60" s="73">
        <f>'TEOW MASTER'!B46</f>
        <v>193.52</v>
      </c>
      <c r="G60" s="74">
        <f t="shared" si="37"/>
        <v>1.1181783238745559E-3</v>
      </c>
      <c r="H60" s="73">
        <f>'MFW MASTER'!C57</f>
        <v>42.41</v>
      </c>
      <c r="I60" s="75">
        <f t="shared" si="38"/>
        <v>5.0843133870883859E-4</v>
      </c>
      <c r="J60" s="73">
        <f>'TEOW MASTER'!C46</f>
        <v>193.34</v>
      </c>
      <c r="K60" s="74">
        <f t="shared" si="39"/>
        <v>1.1199301914862569E-3</v>
      </c>
      <c r="L60" s="73">
        <f>'MFW MASTER'!D57</f>
        <v>42.41</v>
      </c>
      <c r="M60" s="74">
        <f t="shared" si="40"/>
        <v>5.0914367736700601E-4</v>
      </c>
      <c r="N60" s="73">
        <f>'TEOW MASTER'!D46</f>
        <v>192.96</v>
      </c>
      <c r="O60" s="75">
        <f t="shared" si="41"/>
        <v>1.1215069381957264E-3</v>
      </c>
      <c r="P60" s="73">
        <f>'MFW MASTER'!E57</f>
        <v>42.41</v>
      </c>
      <c r="Q60" s="74">
        <f t="shared" si="42"/>
        <v>5.098281182350726E-4</v>
      </c>
      <c r="R60" s="73">
        <f>'TEOW MASTER'!E46</f>
        <v>192.67</v>
      </c>
      <c r="S60" s="75">
        <f t="shared" si="43"/>
        <v>1.1222397544637692E-3</v>
      </c>
      <c r="T60" s="73">
        <f>'MFW MASTER'!F57</f>
        <v>42.41</v>
      </c>
      <c r="U60" s="74">
        <f t="shared" si="44"/>
        <v>5.1092351673740518E-4</v>
      </c>
      <c r="V60" s="84">
        <f>'TEOW MASTER'!F46</f>
        <v>192.37</v>
      </c>
      <c r="W60" s="75">
        <f t="shared" si="45"/>
        <v>1.1247126884539533E-3</v>
      </c>
      <c r="X60" s="73">
        <f>'MFW MASTER'!G57</f>
        <v>42.41</v>
      </c>
      <c r="Y60" s="74">
        <f t="shared" si="46"/>
        <v>5.1178715369467871E-4</v>
      </c>
      <c r="Z60" s="84">
        <f>'TEOW MASTER'!G46</f>
        <v>191.42</v>
      </c>
      <c r="AA60" s="74">
        <f t="shared" si="47"/>
        <v>1.1241397767685454E-3</v>
      </c>
      <c r="AB60" s="73">
        <f>'MFW MASTER'!H57</f>
        <v>42.4</v>
      </c>
      <c r="AC60" s="74">
        <f t="shared" si="62"/>
        <v>5.1241951015756958E-4</v>
      </c>
      <c r="AD60" s="84">
        <f>'TEOW MASTER'!H46</f>
        <v>191.24</v>
      </c>
      <c r="AE60" s="74">
        <f t="shared" si="48"/>
        <v>1.1276929053185281E-3</v>
      </c>
      <c r="AF60" s="73">
        <f>'MFW MASTER'!I57</f>
        <v>42.38</v>
      </c>
      <c r="AG60" s="75">
        <f t="shared" si="49"/>
        <v>5.1297248134228503E-4</v>
      </c>
      <c r="AH60" s="84">
        <f>'TEOW MASTER'!I46</f>
        <v>191.06</v>
      </c>
      <c r="AI60" s="75">
        <f t="shared" si="50"/>
        <v>1.13020427765953E-3</v>
      </c>
      <c r="AJ60" s="73">
        <f>'MFW MASTER'!J57</f>
        <v>42.36</v>
      </c>
      <c r="AK60" s="74">
        <f t="shared" si="51"/>
        <v>5.1366904341430299E-4</v>
      </c>
      <c r="AL60" s="84">
        <f>'TEOW MASTER'!J46</f>
        <v>190.77</v>
      </c>
      <c r="AM60" s="75">
        <f t="shared" si="52"/>
        <v>1.1306394754659584E-3</v>
      </c>
      <c r="AN60" s="73">
        <f>'MFW MASTER'!K57</f>
        <v>42.36</v>
      </c>
      <c r="AO60" s="74">
        <f t="shared" si="53"/>
        <v>5.1498093198435694E-4</v>
      </c>
      <c r="AP60" s="84">
        <f>'TEOW MASTER'!K46</f>
        <v>190.15</v>
      </c>
      <c r="AQ60" s="74">
        <f t="shared" si="54"/>
        <v>1.1361044392643783E-3</v>
      </c>
      <c r="AR60" s="73">
        <f>'MFW MASTER'!L57</f>
        <v>42.34</v>
      </c>
      <c r="AS60" s="74">
        <f t="shared" si="55"/>
        <v>5.1572713161955803E-4</v>
      </c>
      <c r="AT60" s="84">
        <f>'TEOW MASTER'!L46</f>
        <v>189.76</v>
      </c>
      <c r="AU60" s="75">
        <f t="shared" si="56"/>
        <v>1.1392805302494595E-3</v>
      </c>
      <c r="AV60" s="73">
        <f>'MFW MASTER'!M57</f>
        <v>42.33</v>
      </c>
      <c r="AW60" s="74">
        <f t="shared" si="57"/>
        <v>5.1629042424355888E-4</v>
      </c>
      <c r="AX60" s="84">
        <f>'TEOW MASTER'!M46</f>
        <v>189.25</v>
      </c>
      <c r="AY60" s="75">
        <f t="shared" si="58"/>
        <v>1.1408761327383618E-3</v>
      </c>
      <c r="AZ60" s="77">
        <f>'MFW MASTER'!N57</f>
        <v>42.32</v>
      </c>
      <c r="BA60" s="74">
        <f t="shared" si="59"/>
        <v>5.170505103545515E-4</v>
      </c>
      <c r="BB60" s="84">
        <f>'TEOW MASTER'!N46</f>
        <v>188.59</v>
      </c>
      <c r="BC60" s="75">
        <f t="shared" si="28"/>
        <v>1.1453185824308726E-3</v>
      </c>
      <c r="BD60" s="73">
        <f>BB60+'TEOW_TREND_2013_2014 &amp; Gain App'!R53</f>
        <v>189.68</v>
      </c>
      <c r="BE60" s="74">
        <f t="shared" si="60"/>
        <v>1.1331817114132161E-3</v>
      </c>
      <c r="BF60" s="78">
        <f>MFW_TREND_2013_2014!P59</f>
        <v>42.317328334648771</v>
      </c>
      <c r="BG60" s="79">
        <f t="shared" si="29"/>
        <v>5.1843378846233069E-4</v>
      </c>
      <c r="BH60" s="80">
        <f>'TEOW_TREND_2013_2014 &amp; Gain App'!P53</f>
        <v>188.47115384615384</v>
      </c>
      <c r="BI60" s="81">
        <f t="shared" si="30"/>
        <v>1.144803887895876E-3</v>
      </c>
      <c r="BJ60" s="80">
        <f>MFW_TREND_2013_2014!Q59</f>
        <v>42.309321231254934</v>
      </c>
      <c r="BK60" s="79">
        <f t="shared" si="31"/>
        <v>5.1922859422468795E-4</v>
      </c>
      <c r="BL60" s="78">
        <f>'TEOW_TREND_2013_2014 &amp; Gain App'!Q53</f>
        <v>188.06483516483516</v>
      </c>
      <c r="BM60" s="79">
        <f t="shared" si="32"/>
        <v>1.1472612796969426E-3</v>
      </c>
      <c r="BN60" s="82">
        <f t="shared" si="61"/>
        <v>2.1221410044799886E-3</v>
      </c>
      <c r="BO60" s="82">
        <f t="shared" si="34"/>
        <v>1.7684508370666572E-4</v>
      </c>
      <c r="BP60" s="82">
        <f t="shared" si="35"/>
        <v>2.5475403059115369E-2</v>
      </c>
      <c r="BQ60" s="82">
        <f t="shared" si="33"/>
        <v>2.1229502549262808E-3</v>
      </c>
    </row>
    <row r="61" spans="1:69" ht="15" x14ac:dyDescent="0.2">
      <c r="A61" s="72">
        <v>58</v>
      </c>
      <c r="B61" s="72">
        <v>44</v>
      </c>
      <c r="C61" s="67" t="s">
        <v>65</v>
      </c>
      <c r="D61" s="73">
        <f>'MFW MASTER'!B58</f>
        <v>37.119999999999997</v>
      </c>
      <c r="E61" s="74">
        <f t="shared" si="36"/>
        <v>4.4457624347393645E-4</v>
      </c>
      <c r="F61" s="73">
        <f>'TEOW MASTER'!B5</f>
        <v>723.3</v>
      </c>
      <c r="G61" s="74">
        <f t="shared" si="37"/>
        <v>4.1793012694215908E-3</v>
      </c>
      <c r="H61" s="73">
        <f>'MFW MASTER'!C58</f>
        <v>37.119999999999997</v>
      </c>
      <c r="I61" s="75">
        <f t="shared" si="38"/>
        <v>4.4501229174421337E-4</v>
      </c>
      <c r="J61" s="73">
        <f>'TEOW MASTER'!C5</f>
        <v>721.62</v>
      </c>
      <c r="K61" s="74">
        <f t="shared" si="39"/>
        <v>4.1800146104288439E-3</v>
      </c>
      <c r="L61" s="73">
        <f>'MFW MASTER'!D58</f>
        <v>37.090000000000003</v>
      </c>
      <c r="M61" s="74">
        <f t="shared" si="40"/>
        <v>4.4527561880552355E-4</v>
      </c>
      <c r="N61" s="73">
        <f>'TEOW MASTER'!D5</f>
        <v>719.67</v>
      </c>
      <c r="O61" s="75">
        <f t="shared" si="41"/>
        <v>4.1828093812775616E-3</v>
      </c>
      <c r="P61" s="73">
        <f>'MFW MASTER'!E58</f>
        <v>37.08</v>
      </c>
      <c r="Q61" s="74">
        <f t="shared" si="42"/>
        <v>4.4575398783674823E-4</v>
      </c>
      <c r="R61" s="73">
        <f>'TEOW MASTER'!E5</f>
        <v>719.16</v>
      </c>
      <c r="S61" s="75">
        <f t="shared" si="43"/>
        <v>4.1888718628751969E-3</v>
      </c>
      <c r="T61" s="73">
        <f>'MFW MASTER'!F58</f>
        <v>37.07</v>
      </c>
      <c r="U61" s="74">
        <f t="shared" si="44"/>
        <v>4.4659124653278971E-4</v>
      </c>
      <c r="V61" s="84">
        <f>'TEOW MASTER'!F5</f>
        <v>717.93</v>
      </c>
      <c r="W61" s="75">
        <f t="shared" si="45"/>
        <v>4.1974579218264103E-3</v>
      </c>
      <c r="X61" s="73">
        <f>'MFW MASTER'!G58</f>
        <v>36.979999999999997</v>
      </c>
      <c r="Y61" s="74">
        <f t="shared" si="46"/>
        <v>4.4626005526124065E-4</v>
      </c>
      <c r="Z61" s="84">
        <f>'TEOW MASTER'!G5</f>
        <v>715.47</v>
      </c>
      <c r="AA61" s="74">
        <f t="shared" si="47"/>
        <v>4.201694107640745E-3</v>
      </c>
      <c r="AB61" s="73">
        <f>'MFW MASTER'!H58</f>
        <v>36.96</v>
      </c>
      <c r="AC61" s="74">
        <f t="shared" si="62"/>
        <v>4.4667512017508896E-4</v>
      </c>
      <c r="AD61" s="84">
        <f>'TEOW MASTER'!H5</f>
        <v>712.97</v>
      </c>
      <c r="AE61" s="74">
        <f t="shared" si="48"/>
        <v>4.2042000141442734E-3</v>
      </c>
      <c r="AF61" s="73">
        <f>'MFW MASTER'!I58</f>
        <v>36.94</v>
      </c>
      <c r="AG61" s="75">
        <f t="shared" si="49"/>
        <v>4.4712608449230785E-4</v>
      </c>
      <c r="AH61" s="84">
        <f>'TEOW MASTER'!I5</f>
        <v>711.22</v>
      </c>
      <c r="AI61" s="75">
        <f t="shared" si="50"/>
        <v>4.2071803954622155E-3</v>
      </c>
      <c r="AJ61" s="73">
        <f>'MFW MASTER'!J58</f>
        <v>36.89</v>
      </c>
      <c r="AK61" s="74">
        <f t="shared" si="51"/>
        <v>4.4733831472034086E-4</v>
      </c>
      <c r="AL61" s="84">
        <f>'TEOW MASTER'!J5</f>
        <v>708.73</v>
      </c>
      <c r="AM61" s="75">
        <f t="shared" si="52"/>
        <v>4.2004409259683842E-3</v>
      </c>
      <c r="AN61" s="73">
        <f>'MFW MASTER'!K58</f>
        <v>36.880000000000003</v>
      </c>
      <c r="AO61" s="74">
        <f t="shared" si="53"/>
        <v>4.4835922501376501E-4</v>
      </c>
      <c r="AP61" s="84">
        <f>'TEOW MASTER'!K5</f>
        <v>706.79</v>
      </c>
      <c r="AQ61" s="74">
        <f t="shared" si="54"/>
        <v>4.2229148389569806E-3</v>
      </c>
      <c r="AR61" s="73">
        <f>'MFW MASTER'!L58</f>
        <v>36.880000000000003</v>
      </c>
      <c r="AS61" s="74">
        <f t="shared" si="55"/>
        <v>4.4922098757981335E-4</v>
      </c>
      <c r="AT61" s="84">
        <f>'TEOW MASTER'!L5</f>
        <v>706.1</v>
      </c>
      <c r="AU61" s="75">
        <f t="shared" si="56"/>
        <v>4.2392811046013034E-3</v>
      </c>
      <c r="AV61" s="73">
        <f>'MFW MASTER'!M58</f>
        <v>36.869999999999997</v>
      </c>
      <c r="AW61" s="74">
        <f t="shared" si="57"/>
        <v>4.4969591169052717E-4</v>
      </c>
      <c r="AX61" s="84">
        <f>'TEOW MASTER'!M5</f>
        <v>705.44</v>
      </c>
      <c r="AY61" s="75">
        <f t="shared" si="58"/>
        <v>4.2526798366126816E-3</v>
      </c>
      <c r="AZ61" s="77">
        <f>'MFW MASTER'!N58</f>
        <v>36.869999999999997</v>
      </c>
      <c r="BA61" s="74">
        <f t="shared" si="59"/>
        <v>4.5046437421484669E-4</v>
      </c>
      <c r="BB61" s="84">
        <f>'TEOW MASTER'!N5</f>
        <v>704.84</v>
      </c>
      <c r="BC61" s="75">
        <f t="shared" si="28"/>
        <v>4.2805363467870849E-3</v>
      </c>
      <c r="BD61" s="73">
        <f>BB61+'TEOW_TREND_2013_2014 &amp; Gain App'!R40</f>
        <v>706.39</v>
      </c>
      <c r="BE61" s="74">
        <f t="shared" si="60"/>
        <v>4.220098213439381E-3</v>
      </c>
      <c r="BF61" s="78">
        <f>MFW_TREND_2013_2014!P60</f>
        <v>36.789696132596681</v>
      </c>
      <c r="BG61" s="79">
        <f t="shared" si="29"/>
        <v>4.5071421786293061E-4</v>
      </c>
      <c r="BH61" s="80">
        <f>'TEOW_TREND_2013_2014 &amp; Gain App'!P40</f>
        <v>701.56846153846163</v>
      </c>
      <c r="BI61" s="81">
        <f t="shared" si="30"/>
        <v>4.2614388780681271E-3</v>
      </c>
      <c r="BJ61" s="80">
        <f>MFW_TREND_2013_2014!Q60</f>
        <v>36.76558011049724</v>
      </c>
      <c r="BK61" s="79">
        <f t="shared" si="31"/>
        <v>4.5119467580885157E-4</v>
      </c>
      <c r="BL61" s="78">
        <f>'TEOW_TREND_2013_2014 &amp; Gain App'!Q40</f>
        <v>699.8887912087913</v>
      </c>
      <c r="BM61" s="79">
        <f t="shared" si="32"/>
        <v>4.2695664478900027E-3</v>
      </c>
      <c r="BN61" s="82">
        <f t="shared" si="61"/>
        <v>6.7349137931034487E-3</v>
      </c>
      <c r="BO61" s="82">
        <f t="shared" si="34"/>
        <v>5.612428160919541E-4</v>
      </c>
      <c r="BP61" s="82">
        <f t="shared" si="35"/>
        <v>2.5521913452232717E-2</v>
      </c>
      <c r="BQ61" s="82">
        <f t="shared" si="33"/>
        <v>2.1268261210193929E-3</v>
      </c>
    </row>
    <row r="62" spans="1:69" ht="15" x14ac:dyDescent="0.2">
      <c r="A62" s="72">
        <v>59</v>
      </c>
      <c r="B62" s="72">
        <v>144</v>
      </c>
      <c r="C62" s="67" t="s">
        <v>66</v>
      </c>
      <c r="D62" s="73">
        <f>'MFW MASTER'!B59</f>
        <v>35.74</v>
      </c>
      <c r="E62" s="74">
        <f t="shared" si="36"/>
        <v>4.2804835511202832E-4</v>
      </c>
      <c r="F62" s="73">
        <f>'TEOW MASTER'!B19</f>
        <v>33.369999999999997</v>
      </c>
      <c r="G62" s="74">
        <f t="shared" si="37"/>
        <v>1.9281526802239526E-4</v>
      </c>
      <c r="H62" s="73">
        <f>'MFW MASTER'!C59</f>
        <v>35.729999999999997</v>
      </c>
      <c r="I62" s="75">
        <f t="shared" si="38"/>
        <v>4.2834830775917952E-4</v>
      </c>
      <c r="J62" s="73">
        <f>'TEOW MASTER'!C19</f>
        <v>33.36</v>
      </c>
      <c r="K62" s="74">
        <f t="shared" si="39"/>
        <v>1.9323922203362746E-4</v>
      </c>
      <c r="L62" s="73">
        <f>'MFW MASTER'!D59</f>
        <v>35.700000000000003</v>
      </c>
      <c r="M62" s="74">
        <f t="shared" si="40"/>
        <v>4.2858828771521139E-4</v>
      </c>
      <c r="N62" s="73">
        <f>'TEOW MASTER'!D19</f>
        <v>33.33</v>
      </c>
      <c r="O62" s="75">
        <f t="shared" si="41"/>
        <v>1.9371800502727794E-4</v>
      </c>
      <c r="P62" s="73">
        <f>'MFW MASTER'!E59</f>
        <v>35.69</v>
      </c>
      <c r="Q62" s="74">
        <f t="shared" si="42"/>
        <v>4.2904422399928652E-4</v>
      </c>
      <c r="R62" s="73">
        <f>'TEOW MASTER'!E19</f>
        <v>33.32</v>
      </c>
      <c r="S62" s="75">
        <f t="shared" si="43"/>
        <v>1.9407810566633512E-4</v>
      </c>
      <c r="T62" s="73">
        <f>'MFW MASTER'!F59</f>
        <v>35.67</v>
      </c>
      <c r="U62" s="74">
        <f t="shared" si="44"/>
        <v>4.2972510827689802E-4</v>
      </c>
      <c r="V62" s="84">
        <f>'TEOW MASTER'!F19</f>
        <v>33.299999999999997</v>
      </c>
      <c r="W62" s="75">
        <f t="shared" si="45"/>
        <v>1.9469216886997264E-4</v>
      </c>
      <c r="X62" s="73">
        <f>'MFW MASTER'!G59</f>
        <v>35.57</v>
      </c>
      <c r="Y62" s="74">
        <f t="shared" si="46"/>
        <v>4.2924473135863529E-4</v>
      </c>
      <c r="Z62" s="84">
        <f>'TEOW MASTER'!G19</f>
        <v>33.200000000000003</v>
      </c>
      <c r="AA62" s="74">
        <f t="shared" si="47"/>
        <v>1.9497147941027957E-4</v>
      </c>
      <c r="AB62" s="73">
        <f>'MFW MASTER'!H59</f>
        <v>35.56</v>
      </c>
      <c r="AC62" s="74">
        <f t="shared" si="62"/>
        <v>4.297556080472447E-4</v>
      </c>
      <c r="AD62" s="84">
        <f>'TEOW MASTER'!H19</f>
        <v>33.19</v>
      </c>
      <c r="AE62" s="74">
        <f t="shared" si="48"/>
        <v>1.9571286094709236E-4</v>
      </c>
      <c r="AF62" s="73">
        <f>'MFW MASTER'!I59</f>
        <v>35.549999999999997</v>
      </c>
      <c r="AG62" s="75">
        <f t="shared" si="49"/>
        <v>4.3030136176777325E-4</v>
      </c>
      <c r="AH62" s="84">
        <f>'TEOW MASTER'!I19</f>
        <v>33.17</v>
      </c>
      <c r="AI62" s="75">
        <f t="shared" si="50"/>
        <v>1.962151988378866E-4</v>
      </c>
      <c r="AJ62" s="73">
        <f>'MFW MASTER'!J59</f>
        <v>35.46</v>
      </c>
      <c r="AK62" s="74">
        <f t="shared" si="51"/>
        <v>4.2999774030857383E-4</v>
      </c>
      <c r="AL62" s="84">
        <f>'TEOW MASTER'!J19</f>
        <v>33.1</v>
      </c>
      <c r="AM62" s="75">
        <f t="shared" si="52"/>
        <v>1.9617427602832321E-4</v>
      </c>
      <c r="AN62" s="73">
        <f>'MFW MASTER'!K59</f>
        <v>35.44</v>
      </c>
      <c r="AO62" s="74">
        <f t="shared" si="53"/>
        <v>4.3085279106528821E-4</v>
      </c>
      <c r="AP62" s="84">
        <f>'TEOW MASTER'!K19</f>
        <v>33.07</v>
      </c>
      <c r="AQ62" s="74">
        <f t="shared" si="54"/>
        <v>1.9758597847211668E-4</v>
      </c>
      <c r="AR62" s="73">
        <f>'MFW MASTER'!L59</f>
        <v>35.369999999999997</v>
      </c>
      <c r="AS62" s="74">
        <f t="shared" si="55"/>
        <v>4.3082826276296087E-4</v>
      </c>
      <c r="AT62" s="84">
        <f>'TEOW MASTER'!L19</f>
        <v>33.01</v>
      </c>
      <c r="AU62" s="75">
        <f t="shared" si="56"/>
        <v>1.9818534097562529E-4</v>
      </c>
      <c r="AV62" s="73">
        <f>'MFW MASTER'!M59</f>
        <v>35.340000000000003</v>
      </c>
      <c r="AW62" s="74">
        <f t="shared" si="57"/>
        <v>4.310348120190733E-4</v>
      </c>
      <c r="AX62" s="84">
        <f>'TEOW MASTER'!M19</f>
        <v>32.97</v>
      </c>
      <c r="AY62" s="75">
        <f t="shared" si="58"/>
        <v>1.9875659760308474E-4</v>
      </c>
      <c r="AZ62" s="77">
        <f>'MFW MASTER'!N59</f>
        <v>35.31</v>
      </c>
      <c r="BA62" s="74">
        <f t="shared" si="59"/>
        <v>4.3140485634733493E-4</v>
      </c>
      <c r="BB62" s="84">
        <f>'TEOW MASTER'!N19</f>
        <v>32.94</v>
      </c>
      <c r="BC62" s="75">
        <f t="shared" si="28"/>
        <v>2.0004663081432176E-4</v>
      </c>
      <c r="BD62" s="73">
        <f>BB62+'TEOW_TREND_2013_2014 &amp; Gain App'!R68</f>
        <v>33.07</v>
      </c>
      <c r="BE62" s="74">
        <f t="shared" si="60"/>
        <v>1.9756600166825737E-4</v>
      </c>
      <c r="BF62" s="78">
        <f>MFW_TREND_2013_2014!P61</f>
        <v>35.252612470402532</v>
      </c>
      <c r="BG62" s="79">
        <f t="shared" si="29"/>
        <v>4.3188325339671701E-4</v>
      </c>
      <c r="BH62" s="80">
        <f>'TEOW_TREND_2013_2014 &amp; Gain App'!P68</f>
        <v>32.910384615384615</v>
      </c>
      <c r="BI62" s="81">
        <f t="shared" si="30"/>
        <v>1.9990293204548017E-4</v>
      </c>
      <c r="BJ62" s="80">
        <f>MFW_TREND_2013_2014!Q61</f>
        <v>35.21527229676402</v>
      </c>
      <c r="BK62" s="79">
        <f t="shared" si="31"/>
        <v>4.3216898304624578E-4</v>
      </c>
      <c r="BL62" s="78">
        <f>'TEOW_TREND_2013_2014 &amp; Gain App'!Q68</f>
        <v>32.871978021978016</v>
      </c>
      <c r="BM62" s="79">
        <f t="shared" si="32"/>
        <v>2.0053056457157334E-4</v>
      </c>
      <c r="BN62" s="82">
        <f t="shared" si="61"/>
        <v>1.2031337437045318E-2</v>
      </c>
      <c r="BO62" s="82">
        <f t="shared" si="34"/>
        <v>1.0026114530871098E-3</v>
      </c>
      <c r="BP62" s="82">
        <f t="shared" si="35"/>
        <v>1.2885825591848959E-2</v>
      </c>
      <c r="BQ62" s="82">
        <f t="shared" si="33"/>
        <v>1.0738187993207466E-3</v>
      </c>
    </row>
    <row r="63" spans="1:69" ht="15" x14ac:dyDescent="0.2">
      <c r="A63" s="72">
        <v>60</v>
      </c>
      <c r="B63" s="72">
        <v>156</v>
      </c>
      <c r="C63" s="67" t="s">
        <v>67</v>
      </c>
      <c r="D63" s="73">
        <f>'MFW MASTER'!B60</f>
        <v>31.39</v>
      </c>
      <c r="E63" s="74">
        <f t="shared" si="36"/>
        <v>3.7594957657992637E-4</v>
      </c>
      <c r="F63" s="73">
        <f>'TEOW MASTER'!B20</f>
        <v>34.909999999999997</v>
      </c>
      <c r="G63" s="74">
        <f t="shared" si="37"/>
        <v>2.0171354530002452E-4</v>
      </c>
      <c r="H63" s="73">
        <f>'MFW MASTER'!C60</f>
        <v>31.35</v>
      </c>
      <c r="I63" s="75">
        <f t="shared" si="38"/>
        <v>3.7583877548979231E-4</v>
      </c>
      <c r="J63" s="83">
        <f>'TEOW MASTER'!C20</f>
        <v>34.86</v>
      </c>
      <c r="K63" s="74">
        <f t="shared" si="39"/>
        <v>2.0192803597398839E-4</v>
      </c>
      <c r="L63" s="73">
        <f>'MFW MASTER'!D60</f>
        <v>31.28</v>
      </c>
      <c r="M63" s="74">
        <f t="shared" si="40"/>
        <v>3.7552497590285187E-4</v>
      </c>
      <c r="N63" s="73">
        <f>'TEOW MASTER'!D20</f>
        <v>34.78</v>
      </c>
      <c r="O63" s="75">
        <f t="shared" si="41"/>
        <v>2.0214558100356219E-4</v>
      </c>
      <c r="P63" s="73">
        <f>'MFW MASTER'!E60</f>
        <v>31.26</v>
      </c>
      <c r="Q63" s="74">
        <f t="shared" si="42"/>
        <v>3.7578936515039784E-4</v>
      </c>
      <c r="R63" s="83">
        <f>'TEOW MASTER'!E20</f>
        <v>34.75</v>
      </c>
      <c r="S63" s="75">
        <f t="shared" si="43"/>
        <v>2.0240738811239933E-4</v>
      </c>
      <c r="T63" s="73">
        <f>'MFW MASTER'!F60</f>
        <v>31.23</v>
      </c>
      <c r="U63" s="74">
        <f t="shared" si="44"/>
        <v>3.7623535552249859E-4</v>
      </c>
      <c r="V63" s="84">
        <f>'TEOW MASTER'!F20</f>
        <v>34.71</v>
      </c>
      <c r="W63" s="75">
        <f t="shared" si="45"/>
        <v>2.0293589133563817E-4</v>
      </c>
      <c r="X63" s="73">
        <f>'MFW MASTER'!G60</f>
        <v>31.2</v>
      </c>
      <c r="Y63" s="74">
        <f t="shared" si="46"/>
        <v>3.7650929486616303E-4</v>
      </c>
      <c r="Z63" s="84">
        <f>'TEOW MASTER'!G20</f>
        <v>34.68</v>
      </c>
      <c r="AA63" s="74">
        <f t="shared" si="47"/>
        <v>2.036629790948342E-4</v>
      </c>
      <c r="AB63" s="73">
        <f>'MFW MASTER'!H60</f>
        <v>31.17</v>
      </c>
      <c r="AC63" s="74">
        <f t="shared" si="62"/>
        <v>3.7670085216064727E-4</v>
      </c>
      <c r="AD63" s="84">
        <f>'TEOW MASTER'!H20</f>
        <v>34.619999999999997</v>
      </c>
      <c r="AE63" s="74">
        <f t="shared" si="48"/>
        <v>2.041452017471629E-4</v>
      </c>
      <c r="AF63" s="73">
        <f>'MFW MASTER'!I60</f>
        <v>31.11</v>
      </c>
      <c r="AG63" s="75">
        <f t="shared" si="49"/>
        <v>3.7655908198580665E-4</v>
      </c>
      <c r="AH63" s="84">
        <f>'TEOW MASTER'!I20</f>
        <v>34.54</v>
      </c>
      <c r="AI63" s="75">
        <f t="shared" si="50"/>
        <v>2.0431935386978E-4</v>
      </c>
      <c r="AJ63" s="73">
        <f>'MFW MASTER'!J60</f>
        <v>31.04</v>
      </c>
      <c r="AK63" s="74">
        <f t="shared" si="51"/>
        <v>3.7639960121765739E-4</v>
      </c>
      <c r="AL63" s="84">
        <f>'TEOW MASTER'!J20</f>
        <v>34.44</v>
      </c>
      <c r="AM63" s="75">
        <f t="shared" si="52"/>
        <v>2.0411607451406198E-4</v>
      </c>
      <c r="AN63" s="73">
        <f>'MFW MASTER'!K60</f>
        <v>30.99</v>
      </c>
      <c r="AO63" s="74">
        <f t="shared" si="53"/>
        <v>3.7675304726617612E-4</v>
      </c>
      <c r="AP63" s="84">
        <f>'TEOW MASTER'!K20</f>
        <v>34.380000000000003</v>
      </c>
      <c r="AQ63" s="74">
        <f t="shared" si="54"/>
        <v>2.0541294042550264E-4</v>
      </c>
      <c r="AR63" s="73">
        <f>'MFW MASTER'!L60</f>
        <v>30.91</v>
      </c>
      <c r="AS63" s="74">
        <f t="shared" si="55"/>
        <v>3.7650273118470796E-4</v>
      </c>
      <c r="AT63" s="84">
        <f>'TEOW MASTER'!L20</f>
        <v>34.28</v>
      </c>
      <c r="AU63" s="75">
        <f t="shared" si="56"/>
        <v>2.0581016324278811E-4</v>
      </c>
      <c r="AV63" s="73">
        <f>'MFW MASTER'!M60</f>
        <v>30.84</v>
      </c>
      <c r="AW63" s="74">
        <f t="shared" si="57"/>
        <v>3.7614922475009109E-4</v>
      </c>
      <c r="AX63" s="84">
        <f>'TEOW MASTER'!M20</f>
        <v>34.18</v>
      </c>
      <c r="AY63" s="75">
        <f t="shared" si="58"/>
        <v>2.0605097076352552E-4</v>
      </c>
      <c r="AZ63" s="77">
        <f>'MFW MASTER'!N60</f>
        <v>30.74</v>
      </c>
      <c r="BA63" s="74">
        <f t="shared" si="59"/>
        <v>3.7557024310725219E-4</v>
      </c>
      <c r="BB63" s="84">
        <f>'TEOW MASTER'!N20</f>
        <v>34.049999999999997</v>
      </c>
      <c r="BC63" s="75">
        <f t="shared" si="28"/>
        <v>2.0678772857400291E-4</v>
      </c>
      <c r="BD63" s="73">
        <f>BB63+'TEOW_TREND_2013_2014 &amp; Gain App'!R67</f>
        <v>34.059999999999995</v>
      </c>
      <c r="BE63" s="74">
        <f t="shared" si="60"/>
        <v>2.0348043594861946E-4</v>
      </c>
      <c r="BF63" s="78">
        <f>MFW_TREND_2013_2014!P62</f>
        <v>30.726503551696922</v>
      </c>
      <c r="BG63" s="79">
        <f t="shared" si="29"/>
        <v>3.7643344392005341E-4</v>
      </c>
      <c r="BH63" s="80">
        <f>'TEOW_TREND_2013_2014 &amp; Gain App'!P67</f>
        <v>34.077307692307699</v>
      </c>
      <c r="BI63" s="81">
        <f t="shared" si="30"/>
        <v>2.0699100917598596E-4</v>
      </c>
      <c r="BJ63" s="80">
        <f>MFW_TREND_2013_2014!Q62</f>
        <v>30.677324388318866</v>
      </c>
      <c r="BK63" s="79">
        <f t="shared" si="31"/>
        <v>3.7647836347123279E-4</v>
      </c>
      <c r="BL63" s="78">
        <f>'TEOW_TREND_2013_2014 &amp; Gain App'!Q67</f>
        <v>34.009450549450555</v>
      </c>
      <c r="BM63" s="79">
        <f t="shared" si="32"/>
        <v>2.07469544877724E-4</v>
      </c>
      <c r="BN63" s="82">
        <f t="shared" si="61"/>
        <v>2.070723160242122E-2</v>
      </c>
      <c r="BO63" s="82">
        <f t="shared" si="34"/>
        <v>1.7256026335351017E-3</v>
      </c>
      <c r="BP63" s="82">
        <f t="shared" si="35"/>
        <v>2.4634775136064151E-2</v>
      </c>
      <c r="BQ63" s="82">
        <f t="shared" si="33"/>
        <v>2.0528979280053459E-3</v>
      </c>
    </row>
    <row r="64" spans="1:69" ht="15" x14ac:dyDescent="0.2">
      <c r="A64" s="72">
        <v>61</v>
      </c>
      <c r="B64" s="72">
        <v>288</v>
      </c>
      <c r="C64" s="67" t="s">
        <v>68</v>
      </c>
      <c r="D64" s="73">
        <f>'MFW MASTER'!B61</f>
        <v>24.48</v>
      </c>
      <c r="E64" s="74">
        <f t="shared" si="36"/>
        <v>2.9319036746341503E-4</v>
      </c>
      <c r="F64" s="73">
        <f>'TEOW MASTER'!B39</f>
        <v>146.78</v>
      </c>
      <c r="G64" s="74">
        <f t="shared" si="37"/>
        <v>8.4810983039637926E-4</v>
      </c>
      <c r="H64" s="73">
        <f>'MFW MASTER'!C61</f>
        <v>24.36</v>
      </c>
      <c r="I64" s="75">
        <f t="shared" si="38"/>
        <v>2.9203931645714002E-4</v>
      </c>
      <c r="J64" s="73">
        <f>'TEOW MASTER'!C39</f>
        <v>146.24</v>
      </c>
      <c r="K64" s="74">
        <f t="shared" si="39"/>
        <v>8.4710143375892326E-4</v>
      </c>
      <c r="L64" s="73">
        <f>'MFW MASTER'!D61</f>
        <v>24.11</v>
      </c>
      <c r="M64" s="74">
        <f t="shared" si="40"/>
        <v>2.8944716013483884E-4</v>
      </c>
      <c r="N64" s="73">
        <f>'TEOW MASTER'!D39</f>
        <v>145.63</v>
      </c>
      <c r="O64" s="75">
        <f t="shared" si="41"/>
        <v>8.4641923408708332E-4</v>
      </c>
      <c r="P64" s="73">
        <f>'MFW MASTER'!E61</f>
        <v>24.08</v>
      </c>
      <c r="Q64" s="74">
        <f t="shared" si="42"/>
        <v>2.894756210115668E-4</v>
      </c>
      <c r="R64" s="73">
        <f>'TEOW MASTER'!E39</f>
        <v>145.51</v>
      </c>
      <c r="S64" s="75">
        <f t="shared" si="43"/>
        <v>8.4754817393482666E-4</v>
      </c>
      <c r="T64" s="73">
        <f>'MFW MASTER'!F61</f>
        <v>24.04</v>
      </c>
      <c r="U64" s="74">
        <f t="shared" si="44"/>
        <v>2.8961568833688333E-4</v>
      </c>
      <c r="V64" s="84">
        <f>'TEOW MASTER'!F39</f>
        <v>145.44999999999999</v>
      </c>
      <c r="W64" s="75">
        <f t="shared" si="45"/>
        <v>8.5038966853265827E-4</v>
      </c>
      <c r="X64" s="73">
        <f>'MFW MASTER'!G61</f>
        <v>23.95</v>
      </c>
      <c r="Y64" s="74">
        <f t="shared" si="46"/>
        <v>2.890191542321989E-4</v>
      </c>
      <c r="Z64" s="84">
        <f>'TEOW MASTER'!G39</f>
        <v>145.19</v>
      </c>
      <c r="AA64" s="74">
        <f t="shared" si="47"/>
        <v>8.526478643246533E-4</v>
      </c>
      <c r="AB64" s="73">
        <f>'MFW MASTER'!H61</f>
        <v>23.93</v>
      </c>
      <c r="AC64" s="74">
        <f t="shared" si="62"/>
        <v>2.8920280372808112E-4</v>
      </c>
      <c r="AD64" s="84">
        <f>'TEOW MASTER'!H39</f>
        <v>144.99</v>
      </c>
      <c r="AE64" s="74">
        <f t="shared" si="48"/>
        <v>8.5496859622533668E-4</v>
      </c>
      <c r="AF64" s="73">
        <f>'MFW MASTER'!I61</f>
        <v>23.86</v>
      </c>
      <c r="AG64" s="75">
        <f t="shared" si="49"/>
        <v>2.888042332427305E-4</v>
      </c>
      <c r="AH64" s="84">
        <f>'TEOW MASTER'!I39</f>
        <v>144.81</v>
      </c>
      <c r="AI64" s="75">
        <f t="shared" si="50"/>
        <v>8.5661510231276321E-4</v>
      </c>
      <c r="AJ64" s="73">
        <f>'MFW MASTER'!J61</f>
        <v>23.8</v>
      </c>
      <c r="AK64" s="74">
        <f t="shared" si="51"/>
        <v>2.886053643357038E-4</v>
      </c>
      <c r="AL64" s="84">
        <f>'TEOW MASTER'!J39</f>
        <v>144.66</v>
      </c>
      <c r="AM64" s="75">
        <f t="shared" si="52"/>
        <v>8.5735863354251469E-4</v>
      </c>
      <c r="AN64" s="73">
        <f>'MFW MASTER'!K61</f>
        <v>23.73</v>
      </c>
      <c r="AO64" s="74">
        <f t="shared" si="53"/>
        <v>2.8849144277593933E-4</v>
      </c>
      <c r="AP64" s="84">
        <f>'TEOW MASTER'!K39</f>
        <v>144.47</v>
      </c>
      <c r="AQ64" s="74">
        <f t="shared" si="54"/>
        <v>8.6317648351577549E-4</v>
      </c>
      <c r="AR64" s="73">
        <f>'MFW MASTER'!L61</f>
        <v>23.72</v>
      </c>
      <c r="AS64" s="74">
        <f t="shared" si="55"/>
        <v>2.8892412758658277E-4</v>
      </c>
      <c r="AT64" s="84">
        <f>'TEOW MASTER'!L39</f>
        <v>144.43</v>
      </c>
      <c r="AU64" s="75">
        <f t="shared" si="56"/>
        <v>8.671284094852943E-4</v>
      </c>
      <c r="AV64" s="73">
        <f>'MFW MASTER'!M61</f>
        <v>23.62</v>
      </c>
      <c r="AW64" s="74">
        <f t="shared" si="57"/>
        <v>2.8808834917630195E-4</v>
      </c>
      <c r="AX64" s="84">
        <f>'TEOW MASTER'!M39</f>
        <v>144.27000000000001</v>
      </c>
      <c r="AY64" s="75">
        <f t="shared" si="58"/>
        <v>8.6971836021222432E-4</v>
      </c>
      <c r="AZ64" s="77">
        <f>'MFW MASTER'!N61</f>
        <v>23.58</v>
      </c>
      <c r="BA64" s="74">
        <f t="shared" si="59"/>
        <v>2.8809194315123639E-4</v>
      </c>
      <c r="BB64" s="84">
        <f>'TEOW MASTER'!N39</f>
        <v>144.13</v>
      </c>
      <c r="BC64" s="75">
        <f t="shared" si="28"/>
        <v>8.75310288380941E-4</v>
      </c>
      <c r="BD64" s="73">
        <f>BB64+'TEOW_TREND_2013_2014 &amp; Gain App'!R54</f>
        <v>144.56</v>
      </c>
      <c r="BE64" s="74">
        <f t="shared" si="60"/>
        <v>8.6362688845368274E-4</v>
      </c>
      <c r="BF64" s="78">
        <f>MFW_TREND_2013_2014!P63</f>
        <v>23.429171270718232</v>
      </c>
      <c r="BG64" s="79">
        <f t="shared" si="29"/>
        <v>2.8703310205114977E-4</v>
      </c>
      <c r="BH64" s="80">
        <f>'TEOW_TREND_2013_2014 &amp; Gain App'!P54</f>
        <v>143.7496153846154</v>
      </c>
      <c r="BI64" s="81">
        <f t="shared" si="30"/>
        <v>8.7315812111054701E-4</v>
      </c>
      <c r="BJ64" s="80">
        <f>MFW_TREND_2013_2014!Q63</f>
        <v>23.364309392265199</v>
      </c>
      <c r="BK64" s="79">
        <f t="shared" si="31"/>
        <v>2.8673155625608945E-4</v>
      </c>
      <c r="BL64" s="78">
        <f>'TEOW_TREND_2013_2014 &amp; Gain App'!Q54</f>
        <v>143.55384615384617</v>
      </c>
      <c r="BM64" s="79">
        <f t="shared" si="32"/>
        <v>8.7572867675942019E-4</v>
      </c>
      <c r="BN64" s="82">
        <f t="shared" si="61"/>
        <v>3.6764705882353026E-2</v>
      </c>
      <c r="BO64" s="82">
        <f t="shared" si="34"/>
        <v>3.0637254901960853E-3</v>
      </c>
      <c r="BP64" s="82">
        <f t="shared" si="35"/>
        <v>1.8054230821637863E-2</v>
      </c>
      <c r="BQ64" s="82">
        <f t="shared" si="33"/>
        <v>1.5045192351364886E-3</v>
      </c>
    </row>
    <row r="65" spans="1:69" ht="15" x14ac:dyDescent="0.2">
      <c r="A65" s="72">
        <v>62</v>
      </c>
      <c r="B65" s="72">
        <v>384</v>
      </c>
      <c r="C65" s="67" t="s">
        <v>69</v>
      </c>
      <c r="D65" s="73">
        <f>'MFW MASTER'!B62</f>
        <v>23.27</v>
      </c>
      <c r="E65" s="74">
        <f t="shared" si="36"/>
        <v>2.7869852332000275E-4</v>
      </c>
      <c r="F65" s="73">
        <f>'TEOW MASTER'!B51</f>
        <v>215.13</v>
      </c>
      <c r="G65" s="74">
        <f t="shared" si="37"/>
        <v>1.2430431108677823E-3</v>
      </c>
      <c r="H65" s="73">
        <f>'MFW MASTER'!C62</f>
        <v>23.23</v>
      </c>
      <c r="I65" s="75">
        <f t="shared" si="38"/>
        <v>2.7849233667074562E-4</v>
      </c>
      <c r="J65" s="73">
        <f>'TEOW MASTER'!C51</f>
        <v>214.28</v>
      </c>
      <c r="K65" s="74">
        <f t="shared" si="39"/>
        <v>1.2412260340936958E-3</v>
      </c>
      <c r="L65" s="73">
        <f>'MFW MASTER'!D62</f>
        <v>23.2</v>
      </c>
      <c r="M65" s="74">
        <f t="shared" si="40"/>
        <v>2.785223606440589E-4</v>
      </c>
      <c r="N65" s="73">
        <f>'TEOW MASTER'!D51</f>
        <v>212.49</v>
      </c>
      <c r="O65" s="75">
        <f t="shared" si="41"/>
        <v>1.2350176684142304E-3</v>
      </c>
      <c r="P65" s="73">
        <f>'MFW MASTER'!E62</f>
        <v>23.13</v>
      </c>
      <c r="Q65" s="74">
        <f t="shared" si="42"/>
        <v>2.7805527882049586E-4</v>
      </c>
      <c r="R65" s="73">
        <f>'TEOW MASTER'!E51</f>
        <v>212.04</v>
      </c>
      <c r="S65" s="75">
        <f t="shared" si="43"/>
        <v>1.2350636712331843E-3</v>
      </c>
      <c r="T65" s="73">
        <f>'MFW MASTER'!F62</f>
        <v>23.08</v>
      </c>
      <c r="U65" s="74">
        <f t="shared" si="44"/>
        <v>2.7805033638998613E-4</v>
      </c>
      <c r="V65" s="84">
        <f>'TEOW MASTER'!F51</f>
        <v>211.51</v>
      </c>
      <c r="W65" s="75">
        <f t="shared" si="45"/>
        <v>1.2366168359666042E-3</v>
      </c>
      <c r="X65" s="73">
        <f>'MFW MASTER'!G62</f>
        <v>23.03</v>
      </c>
      <c r="Y65" s="74">
        <f t="shared" si="46"/>
        <v>2.7791695707588899E-4</v>
      </c>
      <c r="Z65" s="84">
        <f>'TEOW MASTER'!G51</f>
        <v>210.8</v>
      </c>
      <c r="AA65" s="74">
        <f t="shared" si="47"/>
        <v>1.2379514415568353E-3</v>
      </c>
      <c r="AB65" s="73">
        <f>'MFW MASTER'!H62</f>
        <v>23.01</v>
      </c>
      <c r="AC65" s="74">
        <f t="shared" si="62"/>
        <v>2.7808426718692634E-4</v>
      </c>
      <c r="AD65" s="84">
        <f>'TEOW MASTER'!H51</f>
        <v>209.36</v>
      </c>
      <c r="AE65" s="74">
        <f t="shared" si="48"/>
        <v>1.2345418670648767E-3</v>
      </c>
      <c r="AF65" s="73">
        <f>'MFW MASTER'!I62</f>
        <v>22.91</v>
      </c>
      <c r="AG65" s="75">
        <f t="shared" si="49"/>
        <v>2.7730532202812058E-4</v>
      </c>
      <c r="AH65" s="84">
        <f>'TEOW MASTER'!I51</f>
        <v>208.83</v>
      </c>
      <c r="AI65" s="75">
        <f t="shared" si="50"/>
        <v>1.2353216754089798E-3</v>
      </c>
      <c r="AJ65" s="73">
        <f>'MFW MASTER'!J62</f>
        <v>22.84</v>
      </c>
      <c r="AK65" s="74">
        <f t="shared" si="51"/>
        <v>2.7696413955577626E-4</v>
      </c>
      <c r="AL65" s="84">
        <f>'TEOW MASTER'!J51</f>
        <v>207.2</v>
      </c>
      <c r="AM65" s="75">
        <f t="shared" si="52"/>
        <v>1.228015407645576E-3</v>
      </c>
      <c r="AN65" s="73">
        <f>'MFW MASTER'!K62</f>
        <v>22.81</v>
      </c>
      <c r="AO65" s="74">
        <f t="shared" si="53"/>
        <v>2.7730677664219029E-4</v>
      </c>
      <c r="AP65" s="84">
        <f>'TEOW MASTER'!K51</f>
        <v>204.48</v>
      </c>
      <c r="AQ65" s="74">
        <f t="shared" si="54"/>
        <v>1.2217230383422563E-3</v>
      </c>
      <c r="AR65" s="73">
        <f>'MFW MASTER'!L62</f>
        <v>22.75</v>
      </c>
      <c r="AS65" s="74">
        <f t="shared" si="55"/>
        <v>2.7710893349893584E-4</v>
      </c>
      <c r="AT65" s="84">
        <f>'TEOW MASTER'!L51</f>
        <v>203.83</v>
      </c>
      <c r="AU65" s="75">
        <f t="shared" si="56"/>
        <v>1.2237539548943263E-3</v>
      </c>
      <c r="AV65" s="73">
        <f>'MFW MASTER'!M62</f>
        <v>22.7</v>
      </c>
      <c r="AW65" s="74">
        <f t="shared" si="57"/>
        <v>2.7686729577908778E-4</v>
      </c>
      <c r="AX65" s="84">
        <f>'TEOW MASTER'!M51</f>
        <v>201.61</v>
      </c>
      <c r="AY65" s="75">
        <f t="shared" si="58"/>
        <v>1.2153872503111289E-3</v>
      </c>
      <c r="AZ65" s="77">
        <f>'MFW MASTER'!N62</f>
        <v>22.68</v>
      </c>
      <c r="BA65" s="74">
        <f t="shared" si="59"/>
        <v>2.7709606745844113E-4</v>
      </c>
      <c r="BB65" s="84">
        <f>'TEOW MASTER'!N51</f>
        <v>200.8</v>
      </c>
      <c r="BC65" s="75">
        <f t="shared" si="28"/>
        <v>1.2194706577873652E-3</v>
      </c>
      <c r="BD65" s="73">
        <f>BB65+'TEOW_TREND_2013_2014 &amp; Gain App'!R52</f>
        <v>208.58</v>
      </c>
      <c r="BE65" s="74">
        <f t="shared" si="60"/>
        <v>1.2460936385837655E-3</v>
      </c>
      <c r="BF65" s="78">
        <f>MFW_TREND_2013_2014!P64</f>
        <v>22.572245461720598</v>
      </c>
      <c r="BG65" s="79">
        <f t="shared" si="29"/>
        <v>2.7653481893467901E-4</v>
      </c>
      <c r="BH65" s="80">
        <f>'TEOW_TREND_2013_2014 &amp; Gain App'!P52</f>
        <v>200.28769230769231</v>
      </c>
      <c r="BI65" s="81">
        <f t="shared" si="30"/>
        <v>1.216579429649511E-3</v>
      </c>
      <c r="BJ65" s="80">
        <f>MFW_TREND_2013_2014!Q64</f>
        <v>22.521752170481452</v>
      </c>
      <c r="BK65" s="79">
        <f t="shared" si="31"/>
        <v>2.7639152268690381E-4</v>
      </c>
      <c r="BL65" s="78">
        <f>'TEOW_TREND_2013_2014 &amp; Gain App'!Q52</f>
        <v>199.0940659340659</v>
      </c>
      <c r="BM65" s="79">
        <f t="shared" si="32"/>
        <v>1.2145434454207478E-3</v>
      </c>
      <c r="BN65" s="82">
        <f t="shared" si="61"/>
        <v>2.5354533734421997E-2</v>
      </c>
      <c r="BO65" s="82">
        <f t="shared" si="34"/>
        <v>2.1128778112018331E-3</v>
      </c>
      <c r="BP65" s="82">
        <f t="shared" si="35"/>
        <v>6.6610886440756675E-2</v>
      </c>
      <c r="BQ65" s="82">
        <f t="shared" si="33"/>
        <v>5.5509072033963899E-3</v>
      </c>
    </row>
    <row r="66" spans="1:69" ht="15" x14ac:dyDescent="0.2">
      <c r="A66" s="72">
        <v>63</v>
      </c>
      <c r="B66" s="72">
        <v>604</v>
      </c>
      <c r="C66" s="67" t="s">
        <v>70</v>
      </c>
      <c r="D66" s="73">
        <f>'MFW MASTER'!B63</f>
        <v>14.38</v>
      </c>
      <c r="E66" s="74">
        <f t="shared" si="36"/>
        <v>1.7222538742336227E-4</v>
      </c>
      <c r="F66" s="73">
        <f>'TEOW MASTER'!B80</f>
        <v>18.829999999999998</v>
      </c>
      <c r="G66" s="74">
        <f t="shared" si="37"/>
        <v>1.0880166307646696E-4</v>
      </c>
      <c r="H66" s="73">
        <f>'MFW MASTER'!C63</f>
        <v>14.37</v>
      </c>
      <c r="I66" s="75">
        <f t="shared" si="38"/>
        <v>1.7227442436326364E-4</v>
      </c>
      <c r="J66" s="73">
        <f>'TEOW MASTER'!C80</f>
        <v>18.760000000000002</v>
      </c>
      <c r="K66" s="74">
        <f t="shared" si="39"/>
        <v>1.0866809968078091E-4</v>
      </c>
      <c r="L66" s="73">
        <f>'MFW MASTER'!D63</f>
        <v>14.37</v>
      </c>
      <c r="M66" s="74">
        <f t="shared" si="40"/>
        <v>1.7251578976099685E-4</v>
      </c>
      <c r="N66" s="73">
        <f>'TEOW MASTER'!D80</f>
        <v>18.71</v>
      </c>
      <c r="O66" s="75">
        <f t="shared" si="41"/>
        <v>1.0874479070088121E-4</v>
      </c>
      <c r="P66" s="73">
        <f>'MFW MASTER'!E63</f>
        <v>14.37</v>
      </c>
      <c r="Q66" s="74">
        <f t="shared" si="42"/>
        <v>1.7274770240598901E-4</v>
      </c>
      <c r="R66" s="73">
        <f>'TEOW MASTER'!E80</f>
        <v>18.64</v>
      </c>
      <c r="S66" s="75">
        <f t="shared" si="43"/>
        <v>1.0857190545079492E-4</v>
      </c>
      <c r="T66" s="73">
        <f>'MFW MASTER'!F63</f>
        <v>14.37</v>
      </c>
      <c r="U66" s="74">
        <f t="shared" si="44"/>
        <v>1.7311886195511703E-4</v>
      </c>
      <c r="V66" s="84">
        <f>'TEOW MASTER'!F80</f>
        <v>18.63</v>
      </c>
      <c r="W66" s="75">
        <f t="shared" si="45"/>
        <v>1.0892237555698469E-4</v>
      </c>
      <c r="X66" s="73">
        <f>'MFW MASTER'!G63</f>
        <v>14.37</v>
      </c>
      <c r="Y66" s="74">
        <f t="shared" si="46"/>
        <v>1.7341149253931933E-4</v>
      </c>
      <c r="Z66" s="84">
        <f>'TEOW MASTER'!G80</f>
        <v>18.489999999999998</v>
      </c>
      <c r="AA66" s="74">
        <f t="shared" si="47"/>
        <v>1.0858501970771291E-4</v>
      </c>
      <c r="AB66" s="73">
        <f>'MFW MASTER'!H63</f>
        <v>14.36</v>
      </c>
      <c r="AC66" s="74">
        <f t="shared" si="62"/>
        <v>1.7354585296845988E-4</v>
      </c>
      <c r="AD66" s="84">
        <f>'TEOW MASTER'!H80</f>
        <v>18.420000000000002</v>
      </c>
      <c r="AE66" s="74">
        <f t="shared" si="48"/>
        <v>1.0861798429181806E-4</v>
      </c>
      <c r="AF66" s="73">
        <f>'MFW MASTER'!I63</f>
        <v>14.36</v>
      </c>
      <c r="AG66" s="75">
        <f t="shared" si="49"/>
        <v>1.7381512109663079E-4</v>
      </c>
      <c r="AH66" s="84">
        <f>'TEOW MASTER'!I80</f>
        <v>18.329999999999998</v>
      </c>
      <c r="AI66" s="75">
        <f t="shared" si="50"/>
        <v>1.0843004506175643E-4</v>
      </c>
      <c r="AJ66" s="73">
        <f>'MFW MASTER'!J63</f>
        <v>14.35</v>
      </c>
      <c r="AK66" s="74">
        <f t="shared" si="51"/>
        <v>1.7401205790829199E-4</v>
      </c>
      <c r="AL66" s="84">
        <f>'TEOW MASTER'!J80</f>
        <v>18.27</v>
      </c>
      <c r="AM66" s="75">
        <f t="shared" si="52"/>
        <v>1.0828108830928897E-4</v>
      </c>
      <c r="AN66" s="73">
        <f>'MFW MASTER'!K63</f>
        <v>14.35</v>
      </c>
      <c r="AO66" s="74">
        <f t="shared" si="53"/>
        <v>1.7445647719488956E-4</v>
      </c>
      <c r="AP66" s="84">
        <f>'TEOW MASTER'!K80</f>
        <v>18.25</v>
      </c>
      <c r="AQ66" s="74">
        <f t="shared" si="54"/>
        <v>1.0903973713686512E-4</v>
      </c>
      <c r="AR66" s="73">
        <f>'MFW MASTER'!L63</f>
        <v>14.34</v>
      </c>
      <c r="AS66" s="74">
        <f t="shared" si="55"/>
        <v>1.7466998269779075E-4</v>
      </c>
      <c r="AT66" s="84">
        <f>'TEOW MASTER'!L80</f>
        <v>18.14</v>
      </c>
      <c r="AU66" s="75">
        <f t="shared" si="56"/>
        <v>1.0890887868215217E-4</v>
      </c>
      <c r="AV66" s="73">
        <f>'MFW MASTER'!M63</f>
        <v>14.34</v>
      </c>
      <c r="AW66" s="74">
        <f t="shared" si="57"/>
        <v>1.7490207143048983E-4</v>
      </c>
      <c r="AX66" s="84">
        <f>'TEOW MASTER'!M80</f>
        <v>18.13</v>
      </c>
      <c r="AY66" s="75">
        <f t="shared" si="58"/>
        <v>1.0929502925519946E-4</v>
      </c>
      <c r="AZ66" s="77">
        <f>'MFW MASTER'!N63</f>
        <v>14.33</v>
      </c>
      <c r="BA66" s="74">
        <f t="shared" si="59"/>
        <v>1.7507877630861823E-4</v>
      </c>
      <c r="BB66" s="84">
        <f>'TEOW MASTER'!N80</f>
        <v>17.52</v>
      </c>
      <c r="BC66" s="75">
        <f t="shared" si="28"/>
        <v>1.0640002950415656E-4</v>
      </c>
      <c r="BD66" s="73">
        <f>BB66+'TEOW_TREND_2013_2014 &amp; Gain App'!R69</f>
        <v>17.95</v>
      </c>
      <c r="BE66" s="74">
        <f t="shared" si="60"/>
        <v>1.0723645993181796E-4</v>
      </c>
      <c r="BF66" s="78">
        <f>MFW_TREND_2013_2014!P65</f>
        <v>14.329664561957381</v>
      </c>
      <c r="BG66" s="79">
        <f t="shared" si="29"/>
        <v>1.7555414244257083E-4</v>
      </c>
      <c r="BH66" s="80">
        <f>'TEOW_TREND_2013_2014 &amp; Gain App'!P69</f>
        <v>17.803846153846155</v>
      </c>
      <c r="BI66" s="81">
        <f t="shared" si="30"/>
        <v>1.0814340486852733E-4</v>
      </c>
      <c r="BJ66" s="80">
        <f>MFW_TREND_2013_2014!Q65</f>
        <v>14.32602999210734</v>
      </c>
      <c r="BK66" s="79">
        <f t="shared" si="31"/>
        <v>1.7581195342192399E-4</v>
      </c>
      <c r="BL66" s="78">
        <f>'TEOW_TREND_2013_2014 &amp; Gain App'!Q69</f>
        <v>17.719560439560443</v>
      </c>
      <c r="BM66" s="79">
        <f t="shared" si="32"/>
        <v>1.0809551699412328E-4</v>
      </c>
      <c r="BN66" s="82">
        <f t="shared" si="61"/>
        <v>3.4770514603616625E-3</v>
      </c>
      <c r="BO66" s="82">
        <f t="shared" si="34"/>
        <v>2.8975428836347186E-4</v>
      </c>
      <c r="BP66" s="82">
        <f t="shared" si="35"/>
        <v>6.9569835369091809E-2</v>
      </c>
      <c r="BQ66" s="82">
        <f t="shared" si="33"/>
        <v>5.7974862807576508E-3</v>
      </c>
    </row>
    <row r="67" spans="1:69" ht="15" x14ac:dyDescent="0.2">
      <c r="A67" s="72">
        <v>64</v>
      </c>
      <c r="B67" s="72">
        <v>586</v>
      </c>
      <c r="C67" s="67" t="s">
        <v>71</v>
      </c>
      <c r="D67" s="73">
        <f>'MFW MASTER'!B64</f>
        <v>11.7</v>
      </c>
      <c r="E67" s="74">
        <f t="shared" si="36"/>
        <v>1.4012774915530865E-4</v>
      </c>
      <c r="F67" s="73">
        <f>'TEOW MASTER'!B77</f>
        <v>15.03</v>
      </c>
      <c r="G67" s="74">
        <f t="shared" si="37"/>
        <v>8.6844874988810326E-5</v>
      </c>
      <c r="H67" s="73">
        <f>'MFW MASTER'!C64</f>
        <v>11.69</v>
      </c>
      <c r="I67" s="75">
        <f t="shared" si="38"/>
        <v>1.4014530416190339E-4</v>
      </c>
      <c r="J67" s="73">
        <f>'TEOW MASTER'!C77</f>
        <v>15.02</v>
      </c>
      <c r="K67" s="74">
        <f t="shared" si="39"/>
        <v>8.700399025614761E-5</v>
      </c>
      <c r="L67" s="73">
        <f>'MFW MASTER'!D64</f>
        <v>11.69</v>
      </c>
      <c r="M67" s="74">
        <f t="shared" si="40"/>
        <v>1.4034165499694177E-4</v>
      </c>
      <c r="N67" s="73">
        <f>'TEOW MASTER'!D77</f>
        <v>15.02</v>
      </c>
      <c r="O67" s="75">
        <f t="shared" si="41"/>
        <v>8.7298062871578606E-5</v>
      </c>
      <c r="P67" s="73">
        <f>'MFW MASTER'!E64</f>
        <v>11.69</v>
      </c>
      <c r="Q67" s="74">
        <f t="shared" si="42"/>
        <v>1.4053031601433621E-4</v>
      </c>
      <c r="R67" s="73">
        <f>'TEOW MASTER'!E77</f>
        <v>15.01</v>
      </c>
      <c r="S67" s="75">
        <f t="shared" si="43"/>
        <v>8.7428342318478092E-5</v>
      </c>
      <c r="T67" s="73">
        <f>'MFW MASTER'!F64</f>
        <v>11.68</v>
      </c>
      <c r="U67" s="74">
        <f t="shared" si="44"/>
        <v>1.4071178202058223E-4</v>
      </c>
      <c r="V67" s="84">
        <f>'TEOW MASTER'!F77</f>
        <v>15</v>
      </c>
      <c r="W67" s="75">
        <f t="shared" si="45"/>
        <v>8.7699175166654349E-5</v>
      </c>
      <c r="X67" s="73">
        <f>'MFW MASTER'!G64</f>
        <v>11.68</v>
      </c>
      <c r="Y67" s="74">
        <f t="shared" si="46"/>
        <v>1.4094963346271744E-4</v>
      </c>
      <c r="Z67" s="84">
        <f>'TEOW MASTER'!G77</f>
        <v>15</v>
      </c>
      <c r="AA67" s="74">
        <f t="shared" si="47"/>
        <v>8.8089523829945583E-5</v>
      </c>
      <c r="AB67" s="73">
        <f>'MFW MASTER'!H64</f>
        <v>11.67</v>
      </c>
      <c r="AC67" s="74">
        <f t="shared" si="62"/>
        <v>1.4103621895138766E-4</v>
      </c>
      <c r="AD67" s="84">
        <f>'TEOW MASTER'!H77</f>
        <v>14.99</v>
      </c>
      <c r="AE67" s="74">
        <f t="shared" si="48"/>
        <v>8.8392159855285167E-5</v>
      </c>
      <c r="AF67" s="73">
        <f>'MFW MASTER'!I64</f>
        <v>11.67</v>
      </c>
      <c r="AG67" s="75">
        <f t="shared" si="49"/>
        <v>1.4125504618368254E-4</v>
      </c>
      <c r="AH67" s="84">
        <f>'TEOW MASTER'!I77</f>
        <v>14.99</v>
      </c>
      <c r="AI67" s="75">
        <f t="shared" si="50"/>
        <v>8.8672470020498034E-5</v>
      </c>
      <c r="AJ67" s="73">
        <f>'MFW MASTER'!J64</f>
        <v>11.67</v>
      </c>
      <c r="AK67" s="74">
        <f t="shared" si="51"/>
        <v>1.4151363873099424E-4</v>
      </c>
      <c r="AL67" s="84">
        <f>'TEOW MASTER'!J77</f>
        <v>14.99</v>
      </c>
      <c r="AM67" s="75">
        <f t="shared" si="52"/>
        <v>8.8841462165092599E-5</v>
      </c>
      <c r="AN67" s="73">
        <f>'MFW MASTER'!K64</f>
        <v>11.67</v>
      </c>
      <c r="AO67" s="74">
        <f t="shared" si="53"/>
        <v>1.4187505845744678E-4</v>
      </c>
      <c r="AP67" s="84">
        <f>'TEOW MASTER'!K77</f>
        <v>14.98</v>
      </c>
      <c r="AQ67" s="74">
        <f t="shared" si="54"/>
        <v>8.9502206153985726E-5</v>
      </c>
      <c r="AR67" s="73">
        <f>'MFW MASTER'!L64</f>
        <v>11.67</v>
      </c>
      <c r="AS67" s="74">
        <f t="shared" si="55"/>
        <v>1.4214774742560797E-4</v>
      </c>
      <c r="AT67" s="84">
        <f>'TEOW MASTER'!L77</f>
        <v>14.98</v>
      </c>
      <c r="AU67" s="75">
        <f t="shared" si="56"/>
        <v>8.993687997015653E-5</v>
      </c>
      <c r="AV67" s="73">
        <f>'MFW MASTER'!M64</f>
        <v>11.67</v>
      </c>
      <c r="AW67" s="74">
        <f t="shared" si="57"/>
        <v>1.4233662298422707E-4</v>
      </c>
      <c r="AX67" s="84">
        <f>'TEOW MASTER'!M77</f>
        <v>14.98</v>
      </c>
      <c r="AY67" s="75">
        <f t="shared" si="58"/>
        <v>9.0305545407770986E-5</v>
      </c>
      <c r="AZ67" s="77">
        <f>'MFW MASTER'!N64</f>
        <v>11.67</v>
      </c>
      <c r="BA67" s="74">
        <f t="shared" si="59"/>
        <v>1.4257985481657884E-4</v>
      </c>
      <c r="BB67" s="84">
        <f>'TEOW MASTER'!N77</f>
        <v>14.98</v>
      </c>
      <c r="BC67" s="75">
        <f t="shared" si="28"/>
        <v>9.0974454450471775E-5</v>
      </c>
      <c r="BD67" s="73">
        <f>BB67+'TEOW_TREND_2013_2014 &amp; Gain App'!R70</f>
        <v>14.98</v>
      </c>
      <c r="BE67" s="74">
        <f t="shared" si="60"/>
        <v>8.949315709073165E-5</v>
      </c>
      <c r="BF67" s="78">
        <f>MFW_TREND_2013_2014!P66</f>
        <v>11.659826361483818</v>
      </c>
      <c r="BG67" s="79">
        <f t="shared" si="29"/>
        <v>1.4284568972771329E-4</v>
      </c>
      <c r="BH67" s="80">
        <f>'TEOW_TREND_2013_2014 &amp; Gain App'!P70</f>
        <v>14.967692307692303</v>
      </c>
      <c r="BI67" s="81">
        <f t="shared" si="30"/>
        <v>9.0916153464325078E-5</v>
      </c>
      <c r="BJ67" s="80">
        <f>MFW_TREND_2013_2014!Q66</f>
        <v>11.657474348855562</v>
      </c>
      <c r="BK67" s="79">
        <f t="shared" si="31"/>
        <v>1.4306289588723563E-4</v>
      </c>
      <c r="BL67" s="78">
        <f>'TEOW_TREND_2013_2014 &amp; Gain App'!Q70</f>
        <v>14.963406593406591</v>
      </c>
      <c r="BM67" s="79">
        <f t="shared" si="32"/>
        <v>9.1282014428326424E-5</v>
      </c>
      <c r="BN67" s="82">
        <f t="shared" si="61"/>
        <v>2.5641025641025095E-3</v>
      </c>
      <c r="BO67" s="82">
        <f t="shared" si="34"/>
        <v>2.1367521367520912E-4</v>
      </c>
      <c r="BP67" s="82">
        <f t="shared" si="35"/>
        <v>3.3266799733864894E-3</v>
      </c>
      <c r="BQ67" s="82">
        <f t="shared" si="33"/>
        <v>2.772233311155408E-4</v>
      </c>
    </row>
    <row r="68" spans="1:69" ht="15" x14ac:dyDescent="0.2">
      <c r="A68" s="72">
        <v>65</v>
      </c>
      <c r="B68" s="72">
        <v>548</v>
      </c>
      <c r="C68" s="67" t="s">
        <v>72</v>
      </c>
      <c r="D68" s="73">
        <f>'MFW MASTER'!B65</f>
        <v>10.09</v>
      </c>
      <c r="E68" s="74">
        <f t="shared" si="36"/>
        <v>1.2084521273308241E-4</v>
      </c>
      <c r="F68" s="73">
        <f>'TEOW MASTER'!B69</f>
        <v>10.11</v>
      </c>
      <c r="G68" s="74">
        <f t="shared" si="37"/>
        <v>5.8416612517423315E-5</v>
      </c>
      <c r="H68" s="73">
        <f>'MFW MASTER'!C65</f>
        <v>10.09</v>
      </c>
      <c r="I68" s="75">
        <f t="shared" si="38"/>
        <v>1.2096373986258386E-4</v>
      </c>
      <c r="J68" s="73">
        <f>'TEOW MASTER'!C69</f>
        <v>10.11</v>
      </c>
      <c r="K68" s="74">
        <f t="shared" si="39"/>
        <v>5.8562605958032774E-5</v>
      </c>
      <c r="L68" s="73">
        <f>'MFW MASTER'!D65</f>
        <v>10.09</v>
      </c>
      <c r="M68" s="74">
        <f t="shared" si="40"/>
        <v>1.2113321633183425E-4</v>
      </c>
      <c r="N68" s="73">
        <f>'TEOW MASTER'!D69</f>
        <v>10.11</v>
      </c>
      <c r="O68" s="75">
        <f t="shared" si="41"/>
        <v>5.8760546979471353E-5</v>
      </c>
      <c r="P68" s="73">
        <f>'MFW MASTER'!E65</f>
        <v>10.09</v>
      </c>
      <c r="Q68" s="74">
        <f t="shared" si="42"/>
        <v>1.212960554820062E-4</v>
      </c>
      <c r="R68" s="73">
        <f>'TEOW MASTER'!E69</f>
        <v>10.11</v>
      </c>
      <c r="S68" s="75">
        <f t="shared" si="43"/>
        <v>5.8887444426369987E-5</v>
      </c>
      <c r="T68" s="73">
        <f>'MFW MASTER'!F65</f>
        <v>10.09</v>
      </c>
      <c r="U68" s="74">
        <f t="shared" si="44"/>
        <v>1.215566678585338E-4</v>
      </c>
      <c r="V68" s="84">
        <f>'TEOW MASTER'!F69</f>
        <v>10.11</v>
      </c>
      <c r="W68" s="75">
        <f t="shared" si="45"/>
        <v>5.910924406232503E-5</v>
      </c>
      <c r="X68" s="73">
        <f>'MFW MASTER'!G65</f>
        <v>10.09</v>
      </c>
      <c r="Y68" s="74">
        <f t="shared" si="46"/>
        <v>1.2176214055126876E-4</v>
      </c>
      <c r="Z68" s="84">
        <f>'TEOW MASTER'!G69</f>
        <v>10.11</v>
      </c>
      <c r="AA68" s="74">
        <f t="shared" si="47"/>
        <v>5.937233906138332E-5</v>
      </c>
      <c r="AB68" s="73">
        <f>'MFW MASTER'!H65</f>
        <v>10.09</v>
      </c>
      <c r="AC68" s="74">
        <f t="shared" si="62"/>
        <v>1.2194134097853484E-4</v>
      </c>
      <c r="AD68" s="84">
        <f>'TEOW MASTER'!H69</f>
        <v>10.11</v>
      </c>
      <c r="AE68" s="74">
        <f t="shared" si="48"/>
        <v>5.961605978231707E-5</v>
      </c>
      <c r="AF68" s="73">
        <f>'MFW MASTER'!I65</f>
        <v>10.09</v>
      </c>
      <c r="AG68" s="75">
        <f t="shared" si="49"/>
        <v>1.2213054121622594E-4</v>
      </c>
      <c r="AH68" s="84">
        <f>'TEOW MASTER'!I69</f>
        <v>10.11</v>
      </c>
      <c r="AI68" s="75">
        <f t="shared" si="50"/>
        <v>5.9805114870395938E-5</v>
      </c>
      <c r="AJ68" s="73">
        <f>'MFW MASTER'!J65</f>
        <v>10.09</v>
      </c>
      <c r="AK68" s="74">
        <f t="shared" si="51"/>
        <v>1.223541229473635E-4</v>
      </c>
      <c r="AL68" s="84">
        <f>'TEOW MASTER'!J69</f>
        <v>10.11</v>
      </c>
      <c r="AM68" s="75">
        <f t="shared" si="52"/>
        <v>5.9919091560312615E-5</v>
      </c>
      <c r="AN68" s="73">
        <f>'MFW MASTER'!K65</f>
        <v>10.09</v>
      </c>
      <c r="AO68" s="74">
        <f t="shared" si="53"/>
        <v>1.226666100973126E-4</v>
      </c>
      <c r="AP68" s="84">
        <f>'TEOW MASTER'!K69</f>
        <v>10.11</v>
      </c>
      <c r="AQ68" s="74">
        <f t="shared" si="54"/>
        <v>6.0405026983764725E-5</v>
      </c>
      <c r="AR68" s="73">
        <f>'MFW MASTER'!L65</f>
        <v>10.09</v>
      </c>
      <c r="AS68" s="74">
        <f t="shared" si="55"/>
        <v>1.2290237973645109E-4</v>
      </c>
      <c r="AT68" s="84">
        <f>'TEOW MASTER'!L69</f>
        <v>10.11</v>
      </c>
      <c r="AU68" s="75">
        <f t="shared" si="56"/>
        <v>6.0698388284264517E-5</v>
      </c>
      <c r="AV68" s="73">
        <f>'MFW MASTER'!M65</f>
        <v>10.09</v>
      </c>
      <c r="AW68" s="74">
        <f t="shared" si="57"/>
        <v>1.230656834542289E-4</v>
      </c>
      <c r="AX68" s="84">
        <f>'TEOW MASTER'!M69</f>
        <v>10.11</v>
      </c>
      <c r="AY68" s="75">
        <f t="shared" si="58"/>
        <v>6.0947200538889495E-5</v>
      </c>
      <c r="AZ68" s="77">
        <f>'MFW MASTER'!N65</f>
        <v>10.09</v>
      </c>
      <c r="BA68" s="74">
        <f t="shared" si="59"/>
        <v>1.2327598415589377E-4</v>
      </c>
      <c r="BB68" s="84">
        <f>'TEOW MASTER'!N69</f>
        <v>10.11</v>
      </c>
      <c r="BC68" s="75">
        <f t="shared" si="28"/>
        <v>6.1398647162501306E-5</v>
      </c>
      <c r="BD68" s="73">
        <f>BB68+'TEOW_TREND_2013_2014 &amp; Gain App'!R71</f>
        <v>10.11</v>
      </c>
      <c r="BE68" s="74">
        <f t="shared" si="60"/>
        <v>6.03989197721827E-5</v>
      </c>
      <c r="BF68" s="78">
        <f>MFW_TREND_2013_2014!P67</f>
        <v>10.090000000000002</v>
      </c>
      <c r="BG68" s="79">
        <f t="shared" si="29"/>
        <v>1.2361359120353208E-4</v>
      </c>
      <c r="BH68" s="80">
        <f>'TEOW_TREND_2013_2014 &amp; Gain App'!P71</f>
        <v>10.110000000000001</v>
      </c>
      <c r="BI68" s="81">
        <f t="shared" si="30"/>
        <v>6.1409754598706188E-5</v>
      </c>
      <c r="BJ68" s="80">
        <f>MFW_TREND_2013_2014!Q67</f>
        <v>10.090000000000002</v>
      </c>
      <c r="BK68" s="79">
        <f t="shared" si="31"/>
        <v>1.2382653191460118E-4</v>
      </c>
      <c r="BL68" s="78">
        <f>'TEOW_TREND_2013_2014 &amp; Gain App'!Q71</f>
        <v>10.110000000000001</v>
      </c>
      <c r="BM68" s="79">
        <f t="shared" si="32"/>
        <v>6.1674536484026683E-5</v>
      </c>
      <c r="BN68" s="82">
        <f t="shared" si="61"/>
        <v>0</v>
      </c>
      <c r="BO68" s="82">
        <f t="shared" si="34"/>
        <v>0</v>
      </c>
      <c r="BP68" s="82">
        <f t="shared" ref="BP68:BP99" si="63">(F68-BB68)/F68</f>
        <v>0</v>
      </c>
      <c r="BQ68" s="82">
        <f t="shared" si="33"/>
        <v>0</v>
      </c>
    </row>
    <row r="69" spans="1:69" ht="15" x14ac:dyDescent="0.2">
      <c r="A69" s="72">
        <v>66</v>
      </c>
      <c r="B69" s="72">
        <v>626</v>
      </c>
      <c r="C69" s="67" t="s">
        <v>73</v>
      </c>
      <c r="D69" s="73">
        <f>'MFW MASTER'!B66</f>
        <v>8.57</v>
      </c>
      <c r="E69" s="74">
        <f t="shared" si="36"/>
        <v>1.0264058207358933E-4</v>
      </c>
      <c r="F69" s="73">
        <f>'TEOW MASTER'!B83</f>
        <v>8.5299999999999994</v>
      </c>
      <c r="G69" s="74">
        <f t="shared" ref="G69:G108" si="64">SUM(F69/$F$109)</f>
        <v>4.9287211154660818E-5</v>
      </c>
      <c r="H69" s="73">
        <f>'MFW MASTER'!C66</f>
        <v>8.57</v>
      </c>
      <c r="I69" s="75">
        <f t="shared" ref="I69:I108" si="65">SUM(H69/$H$109)</f>
        <v>1.0274125377823031E-4</v>
      </c>
      <c r="J69" s="73">
        <f>'TEOW MASTER'!C83</f>
        <v>8.5299999999999994</v>
      </c>
      <c r="K69" s="74">
        <f t="shared" ref="K69:K108" si="66">SUM(J69/$J$109)</f>
        <v>4.9410388607519248E-5</v>
      </c>
      <c r="L69" s="73">
        <f>'MFW MASTER'!D66</f>
        <v>8.56</v>
      </c>
      <c r="M69" s="74">
        <f t="shared" ref="M69:M108" si="67">SUM(L69/$L$109)</f>
        <v>1.0276514685832519E-4</v>
      </c>
      <c r="N69" s="73">
        <f>'TEOW MASTER'!D83</f>
        <v>8.5299999999999994</v>
      </c>
      <c r="O69" s="75">
        <f t="shared" ref="O69:O108" si="68">SUM(N69/$N$109)</f>
        <v>4.9577395226003024E-5</v>
      </c>
      <c r="P69" s="73">
        <f>'MFW MASTER'!E66</f>
        <v>8.56</v>
      </c>
      <c r="Q69" s="74">
        <f t="shared" ref="Q69:Q108" si="69">SUM(P69/$P$109)</f>
        <v>1.0290329384796563E-4</v>
      </c>
      <c r="R69" s="73">
        <f>'TEOW MASTER'!E83</f>
        <v>8.5299999999999994</v>
      </c>
      <c r="S69" s="75">
        <f t="shared" si="43"/>
        <v>4.9684461024424929E-5</v>
      </c>
      <c r="T69" s="73">
        <f>'MFW MASTER'!F66</f>
        <v>8.56</v>
      </c>
      <c r="U69" s="74">
        <f t="shared" ref="U69:U108" si="70">SUM(T69/$T$109)</f>
        <v>1.0312438819316645E-4</v>
      </c>
      <c r="V69" s="84">
        <f>'TEOW MASTER'!F83</f>
        <v>8.52</v>
      </c>
      <c r="W69" s="75">
        <f t="shared" si="45"/>
        <v>4.9813131494659669E-5</v>
      </c>
      <c r="X69" s="73">
        <f>'MFW MASTER'!G66</f>
        <v>8.5500000000000007</v>
      </c>
      <c r="Y69" s="74">
        <f t="shared" ref="Y69:Y108" si="71">SUM(X69/$X$109)</f>
        <v>1.0317802792005431E-4</v>
      </c>
      <c r="Z69" s="84">
        <f>'TEOW MASTER'!G83</f>
        <v>8.51</v>
      </c>
      <c r="AA69" s="74">
        <f t="shared" si="47"/>
        <v>4.9976123186189125E-5</v>
      </c>
      <c r="AB69" s="73">
        <f>'MFW MASTER'!H66</f>
        <v>8.5399999999999991</v>
      </c>
      <c r="AC69" s="74">
        <f t="shared" ref="AC69:AC108" si="72">SUM(AB69/$AB$109)</f>
        <v>1.032090239798501E-4</v>
      </c>
      <c r="AD69" s="84">
        <f>'TEOW MASTER'!H83</f>
        <v>8.5</v>
      </c>
      <c r="AE69" s="74">
        <f t="shared" si="48"/>
        <v>5.0122305454964903E-5</v>
      </c>
      <c r="AF69" s="73">
        <f>'MFW MASTER'!I66</f>
        <v>8.51</v>
      </c>
      <c r="AG69" s="75">
        <f t="shared" ref="AG69:AG108" si="73">SUM(AF69/$AF$109)</f>
        <v>1.0300603624876935E-4</v>
      </c>
      <c r="AH69" s="84">
        <f>'TEOW MASTER'!I83</f>
        <v>8.4700000000000006</v>
      </c>
      <c r="AI69" s="75">
        <f t="shared" si="50"/>
        <v>5.0103790598640324E-5</v>
      </c>
      <c r="AJ69" s="73">
        <f>'MFW MASTER'!J66</f>
        <v>8.5</v>
      </c>
      <c r="AK69" s="74">
        <f t="shared" ref="AK69:AK108" si="74">SUM(AJ69/$AJ$109)</f>
        <v>1.0307334440560849E-4</v>
      </c>
      <c r="AL69" s="84">
        <f>'TEOW MASTER'!J83</f>
        <v>8.4700000000000006</v>
      </c>
      <c r="AM69" s="75">
        <f t="shared" si="52"/>
        <v>5.0199278488214435E-5</v>
      </c>
      <c r="AN69" s="73">
        <f>'MFW MASTER'!K66</f>
        <v>8.49</v>
      </c>
      <c r="AO69" s="74">
        <f t="shared" ref="AO69:AO108" si="75">SUM(AN69/$AN$109)</f>
        <v>1.0321501682122735E-4</v>
      </c>
      <c r="AP69" s="84">
        <f>'TEOW MASTER'!K83</f>
        <v>8.4600000000000009</v>
      </c>
      <c r="AQ69" s="74">
        <f t="shared" si="54"/>
        <v>5.0546639790568709E-5</v>
      </c>
      <c r="AR69" s="73">
        <f>'MFW MASTER'!L66</f>
        <v>8.48</v>
      </c>
      <c r="AS69" s="74">
        <f t="shared" ref="AS69:AS108" si="76">SUM(AR69/$AR$109)</f>
        <v>1.032915936734495E-4</v>
      </c>
      <c r="AT69" s="84">
        <f>'TEOW MASTER'!L83</f>
        <v>8.4499999999999993</v>
      </c>
      <c r="AU69" s="75">
        <f t="shared" si="56"/>
        <v>5.0732085163406046E-5</v>
      </c>
      <c r="AV69" s="73">
        <f>'MFW MASTER'!M66</f>
        <v>8.48</v>
      </c>
      <c r="AW69" s="74">
        <f t="shared" ref="AW69:AW108" si="77">SUM(AV69/$AV$109)</f>
        <v>1.0342884000910417E-4</v>
      </c>
      <c r="AX69" s="84">
        <f>'TEOW MASTER'!M83</f>
        <v>8.4499999999999993</v>
      </c>
      <c r="AY69" s="75">
        <f t="shared" si="58"/>
        <v>5.0940043971673216E-5</v>
      </c>
      <c r="AZ69" s="77">
        <f>'MFW MASTER'!N66</f>
        <v>8.4600000000000009</v>
      </c>
      <c r="BA69" s="74">
        <f t="shared" ref="BA69:BA108" si="78">SUM(AZ69/$AZ$109)</f>
        <v>1.0336123151227566E-4</v>
      </c>
      <c r="BB69" s="84">
        <f>'TEOW MASTER'!N83</f>
        <v>8.43</v>
      </c>
      <c r="BC69" s="75">
        <f t="shared" ref="BC69:BC109" si="79">SUM(BB69/$BB$109)</f>
        <v>5.119590460730821E-5</v>
      </c>
      <c r="BD69" s="73">
        <f>BB69+'TEOW_TREND_2013_2014 &amp; Gain App'!R73</f>
        <v>8.43</v>
      </c>
      <c r="BE69" s="74">
        <f t="shared" si="60"/>
        <v>5.0362304023689433E-5</v>
      </c>
      <c r="BF69" s="78">
        <f>MFW_TREND_2013_2014!P68</f>
        <v>8.4495619573796379</v>
      </c>
      <c r="BG69" s="79">
        <f t="shared" ref="BG69:BG108" si="80">SUM(BF69/$BF$109)</f>
        <v>1.0351642196714E-4</v>
      </c>
      <c r="BH69" s="80">
        <f>'TEOW_TREND_2013_2014 &amp; Gain App'!P73</f>
        <v>8.4265384615384633</v>
      </c>
      <c r="BI69" s="81">
        <f t="shared" ref="BI69:BI108" si="81">SUM(BH69/$BH$109)</f>
        <v>5.1184140360003578E-5</v>
      </c>
      <c r="BJ69" s="80">
        <f>MFW_TREND_2013_2014!Q68</f>
        <v>8.4399921073401742</v>
      </c>
      <c r="BK69" s="79">
        <f t="shared" ref="BK69:BK109" si="82">SUM(BJ69/$BJ$109)</f>
        <v>1.0357729950827948E-4</v>
      </c>
      <c r="BL69" s="78">
        <f>'TEOW_TREND_2013_2014 &amp; Gain App'!Q73</f>
        <v>8.417362637362638</v>
      </c>
      <c r="BM69" s="79">
        <f t="shared" ref="BM69:BM109" si="83">SUM(BL69/$BL$109)</f>
        <v>5.1348856486380323E-5</v>
      </c>
      <c r="BN69" s="82">
        <f t="shared" si="61"/>
        <v>1.2835472578763061E-2</v>
      </c>
      <c r="BO69" s="82">
        <f t="shared" si="34"/>
        <v>1.0696227148969217E-3</v>
      </c>
      <c r="BP69" s="82">
        <f t="shared" si="63"/>
        <v>1.1723329425556817E-2</v>
      </c>
      <c r="BQ69" s="82">
        <f t="shared" ref="BQ69:BQ109" si="84">BP69/12</f>
        <v>9.7694411879640131E-4</v>
      </c>
    </row>
    <row r="70" spans="1:69" ht="15" x14ac:dyDescent="0.2">
      <c r="A70" s="72">
        <v>67</v>
      </c>
      <c r="B70" s="72">
        <v>392</v>
      </c>
      <c r="C70" s="67" t="s">
        <v>74</v>
      </c>
      <c r="D70" s="73">
        <f>'MFW MASTER'!B67</f>
        <v>7.92</v>
      </c>
      <c r="E70" s="74">
        <f t="shared" ref="E70:E108" si="85">SUM(D70/$D$109)</f>
        <v>9.4855707120516627E-5</v>
      </c>
      <c r="F70" s="73">
        <f>'TEOW MASTER'!B53</f>
        <v>8.0299999999999994</v>
      </c>
      <c r="G70" s="74">
        <f t="shared" si="64"/>
        <v>4.6398160090495472E-5</v>
      </c>
      <c r="H70" s="73">
        <f>'MFW MASTER'!C67</f>
        <v>7.91</v>
      </c>
      <c r="I70" s="75">
        <f t="shared" si="65"/>
        <v>9.4828858504760995E-5</v>
      </c>
      <c r="J70" s="73">
        <f>'TEOW MASTER'!C53</f>
        <v>8.02</v>
      </c>
      <c r="K70" s="74">
        <f t="shared" si="66"/>
        <v>4.6456191867796523E-5</v>
      </c>
      <c r="L70" s="73">
        <f>'MFW MASTER'!D67</f>
        <v>7.9</v>
      </c>
      <c r="M70" s="74">
        <f t="shared" si="67"/>
        <v>9.4841665908968343E-5</v>
      </c>
      <c r="N70" s="73">
        <f>'TEOW MASTER'!D53</f>
        <v>8.01</v>
      </c>
      <c r="O70" s="75">
        <f t="shared" si="68"/>
        <v>4.6555092117266618E-5</v>
      </c>
      <c r="P70" s="73">
        <f>'MFW MASTER'!E67</f>
        <v>7.9</v>
      </c>
      <c r="Q70" s="74">
        <f t="shared" si="69"/>
        <v>9.4969161378379482E-5</v>
      </c>
      <c r="R70" s="73">
        <f>'TEOW MASTER'!E53</f>
        <v>8</v>
      </c>
      <c r="S70" s="75">
        <f t="shared" ref="S70:S108" si="86">SUM(R70/$R$109)</f>
        <v>4.659738431364589E-5</v>
      </c>
      <c r="T70" s="73">
        <f>'MFW MASTER'!F67</f>
        <v>7.89</v>
      </c>
      <c r="U70" s="74">
        <f t="shared" si="70"/>
        <v>9.5052736313561118E-5</v>
      </c>
      <c r="V70" s="84">
        <f>'TEOW MASTER'!F53</f>
        <v>8</v>
      </c>
      <c r="W70" s="75">
        <f t="shared" ref="W70:W108" si="87">SUM(V70/$V$109)</f>
        <v>4.6772893422215656E-5</v>
      </c>
      <c r="X70" s="73">
        <f>'MFW MASTER'!G67</f>
        <v>7.88</v>
      </c>
      <c r="Y70" s="74">
        <f t="shared" si="71"/>
        <v>9.5092732164915546E-5</v>
      </c>
      <c r="Z70" s="84">
        <f>'TEOW MASTER'!G53</f>
        <v>7.99</v>
      </c>
      <c r="AA70" s="74">
        <f t="shared" ref="AA70:AA108" si="88">SUM(Z70/$Z$109)</f>
        <v>4.6922353026751016E-5</v>
      </c>
      <c r="AB70" s="73">
        <f>'MFW MASTER'!H67</f>
        <v>7.88</v>
      </c>
      <c r="AC70" s="74">
        <f t="shared" si="72"/>
        <v>9.5232682548152084E-5</v>
      </c>
      <c r="AD70" s="84">
        <f>'TEOW MASTER'!H53</f>
        <v>7.99</v>
      </c>
      <c r="AE70" s="74">
        <f t="shared" ref="AE70:AE108" si="89">SUM(AD70/$AD$109)</f>
        <v>4.711496712766701E-5</v>
      </c>
      <c r="AF70" s="73">
        <f>'MFW MASTER'!I67</f>
        <v>7.88</v>
      </c>
      <c r="AG70" s="75">
        <f t="shared" si="73"/>
        <v>9.5380442495922741E-5</v>
      </c>
      <c r="AH70" s="84">
        <f>'TEOW MASTER'!I53</f>
        <v>7.98</v>
      </c>
      <c r="AI70" s="75">
        <f t="shared" ref="AI70:AI108" si="90">SUM(AH70/$AH$109)</f>
        <v>4.7205224200371877E-5</v>
      </c>
      <c r="AJ70" s="73">
        <f>'MFW MASTER'!J67</f>
        <v>7.87</v>
      </c>
      <c r="AK70" s="74">
        <f t="shared" si="74"/>
        <v>9.5433790643781042E-5</v>
      </c>
      <c r="AL70" s="84">
        <f>'TEOW MASTER'!J53</f>
        <v>7.98</v>
      </c>
      <c r="AM70" s="75">
        <f t="shared" ref="AM70:AM108" si="91">SUM(AL70/$AL$109)</f>
        <v>4.7295187997160706E-5</v>
      </c>
      <c r="AN70" s="73">
        <f>'MFW MASTER'!K67</f>
        <v>7.87</v>
      </c>
      <c r="AO70" s="74">
        <f t="shared" si="75"/>
        <v>9.5677524426744312E-5</v>
      </c>
      <c r="AP70" s="84">
        <f>'TEOW MASTER'!K53</f>
        <v>7.97</v>
      </c>
      <c r="AQ70" s="74">
        <f t="shared" ref="AQ70:AQ108" si="92">SUM(AP70/$AP$109)</f>
        <v>4.7618997533195339E-5</v>
      </c>
      <c r="AR70" s="73">
        <f>'MFW MASTER'!L67</f>
        <v>7.87</v>
      </c>
      <c r="AS70" s="74">
        <f t="shared" si="76"/>
        <v>9.5861420071939563E-5</v>
      </c>
      <c r="AT70" s="84">
        <f>'TEOW MASTER'!L53</f>
        <v>7.97</v>
      </c>
      <c r="AU70" s="75">
        <f t="shared" ref="AU70:AU108" si="93">SUM(AT70/$AT$109)</f>
        <v>4.7850262574242159E-5</v>
      </c>
      <c r="AV70" s="73">
        <f>'MFW MASTER'!M67</f>
        <v>7.86</v>
      </c>
      <c r="AW70" s="74">
        <f t="shared" si="77"/>
        <v>9.5866825763155506E-5</v>
      </c>
      <c r="AX70" s="84">
        <f>'TEOW MASTER'!M53</f>
        <v>7.97</v>
      </c>
      <c r="AY70" s="75">
        <f t="shared" ref="AY70:AY108" si="94">SUM(AX70/$AX$109)</f>
        <v>4.8046408337779355E-5</v>
      </c>
      <c r="AZ70" s="77">
        <f>'MFW MASTER'!N67</f>
        <v>7.86</v>
      </c>
      <c r="BA70" s="74">
        <f t="shared" si="78"/>
        <v>9.6030647717078798E-5</v>
      </c>
      <c r="BB70" s="84">
        <f>'TEOW MASTER'!N53</f>
        <v>7.97</v>
      </c>
      <c r="BC70" s="75">
        <f t="shared" si="79"/>
        <v>4.8402296526719623E-5</v>
      </c>
      <c r="BD70" s="73">
        <f>BB70+'TEOW_TREND_2013_2014 &amp; Gain App'!R74</f>
        <v>8</v>
      </c>
      <c r="BE70" s="74">
        <f t="shared" si="60"/>
        <v>4.7793408326158423E-5</v>
      </c>
      <c r="BF70" s="78">
        <f>MFW_TREND_2013_2014!P69</f>
        <v>7.847920284135756</v>
      </c>
      <c r="BG70" s="79">
        <f t="shared" si="80"/>
        <v>9.6145650128945926E-5</v>
      </c>
      <c r="BH70" s="80">
        <f>'TEOW_TREND_2013_2014 &amp; Gain App'!P74</f>
        <v>7.9557692307692305</v>
      </c>
      <c r="BI70" s="81">
        <f t="shared" si="81"/>
        <v>4.8324612868988713E-5</v>
      </c>
      <c r="BJ70" s="80">
        <f>MFW_TREND_2013_2014!Q69</f>
        <v>7.8433859510655113</v>
      </c>
      <c r="BK70" s="79">
        <f t="shared" si="82"/>
        <v>9.6255627431927451E-5</v>
      </c>
      <c r="BL70" s="78">
        <f>'TEOW_TREND_2013_2014 &amp; Gain App'!Q74</f>
        <v>7.9507692307692315</v>
      </c>
      <c r="BM70" s="79">
        <f t="shared" si="83"/>
        <v>4.8502473491508775E-5</v>
      </c>
      <c r="BN70" s="82">
        <f t="shared" si="61"/>
        <v>7.5757575757575265E-3</v>
      </c>
      <c r="BO70" s="82">
        <f t="shared" ref="BO70:BO109" si="95">BN70/12</f>
        <v>6.3131313131312725E-4</v>
      </c>
      <c r="BP70" s="82">
        <f t="shared" si="63"/>
        <v>7.4719800747197525E-3</v>
      </c>
      <c r="BQ70" s="82">
        <f t="shared" si="84"/>
        <v>6.2266500622664605E-4</v>
      </c>
    </row>
    <row r="71" spans="1:69" ht="15" x14ac:dyDescent="0.2">
      <c r="A71" s="72">
        <v>68</v>
      </c>
      <c r="B71" s="72">
        <v>706</v>
      </c>
      <c r="C71" s="67" t="s">
        <v>75</v>
      </c>
      <c r="D71" s="73">
        <f>'MFW MASTER'!B68</f>
        <v>7.83</v>
      </c>
      <c r="E71" s="74">
        <f t="shared" si="85"/>
        <v>9.3777801357783483E-5</v>
      </c>
      <c r="F71" s="73">
        <f>'TEOW MASTER'!B98</f>
        <v>42.83</v>
      </c>
      <c r="G71" s="74">
        <f t="shared" si="64"/>
        <v>2.4747611415640362E-4</v>
      </c>
      <c r="H71" s="73">
        <f>'MFW MASTER'!C68</f>
        <v>7.83</v>
      </c>
      <c r="I71" s="75">
        <f t="shared" si="65"/>
        <v>9.3869780289795009E-5</v>
      </c>
      <c r="J71" s="73">
        <f>'TEOW MASTER'!C98</f>
        <v>42.83</v>
      </c>
      <c r="K71" s="74">
        <f t="shared" si="66"/>
        <v>2.4809460071043953E-4</v>
      </c>
      <c r="L71" s="73">
        <f>'MFW MASTER'!D68</f>
        <v>7.83</v>
      </c>
      <c r="M71" s="74">
        <f t="shared" si="67"/>
        <v>9.4001296717369896E-5</v>
      </c>
      <c r="N71" s="83">
        <f>'TEOW MASTER'!D98</f>
        <v>42.82</v>
      </c>
      <c r="O71" s="75">
        <f t="shared" si="68"/>
        <v>2.4887503676171744E-4</v>
      </c>
      <c r="P71" s="73">
        <f>'MFW MASTER'!E68</f>
        <v>7.83</v>
      </c>
      <c r="Q71" s="74">
        <f t="shared" si="69"/>
        <v>9.4127662480090048E-5</v>
      </c>
      <c r="R71" s="83">
        <f>'TEOW MASTER'!E98</f>
        <v>42.82</v>
      </c>
      <c r="S71" s="75">
        <f t="shared" si="86"/>
        <v>2.4941249953878964E-4</v>
      </c>
      <c r="T71" s="73">
        <f>'MFW MASTER'!F68</f>
        <v>7.83</v>
      </c>
      <c r="U71" s="74">
        <f t="shared" si="70"/>
        <v>9.4329901816880054E-5</v>
      </c>
      <c r="V71" s="84">
        <f>'TEOW MASTER'!F98</f>
        <v>42.82</v>
      </c>
      <c r="W71" s="75">
        <f t="shared" si="87"/>
        <v>2.5035191204240926E-4</v>
      </c>
      <c r="X71" s="73">
        <f>'MFW MASTER'!G68</f>
        <v>7.83</v>
      </c>
      <c r="Y71" s="74">
        <f t="shared" si="71"/>
        <v>9.4489351884681301E-5</v>
      </c>
      <c r="Z71" s="84">
        <f>'TEOW MASTER'!G98</f>
        <v>42.81</v>
      </c>
      <c r="AA71" s="74">
        <f t="shared" si="88"/>
        <v>2.5140750101066469E-4</v>
      </c>
      <c r="AB71" s="73">
        <f>'MFW MASTER'!H68</f>
        <v>7.83</v>
      </c>
      <c r="AC71" s="74">
        <f t="shared" si="72"/>
        <v>9.4628414257871932E-5</v>
      </c>
      <c r="AD71" s="84">
        <f>'TEOW MASTER'!H98</f>
        <v>42.81</v>
      </c>
      <c r="AE71" s="74">
        <f t="shared" si="89"/>
        <v>2.524395172384762E-4</v>
      </c>
      <c r="AF71" s="73">
        <f>'MFW MASTER'!I68</f>
        <v>7.83</v>
      </c>
      <c r="AG71" s="75">
        <f t="shared" si="73"/>
        <v>9.4775236642522214E-5</v>
      </c>
      <c r="AH71" s="84">
        <f>'TEOW MASTER'!I98</f>
        <v>42.8</v>
      </c>
      <c r="AI71" s="75">
        <f t="shared" si="90"/>
        <v>2.5318090172630526E-4</v>
      </c>
      <c r="AJ71" s="73">
        <f>'MFW MASTER'!J68</f>
        <v>7.83</v>
      </c>
      <c r="AK71" s="74">
        <f t="shared" si="74"/>
        <v>9.4948739611284069E-5</v>
      </c>
      <c r="AL71" s="84">
        <f>'TEOW MASTER'!J98</f>
        <v>42.8</v>
      </c>
      <c r="AM71" s="75">
        <f t="shared" si="91"/>
        <v>2.5366341432061129E-4</v>
      </c>
      <c r="AN71" s="73">
        <f>'MFW MASTER'!K68</f>
        <v>7.83</v>
      </c>
      <c r="AO71" s="74">
        <f t="shared" si="75"/>
        <v>9.5191234594842186E-5</v>
      </c>
      <c r="AP71" s="84">
        <f>'TEOW MASTER'!K98</f>
        <v>42.78</v>
      </c>
      <c r="AQ71" s="74">
        <f t="shared" si="92"/>
        <v>2.5560109340904601E-4</v>
      </c>
      <c r="AR71" s="73">
        <f>'MFW MASTER'!L68</f>
        <v>7.83</v>
      </c>
      <c r="AS71" s="74">
        <f t="shared" si="76"/>
        <v>9.5374195573479895E-5</v>
      </c>
      <c r="AT71" s="84">
        <f>'TEOW MASTER'!L98</f>
        <v>42.78</v>
      </c>
      <c r="AU71" s="75">
        <f t="shared" si="93"/>
        <v>2.5684243825923209E-4</v>
      </c>
      <c r="AV71" s="73">
        <f>'MFW MASTER'!M68</f>
        <v>7.83</v>
      </c>
      <c r="AW71" s="74">
        <f t="shared" si="77"/>
        <v>9.550092184802896E-5</v>
      </c>
      <c r="AX71" s="84">
        <f>'TEOW MASTER'!M98</f>
        <v>42.78</v>
      </c>
      <c r="AY71" s="75">
        <f t="shared" si="94"/>
        <v>2.5789527587079058E-4</v>
      </c>
      <c r="AZ71" s="77">
        <f>'MFW MASTER'!N68</f>
        <v>7.83</v>
      </c>
      <c r="BA71" s="74">
        <f t="shared" si="78"/>
        <v>9.5664118527318952E-5</v>
      </c>
      <c r="BB71" s="84">
        <f>'TEOW MASTER'!N98</f>
        <v>42.77</v>
      </c>
      <c r="BC71" s="75">
        <f t="shared" si="79"/>
        <v>2.5974482088429089E-4</v>
      </c>
      <c r="BD71" s="73">
        <f>BB71+'TEOW_TREND_2013_2014 &amp; Gain App'!R66</f>
        <v>42.77</v>
      </c>
      <c r="BE71" s="74">
        <f t="shared" si="60"/>
        <v>2.555155092637245E-4</v>
      </c>
      <c r="BF71" s="78">
        <f>MFW_TREND_2013_2014!P70</f>
        <v>7.8299999999999992</v>
      </c>
      <c r="BG71" s="79">
        <f t="shared" si="80"/>
        <v>9.5926106949817223E-5</v>
      </c>
      <c r="BH71" s="80">
        <f>'TEOW_TREND_2013_2014 &amp; Gain App'!P66</f>
        <v>42.767692307692307</v>
      </c>
      <c r="BI71" s="81">
        <f t="shared" si="81"/>
        <v>2.5977779321150927E-4</v>
      </c>
      <c r="BJ71" s="80">
        <f>MFW_TREND_2013_2014!Q70</f>
        <v>7.8299999999999992</v>
      </c>
      <c r="BK71" s="79">
        <f t="shared" si="82"/>
        <v>9.6091352318268281E-5</v>
      </c>
      <c r="BL71" s="78">
        <f>'TEOW_TREND_2013_2014 &amp; Gain App'!Q66</f>
        <v>42.762527472527466</v>
      </c>
      <c r="BM71" s="79">
        <f t="shared" si="83"/>
        <v>2.6086637594001865E-4</v>
      </c>
      <c r="BN71" s="82">
        <f t="shared" si="61"/>
        <v>0</v>
      </c>
      <c r="BO71" s="82">
        <f t="shared" si="95"/>
        <v>0</v>
      </c>
      <c r="BP71" s="82">
        <f t="shared" si="63"/>
        <v>1.4008872285779868E-3</v>
      </c>
      <c r="BQ71" s="82">
        <f t="shared" si="84"/>
        <v>1.167406023814989E-4</v>
      </c>
    </row>
    <row r="72" spans="1:69" ht="15" x14ac:dyDescent="0.2">
      <c r="A72" s="72">
        <v>69</v>
      </c>
      <c r="B72" s="72">
        <v>710</v>
      </c>
      <c r="C72" s="67" t="s">
        <v>76</v>
      </c>
      <c r="D72" s="73">
        <f>'MFW MASTER'!B69</f>
        <v>7.15</v>
      </c>
      <c r="E72" s="74">
        <f t="shared" si="85"/>
        <v>8.5633624483799739E-5</v>
      </c>
      <c r="F72" s="73">
        <f>'TEOW MASTER'!B99</f>
        <v>262.64</v>
      </c>
      <c r="G72" s="74">
        <f t="shared" si="64"/>
        <v>1.5175607429847734E-3</v>
      </c>
      <c r="H72" s="73">
        <f>'MFW MASTER'!C69</f>
        <v>7.15</v>
      </c>
      <c r="I72" s="75">
        <f t="shared" si="65"/>
        <v>8.571761546258421E-5</v>
      </c>
      <c r="J72" s="73">
        <f>'TEOW MASTER'!C99</f>
        <v>258.04000000000002</v>
      </c>
      <c r="K72" s="74">
        <f t="shared" si="66"/>
        <v>1.4947076994471591E-3</v>
      </c>
      <c r="L72" s="73">
        <f>'MFW MASTER'!D69</f>
        <v>7.14</v>
      </c>
      <c r="M72" s="74">
        <f t="shared" si="67"/>
        <v>8.5717657543042265E-5</v>
      </c>
      <c r="N72" s="73">
        <f>'TEOW MASTER'!D99</f>
        <v>252.95</v>
      </c>
      <c r="O72" s="75">
        <f t="shared" si="68"/>
        <v>1.4701760987593747E-3</v>
      </c>
      <c r="P72" s="73">
        <f>'MFW MASTER'!E69</f>
        <v>7.14</v>
      </c>
      <c r="Q72" s="74">
        <f t="shared" si="69"/>
        <v>8.5832887625522726E-5</v>
      </c>
      <c r="R72" s="73">
        <f>'TEOW MASTER'!E99</f>
        <v>249.97</v>
      </c>
      <c r="S72" s="75">
        <f t="shared" si="86"/>
        <v>1.4559935196102579E-3</v>
      </c>
      <c r="T72" s="73">
        <f>'MFW MASTER'!F69</f>
        <v>7.12</v>
      </c>
      <c r="U72" s="74">
        <f t="shared" si="70"/>
        <v>8.5776360272820691E-5</v>
      </c>
      <c r="V72" s="84">
        <f>'TEOW MASTER'!F99</f>
        <v>244.76</v>
      </c>
      <c r="W72" s="75">
        <f t="shared" si="87"/>
        <v>1.4310166742526878E-3</v>
      </c>
      <c r="X72" s="73">
        <f>'MFW MASTER'!G69</f>
        <v>7.11</v>
      </c>
      <c r="Y72" s="74">
        <f t="shared" si="71"/>
        <v>8.580067584930832E-5</v>
      </c>
      <c r="Z72" s="84">
        <f>'TEOW MASTER'!G99</f>
        <v>243.87</v>
      </c>
      <c r="AA72" s="74">
        <f t="shared" si="88"/>
        <v>1.4321594784272554E-3</v>
      </c>
      <c r="AB72" s="73">
        <f>'MFW MASTER'!H69</f>
        <v>7.11</v>
      </c>
      <c r="AC72" s="74">
        <f t="shared" si="72"/>
        <v>8.5926950877837735E-5</v>
      </c>
      <c r="AD72" s="84">
        <f>'TEOW MASTER'!H99</f>
        <v>239.29</v>
      </c>
      <c r="AE72" s="74">
        <f t="shared" si="89"/>
        <v>1.4110313496845353E-3</v>
      </c>
      <c r="AF72" s="73">
        <f>'MFW MASTER'!I69</f>
        <v>7.09</v>
      </c>
      <c r="AG72" s="75">
        <f t="shared" si="73"/>
        <v>8.5818190012194439E-5</v>
      </c>
      <c r="AH72" s="84">
        <f>'TEOW MASTER'!I99</f>
        <v>231.05</v>
      </c>
      <c r="AI72" s="75">
        <f t="shared" si="90"/>
        <v>1.3667627884080102E-3</v>
      </c>
      <c r="AJ72" s="73">
        <f>'MFW MASTER'!J69</f>
        <v>7.09</v>
      </c>
      <c r="AK72" s="74">
        <f t="shared" si="74"/>
        <v>8.5975295510089912E-5</v>
      </c>
      <c r="AL72" s="84">
        <f>'TEOW MASTER'!J99</f>
        <v>228.12</v>
      </c>
      <c r="AM72" s="75">
        <f t="shared" si="91"/>
        <v>1.3520022914677067E-3</v>
      </c>
      <c r="AN72" s="73">
        <f>'MFW MASTER'!K69</f>
        <v>7.07</v>
      </c>
      <c r="AO72" s="74">
        <f t="shared" si="75"/>
        <v>8.5951727788701691E-5</v>
      </c>
      <c r="AP72" s="84">
        <f>'TEOW MASTER'!K99</f>
        <v>221.83</v>
      </c>
      <c r="AQ72" s="74">
        <f t="shared" si="92"/>
        <v>1.325385473373742E-3</v>
      </c>
      <c r="AR72" s="73">
        <f>'MFW MASTER'!L69</f>
        <v>7.07</v>
      </c>
      <c r="AS72" s="74">
        <f t="shared" si="76"/>
        <v>8.6116930102746219E-5</v>
      </c>
      <c r="AT72" s="84">
        <f>'TEOW MASTER'!L99</f>
        <v>220.6</v>
      </c>
      <c r="AU72" s="75">
        <f t="shared" si="93"/>
        <v>1.3244376316032397E-3</v>
      </c>
      <c r="AV72" s="73">
        <f>'MFW MASTER'!M69</f>
        <v>7.07</v>
      </c>
      <c r="AW72" s="74">
        <f t="shared" si="77"/>
        <v>8.6231355998156418E-5</v>
      </c>
      <c r="AX72" s="84">
        <f>'TEOW MASTER'!M99</f>
        <v>216.98</v>
      </c>
      <c r="AY72" s="75">
        <f t="shared" si="94"/>
        <v>1.3080438746714384E-3</v>
      </c>
      <c r="AZ72" s="77">
        <f>'MFW MASTER'!N69</f>
        <v>7.07</v>
      </c>
      <c r="BA72" s="74">
        <f t="shared" si="78"/>
        <v>8.6378712386736277E-5</v>
      </c>
      <c r="BB72" s="84">
        <f>'TEOW MASTER'!N99</f>
        <v>213.1</v>
      </c>
      <c r="BC72" s="75">
        <f t="shared" si="79"/>
        <v>1.294169308637886E-3</v>
      </c>
      <c r="BD72" s="73">
        <f>BB72+'TEOW_TREND_2013_2014 &amp; Gain App'!R49</f>
        <v>268.62</v>
      </c>
      <c r="BE72" s="74">
        <f t="shared" si="60"/>
        <v>1.6047831680715845E-3</v>
      </c>
      <c r="BF72" s="78">
        <f>MFW_TREND_2013_2014!P71</f>
        <v>7.04574585635359</v>
      </c>
      <c r="BG72" s="79">
        <f t="shared" si="80"/>
        <v>8.6318131616578052E-5</v>
      </c>
      <c r="BH72" s="80">
        <f>'TEOW_TREND_2013_2014 &amp; Gain App'!P49</f>
        <v>207.84384615384613</v>
      </c>
      <c r="BI72" s="81">
        <f t="shared" si="81"/>
        <v>1.2624767148525155E-3</v>
      </c>
      <c r="BJ72" s="80">
        <f>MFW_TREND_2013_2014!Q71</f>
        <v>7.0381215469613254</v>
      </c>
      <c r="BK72" s="79">
        <f t="shared" si="82"/>
        <v>8.6373258905217911E-5</v>
      </c>
      <c r="BL72" s="78">
        <f>'TEOW_TREND_2013_2014 &amp; Gain App'!Q49</f>
        <v>203.65450549450549</v>
      </c>
      <c r="BM72" s="79">
        <f t="shared" si="83"/>
        <v>1.2423637219839061E-3</v>
      </c>
      <c r="BN72" s="82">
        <f t="shared" si="61"/>
        <v>1.1188811188811197E-2</v>
      </c>
      <c r="BO72" s="82">
        <f t="shared" si="95"/>
        <v>9.3240093240093316E-4</v>
      </c>
      <c r="BP72" s="82">
        <f t="shared" si="63"/>
        <v>0.18862321047822111</v>
      </c>
      <c r="BQ72" s="82">
        <f t="shared" si="84"/>
        <v>1.5718600873185093E-2</v>
      </c>
    </row>
    <row r="73" spans="1:69" ht="15" x14ac:dyDescent="0.2">
      <c r="A73" s="72">
        <v>70</v>
      </c>
      <c r="B73" s="72">
        <v>204</v>
      </c>
      <c r="C73" s="67" t="s">
        <v>77</v>
      </c>
      <c r="D73" s="73">
        <f>'MFW MASTER'!B70</f>
        <v>6.98</v>
      </c>
      <c r="E73" s="74">
        <f t="shared" si="85"/>
        <v>8.359758026530379E-5</v>
      </c>
      <c r="F73" s="73">
        <f>'TEOW MASTER'!B27</f>
        <v>6.95</v>
      </c>
      <c r="G73" s="74">
        <f t="shared" si="64"/>
        <v>4.0157809791898327E-5</v>
      </c>
      <c r="H73" s="73">
        <f>'MFW MASTER'!C70</f>
        <v>6.98</v>
      </c>
      <c r="I73" s="75">
        <f t="shared" si="65"/>
        <v>8.3679574255781514E-5</v>
      </c>
      <c r="J73" s="73">
        <f>'TEOW MASTER'!C27</f>
        <v>6.95</v>
      </c>
      <c r="K73" s="74">
        <f t="shared" si="66"/>
        <v>4.0258171257005721E-5</v>
      </c>
      <c r="L73" s="73">
        <f>'MFW MASTER'!D70</f>
        <v>6.98</v>
      </c>
      <c r="M73" s="74">
        <f t="shared" si="67"/>
        <v>8.379681367653153E-5</v>
      </c>
      <c r="N73" s="73">
        <f>'TEOW MASTER'!D27</f>
        <v>6.95</v>
      </c>
      <c r="O73" s="75">
        <f t="shared" si="68"/>
        <v>4.0394243472534709E-5</v>
      </c>
      <c r="P73" s="73">
        <f>'MFW MASTER'!E70</f>
        <v>6.98</v>
      </c>
      <c r="Q73" s="74">
        <f t="shared" si="69"/>
        <v>8.390946157228972E-5</v>
      </c>
      <c r="R73" s="73">
        <f>'TEOW MASTER'!E27</f>
        <v>6.95</v>
      </c>
      <c r="S73" s="75">
        <f t="shared" si="86"/>
        <v>4.048147762247987E-5</v>
      </c>
      <c r="T73" s="73">
        <f>'MFW MASTER'!F70</f>
        <v>6.98</v>
      </c>
      <c r="U73" s="74">
        <f t="shared" si="70"/>
        <v>8.4089746447231514E-5</v>
      </c>
      <c r="V73" s="84">
        <f>'TEOW MASTER'!F27</f>
        <v>6.95</v>
      </c>
      <c r="W73" s="75">
        <f t="shared" si="87"/>
        <v>4.0633951160549847E-5</v>
      </c>
      <c r="X73" s="73">
        <f>'MFW MASTER'!G70</f>
        <v>6.98</v>
      </c>
      <c r="Y73" s="74">
        <f t="shared" si="71"/>
        <v>8.4231887120699302E-5</v>
      </c>
      <c r="Z73" s="84">
        <f>'TEOW MASTER'!G27</f>
        <v>6.95</v>
      </c>
      <c r="AA73" s="74">
        <f t="shared" si="88"/>
        <v>4.0814812707874792E-5</v>
      </c>
      <c r="AB73" s="73">
        <f>'MFW MASTER'!H70</f>
        <v>6.98</v>
      </c>
      <c r="AC73" s="74">
        <f t="shared" si="72"/>
        <v>8.4355853323109332E-5</v>
      </c>
      <c r="AD73" s="84">
        <f>'TEOW MASTER'!H27</f>
        <v>6.95</v>
      </c>
      <c r="AE73" s="74">
        <f t="shared" si="89"/>
        <v>4.0982355636706595E-5</v>
      </c>
      <c r="AF73" s="73">
        <f>'MFW MASTER'!I70</f>
        <v>6.98</v>
      </c>
      <c r="AG73" s="75">
        <f t="shared" si="73"/>
        <v>8.4486737134713299E-5</v>
      </c>
      <c r="AH73" s="84">
        <f>'TEOW MASTER'!I27</f>
        <v>6.95</v>
      </c>
      <c r="AI73" s="75">
        <f t="shared" si="90"/>
        <v>4.1112319322379013E-5</v>
      </c>
      <c r="AJ73" s="73">
        <f>'MFW MASTER'!J70</f>
        <v>6.98</v>
      </c>
      <c r="AK73" s="74">
        <f t="shared" si="74"/>
        <v>8.4641405170723217E-5</v>
      </c>
      <c r="AL73" s="84">
        <f>'TEOW MASTER'!J27</f>
        <v>6.95</v>
      </c>
      <c r="AM73" s="75">
        <f t="shared" si="91"/>
        <v>4.1190671250660013E-5</v>
      </c>
      <c r="AN73" s="73">
        <f>'MFW MASTER'!K70</f>
        <v>6.98</v>
      </c>
      <c r="AO73" s="74">
        <f t="shared" si="75"/>
        <v>8.4857575666921905E-5</v>
      </c>
      <c r="AP73" s="84">
        <f>'TEOW MASTER'!K27</f>
        <v>6.95</v>
      </c>
      <c r="AQ73" s="74">
        <f t="shared" si="92"/>
        <v>4.1524721813765074E-5</v>
      </c>
      <c r="AR73" s="73">
        <f>'MFW MASTER'!L70</f>
        <v>6.97</v>
      </c>
      <c r="AS73" s="74">
        <f t="shared" si="76"/>
        <v>8.4898868856597034E-5</v>
      </c>
      <c r="AT73" s="84">
        <f>'TEOW MASTER'!L27</f>
        <v>6.95</v>
      </c>
      <c r="AU73" s="75">
        <f t="shared" si="93"/>
        <v>4.1726389572268887E-5</v>
      </c>
      <c r="AV73" s="73">
        <f>'MFW MASTER'!M70</f>
        <v>6.97</v>
      </c>
      <c r="AW73" s="74">
        <f t="shared" si="77"/>
        <v>8.501167628106792E-5</v>
      </c>
      <c r="AX73" s="84">
        <f>'TEOW MASTER'!M27</f>
        <v>6.95</v>
      </c>
      <c r="AY73" s="75">
        <f t="shared" si="94"/>
        <v>4.1897432615754894E-5</v>
      </c>
      <c r="AZ73" s="77">
        <f>'MFW MASTER'!N70</f>
        <v>6.97</v>
      </c>
      <c r="BA73" s="74">
        <f t="shared" si="78"/>
        <v>8.5156948420870128E-5</v>
      </c>
      <c r="BB73" s="84">
        <f>'TEOW MASTER'!N27</f>
        <v>6.94</v>
      </c>
      <c r="BC73" s="75">
        <f t="shared" si="79"/>
        <v>4.2147043650619098E-5</v>
      </c>
      <c r="BD73" s="73">
        <f>BB73+'TEOW_TREND_2013_2014 &amp; Gain App'!R75</f>
        <v>6.94</v>
      </c>
      <c r="BE73" s="74">
        <f t="shared" si="60"/>
        <v>4.1460781722942433E-5</v>
      </c>
      <c r="BF73" s="78">
        <f>MFW_TREND_2013_2014!P72</f>
        <v>6.9712825572217847</v>
      </c>
      <c r="BG73" s="79">
        <f t="shared" si="80"/>
        <v>8.5405874350121628E-5</v>
      </c>
      <c r="BH73" s="80">
        <f>'TEOW_TREND_2013_2014 &amp; Gain App'!P75</f>
        <v>6.9469230769230785</v>
      </c>
      <c r="BI73" s="81">
        <f t="shared" si="81"/>
        <v>4.2196720214632555E-5</v>
      </c>
      <c r="BJ73" s="80">
        <f>MFW_TREND_2013_2014!Q72</f>
        <v>6.9704735595895828</v>
      </c>
      <c r="BK73" s="79">
        <f t="shared" si="82"/>
        <v>8.5543069047215364E-5</v>
      </c>
      <c r="BL73" s="78">
        <f>'TEOW_TREND_2013_2014 &amp; Gain App'!Q75</f>
        <v>6.9465934065934087</v>
      </c>
      <c r="BM73" s="79">
        <f t="shared" si="83"/>
        <v>4.2376649702734357E-5</v>
      </c>
      <c r="BN73" s="82">
        <f t="shared" si="61"/>
        <v>1.4326647564470881E-3</v>
      </c>
      <c r="BO73" s="82">
        <f t="shared" si="95"/>
        <v>1.1938872970392401E-4</v>
      </c>
      <c r="BP73" s="82">
        <f t="shared" si="63"/>
        <v>1.4388489208632786E-3</v>
      </c>
      <c r="BQ73" s="82">
        <f t="shared" si="84"/>
        <v>1.1990407673860655E-4</v>
      </c>
    </row>
    <row r="74" spans="1:69" ht="15" x14ac:dyDescent="0.2">
      <c r="A74" s="72">
        <v>71</v>
      </c>
      <c r="B74" s="72">
        <v>583</v>
      </c>
      <c r="C74" s="67" t="s">
        <v>78</v>
      </c>
      <c r="D74" s="73">
        <f>'MFW MASTER'!B71</f>
        <v>6.95</v>
      </c>
      <c r="E74" s="74">
        <f t="shared" si="85"/>
        <v>8.3238278344392746E-5</v>
      </c>
      <c r="F74" s="73">
        <f>'TEOW MASTER'!B74</f>
        <v>6.91</v>
      </c>
      <c r="G74" s="74">
        <f t="shared" si="64"/>
        <v>3.9926685706765095E-5</v>
      </c>
      <c r="H74" s="73">
        <f>'MFW MASTER'!C71</f>
        <v>6.95</v>
      </c>
      <c r="I74" s="75">
        <f t="shared" si="65"/>
        <v>8.3319919925169264E-5</v>
      </c>
      <c r="J74" s="73">
        <f>'TEOW MASTER'!C74</f>
        <v>6.91</v>
      </c>
      <c r="K74" s="74">
        <f t="shared" si="66"/>
        <v>4.0026469551929429E-5</v>
      </c>
      <c r="L74" s="73">
        <f>'MFW MASTER'!D71</f>
        <v>6.95</v>
      </c>
      <c r="M74" s="74">
        <f t="shared" si="67"/>
        <v>8.3436655451560763E-5</v>
      </c>
      <c r="N74" s="73">
        <f>'TEOW MASTER'!D74</f>
        <v>6.91</v>
      </c>
      <c r="O74" s="75">
        <f t="shared" si="68"/>
        <v>4.0161758618016527E-5</v>
      </c>
      <c r="P74" s="73">
        <f>'MFW MASTER'!E71</f>
        <v>6.95</v>
      </c>
      <c r="Q74" s="74">
        <f t="shared" si="69"/>
        <v>8.354881918730853E-5</v>
      </c>
      <c r="R74" s="73">
        <f>'TEOW MASTER'!E74</f>
        <v>6.91</v>
      </c>
      <c r="S74" s="75">
        <f t="shared" si="86"/>
        <v>4.0248490700911638E-5</v>
      </c>
      <c r="T74" s="73">
        <f>'MFW MASTER'!F71</f>
        <v>6.95</v>
      </c>
      <c r="U74" s="74">
        <f t="shared" si="70"/>
        <v>8.3728329198890975E-5</v>
      </c>
      <c r="V74" s="84">
        <f>'TEOW MASTER'!F74</f>
        <v>6.91</v>
      </c>
      <c r="W74" s="75">
        <f t="shared" si="87"/>
        <v>4.040008669343877E-5</v>
      </c>
      <c r="X74" s="73">
        <f>'MFW MASTER'!G71</f>
        <v>6.95</v>
      </c>
      <c r="Y74" s="74">
        <f t="shared" si="71"/>
        <v>8.3869858952558758E-5</v>
      </c>
      <c r="Z74" s="84">
        <f>'TEOW MASTER'!G74</f>
        <v>6.91</v>
      </c>
      <c r="AA74" s="74">
        <f t="shared" si="88"/>
        <v>4.0579907310994936E-5</v>
      </c>
      <c r="AB74" s="73">
        <f>'MFW MASTER'!H71</f>
        <v>6.95</v>
      </c>
      <c r="AC74" s="74">
        <f t="shared" si="72"/>
        <v>8.3993292348941246E-5</v>
      </c>
      <c r="AD74" s="84">
        <f>'TEOW MASTER'!H74</f>
        <v>6.91</v>
      </c>
      <c r="AE74" s="74">
        <f t="shared" si="89"/>
        <v>4.0746485963977351E-5</v>
      </c>
      <c r="AF74" s="73">
        <f>'MFW MASTER'!I71</f>
        <v>6.95</v>
      </c>
      <c r="AG74" s="75">
        <f t="shared" si="73"/>
        <v>8.4123613622672972E-5</v>
      </c>
      <c r="AH74" s="84">
        <f>'TEOW MASTER'!I74</f>
        <v>6.91</v>
      </c>
      <c r="AI74" s="75">
        <f t="shared" si="90"/>
        <v>4.0875701657214241E-5</v>
      </c>
      <c r="AJ74" s="73">
        <f>'MFW MASTER'!J71</f>
        <v>6.95</v>
      </c>
      <c r="AK74" s="74">
        <f t="shared" si="74"/>
        <v>8.4277616896350483E-5</v>
      </c>
      <c r="AL74" s="84">
        <f>'TEOW MASTER'!J74</f>
        <v>6.91</v>
      </c>
      <c r="AM74" s="75">
        <f t="shared" si="91"/>
        <v>4.095360263914542E-5</v>
      </c>
      <c r="AN74" s="73">
        <f>'MFW MASTER'!K71</f>
        <v>6.95</v>
      </c>
      <c r="AO74" s="74">
        <f t="shared" si="75"/>
        <v>8.44928582929953E-5</v>
      </c>
      <c r="AP74" s="84">
        <f>'TEOW MASTER'!K74</f>
        <v>6.91</v>
      </c>
      <c r="AQ74" s="74">
        <f t="shared" si="92"/>
        <v>4.128573060908153E-5</v>
      </c>
      <c r="AR74" s="73">
        <f>'MFW MASTER'!L71</f>
        <v>6.92</v>
      </c>
      <c r="AS74" s="74">
        <f t="shared" si="76"/>
        <v>8.4289838233522462E-5</v>
      </c>
      <c r="AT74" s="84">
        <f>'TEOW MASTER'!L74</f>
        <v>6.88</v>
      </c>
      <c r="AU74" s="75">
        <f t="shared" si="93"/>
        <v>4.1306123778015819E-5</v>
      </c>
      <c r="AV74" s="73">
        <f>'MFW MASTER'!M71</f>
        <v>6.92</v>
      </c>
      <c r="AW74" s="74">
        <f t="shared" si="77"/>
        <v>8.4401836422523684E-5</v>
      </c>
      <c r="AX74" s="84">
        <f>'TEOW MASTER'!M74</f>
        <v>6.88</v>
      </c>
      <c r="AY74" s="75">
        <f t="shared" si="94"/>
        <v>4.147544408581204E-5</v>
      </c>
      <c r="AZ74" s="77">
        <f>'MFW MASTER'!N71</f>
        <v>6.92</v>
      </c>
      <c r="BA74" s="74">
        <f t="shared" si="78"/>
        <v>8.4546066437937061E-5</v>
      </c>
      <c r="BB74" s="84">
        <f>'TEOW MASTER'!N74</f>
        <v>6.88</v>
      </c>
      <c r="BC74" s="75">
        <f t="shared" si="79"/>
        <v>4.1782659987933629E-5</v>
      </c>
      <c r="BD74" s="73">
        <f>BB74+'TEOW_TREND_2013_2014 &amp; Gain App'!R76</f>
        <v>6.96</v>
      </c>
      <c r="BE74" s="74">
        <f t="shared" si="60"/>
        <v>4.158026524375783E-5</v>
      </c>
      <c r="BF74" s="78">
        <f>MFW_TREND_2013_2014!P73</f>
        <v>6.923847671665353</v>
      </c>
      <c r="BG74" s="79">
        <f t="shared" si="80"/>
        <v>8.4824744860333812E-5</v>
      </c>
      <c r="BH74" s="80">
        <f>'TEOW_TREND_2013_2014 &amp; Gain App'!P76</f>
        <v>6.8857692307692284</v>
      </c>
      <c r="BI74" s="81">
        <f t="shared" si="81"/>
        <v>4.1825261986633051E-5</v>
      </c>
      <c r="BJ74" s="80">
        <f>MFW_TREND_2013_2014!Q73</f>
        <v>6.9214206787687473</v>
      </c>
      <c r="BK74" s="79">
        <f t="shared" si="82"/>
        <v>8.4941082118328913E-5</v>
      </c>
      <c r="BL74" s="78">
        <f>'TEOW_TREND_2013_2014 &amp; Gain App'!Q76</f>
        <v>6.8832967032967005</v>
      </c>
      <c r="BM74" s="79">
        <f t="shared" si="83"/>
        <v>4.1990517671399897E-5</v>
      </c>
      <c r="BN74" s="82">
        <f t="shared" si="61"/>
        <v>4.3165467625899635E-3</v>
      </c>
      <c r="BO74" s="82">
        <f t="shared" si="95"/>
        <v>3.5971223021583027E-4</v>
      </c>
      <c r="BP74" s="82">
        <f t="shared" si="63"/>
        <v>4.3415340086831039E-3</v>
      </c>
      <c r="BQ74" s="82">
        <f t="shared" si="84"/>
        <v>3.6179450072359201E-4</v>
      </c>
    </row>
    <row r="75" spans="1:69" ht="15" x14ac:dyDescent="0.2">
      <c r="A75" s="72">
        <v>72</v>
      </c>
      <c r="B75" s="72">
        <v>690</v>
      </c>
      <c r="C75" s="67" t="s">
        <v>79</v>
      </c>
      <c r="D75" s="73">
        <f>'MFW MASTER'!B72</f>
        <v>5.41</v>
      </c>
      <c r="E75" s="74">
        <f t="shared" si="85"/>
        <v>6.4794113070958958E-5</v>
      </c>
      <c r="F75" s="73">
        <f>'TEOW MASTER'!B94</f>
        <v>5.39</v>
      </c>
      <c r="G75" s="74">
        <f t="shared" si="64"/>
        <v>3.114397047170244E-5</v>
      </c>
      <c r="H75" s="73">
        <f>'MFW MASTER'!C72</f>
        <v>5.41</v>
      </c>
      <c r="I75" s="75">
        <f t="shared" si="65"/>
        <v>6.4857664287074207E-5</v>
      </c>
      <c r="J75" s="73">
        <f>'TEOW MASTER'!C94</f>
        <v>5.39</v>
      </c>
      <c r="K75" s="74">
        <f t="shared" si="66"/>
        <v>3.1221804759030335E-5</v>
      </c>
      <c r="L75" s="73">
        <f>'MFW MASTER'!D72</f>
        <v>5.41</v>
      </c>
      <c r="M75" s="74">
        <f t="shared" si="67"/>
        <v>6.494853323639478E-5</v>
      </c>
      <c r="N75" s="73">
        <f>'TEOW MASTER'!D94</f>
        <v>5.39</v>
      </c>
      <c r="O75" s="75">
        <f t="shared" si="68"/>
        <v>3.1327334146325477E-5</v>
      </c>
      <c r="P75" s="73">
        <f>'MFW MASTER'!E72</f>
        <v>5.41</v>
      </c>
      <c r="Q75" s="74">
        <f t="shared" si="69"/>
        <v>6.5035843424940894E-5</v>
      </c>
      <c r="R75" s="73">
        <f>'TEOW MASTER'!E94</f>
        <v>5.39</v>
      </c>
      <c r="S75" s="75">
        <f t="shared" si="86"/>
        <v>3.1394987681318918E-5</v>
      </c>
      <c r="T75" s="73">
        <f>'MFW MASTER'!F72</f>
        <v>5.41</v>
      </c>
      <c r="U75" s="74">
        <f t="shared" si="70"/>
        <v>6.5175577117410093E-5</v>
      </c>
      <c r="V75" s="84">
        <f>'TEOW MASTER'!F94</f>
        <v>5.39</v>
      </c>
      <c r="W75" s="75">
        <f t="shared" si="87"/>
        <v>3.1513236943217794E-5</v>
      </c>
      <c r="X75" s="73">
        <f>'MFW MASTER'!G72</f>
        <v>5.41</v>
      </c>
      <c r="Y75" s="74">
        <f t="shared" si="71"/>
        <v>6.5285746321344307E-5</v>
      </c>
      <c r="Z75" s="84">
        <f>'TEOW MASTER'!G94</f>
        <v>5.39</v>
      </c>
      <c r="AA75" s="74">
        <f t="shared" si="88"/>
        <v>3.1653502229560447E-5</v>
      </c>
      <c r="AB75" s="73">
        <f>'MFW MASTER'!H72</f>
        <v>5.41</v>
      </c>
      <c r="AC75" s="74">
        <f t="shared" si="72"/>
        <v>6.5381829008312535E-5</v>
      </c>
      <c r="AD75" s="84">
        <f>'TEOW MASTER'!H94</f>
        <v>5.39</v>
      </c>
      <c r="AE75" s="74">
        <f t="shared" si="89"/>
        <v>3.1783438400265977E-5</v>
      </c>
      <c r="AF75" s="73">
        <f>'MFW MASTER'!I72</f>
        <v>5.41</v>
      </c>
      <c r="AG75" s="75">
        <f t="shared" si="73"/>
        <v>6.5483273337936808E-5</v>
      </c>
      <c r="AH75" s="84">
        <f>'TEOW MASTER'!I94</f>
        <v>5.39</v>
      </c>
      <c r="AI75" s="75">
        <f t="shared" si="90"/>
        <v>3.188423038095293E-5</v>
      </c>
      <c r="AJ75" s="73">
        <f>'MFW MASTER'!J72</f>
        <v>5.41</v>
      </c>
      <c r="AK75" s="74">
        <f t="shared" si="74"/>
        <v>6.5603152145216702E-5</v>
      </c>
      <c r="AL75" s="84">
        <f>'TEOW MASTER'!J94</f>
        <v>5.39</v>
      </c>
      <c r="AM75" s="75">
        <f t="shared" si="91"/>
        <v>3.1944995401590998E-5</v>
      </c>
      <c r="AN75" s="73">
        <f>'MFW MASTER'!K72</f>
        <v>5.41</v>
      </c>
      <c r="AO75" s="74">
        <f t="shared" si="75"/>
        <v>6.5770699764763254E-5</v>
      </c>
      <c r="AP75" s="84">
        <f>'TEOW MASTER'!K94</f>
        <v>5.39</v>
      </c>
      <c r="AQ75" s="74">
        <f t="shared" si="92"/>
        <v>3.2204064831107014E-5</v>
      </c>
      <c r="AR75" s="73">
        <f>'MFW MASTER'!L72</f>
        <v>5.41</v>
      </c>
      <c r="AS75" s="74">
        <f t="shared" si="76"/>
        <v>6.5897113416670013E-5</v>
      </c>
      <c r="AT75" s="84">
        <f>'TEOW MASTER'!L94</f>
        <v>5.39</v>
      </c>
      <c r="AU75" s="75">
        <f t="shared" si="93"/>
        <v>3.2360466157486224E-5</v>
      </c>
      <c r="AV75" s="73">
        <f>'MFW MASTER'!M72</f>
        <v>5.41</v>
      </c>
      <c r="AW75" s="74">
        <f t="shared" si="77"/>
        <v>6.5984672694487445E-5</v>
      </c>
      <c r="AX75" s="84">
        <f>'TEOW MASTER'!M94</f>
        <v>5.39</v>
      </c>
      <c r="AY75" s="75">
        <f t="shared" si="94"/>
        <v>3.2493116805599835E-5</v>
      </c>
      <c r="AZ75" s="77">
        <f>'MFW MASTER'!N72</f>
        <v>5.41</v>
      </c>
      <c r="BA75" s="74">
        <f t="shared" si="78"/>
        <v>6.6097430553358307E-5</v>
      </c>
      <c r="BB75" s="84">
        <f>'TEOW MASTER'!N94</f>
        <v>5.39</v>
      </c>
      <c r="BC75" s="75">
        <f t="shared" si="79"/>
        <v>3.2733799031244517E-5</v>
      </c>
      <c r="BD75" s="73">
        <f>BB75+'TEOW_TREND_2013_2014 &amp; Gain App'!R77</f>
        <v>5.39</v>
      </c>
      <c r="BE75" s="74">
        <f t="shared" si="60"/>
        <v>3.2200808859749236E-5</v>
      </c>
      <c r="BF75" s="78">
        <f>MFW_TREND_2013_2014!P74</f>
        <v>5.4099999999999984</v>
      </c>
      <c r="BG75" s="79">
        <f t="shared" si="80"/>
        <v>6.6278446819733222E-5</v>
      </c>
      <c r="BH75" s="80">
        <f>'TEOW_TREND_2013_2014 &amp; Gain App'!P77</f>
        <v>5.39</v>
      </c>
      <c r="BI75" s="81">
        <f t="shared" si="81"/>
        <v>3.2739720799903691E-5</v>
      </c>
      <c r="BJ75" s="80">
        <f>MFW_TREND_2013_2014!Q74</f>
        <v>5.4099999999999975</v>
      </c>
      <c r="BK75" s="79">
        <f t="shared" si="82"/>
        <v>6.6392620184141927E-5</v>
      </c>
      <c r="BL75" s="78">
        <f>'TEOW_TREND_2013_2014 &amp; Gain App'!Q77</f>
        <v>5.39</v>
      </c>
      <c r="BM75" s="79">
        <f t="shared" si="83"/>
        <v>3.2880885425213038E-5</v>
      </c>
      <c r="BN75" s="82">
        <f t="shared" si="61"/>
        <v>0</v>
      </c>
      <c r="BO75" s="82">
        <f t="shared" si="95"/>
        <v>0</v>
      </c>
      <c r="BP75" s="82">
        <f t="shared" si="63"/>
        <v>0</v>
      </c>
      <c r="BQ75" s="82">
        <f t="shared" si="84"/>
        <v>0</v>
      </c>
    </row>
    <row r="76" spans="1:69" ht="15" x14ac:dyDescent="0.2">
      <c r="A76" s="72">
        <v>73</v>
      </c>
      <c r="B76" s="72">
        <v>702</v>
      </c>
      <c r="C76" s="67" t="s">
        <v>80</v>
      </c>
      <c r="D76" s="73">
        <f>'MFW MASTER'!B73</f>
        <v>1.67</v>
      </c>
      <c r="E76" s="74">
        <f t="shared" si="85"/>
        <v>2.0001140264048328E-5</v>
      </c>
      <c r="F76" s="73">
        <f>'TEOW MASTER'!B96</f>
        <v>1.67</v>
      </c>
      <c r="G76" s="74">
        <f t="shared" si="64"/>
        <v>9.6494305543122587E-6</v>
      </c>
      <c r="H76" s="73">
        <f>'MFW MASTER'!C73</f>
        <v>1.67</v>
      </c>
      <c r="I76" s="75">
        <f t="shared" si="65"/>
        <v>2.0020757737414774E-5</v>
      </c>
      <c r="J76" s="73">
        <f>'TEOW MASTER'!C96</f>
        <v>1.66</v>
      </c>
      <c r="K76" s="74">
        <f t="shared" si="66"/>
        <v>9.6156207606661133E-6</v>
      </c>
      <c r="L76" s="73">
        <f>'MFW MASTER'!D73</f>
        <v>1.67</v>
      </c>
      <c r="M76" s="74">
        <f t="shared" si="67"/>
        <v>2.0048807856705965E-5</v>
      </c>
      <c r="N76" s="73">
        <f>'TEOW MASTER'!D96</f>
        <v>1.65</v>
      </c>
      <c r="O76" s="75">
        <f t="shared" si="68"/>
        <v>9.5900002488751457E-6</v>
      </c>
      <c r="P76" s="73">
        <f>'MFW MASTER'!E73</f>
        <v>1.67</v>
      </c>
      <c r="Q76" s="74">
        <f t="shared" si="69"/>
        <v>2.0075759430619461E-5</v>
      </c>
      <c r="R76" s="73">
        <f>'TEOW MASTER'!E96</f>
        <v>1.65</v>
      </c>
      <c r="S76" s="75">
        <f t="shared" si="86"/>
        <v>9.6107105146894636E-6</v>
      </c>
      <c r="T76" s="73">
        <f>'MFW MASTER'!F73</f>
        <v>1.67</v>
      </c>
      <c r="U76" s="74">
        <f t="shared" si="70"/>
        <v>2.0118893490956534E-5</v>
      </c>
      <c r="V76" s="84">
        <f>'TEOW MASTER'!F96</f>
        <v>1.65</v>
      </c>
      <c r="W76" s="75">
        <f t="shared" si="87"/>
        <v>9.6469092683319777E-6</v>
      </c>
      <c r="X76" s="73">
        <f>'MFW MASTER'!G73</f>
        <v>1.67</v>
      </c>
      <c r="Y76" s="74">
        <f t="shared" si="71"/>
        <v>2.0152901359823469E-5</v>
      </c>
      <c r="Z76" s="84">
        <f>'TEOW MASTER'!G96</f>
        <v>1.65</v>
      </c>
      <c r="AA76" s="74">
        <f t="shared" si="88"/>
        <v>9.6898476212940134E-6</v>
      </c>
      <c r="AB76" s="73">
        <f>'MFW MASTER'!H73</f>
        <v>1.67</v>
      </c>
      <c r="AC76" s="74">
        <f t="shared" si="72"/>
        <v>2.0182560895357105E-5</v>
      </c>
      <c r="AD76" s="84">
        <f>'TEOW MASTER'!H96</f>
        <v>1.65</v>
      </c>
      <c r="AE76" s="74">
        <f t="shared" si="89"/>
        <v>9.7296240000814217E-6</v>
      </c>
      <c r="AF76" s="73">
        <f>'MFW MASTER'!I73</f>
        <v>1.67</v>
      </c>
      <c r="AG76" s="75">
        <f t="shared" si="73"/>
        <v>2.0213875503577534E-5</v>
      </c>
      <c r="AH76" s="84">
        <f>'TEOW MASTER'!I96</f>
        <v>1.65</v>
      </c>
      <c r="AI76" s="75">
        <f t="shared" si="90"/>
        <v>9.7604786880468153E-6</v>
      </c>
      <c r="AJ76" s="73">
        <f>'MFW MASTER'!J73</f>
        <v>1.67</v>
      </c>
      <c r="AK76" s="74">
        <f t="shared" si="74"/>
        <v>2.0250880606748963E-5</v>
      </c>
      <c r="AL76" s="84">
        <f>'TEOW MASTER'!J96</f>
        <v>1.65</v>
      </c>
      <c r="AM76" s="75">
        <f t="shared" si="91"/>
        <v>9.779080224976836E-6</v>
      </c>
      <c r="AN76" s="73">
        <f>'MFW MASTER'!K73</f>
        <v>1.67</v>
      </c>
      <c r="AO76" s="74">
        <f t="shared" si="75"/>
        <v>2.0302600481913979E-5</v>
      </c>
      <c r="AP76" s="84">
        <f>'TEOW MASTER'!K96</f>
        <v>1.65</v>
      </c>
      <c r="AQ76" s="74">
        <f t="shared" si="92"/>
        <v>9.8583871931960229E-6</v>
      </c>
      <c r="AR76" s="73">
        <f>'MFW MASTER'!L73</f>
        <v>1.67</v>
      </c>
      <c r="AS76" s="74">
        <f t="shared" si="76"/>
        <v>2.0341622810691113E-5</v>
      </c>
      <c r="AT76" s="84">
        <f>'TEOW MASTER'!L96</f>
        <v>1.65</v>
      </c>
      <c r="AU76" s="75">
        <f t="shared" si="93"/>
        <v>9.9062651502508864E-6</v>
      </c>
      <c r="AV76" s="73">
        <f>'MFW MASTER'!M73</f>
        <v>1.67</v>
      </c>
      <c r="AW76" s="74">
        <f t="shared" si="77"/>
        <v>2.0368651275377824E-5</v>
      </c>
      <c r="AX76" s="84">
        <f>'TEOW MASTER'!M96</f>
        <v>1.65</v>
      </c>
      <c r="AY76" s="75">
        <f t="shared" si="94"/>
        <v>9.9468724915101542E-6</v>
      </c>
      <c r="AZ76" s="77">
        <f>'MFW MASTER'!N73</f>
        <v>1.67</v>
      </c>
      <c r="BA76" s="74">
        <f t="shared" si="78"/>
        <v>2.040345822996458E-5</v>
      </c>
      <c r="BB76" s="84">
        <f>'TEOW MASTER'!N96</f>
        <v>1.65</v>
      </c>
      <c r="BC76" s="75">
        <f t="shared" si="79"/>
        <v>1.0020550723850362E-5</v>
      </c>
      <c r="BD76" s="73">
        <f>BB76+'TEOW_TREND_2013_2014 &amp; Gain App'!R82</f>
        <v>1.66</v>
      </c>
      <c r="BE76" s="74">
        <f t="shared" si="60"/>
        <v>9.9171322276778716E-6</v>
      </c>
      <c r="BF76" s="78">
        <f>MFW_TREND_2013_2014!P75</f>
        <v>1.6700000000000002</v>
      </c>
      <c r="BG76" s="79">
        <f t="shared" si="80"/>
        <v>2.0459335709603422E-5</v>
      </c>
      <c r="BH76" s="80">
        <f>'TEOW_TREND_2013_2014 &amp; Gain App'!P82</f>
        <v>1.6457692307692307</v>
      </c>
      <c r="BI76" s="81">
        <f t="shared" si="81"/>
        <v>9.9966651421997925E-6</v>
      </c>
      <c r="BJ76" s="80">
        <f>MFW_TREND_2013_2014!Q75</f>
        <v>1.6700000000000002</v>
      </c>
      <c r="BK76" s="79">
        <f t="shared" si="82"/>
        <v>2.049457961321942E-5</v>
      </c>
      <c r="BL76" s="78">
        <f>'TEOW_TREND_2013_2014 &amp; Gain App'!Q82</f>
        <v>1.6448351648351645</v>
      </c>
      <c r="BM76" s="79">
        <f t="shared" si="83"/>
        <v>1.0034069869815667E-5</v>
      </c>
      <c r="BN76" s="82">
        <f t="shared" si="61"/>
        <v>0</v>
      </c>
      <c r="BO76" s="82">
        <f t="shared" si="95"/>
        <v>0</v>
      </c>
      <c r="BP76" s="82">
        <f t="shared" si="63"/>
        <v>1.1976047904191628E-2</v>
      </c>
      <c r="BQ76" s="82">
        <f t="shared" si="84"/>
        <v>9.9800399201596906E-4</v>
      </c>
    </row>
    <row r="77" spans="1:69" ht="15" x14ac:dyDescent="0.2">
      <c r="A77" s="72">
        <v>74</v>
      </c>
      <c r="B77" s="72">
        <v>28</v>
      </c>
      <c r="C77" s="67" t="s">
        <v>81</v>
      </c>
      <c r="D77" s="73">
        <f>'MFW MASTER'!B74</f>
        <v>1.67</v>
      </c>
      <c r="E77" s="74">
        <f t="shared" si="85"/>
        <v>2.0001140264048328E-5</v>
      </c>
      <c r="F77" s="73">
        <f>'TEOW MASTER'!B3</f>
        <v>1.66</v>
      </c>
      <c r="G77" s="74">
        <f t="shared" si="64"/>
        <v>9.5916495330289522E-6</v>
      </c>
      <c r="H77" s="73">
        <f>'MFW MASTER'!C74</f>
        <v>1.67</v>
      </c>
      <c r="I77" s="75">
        <f t="shared" si="65"/>
        <v>2.0020757737414774E-5</v>
      </c>
      <c r="J77" s="73">
        <f>'TEOW MASTER'!C3</f>
        <v>1.66</v>
      </c>
      <c r="K77" s="74">
        <f t="shared" si="66"/>
        <v>9.6156207606661133E-6</v>
      </c>
      <c r="L77" s="73">
        <f>'MFW MASTER'!D74</f>
        <v>1.67</v>
      </c>
      <c r="M77" s="74">
        <f t="shared" si="67"/>
        <v>2.0048807856705965E-5</v>
      </c>
      <c r="N77" s="73">
        <f>'TEOW MASTER'!D3</f>
        <v>1.66</v>
      </c>
      <c r="O77" s="75">
        <f t="shared" si="68"/>
        <v>9.6481214625046929E-6</v>
      </c>
      <c r="P77" s="73">
        <f>'MFW MASTER'!E74</f>
        <v>1.67</v>
      </c>
      <c r="Q77" s="74">
        <f t="shared" si="69"/>
        <v>2.0075759430619461E-5</v>
      </c>
      <c r="R77" s="73">
        <f>'TEOW MASTER'!E3</f>
        <v>1.66</v>
      </c>
      <c r="S77" s="75">
        <f t="shared" si="86"/>
        <v>9.6689572450815217E-6</v>
      </c>
      <c r="T77" s="73">
        <f>'MFW MASTER'!F74</f>
        <v>1.67</v>
      </c>
      <c r="U77" s="74">
        <f t="shared" si="70"/>
        <v>2.0118893490956534E-5</v>
      </c>
      <c r="V77" s="84">
        <f>'TEOW MASTER'!F3</f>
        <v>1.66</v>
      </c>
      <c r="W77" s="75">
        <f t="shared" si="87"/>
        <v>9.7053753851097469E-6</v>
      </c>
      <c r="X77" s="73">
        <f>'MFW MASTER'!G74</f>
        <v>1.67</v>
      </c>
      <c r="Y77" s="74">
        <f t="shared" si="71"/>
        <v>2.0152901359823469E-5</v>
      </c>
      <c r="Z77" s="84">
        <f>'TEOW MASTER'!G3</f>
        <v>1.66</v>
      </c>
      <c r="AA77" s="74">
        <f t="shared" si="88"/>
        <v>9.7485739705139774E-6</v>
      </c>
      <c r="AB77" s="73">
        <f>'MFW MASTER'!H74</f>
        <v>1.67</v>
      </c>
      <c r="AC77" s="74">
        <f t="shared" si="72"/>
        <v>2.0182560895357105E-5</v>
      </c>
      <c r="AD77" s="84">
        <f>'TEOW MASTER'!H3</f>
        <v>1.66</v>
      </c>
      <c r="AE77" s="74">
        <f t="shared" si="89"/>
        <v>9.7885914182637328E-6</v>
      </c>
      <c r="AF77" s="73">
        <f>'MFW MASTER'!I74</f>
        <v>1.67</v>
      </c>
      <c r="AG77" s="75">
        <f t="shared" si="73"/>
        <v>2.0213875503577534E-5</v>
      </c>
      <c r="AH77" s="84">
        <f>'TEOW MASTER'!I3</f>
        <v>1.66</v>
      </c>
      <c r="AI77" s="75">
        <f t="shared" si="90"/>
        <v>9.8196331043380083E-6</v>
      </c>
      <c r="AJ77" s="73">
        <f>'MFW MASTER'!J74</f>
        <v>1.67</v>
      </c>
      <c r="AK77" s="74">
        <f t="shared" si="74"/>
        <v>2.0250880606748963E-5</v>
      </c>
      <c r="AL77" s="84">
        <f>'TEOW MASTER'!J3</f>
        <v>1.66</v>
      </c>
      <c r="AM77" s="75">
        <f t="shared" si="91"/>
        <v>9.8383473778554843E-6</v>
      </c>
      <c r="AN77" s="73">
        <f>'MFW MASTER'!K74</f>
        <v>1.67</v>
      </c>
      <c r="AO77" s="74">
        <f t="shared" si="75"/>
        <v>2.0302600481913979E-5</v>
      </c>
      <c r="AP77" s="84">
        <f>'TEOW MASTER'!K3</f>
        <v>1.66</v>
      </c>
      <c r="AQ77" s="74">
        <f t="shared" si="92"/>
        <v>9.9181349943669089E-6</v>
      </c>
      <c r="AR77" s="73">
        <f>'MFW MASTER'!L74</f>
        <v>1.67</v>
      </c>
      <c r="AS77" s="74">
        <f t="shared" si="76"/>
        <v>2.0341622810691113E-5</v>
      </c>
      <c r="AT77" s="84">
        <f>'TEOW MASTER'!L3</f>
        <v>1.66</v>
      </c>
      <c r="AU77" s="75">
        <f t="shared" si="93"/>
        <v>9.9663031208584671E-6</v>
      </c>
      <c r="AV77" s="73">
        <f>'MFW MASTER'!M74</f>
        <v>1.67</v>
      </c>
      <c r="AW77" s="74">
        <f t="shared" si="77"/>
        <v>2.0368651275377824E-5</v>
      </c>
      <c r="AX77" s="84">
        <f>'TEOW MASTER'!M3</f>
        <v>1.66</v>
      </c>
      <c r="AY77" s="75">
        <f t="shared" si="94"/>
        <v>1.0007156567216277E-5</v>
      </c>
      <c r="AZ77" s="77">
        <f>'MFW MASTER'!N74</f>
        <v>1.67</v>
      </c>
      <c r="BA77" s="74">
        <f t="shared" si="78"/>
        <v>2.040345822996458E-5</v>
      </c>
      <c r="BB77" s="84">
        <f>'TEOW MASTER'!N3</f>
        <v>1.66</v>
      </c>
      <c r="BC77" s="75">
        <f t="shared" si="79"/>
        <v>1.0081281334297939E-5</v>
      </c>
      <c r="BD77" s="73">
        <f>BB77+'TEOW_TREND_2013_2014 &amp; Gain App'!R83</f>
        <v>1.66</v>
      </c>
      <c r="BE77" s="74">
        <f t="shared" si="60"/>
        <v>9.9171322276778716E-6</v>
      </c>
      <c r="BF77" s="78">
        <f>MFW_TREND_2013_2014!P76</f>
        <v>1.6700000000000002</v>
      </c>
      <c r="BG77" s="79">
        <f t="shared" si="80"/>
        <v>2.0459335709603422E-5</v>
      </c>
      <c r="BH77" s="80">
        <f>'TEOW_TREND_2013_2014 &amp; Gain App'!P83</f>
        <v>1.66</v>
      </c>
      <c r="BI77" s="81">
        <f t="shared" si="81"/>
        <v>1.008310510720596E-5</v>
      </c>
      <c r="BJ77" s="80">
        <f>MFW_TREND_2013_2014!Q76</f>
        <v>1.6700000000000002</v>
      </c>
      <c r="BK77" s="79">
        <f t="shared" si="82"/>
        <v>2.049457961321942E-5</v>
      </c>
      <c r="BL77" s="78">
        <f>'TEOW_TREND_2013_2014 &amp; Gain App'!Q83</f>
        <v>1.66</v>
      </c>
      <c r="BM77" s="79">
        <f t="shared" si="83"/>
        <v>1.0126580668989543E-5</v>
      </c>
      <c r="BN77" s="82">
        <f t="shared" si="61"/>
        <v>0</v>
      </c>
      <c r="BO77" s="82">
        <f t="shared" si="95"/>
        <v>0</v>
      </c>
      <c r="BP77" s="82">
        <f t="shared" si="63"/>
        <v>0</v>
      </c>
      <c r="BQ77" s="82">
        <f t="shared" si="84"/>
        <v>0</v>
      </c>
    </row>
    <row r="78" spans="1:69" ht="15" x14ac:dyDescent="0.2">
      <c r="A78" s="72">
        <v>75</v>
      </c>
      <c r="B78" s="72">
        <v>232</v>
      </c>
      <c r="C78" s="67" t="s">
        <v>82</v>
      </c>
      <c r="D78" s="73">
        <f>'MFW MASTER'!B75</f>
        <v>1.28</v>
      </c>
      <c r="E78" s="74">
        <f t="shared" si="85"/>
        <v>1.5330215292204709E-5</v>
      </c>
      <c r="F78" s="73">
        <f>'TEOW MASTER'!B32</f>
        <v>1.27</v>
      </c>
      <c r="G78" s="74">
        <f t="shared" si="64"/>
        <v>7.338189702979982E-6</v>
      </c>
      <c r="H78" s="73">
        <f>'MFW MASTER'!C75</f>
        <v>1.28</v>
      </c>
      <c r="I78" s="75">
        <f t="shared" si="65"/>
        <v>1.5345251439455634E-5</v>
      </c>
      <c r="J78" s="73">
        <f>'TEOW MASTER'!C32</f>
        <v>1.27</v>
      </c>
      <c r="K78" s="74">
        <f t="shared" si="66"/>
        <v>7.3565291361722683E-6</v>
      </c>
      <c r="L78" s="73">
        <f>'MFW MASTER'!D75</f>
        <v>1.28</v>
      </c>
      <c r="M78" s="74">
        <f t="shared" si="67"/>
        <v>1.5366750932086009E-5</v>
      </c>
      <c r="N78" s="73">
        <f>'TEOW MASTER'!D32</f>
        <v>1.27</v>
      </c>
      <c r="O78" s="75">
        <f t="shared" si="68"/>
        <v>7.3813941309523859E-6</v>
      </c>
      <c r="P78" s="73">
        <f>'MFW MASTER'!E75</f>
        <v>1.28</v>
      </c>
      <c r="Q78" s="74">
        <f t="shared" si="69"/>
        <v>1.5387408425864018E-5</v>
      </c>
      <c r="R78" s="73">
        <f>'TEOW MASTER'!E32</f>
        <v>1.27</v>
      </c>
      <c r="S78" s="75">
        <f t="shared" si="86"/>
        <v>7.3973347597912853E-6</v>
      </c>
      <c r="T78" s="73">
        <f>'MFW MASTER'!F75</f>
        <v>1.28</v>
      </c>
      <c r="U78" s="74">
        <f t="shared" si="70"/>
        <v>1.5420469262529562E-5</v>
      </c>
      <c r="V78" s="84">
        <f>'TEOW MASTER'!F32</f>
        <v>1.27</v>
      </c>
      <c r="W78" s="75">
        <f t="shared" si="87"/>
        <v>7.4251968307767354E-6</v>
      </c>
      <c r="X78" s="73">
        <f>'MFW MASTER'!G75</f>
        <v>1.28</v>
      </c>
      <c r="Y78" s="74">
        <f t="shared" si="71"/>
        <v>1.5446535173996435E-5</v>
      </c>
      <c r="Z78" s="84">
        <f>'TEOW MASTER'!G32</f>
        <v>1.27</v>
      </c>
      <c r="AA78" s="74">
        <f t="shared" si="88"/>
        <v>7.4582463509353927E-6</v>
      </c>
      <c r="AB78" s="73">
        <f>'MFW MASTER'!H75</f>
        <v>1.28</v>
      </c>
      <c r="AC78" s="74">
        <f t="shared" si="72"/>
        <v>1.5469268231171914E-5</v>
      </c>
      <c r="AD78" s="84">
        <f>'TEOW MASTER'!H32</f>
        <v>1.27</v>
      </c>
      <c r="AE78" s="74">
        <f t="shared" si="89"/>
        <v>7.488862109153579E-6</v>
      </c>
      <c r="AF78" s="73">
        <f>'MFW MASTER'!I75</f>
        <v>1.28</v>
      </c>
      <c r="AG78" s="75">
        <f t="shared" si="73"/>
        <v>1.549326984705344E-5</v>
      </c>
      <c r="AH78" s="84">
        <f>'TEOW MASTER'!I32</f>
        <v>1.27</v>
      </c>
      <c r="AI78" s="75">
        <f t="shared" si="90"/>
        <v>7.5126108689814883E-6</v>
      </c>
      <c r="AJ78" s="73">
        <f>'MFW MASTER'!J75</f>
        <v>1.28</v>
      </c>
      <c r="AK78" s="74">
        <f t="shared" si="74"/>
        <v>1.5521633039903398E-5</v>
      </c>
      <c r="AL78" s="84">
        <f>'TEOW MASTER'!J32</f>
        <v>1.27</v>
      </c>
      <c r="AM78" s="75">
        <f t="shared" si="91"/>
        <v>7.5269284155882323E-6</v>
      </c>
      <c r="AN78" s="73">
        <f>'MFW MASTER'!K75</f>
        <v>1.28</v>
      </c>
      <c r="AO78" s="74">
        <f t="shared" si="75"/>
        <v>1.55612746208682E-5</v>
      </c>
      <c r="AP78" s="84">
        <f>'TEOW MASTER'!K32</f>
        <v>1.27</v>
      </c>
      <c r="AQ78" s="74">
        <f t="shared" si="92"/>
        <v>7.5879707487023947E-6</v>
      </c>
      <c r="AR78" s="73">
        <f>'MFW MASTER'!L75</f>
        <v>1.28</v>
      </c>
      <c r="AS78" s="74">
        <f t="shared" si="76"/>
        <v>1.5591183950709357E-5</v>
      </c>
      <c r="AT78" s="84">
        <f>'TEOW MASTER'!L32</f>
        <v>1.27</v>
      </c>
      <c r="AU78" s="75">
        <f t="shared" si="93"/>
        <v>7.6248222671628038E-6</v>
      </c>
      <c r="AV78" s="73">
        <f>'MFW MASTER'!M75</f>
        <v>1.28</v>
      </c>
      <c r="AW78" s="74">
        <f t="shared" si="77"/>
        <v>1.5611900378732705E-5</v>
      </c>
      <c r="AX78" s="84">
        <f>'TEOW MASTER'!M32</f>
        <v>1.27</v>
      </c>
      <c r="AY78" s="75">
        <f t="shared" si="94"/>
        <v>7.6560776146775134E-6</v>
      </c>
      <c r="AZ78" s="77">
        <f>'MFW MASTER'!N75</f>
        <v>1.27</v>
      </c>
      <c r="BA78" s="74">
        <f t="shared" si="78"/>
        <v>1.5516402366500011E-5</v>
      </c>
      <c r="BB78" s="84">
        <f>'TEOW MASTER'!N32</f>
        <v>1.26</v>
      </c>
      <c r="BC78" s="75">
        <f t="shared" si="79"/>
        <v>7.6520569163948223E-6</v>
      </c>
      <c r="BD78" s="73">
        <f>BB78+'TEOW_TREND_2013_2014 &amp; Gain App'!R84</f>
        <v>1.26</v>
      </c>
      <c r="BE78" s="74">
        <f t="shared" si="60"/>
        <v>7.5274618113699518E-6</v>
      </c>
      <c r="BF78" s="78">
        <f>MFW_TREND_2013_2014!P77</f>
        <v>1.276416732438832</v>
      </c>
      <c r="BG78" s="79">
        <f t="shared" si="80"/>
        <v>1.5637508044503659E-5</v>
      </c>
      <c r="BH78" s="80">
        <f>'TEOW_TREND_2013_2014 &amp; Gain App'!P84</f>
        <v>1.2669230769230766</v>
      </c>
      <c r="BI78" s="81">
        <f t="shared" si="81"/>
        <v>7.6954931008193759E-6</v>
      </c>
      <c r="BJ78" s="80">
        <f>MFW_TREND_2013_2014!Q77</f>
        <v>1.2760615627466456</v>
      </c>
      <c r="BK78" s="79">
        <f t="shared" si="82"/>
        <v>1.566008699944929E-5</v>
      </c>
      <c r="BL78" s="78">
        <f>'TEOW_TREND_2013_2014 &amp; Gain App'!Q84</f>
        <v>1.2665934065934061</v>
      </c>
      <c r="BM78" s="79">
        <f t="shared" si="83"/>
        <v>7.7266628353484338E-6</v>
      </c>
      <c r="BN78" s="82">
        <f t="shared" si="61"/>
        <v>7.8125000000000069E-3</v>
      </c>
      <c r="BO78" s="82">
        <f t="shared" si="95"/>
        <v>6.5104166666666728E-4</v>
      </c>
      <c r="BP78" s="82">
        <f t="shared" si="63"/>
        <v>7.8740157480315029E-3</v>
      </c>
      <c r="BQ78" s="82">
        <f t="shared" si="84"/>
        <v>6.561679790026252E-4</v>
      </c>
    </row>
    <row r="79" spans="1:69" ht="15" x14ac:dyDescent="0.2">
      <c r="A79" s="72">
        <v>76</v>
      </c>
      <c r="B79" s="72">
        <v>850</v>
      </c>
      <c r="C79" s="67" t="s">
        <v>83</v>
      </c>
      <c r="D79" s="73">
        <f>'MFW MASTER'!B76</f>
        <v>1.27</v>
      </c>
      <c r="E79" s="74">
        <f t="shared" si="85"/>
        <v>1.5210447985234358E-5</v>
      </c>
      <c r="F79" s="73">
        <f>'TEOW MASTER'!B112</f>
        <v>1.91</v>
      </c>
      <c r="G79" s="74">
        <f t="shared" si="64"/>
        <v>1.1036175065111625E-5</v>
      </c>
      <c r="H79" s="73">
        <f>'MFW MASTER'!C76</f>
        <v>1.27</v>
      </c>
      <c r="I79" s="75">
        <f t="shared" si="65"/>
        <v>1.5225366662584888E-5</v>
      </c>
      <c r="J79" s="73">
        <f>'TEOW MASTER'!C112</f>
        <v>1.91</v>
      </c>
      <c r="K79" s="74">
        <f t="shared" si="66"/>
        <v>1.1063756417392937E-5</v>
      </c>
      <c r="L79" s="73">
        <f>'MFW MASTER'!D76</f>
        <v>1.27</v>
      </c>
      <c r="M79" s="74">
        <f t="shared" si="67"/>
        <v>1.5246698190429089E-5</v>
      </c>
      <c r="N79" s="73">
        <f>'TEOW MASTER'!D112</f>
        <v>1.91</v>
      </c>
      <c r="O79" s="75">
        <f t="shared" si="68"/>
        <v>1.110115180324335E-5</v>
      </c>
      <c r="P79" s="73">
        <f>'MFW MASTER'!E76</f>
        <v>1.27</v>
      </c>
      <c r="Q79" s="74">
        <f t="shared" si="69"/>
        <v>1.5267194297536954E-5</v>
      </c>
      <c r="R79" s="73">
        <f>'TEOW MASTER'!E112</f>
        <v>1.91</v>
      </c>
      <c r="S79" s="75">
        <f t="shared" si="86"/>
        <v>1.1125125504882956E-5</v>
      </c>
      <c r="T79" s="73">
        <f>'MFW MASTER'!F76</f>
        <v>1.27</v>
      </c>
      <c r="U79" s="74">
        <f t="shared" si="70"/>
        <v>1.5299996846416048E-5</v>
      </c>
      <c r="V79" s="84">
        <f>'TEOW MASTER'!F112</f>
        <v>1.91</v>
      </c>
      <c r="W79" s="75">
        <f t="shared" si="87"/>
        <v>1.1167028304553988E-5</v>
      </c>
      <c r="X79" s="73">
        <f>'MFW MASTER'!G76</f>
        <v>1.27</v>
      </c>
      <c r="Y79" s="74">
        <f t="shared" si="71"/>
        <v>1.5325859117949585E-5</v>
      </c>
      <c r="Z79" s="84">
        <f>'TEOW MASTER'!G112</f>
        <v>1.9</v>
      </c>
      <c r="AA79" s="74">
        <f t="shared" si="88"/>
        <v>1.1158006351793107E-5</v>
      </c>
      <c r="AB79" s="73">
        <f>'MFW MASTER'!H76</f>
        <v>1.27</v>
      </c>
      <c r="AC79" s="74">
        <f t="shared" si="72"/>
        <v>1.5348414573115881E-5</v>
      </c>
      <c r="AD79" s="84">
        <f>'TEOW MASTER'!H112</f>
        <v>1.9</v>
      </c>
      <c r="AE79" s="74">
        <f t="shared" si="89"/>
        <v>1.1203809454639213E-5</v>
      </c>
      <c r="AF79" s="73">
        <f>'MFW MASTER'!I76</f>
        <v>1.27</v>
      </c>
      <c r="AG79" s="75">
        <f t="shared" si="73"/>
        <v>1.5372228676373337E-5</v>
      </c>
      <c r="AH79" s="84">
        <f>'TEOW MASTER'!I112</f>
        <v>1.9</v>
      </c>
      <c r="AI79" s="75">
        <f t="shared" si="90"/>
        <v>1.1239339095326636E-5</v>
      </c>
      <c r="AJ79" s="73">
        <f>'MFW MASTER'!J76</f>
        <v>1.27</v>
      </c>
      <c r="AK79" s="74">
        <f t="shared" si="74"/>
        <v>1.5400370281779151E-5</v>
      </c>
      <c r="AL79" s="84">
        <f>'TEOW MASTER'!J112</f>
        <v>1.9</v>
      </c>
      <c r="AM79" s="75">
        <f t="shared" si="91"/>
        <v>1.1260759046943024E-5</v>
      </c>
      <c r="AN79" s="73">
        <f>'MFW MASTER'!K76</f>
        <v>1.27</v>
      </c>
      <c r="AO79" s="74">
        <f t="shared" si="75"/>
        <v>1.5439702162892665E-5</v>
      </c>
      <c r="AP79" s="84">
        <f>'TEOW MASTER'!K112</f>
        <v>1.89</v>
      </c>
      <c r="AQ79" s="74">
        <f t="shared" si="92"/>
        <v>1.1292334421297264E-5</v>
      </c>
      <c r="AR79" s="73">
        <f>'MFW MASTER'!L76</f>
        <v>1.27</v>
      </c>
      <c r="AS79" s="74">
        <f t="shared" si="76"/>
        <v>1.546937782609444E-5</v>
      </c>
      <c r="AT79" s="84">
        <f>'TEOW MASTER'!L112</f>
        <v>1.89</v>
      </c>
      <c r="AU79" s="75">
        <f t="shared" si="93"/>
        <v>1.1347176444832833E-5</v>
      </c>
      <c r="AV79" s="73">
        <f>'MFW MASTER'!M76</f>
        <v>1.27</v>
      </c>
      <c r="AW79" s="74">
        <f t="shared" si="77"/>
        <v>1.5489932407023854E-5</v>
      </c>
      <c r="AX79" s="84">
        <f>'TEOW MASTER'!M112</f>
        <v>1.89</v>
      </c>
      <c r="AY79" s="75">
        <f t="shared" si="94"/>
        <v>1.1393690308457087E-5</v>
      </c>
      <c r="AZ79" s="77">
        <f>'MFW MASTER'!N76</f>
        <v>1.27</v>
      </c>
      <c r="BA79" s="74">
        <f t="shared" si="78"/>
        <v>1.5516402366500011E-5</v>
      </c>
      <c r="BB79" s="84">
        <f>'TEOW MASTER'!N112</f>
        <v>1.89</v>
      </c>
      <c r="BC79" s="75">
        <f t="shared" si="79"/>
        <v>1.1478085374592232E-5</v>
      </c>
      <c r="BD79" s="73">
        <f>BB79+'TEOW_TREND_2013_2014 &amp; Gain App'!R81</f>
        <v>1.89</v>
      </c>
      <c r="BE79" s="74">
        <f t="shared" si="60"/>
        <v>1.1291192717054926E-5</v>
      </c>
      <c r="BF79" s="78">
        <f>MFW_TREND_2013_2014!P78</f>
        <v>1.2699999999999998</v>
      </c>
      <c r="BG79" s="79">
        <f t="shared" si="80"/>
        <v>1.5558896018680444E-5</v>
      </c>
      <c r="BH79" s="80">
        <f>'TEOW_TREND_2013_2014 &amp; Gain App'!P81</f>
        <v>1.8861538461538463</v>
      </c>
      <c r="BI79" s="81">
        <f t="shared" si="81"/>
        <v>1.1456799686222899E-5</v>
      </c>
      <c r="BJ79" s="80">
        <f>MFW_TREND_2013_2014!Q78</f>
        <v>1.2699999999999998</v>
      </c>
      <c r="BK79" s="79">
        <f t="shared" si="82"/>
        <v>1.5585698268735724E-5</v>
      </c>
      <c r="BL79" s="78">
        <f>'TEOW_TREND_2013_2014 &amp; Gain App'!Q81</f>
        <v>1.8840659340659343</v>
      </c>
      <c r="BM79" s="79">
        <f t="shared" si="83"/>
        <v>1.1493461245189048E-5</v>
      </c>
      <c r="BN79" s="82">
        <f t="shared" si="61"/>
        <v>0</v>
      </c>
      <c r="BO79" s="82">
        <f t="shared" si="95"/>
        <v>0</v>
      </c>
      <c r="BP79" s="82">
        <f t="shared" si="63"/>
        <v>1.0471204188481685E-2</v>
      </c>
      <c r="BQ79" s="82">
        <f t="shared" si="84"/>
        <v>8.7260034904014039E-4</v>
      </c>
    </row>
    <row r="80" spans="1:69" ht="15" x14ac:dyDescent="0.2">
      <c r="A80" s="72">
        <v>77</v>
      </c>
      <c r="B80" s="72">
        <v>308</v>
      </c>
      <c r="C80" s="67" t="s">
        <v>84</v>
      </c>
      <c r="D80" s="73">
        <f>'MFW MASTER'!B77</f>
        <v>1.1399999999999999</v>
      </c>
      <c r="E80" s="74">
        <f t="shared" si="85"/>
        <v>1.3653472994619816E-5</v>
      </c>
      <c r="F80" s="73">
        <f>'TEOW MASTER'!B41</f>
        <v>9.11</v>
      </c>
      <c r="G80" s="74">
        <f t="shared" si="64"/>
        <v>5.2638510389092623E-5</v>
      </c>
      <c r="H80" s="73">
        <f>'MFW MASTER'!C77</f>
        <v>1.1399999999999999</v>
      </c>
      <c r="I80" s="75">
        <f t="shared" si="65"/>
        <v>1.3666864563265173E-5</v>
      </c>
      <c r="J80" s="73">
        <f>'TEOW MASTER'!C41</f>
        <v>9.11</v>
      </c>
      <c r="K80" s="74">
        <f t="shared" si="66"/>
        <v>5.2770063331125478E-5</v>
      </c>
      <c r="L80" s="73">
        <f>'MFW MASTER'!D77</f>
        <v>1.1200000000000001</v>
      </c>
      <c r="M80" s="74">
        <f t="shared" si="67"/>
        <v>1.344590706557526E-5</v>
      </c>
      <c r="N80" s="73">
        <f>'TEOW MASTER'!D41</f>
        <v>9.08</v>
      </c>
      <c r="O80" s="75">
        <f t="shared" si="68"/>
        <v>5.277406197562808E-5</v>
      </c>
      <c r="P80" s="73">
        <f>'MFW MASTER'!E77</f>
        <v>1.1200000000000001</v>
      </c>
      <c r="Q80" s="74">
        <f t="shared" si="69"/>
        <v>1.3463982372631016E-5</v>
      </c>
      <c r="R80" s="73">
        <f>'TEOW MASTER'!E41</f>
        <v>9.07</v>
      </c>
      <c r="S80" s="75">
        <f t="shared" si="86"/>
        <v>5.282978446559603E-5</v>
      </c>
      <c r="T80" s="73">
        <f>'MFW MASTER'!F77</f>
        <v>1.1100000000000001</v>
      </c>
      <c r="U80" s="74">
        <f t="shared" si="70"/>
        <v>1.3372438188599854E-5</v>
      </c>
      <c r="V80" s="84">
        <f>'TEOW MASTER'!F41</f>
        <v>9.06</v>
      </c>
      <c r="W80" s="75">
        <f t="shared" si="87"/>
        <v>5.2970301800659228E-5</v>
      </c>
      <c r="X80" s="73">
        <f>'MFW MASTER'!G77</f>
        <v>1.1100000000000001</v>
      </c>
      <c r="Y80" s="74">
        <f t="shared" si="71"/>
        <v>1.3395042221200033E-5</v>
      </c>
      <c r="Z80" s="84">
        <f>'TEOW MASTER'!G41</f>
        <v>9.0500000000000007</v>
      </c>
      <c r="AA80" s="74">
        <f t="shared" si="88"/>
        <v>5.3147346044067171E-5</v>
      </c>
      <c r="AB80" s="73">
        <f>'MFW MASTER'!H77</f>
        <v>1.1100000000000001</v>
      </c>
      <c r="AC80" s="74">
        <f t="shared" si="72"/>
        <v>1.3414756044219394E-5</v>
      </c>
      <c r="AD80" s="84">
        <f>'TEOW MASTER'!H41</f>
        <v>9.0299999999999994</v>
      </c>
      <c r="AE80" s="74">
        <f t="shared" si="89"/>
        <v>5.3247578618627418E-5</v>
      </c>
      <c r="AF80" s="73">
        <f>'MFW MASTER'!I77</f>
        <v>1.1100000000000001</v>
      </c>
      <c r="AG80" s="75">
        <f t="shared" si="73"/>
        <v>1.3435569945491656E-5</v>
      </c>
      <c r="AH80" s="84">
        <f>'TEOW MASTER'!I41</f>
        <v>9.0299999999999994</v>
      </c>
      <c r="AI80" s="75">
        <f t="shared" si="90"/>
        <v>5.3416437910947113E-5</v>
      </c>
      <c r="AJ80" s="73">
        <f>'MFW MASTER'!J77</f>
        <v>1.1100000000000001</v>
      </c>
      <c r="AK80" s="74">
        <f t="shared" si="74"/>
        <v>1.3460166151791229E-5</v>
      </c>
      <c r="AL80" s="84">
        <f>'TEOW MASTER'!J41</f>
        <v>9</v>
      </c>
      <c r="AM80" s="75">
        <f t="shared" si="91"/>
        <v>5.3340437590782749E-5</v>
      </c>
      <c r="AN80" s="73">
        <f>'MFW MASTER'!K77</f>
        <v>1.1100000000000001</v>
      </c>
      <c r="AO80" s="74">
        <f t="shared" si="75"/>
        <v>1.3494542835284142E-5</v>
      </c>
      <c r="AP80" s="84">
        <f>'TEOW MASTER'!K41</f>
        <v>9</v>
      </c>
      <c r="AQ80" s="74">
        <f t="shared" si="92"/>
        <v>5.3773021053796498E-5</v>
      </c>
      <c r="AR80" s="73">
        <f>'MFW MASTER'!L77</f>
        <v>1.1000000000000001</v>
      </c>
      <c r="AS80" s="74">
        <f t="shared" si="76"/>
        <v>1.3398673707640854E-5</v>
      </c>
      <c r="AT80" s="84">
        <f>'TEOW MASTER'!L41</f>
        <v>8.9600000000000009</v>
      </c>
      <c r="AU80" s="75">
        <f t="shared" si="93"/>
        <v>5.3794021664392699E-5</v>
      </c>
      <c r="AV80" s="73">
        <f>'MFW MASTER'!M77</f>
        <v>1.1000000000000001</v>
      </c>
      <c r="AW80" s="74">
        <f t="shared" si="77"/>
        <v>1.3416476887973418E-5</v>
      </c>
      <c r="AX80" s="84">
        <f>'TEOW MASTER'!M41</f>
        <v>8.9600000000000009</v>
      </c>
      <c r="AY80" s="75">
        <f t="shared" si="94"/>
        <v>5.4014531832685457E-5</v>
      </c>
      <c r="AZ80" s="77">
        <f>'MFW MASTER'!N77</f>
        <v>1.1000000000000001</v>
      </c>
      <c r="BA80" s="74">
        <f t="shared" si="78"/>
        <v>1.3439403624527569E-5</v>
      </c>
      <c r="BB80" s="84">
        <f>'TEOW MASTER'!N41</f>
        <v>8.9600000000000009</v>
      </c>
      <c r="BC80" s="75">
        <f t="shared" si="79"/>
        <v>5.441462696102985E-5</v>
      </c>
      <c r="BD80" s="73">
        <f>BB80+'TEOW_TREND_2013_2014 &amp; Gain App'!R72</f>
        <v>9.120000000000001</v>
      </c>
      <c r="BE80" s="74">
        <f t="shared" si="60"/>
        <v>5.448448549182061E-5</v>
      </c>
      <c r="BF80" s="78">
        <f>MFW_TREND_2013_2014!P79</f>
        <v>1.0909273875295975</v>
      </c>
      <c r="BG80" s="79">
        <f t="shared" si="80"/>
        <v>1.3365059674412374E-5</v>
      </c>
      <c r="BH80" s="80">
        <f>'TEOW_TREND_2013_2014 &amp; Gain App'!P72</f>
        <v>8.9369230769230796</v>
      </c>
      <c r="BI80" s="81">
        <f t="shared" si="81"/>
        <v>5.428429802387344E-5</v>
      </c>
      <c r="BJ80" s="80">
        <f>MFW_TREND_2013_2014!Q79</f>
        <v>1.0880347277032363</v>
      </c>
      <c r="BK80" s="79">
        <f t="shared" si="82"/>
        <v>1.3352583442432029E-5</v>
      </c>
      <c r="BL80" s="78">
        <f>'TEOW_TREND_2013_2014 &amp; Gain App'!Q72</f>
        <v>8.9232967032967068</v>
      </c>
      <c r="BM80" s="79">
        <f t="shared" si="83"/>
        <v>5.4435231264615995E-5</v>
      </c>
      <c r="BN80" s="82">
        <f t="shared" si="61"/>
        <v>3.5087719298245452E-2</v>
      </c>
      <c r="BO80" s="82">
        <f t="shared" si="95"/>
        <v>2.9239766081871209E-3</v>
      </c>
      <c r="BP80" s="82">
        <f t="shared" si="63"/>
        <v>1.6465422612513565E-2</v>
      </c>
      <c r="BQ80" s="82">
        <f t="shared" si="84"/>
        <v>1.372118551042797E-3</v>
      </c>
    </row>
    <row r="81" spans="1:69" ht="15" x14ac:dyDescent="0.2">
      <c r="A81" s="72">
        <v>78</v>
      </c>
      <c r="B81" s="72">
        <v>662</v>
      </c>
      <c r="C81" s="67" t="s">
        <v>85</v>
      </c>
      <c r="D81" s="73">
        <f>'MFW MASTER'!B78</f>
        <v>1.08</v>
      </c>
      <c r="E81" s="74">
        <f t="shared" si="85"/>
        <v>1.2934869152797722E-5</v>
      </c>
      <c r="F81" s="73">
        <f>'TEOW MASTER'!B89</f>
        <v>1.05</v>
      </c>
      <c r="G81" s="74">
        <f t="shared" si="64"/>
        <v>6.067007234747229E-6</v>
      </c>
      <c r="H81" s="73">
        <f>'MFW MASTER'!C78</f>
        <v>1.08</v>
      </c>
      <c r="I81" s="75">
        <f t="shared" si="65"/>
        <v>1.2947555902040693E-5</v>
      </c>
      <c r="J81" s="73">
        <f>'TEOW MASTER'!C89</f>
        <v>1.05</v>
      </c>
      <c r="K81" s="74">
        <f t="shared" si="66"/>
        <v>6.0821697582526629E-6</v>
      </c>
      <c r="L81" s="73">
        <f>'MFW MASTER'!D78</f>
        <v>1.08</v>
      </c>
      <c r="M81" s="74">
        <f t="shared" si="67"/>
        <v>1.2965696098947573E-5</v>
      </c>
      <c r="N81" s="73">
        <f>'TEOW MASTER'!D89</f>
        <v>1.05</v>
      </c>
      <c r="O81" s="75">
        <f t="shared" si="68"/>
        <v>6.1027274311023666E-6</v>
      </c>
      <c r="P81" s="73">
        <f>'MFW MASTER'!E78</f>
        <v>1.08</v>
      </c>
      <c r="Q81" s="74">
        <f t="shared" si="69"/>
        <v>1.2983125859322766E-5</v>
      </c>
      <c r="R81" s="73">
        <f>'TEOW MASTER'!E89</f>
        <v>1.05</v>
      </c>
      <c r="S81" s="75">
        <f t="shared" si="86"/>
        <v>6.1159066911660235E-6</v>
      </c>
      <c r="T81" s="73">
        <f>'MFW MASTER'!F78</f>
        <v>1.08</v>
      </c>
      <c r="U81" s="74">
        <f t="shared" si="70"/>
        <v>1.3011020940259319E-5</v>
      </c>
      <c r="V81" s="84">
        <f>'TEOW MASTER'!F89</f>
        <v>1.05</v>
      </c>
      <c r="W81" s="75">
        <f t="shared" si="87"/>
        <v>6.1389422616658048E-6</v>
      </c>
      <c r="X81" s="73">
        <f>'MFW MASTER'!G78</f>
        <v>1.08</v>
      </c>
      <c r="Y81" s="74">
        <f t="shared" si="71"/>
        <v>1.3033014053059491E-5</v>
      </c>
      <c r="Z81" s="84">
        <f>'TEOW MASTER'!G89</f>
        <v>1.05</v>
      </c>
      <c r="AA81" s="74">
        <f t="shared" si="88"/>
        <v>6.1662666680961911E-6</v>
      </c>
      <c r="AB81" s="73">
        <f>'MFW MASTER'!H78</f>
        <v>1.08</v>
      </c>
      <c r="AC81" s="74">
        <f t="shared" si="72"/>
        <v>1.3052195070051302E-5</v>
      </c>
      <c r="AD81" s="84">
        <f>'TEOW MASTER'!H89</f>
        <v>1.05</v>
      </c>
      <c r="AE81" s="74">
        <f t="shared" si="89"/>
        <v>6.1915789091427231E-6</v>
      </c>
      <c r="AF81" s="73">
        <f>'MFW MASTER'!I78</f>
        <v>1.08</v>
      </c>
      <c r="AG81" s="75">
        <f t="shared" si="73"/>
        <v>1.3072446433451341E-5</v>
      </c>
      <c r="AH81" s="84">
        <f>'TEOW MASTER'!I89</f>
        <v>1.05</v>
      </c>
      <c r="AI81" s="75">
        <f t="shared" si="90"/>
        <v>6.2112137105752462E-6</v>
      </c>
      <c r="AJ81" s="73">
        <f>'MFW MASTER'!J78</f>
        <v>1.07</v>
      </c>
      <c r="AK81" s="74">
        <f t="shared" si="74"/>
        <v>1.2975115119294247E-5</v>
      </c>
      <c r="AL81" s="84">
        <f>'TEOW MASTER'!J89</f>
        <v>1.05</v>
      </c>
      <c r="AM81" s="75">
        <f t="shared" si="91"/>
        <v>6.2230510522579873E-6</v>
      </c>
      <c r="AN81" s="73">
        <f>'MFW MASTER'!K78</f>
        <v>1.07</v>
      </c>
      <c r="AO81" s="74">
        <f t="shared" si="75"/>
        <v>1.3008253003382011E-5</v>
      </c>
      <c r="AP81" s="84">
        <f>'TEOW MASTER'!K89</f>
        <v>1.05</v>
      </c>
      <c r="AQ81" s="74">
        <f t="shared" si="92"/>
        <v>6.2735191229429246E-6</v>
      </c>
      <c r="AR81" s="73">
        <f>'MFW MASTER'!L78</f>
        <v>1.07</v>
      </c>
      <c r="AS81" s="74">
        <f t="shared" si="76"/>
        <v>1.3033255333796104E-5</v>
      </c>
      <c r="AT81" s="84">
        <f>'TEOW MASTER'!L89</f>
        <v>1.05</v>
      </c>
      <c r="AU81" s="75">
        <f t="shared" si="93"/>
        <v>6.3039869137960191E-6</v>
      </c>
      <c r="AV81" s="73">
        <f>'MFW MASTER'!M78</f>
        <v>1.07</v>
      </c>
      <c r="AW81" s="74">
        <f t="shared" si="77"/>
        <v>1.3050572972846871E-5</v>
      </c>
      <c r="AX81" s="84">
        <f>'TEOW MASTER'!M89</f>
        <v>1.05</v>
      </c>
      <c r="AY81" s="75">
        <f t="shared" si="94"/>
        <v>6.3298279491428263E-6</v>
      </c>
      <c r="AZ81" s="77">
        <f>'MFW MASTER'!N78</f>
        <v>1.07</v>
      </c>
      <c r="BA81" s="74">
        <f t="shared" si="78"/>
        <v>1.3072874434767726E-5</v>
      </c>
      <c r="BB81" s="84">
        <f>'TEOW MASTER'!N89</f>
        <v>1.05</v>
      </c>
      <c r="BC81" s="75">
        <f t="shared" si="79"/>
        <v>6.3767140969956853E-6</v>
      </c>
      <c r="BD81" s="73">
        <f>BB81+'TEOW_TREND_2013_2014 &amp; Gain App'!R85</f>
        <v>1.05</v>
      </c>
      <c r="BE81" s="74">
        <f t="shared" si="60"/>
        <v>6.2728848428082934E-6</v>
      </c>
      <c r="BF81" s="78">
        <f>MFW_TREND_2013_2014!P80</f>
        <v>1.0677742699289661</v>
      </c>
      <c r="BG81" s="79">
        <f t="shared" si="80"/>
        <v>1.308140853326552E-5</v>
      </c>
      <c r="BH81" s="80">
        <f>'TEOW_TREND_2013_2014 &amp; Gain App'!P85</f>
        <v>1.0500000000000003</v>
      </c>
      <c r="BI81" s="81">
        <f t="shared" si="81"/>
        <v>6.3778676882929286E-6</v>
      </c>
      <c r="BJ81" s="80">
        <f>MFW_TREND_2013_2014!Q80</f>
        <v>1.0667166535122337</v>
      </c>
      <c r="BK81" s="79">
        <f t="shared" si="82"/>
        <v>1.3090963700690698E-5</v>
      </c>
      <c r="BL81" s="78">
        <f>'TEOW_TREND_2013_2014 &amp; Gain App'!Q85</f>
        <v>1.0500000000000003</v>
      </c>
      <c r="BM81" s="79">
        <f t="shared" si="83"/>
        <v>6.4053672906259178E-6</v>
      </c>
      <c r="BN81" s="82">
        <f t="shared" si="61"/>
        <v>9.2592592592592674E-3</v>
      </c>
      <c r="BO81" s="82">
        <f t="shared" si="95"/>
        <v>7.7160493827160565E-4</v>
      </c>
      <c r="BP81" s="82">
        <f t="shared" si="63"/>
        <v>0</v>
      </c>
      <c r="BQ81" s="82">
        <f t="shared" si="84"/>
        <v>0</v>
      </c>
    </row>
    <row r="82" spans="1:69" ht="15" x14ac:dyDescent="0.2">
      <c r="A82" s="72">
        <v>79</v>
      </c>
      <c r="B82" s="72">
        <v>528</v>
      </c>
      <c r="C82" s="67" t="s">
        <v>86</v>
      </c>
      <c r="D82" s="73">
        <f>'MFW MASTER'!B79</f>
        <v>0.99</v>
      </c>
      <c r="E82" s="74">
        <f t="shared" si="85"/>
        <v>1.1856963390064578E-5</v>
      </c>
      <c r="F82" s="73">
        <f>'TEOW MASTER'!B65</f>
        <v>2.27</v>
      </c>
      <c r="G82" s="74">
        <f t="shared" si="64"/>
        <v>1.3116291831310676E-5</v>
      </c>
      <c r="H82" s="73">
        <f>'MFW MASTER'!C79</f>
        <v>0.99</v>
      </c>
      <c r="I82" s="75">
        <f t="shared" si="65"/>
        <v>1.1868592910203966E-5</v>
      </c>
      <c r="J82" s="73">
        <f>'TEOW MASTER'!C65</f>
        <v>2.27</v>
      </c>
      <c r="K82" s="74">
        <f t="shared" si="66"/>
        <v>1.3149071763079566E-5</v>
      </c>
      <c r="L82" s="73">
        <f>'MFW MASTER'!D79</f>
        <v>0.99</v>
      </c>
      <c r="M82" s="74">
        <f t="shared" si="67"/>
        <v>1.1885221424035273E-5</v>
      </c>
      <c r="N82" s="73">
        <f>'TEOW MASTER'!D65</f>
        <v>2.27</v>
      </c>
      <c r="O82" s="75">
        <f t="shared" si="68"/>
        <v>1.319351549390702E-5</v>
      </c>
      <c r="P82" s="73">
        <f>'MFW MASTER'!E79</f>
        <v>0.99</v>
      </c>
      <c r="Q82" s="74">
        <f t="shared" si="69"/>
        <v>1.1901198704379201E-5</v>
      </c>
      <c r="R82" s="73">
        <f>'TEOW MASTER'!E65</f>
        <v>2.27</v>
      </c>
      <c r="S82" s="75">
        <f t="shared" si="86"/>
        <v>1.3222007798997022E-5</v>
      </c>
      <c r="T82" s="73">
        <f>'MFW MASTER'!F79</f>
        <v>0.99</v>
      </c>
      <c r="U82" s="74">
        <f t="shared" si="70"/>
        <v>1.1926769195237707E-5</v>
      </c>
      <c r="V82" s="84">
        <f>'TEOW MASTER'!F65</f>
        <v>2.27</v>
      </c>
      <c r="W82" s="75">
        <f t="shared" si="87"/>
        <v>1.3271808508553692E-5</v>
      </c>
      <c r="X82" s="73">
        <f>'MFW MASTER'!G79</f>
        <v>0.99</v>
      </c>
      <c r="Y82" s="74">
        <f t="shared" si="71"/>
        <v>1.1946929548637867E-5</v>
      </c>
      <c r="Z82" s="84">
        <f>'TEOW MASTER'!G65</f>
        <v>2.27</v>
      </c>
      <c r="AA82" s="74">
        <f t="shared" si="88"/>
        <v>1.3330881272931765E-5</v>
      </c>
      <c r="AB82" s="73">
        <f>'MFW MASTER'!H79</f>
        <v>0.99</v>
      </c>
      <c r="AC82" s="74">
        <f t="shared" si="72"/>
        <v>1.1964512147547025E-5</v>
      </c>
      <c r="AD82" s="84">
        <f>'TEOW MASTER'!H65</f>
        <v>2.27</v>
      </c>
      <c r="AE82" s="74">
        <f t="shared" si="89"/>
        <v>1.3385603927384745E-5</v>
      </c>
      <c r="AF82" s="73">
        <f>'MFW MASTER'!I79</f>
        <v>0.99</v>
      </c>
      <c r="AG82" s="75">
        <f t="shared" si="73"/>
        <v>1.1983075897330394E-5</v>
      </c>
      <c r="AH82" s="84">
        <f>'TEOW MASTER'!I65</f>
        <v>2.27</v>
      </c>
      <c r="AI82" s="75">
        <f t="shared" si="90"/>
        <v>1.342805249810077E-5</v>
      </c>
      <c r="AJ82" s="73">
        <f>'MFW MASTER'!J79</f>
        <v>0.99</v>
      </c>
      <c r="AK82" s="74">
        <f t="shared" si="74"/>
        <v>1.2005013054300284E-5</v>
      </c>
      <c r="AL82" s="84">
        <f>'TEOW MASTER'!J65</f>
        <v>2.27</v>
      </c>
      <c r="AM82" s="75">
        <f t="shared" si="91"/>
        <v>1.3453643703452982E-5</v>
      </c>
      <c r="AN82" s="73">
        <f>'MFW MASTER'!K79</f>
        <v>0.99</v>
      </c>
      <c r="AO82" s="74">
        <f t="shared" si="75"/>
        <v>1.2035673339577748E-5</v>
      </c>
      <c r="AP82" s="84">
        <f>'TEOW MASTER'!K65</f>
        <v>2.27</v>
      </c>
      <c r="AQ82" s="74">
        <f t="shared" si="92"/>
        <v>1.3562750865790893E-5</v>
      </c>
      <c r="AR82" s="73">
        <f>'MFW MASTER'!L79</f>
        <v>0.99</v>
      </c>
      <c r="AS82" s="74">
        <f t="shared" si="76"/>
        <v>1.2058806336876769E-5</v>
      </c>
      <c r="AT82" s="84">
        <f>'TEOW MASTER'!L65</f>
        <v>2.27</v>
      </c>
      <c r="AU82" s="75">
        <f t="shared" si="93"/>
        <v>1.3628619327920917E-5</v>
      </c>
      <c r="AV82" s="73">
        <f>'MFW MASTER'!M79</f>
        <v>0.99</v>
      </c>
      <c r="AW82" s="74">
        <f t="shared" si="77"/>
        <v>1.2074829199176075E-5</v>
      </c>
      <c r="AX82" s="84">
        <f>'TEOW MASTER'!M65</f>
        <v>2.27</v>
      </c>
      <c r="AY82" s="75">
        <f t="shared" si="94"/>
        <v>1.3684485185289729E-5</v>
      </c>
      <c r="AZ82" s="77">
        <f>'MFW MASTER'!N79</f>
        <v>0.99</v>
      </c>
      <c r="BA82" s="74">
        <f t="shared" si="78"/>
        <v>1.2095463262074811E-5</v>
      </c>
      <c r="BB82" s="84">
        <f>'TEOW MASTER'!N65</f>
        <v>2.2599999999999998</v>
      </c>
      <c r="BC82" s="75">
        <f t="shared" si="79"/>
        <v>1.3725117961152615E-5</v>
      </c>
      <c r="BD82" s="73">
        <f>BB82+'TEOW_TREND_2013_2014 &amp; Gain App'!R80</f>
        <v>2.3099999999999996</v>
      </c>
      <c r="BE82" s="74">
        <f t="shared" si="60"/>
        <v>1.3800346654178243E-5</v>
      </c>
      <c r="BF82" s="78">
        <f>MFW_TREND_2013_2014!P81</f>
        <v>0.9900000000000001</v>
      </c>
      <c r="BG82" s="79">
        <f t="shared" si="80"/>
        <v>1.2128588235034365E-5</v>
      </c>
      <c r="BH82" s="80">
        <f>'TEOW_TREND_2013_2014 &amp; Gain App'!P80</f>
        <v>2.266923076923077</v>
      </c>
      <c r="BI82" s="81">
        <f t="shared" si="81"/>
        <v>1.3769652803955499E-5</v>
      </c>
      <c r="BJ82" s="80">
        <f>MFW_TREND_2013_2014!Q81</f>
        <v>0.9900000000000001</v>
      </c>
      <c r="BK82" s="79">
        <f t="shared" si="82"/>
        <v>1.2149481327597142E-5</v>
      </c>
      <c r="BL82" s="78">
        <f>'TEOW_TREND_2013_2014 &amp; Gain App'!Q80</f>
        <v>2.2665934065934068</v>
      </c>
      <c r="BM82" s="79">
        <f t="shared" si="83"/>
        <v>1.3827012635944549E-5</v>
      </c>
      <c r="BN82" s="82">
        <f t="shared" si="61"/>
        <v>0</v>
      </c>
      <c r="BO82" s="82">
        <f t="shared" si="95"/>
        <v>0</v>
      </c>
      <c r="BP82" s="82">
        <f t="shared" si="63"/>
        <v>4.4052863436124367E-3</v>
      </c>
      <c r="BQ82" s="82">
        <f t="shared" si="84"/>
        <v>3.6710719530103639E-4</v>
      </c>
    </row>
    <row r="83" spans="1:69" ht="15" x14ac:dyDescent="0.2">
      <c r="A83" s="72">
        <v>80</v>
      </c>
      <c r="B83" s="72">
        <v>158</v>
      </c>
      <c r="C83" s="67" t="s">
        <v>87</v>
      </c>
      <c r="D83" s="73">
        <f>'MFW MASTER'!B80</f>
        <v>0.84</v>
      </c>
      <c r="E83" s="74">
        <f t="shared" si="85"/>
        <v>1.0060453785509339E-5</v>
      </c>
      <c r="F83" s="73">
        <f>'TEOW MASTER'!B21</f>
        <v>0.89</v>
      </c>
      <c r="G83" s="74">
        <f t="shared" si="64"/>
        <v>5.1425108942143182E-6</v>
      </c>
      <c r="H83" s="73">
        <f>'MFW MASTER'!C80</f>
        <v>0.84</v>
      </c>
      <c r="I83" s="75">
        <f t="shared" si="65"/>
        <v>1.007032125714276E-5</v>
      </c>
      <c r="J83" s="73">
        <f>'TEOW MASTER'!C21</f>
        <v>0.89</v>
      </c>
      <c r="K83" s="74">
        <f t="shared" si="66"/>
        <v>5.1553629379474948E-6</v>
      </c>
      <c r="L83" s="73">
        <f>'MFW MASTER'!D80</f>
        <v>0.84</v>
      </c>
      <c r="M83" s="74">
        <f t="shared" si="67"/>
        <v>1.0084430299181444E-5</v>
      </c>
      <c r="N83" s="73">
        <f>'TEOW MASTER'!D21</f>
        <v>0.89</v>
      </c>
      <c r="O83" s="75">
        <f t="shared" si="68"/>
        <v>5.1727880130296244E-6</v>
      </c>
      <c r="P83" s="73">
        <f>'MFW MASTER'!E80</f>
        <v>0.84</v>
      </c>
      <c r="Q83" s="74">
        <f t="shared" si="69"/>
        <v>1.0097986779473261E-5</v>
      </c>
      <c r="R83" s="73">
        <f>'TEOW MASTER'!E21</f>
        <v>0.89</v>
      </c>
      <c r="S83" s="75">
        <f t="shared" si="86"/>
        <v>5.1839590048931054E-6</v>
      </c>
      <c r="T83" s="73">
        <f>'MFW MASTER'!F80</f>
        <v>0.84</v>
      </c>
      <c r="U83" s="74">
        <f t="shared" si="70"/>
        <v>1.0119682953535024E-5</v>
      </c>
      <c r="V83" s="84">
        <f>'TEOW MASTER'!F21</f>
        <v>0.89</v>
      </c>
      <c r="W83" s="75">
        <f t="shared" si="87"/>
        <v>5.2034843932214913E-6</v>
      </c>
      <c r="X83" s="73">
        <f>'MFW MASTER'!G80</f>
        <v>0.84</v>
      </c>
      <c r="Y83" s="74">
        <f t="shared" si="71"/>
        <v>1.0136788707935158E-5</v>
      </c>
      <c r="Z83" s="84">
        <f>'TEOW MASTER'!G21</f>
        <v>0.89</v>
      </c>
      <c r="AA83" s="74">
        <f t="shared" si="88"/>
        <v>5.2266450805767711E-6</v>
      </c>
      <c r="AB83" s="73">
        <f>'MFW MASTER'!H80</f>
        <v>0.83</v>
      </c>
      <c r="AC83" s="74">
        <f t="shared" si="72"/>
        <v>1.0030853618650536E-5</v>
      </c>
      <c r="AD83" s="84">
        <f>'TEOW MASTER'!H21</f>
        <v>0.87</v>
      </c>
      <c r="AE83" s="74">
        <f t="shared" si="89"/>
        <v>5.1301653818611133E-6</v>
      </c>
      <c r="AF83" s="73">
        <f>'MFW MASTER'!I80</f>
        <v>0.83</v>
      </c>
      <c r="AG83" s="75">
        <f t="shared" si="73"/>
        <v>1.0046417166448714E-5</v>
      </c>
      <c r="AH83" s="84">
        <f>'TEOW MASTER'!I21</f>
        <v>0.87</v>
      </c>
      <c r="AI83" s="75">
        <f t="shared" si="90"/>
        <v>5.1464342173337753E-6</v>
      </c>
      <c r="AJ83" s="73">
        <f>'MFW MASTER'!J80</f>
        <v>0.82</v>
      </c>
      <c r="AK83" s="74">
        <f t="shared" si="74"/>
        <v>9.943546166188113E-6</v>
      </c>
      <c r="AL83" s="84">
        <f>'TEOW MASTER'!J21</f>
        <v>0.87</v>
      </c>
      <c r="AM83" s="75">
        <f t="shared" si="91"/>
        <v>5.156242300442332E-6</v>
      </c>
      <c r="AN83" s="73">
        <f>'MFW MASTER'!K80</f>
        <v>0.82</v>
      </c>
      <c r="AO83" s="74">
        <f t="shared" si="75"/>
        <v>9.9689415539936889E-6</v>
      </c>
      <c r="AP83" s="84">
        <f>'TEOW MASTER'!K21</f>
        <v>0.87</v>
      </c>
      <c r="AQ83" s="74">
        <f t="shared" si="92"/>
        <v>5.1980587018669944E-6</v>
      </c>
      <c r="AR83" s="73">
        <f>'MFW MASTER'!L80</f>
        <v>0.82</v>
      </c>
      <c r="AS83" s="74">
        <f t="shared" si="76"/>
        <v>9.9881022184231805E-6</v>
      </c>
      <c r="AT83" s="84">
        <f>'TEOW MASTER'!L21</f>
        <v>0.87</v>
      </c>
      <c r="AU83" s="75">
        <f t="shared" si="93"/>
        <v>5.223303442859558E-6</v>
      </c>
      <c r="AV83" s="73">
        <f>'MFW MASTER'!M80</f>
        <v>0.82</v>
      </c>
      <c r="AW83" s="74">
        <f t="shared" si="77"/>
        <v>1.0001373680125637E-5</v>
      </c>
      <c r="AX83" s="84">
        <f>'TEOW MASTER'!M21</f>
        <v>0.87</v>
      </c>
      <c r="AY83" s="75">
        <f t="shared" si="94"/>
        <v>5.2447145864326273E-6</v>
      </c>
      <c r="AZ83" s="77">
        <f>'MFW MASTER'!N80</f>
        <v>0.81</v>
      </c>
      <c r="BA83" s="74">
        <f t="shared" si="78"/>
        <v>9.8962881235157548E-6</v>
      </c>
      <c r="BB83" s="84">
        <f>'TEOW MASTER'!N21</f>
        <v>0.86</v>
      </c>
      <c r="BC83" s="75">
        <f t="shared" si="79"/>
        <v>5.2228324984917036E-6</v>
      </c>
      <c r="BD83" s="73">
        <f>BB83+'TEOW_TREND_2013_2014 &amp; Gain App'!R86</f>
        <v>0.86</v>
      </c>
      <c r="BE83" s="74">
        <f t="shared" si="60"/>
        <v>5.1377913950620303E-6</v>
      </c>
      <c r="BF83" s="78">
        <f>MFW_TREND_2013_2014!P82</f>
        <v>0.81008287292817682</v>
      </c>
      <c r="BG83" s="79">
        <f t="shared" si="80"/>
        <v>9.9244056585853771E-6</v>
      </c>
      <c r="BH83" s="80">
        <f>'TEOW_TREND_2013_2014 &amp; Gain App'!P86</f>
        <v>0.85999999999999988</v>
      </c>
      <c r="BI83" s="81">
        <f t="shared" si="81"/>
        <v>5.2237773446970631E-6</v>
      </c>
      <c r="BJ83" s="80">
        <f>MFW_TREND_2013_2014!Q82</f>
        <v>0.80756906077348078</v>
      </c>
      <c r="BK83" s="79">
        <f t="shared" si="82"/>
        <v>9.910651742032894E-6</v>
      </c>
      <c r="BL83" s="78">
        <f>'TEOW_TREND_2013_2014 &amp; Gain App'!Q86</f>
        <v>0.85736263736263718</v>
      </c>
      <c r="BM83" s="79">
        <f t="shared" si="83"/>
        <v>5.2302119938737197E-6</v>
      </c>
      <c r="BN83" s="82">
        <f t="shared" si="61"/>
        <v>3.5714285714285615E-2</v>
      </c>
      <c r="BO83" s="82">
        <f t="shared" si="95"/>
        <v>2.9761904761904678E-3</v>
      </c>
      <c r="BP83" s="82">
        <f t="shared" si="63"/>
        <v>3.3707865168539353E-2</v>
      </c>
      <c r="BQ83" s="82">
        <f t="shared" si="84"/>
        <v>2.8089887640449459E-3</v>
      </c>
    </row>
    <row r="84" spans="1:69" ht="15" x14ac:dyDescent="0.2">
      <c r="A84" s="72">
        <v>81</v>
      </c>
      <c r="B84" s="72">
        <v>174</v>
      </c>
      <c r="C84" s="67" t="s">
        <v>88</v>
      </c>
      <c r="D84" s="73">
        <f>'MFW MASTER'!B81</f>
        <v>0.72</v>
      </c>
      <c r="E84" s="74">
        <f t="shared" si="85"/>
        <v>8.6232461018651477E-6</v>
      </c>
      <c r="F84" s="73">
        <f>'TEOW MASTER'!B23</f>
        <v>0.66</v>
      </c>
      <c r="G84" s="74">
        <f t="shared" si="64"/>
        <v>3.8135474046982584E-6</v>
      </c>
      <c r="H84" s="73">
        <f>'MFW MASTER'!C81</f>
        <v>0.72</v>
      </c>
      <c r="I84" s="75">
        <f t="shared" si="65"/>
        <v>8.6317039346937936E-6</v>
      </c>
      <c r="J84" s="73">
        <f>'TEOW MASTER'!C23</f>
        <v>0.66</v>
      </c>
      <c r="K84" s="74">
        <f t="shared" si="66"/>
        <v>3.8230781337588162E-6</v>
      </c>
      <c r="L84" s="73">
        <f>'MFW MASTER'!D81</f>
        <v>0.72</v>
      </c>
      <c r="M84" s="74">
        <f t="shared" si="67"/>
        <v>8.6437973992983806E-6</v>
      </c>
      <c r="N84" s="73">
        <f>'TEOW MASTER'!D23</f>
        <v>0.66</v>
      </c>
      <c r="O84" s="75">
        <f t="shared" si="68"/>
        <v>3.8360000995500588E-6</v>
      </c>
      <c r="P84" s="73">
        <f>'MFW MASTER'!E81</f>
        <v>0.72</v>
      </c>
      <c r="Q84" s="74">
        <f t="shared" si="69"/>
        <v>8.6554172395485103E-6</v>
      </c>
      <c r="R84" s="73">
        <f>'TEOW MASTER'!E23</f>
        <v>0.66</v>
      </c>
      <c r="S84" s="75">
        <f t="shared" si="86"/>
        <v>3.8442842058757863E-6</v>
      </c>
      <c r="T84" s="73">
        <f>'MFW MASTER'!F81</f>
        <v>0.72</v>
      </c>
      <c r="U84" s="74">
        <f t="shared" si="70"/>
        <v>8.674013960172877E-6</v>
      </c>
      <c r="V84" s="84">
        <f>'TEOW MASTER'!F23</f>
        <v>0.66</v>
      </c>
      <c r="W84" s="75">
        <f t="shared" si="87"/>
        <v>3.8587637073327916E-6</v>
      </c>
      <c r="X84" s="73">
        <f>'MFW MASTER'!G81</f>
        <v>0.72</v>
      </c>
      <c r="Y84" s="74">
        <f t="shared" si="71"/>
        <v>8.6886760353729934E-6</v>
      </c>
      <c r="Z84" s="84">
        <f>'TEOW MASTER'!G23</f>
        <v>0.66</v>
      </c>
      <c r="AA84" s="74">
        <f t="shared" si="88"/>
        <v>3.8759390485176064E-6</v>
      </c>
      <c r="AB84" s="73">
        <f>'MFW MASTER'!H81</f>
        <v>0.72</v>
      </c>
      <c r="AC84" s="74">
        <f t="shared" si="72"/>
        <v>8.7014633800342E-6</v>
      </c>
      <c r="AD84" s="84">
        <f>'TEOW MASTER'!H23</f>
        <v>0.66</v>
      </c>
      <c r="AE84" s="74">
        <f t="shared" si="89"/>
        <v>3.8918496000325694E-6</v>
      </c>
      <c r="AF84" s="73">
        <f>'MFW MASTER'!I81</f>
        <v>0.72</v>
      </c>
      <c r="AG84" s="75">
        <f t="shared" si="73"/>
        <v>8.7149642889675603E-6</v>
      </c>
      <c r="AH84" s="84">
        <f>'TEOW MASTER'!I23</f>
        <v>0.66</v>
      </c>
      <c r="AI84" s="75">
        <f t="shared" si="90"/>
        <v>3.9041914752187263E-6</v>
      </c>
      <c r="AJ84" s="73">
        <f>'MFW MASTER'!J81</f>
        <v>0.72</v>
      </c>
      <c r="AK84" s="74">
        <f t="shared" si="74"/>
        <v>8.73091858494566E-6</v>
      </c>
      <c r="AL84" s="84">
        <f>'TEOW MASTER'!J23</f>
        <v>0.66</v>
      </c>
      <c r="AM84" s="75">
        <f t="shared" si="91"/>
        <v>3.9116320899907353E-6</v>
      </c>
      <c r="AN84" s="73">
        <f>'MFW MASTER'!K81</f>
        <v>0.72</v>
      </c>
      <c r="AO84" s="74">
        <f t="shared" si="75"/>
        <v>8.7532169742383613E-6</v>
      </c>
      <c r="AP84" s="84">
        <f>'TEOW MASTER'!K23</f>
        <v>0.66</v>
      </c>
      <c r="AQ84" s="74">
        <f t="shared" si="92"/>
        <v>3.9433548772784095E-6</v>
      </c>
      <c r="AR84" s="73">
        <f>'MFW MASTER'!L81</f>
        <v>0.72</v>
      </c>
      <c r="AS84" s="74">
        <f t="shared" si="76"/>
        <v>8.7700409722740125E-6</v>
      </c>
      <c r="AT84" s="84">
        <f>'TEOW MASTER'!L23</f>
        <v>0.66</v>
      </c>
      <c r="AU84" s="75">
        <f t="shared" si="93"/>
        <v>3.9625060601003549E-6</v>
      </c>
      <c r="AV84" s="73">
        <f>'MFW MASTER'!M81</f>
        <v>0.72</v>
      </c>
      <c r="AW84" s="74">
        <f t="shared" si="77"/>
        <v>8.7816939630371453E-6</v>
      </c>
      <c r="AX84" s="84">
        <f>'TEOW MASTER'!M23</f>
        <v>0.66</v>
      </c>
      <c r="AY84" s="75">
        <f t="shared" si="94"/>
        <v>3.9787489966040624E-6</v>
      </c>
      <c r="AZ84" s="77">
        <f>'MFW MASTER'!N81</f>
        <v>0.72</v>
      </c>
      <c r="BA84" s="74">
        <f t="shared" si="78"/>
        <v>8.7967005542362257E-6</v>
      </c>
      <c r="BB84" s="84">
        <f>'TEOW MASTER'!N23</f>
        <v>0.66</v>
      </c>
      <c r="BC84" s="75">
        <f t="shared" si="79"/>
        <v>4.0082202895401447E-6</v>
      </c>
      <c r="BD84" s="73">
        <f>BB84+'TEOW_TREND_2013_2014 &amp; Gain App'!R87</f>
        <v>0.66</v>
      </c>
      <c r="BE84" s="74">
        <f t="shared" si="60"/>
        <v>3.9429561869080696E-6</v>
      </c>
      <c r="BF84" s="78">
        <f>MFW_TREND_2013_2014!P83</f>
        <v>0.72</v>
      </c>
      <c r="BG84" s="79">
        <f t="shared" si="80"/>
        <v>8.8207914436613556E-6</v>
      </c>
      <c r="BH84" s="80">
        <f>'TEOW_TREND_2013_2014 &amp; Gain App'!P87</f>
        <v>0.66</v>
      </c>
      <c r="BI84" s="81">
        <f t="shared" si="81"/>
        <v>4.0089454040698402E-6</v>
      </c>
      <c r="BJ84" s="80">
        <f>MFW_TREND_2013_2014!Q83</f>
        <v>0.72</v>
      </c>
      <c r="BK84" s="79">
        <f t="shared" si="82"/>
        <v>8.8359864200706468E-6</v>
      </c>
      <c r="BL84" s="78">
        <f>'TEOW_TREND_2013_2014 &amp; Gain App'!Q87</f>
        <v>0.66</v>
      </c>
      <c r="BM84" s="79">
        <f t="shared" si="83"/>
        <v>4.0262308683934335E-6</v>
      </c>
      <c r="BN84" s="82">
        <f t="shared" si="61"/>
        <v>0</v>
      </c>
      <c r="BO84" s="82">
        <f t="shared" si="95"/>
        <v>0</v>
      </c>
      <c r="BP84" s="82">
        <f t="shared" si="63"/>
        <v>0</v>
      </c>
      <c r="BQ84" s="82">
        <f t="shared" si="84"/>
        <v>0</v>
      </c>
    </row>
    <row r="85" spans="1:69" ht="15" x14ac:dyDescent="0.2">
      <c r="A85" s="72">
        <v>82</v>
      </c>
      <c r="B85" s="72">
        <v>768</v>
      </c>
      <c r="C85" s="67" t="s">
        <v>89</v>
      </c>
      <c r="D85" s="73">
        <f>'MFW MASTER'!B82</f>
        <v>0.61</v>
      </c>
      <c r="E85" s="74">
        <f t="shared" si="85"/>
        <v>7.3058057251913057E-6</v>
      </c>
      <c r="F85" s="73">
        <f>'TEOW MASTER'!B103</f>
        <v>0.65</v>
      </c>
      <c r="G85" s="74">
        <f t="shared" si="64"/>
        <v>3.7557663834149515E-6</v>
      </c>
      <c r="H85" s="73">
        <f>'MFW MASTER'!C82</f>
        <v>0.61</v>
      </c>
      <c r="I85" s="75">
        <f t="shared" si="65"/>
        <v>7.3129713891155755E-6</v>
      </c>
      <c r="J85" s="73">
        <f>'TEOW MASTER'!C103</f>
        <v>0.65</v>
      </c>
      <c r="K85" s="74">
        <f t="shared" si="66"/>
        <v>3.7651527074897435E-6</v>
      </c>
      <c r="L85" s="73">
        <f>'MFW MASTER'!D82</f>
        <v>0.61</v>
      </c>
      <c r="M85" s="74">
        <f t="shared" si="67"/>
        <v>7.323217241072239E-6</v>
      </c>
      <c r="N85" s="73">
        <f>'TEOW MASTER'!D103</f>
        <v>0.65</v>
      </c>
      <c r="O85" s="75">
        <f t="shared" si="68"/>
        <v>3.7778788859205124E-6</v>
      </c>
      <c r="P85" s="73">
        <f>'MFW MASTER'!E82</f>
        <v>0.61</v>
      </c>
      <c r="Q85" s="74">
        <f t="shared" si="69"/>
        <v>7.3330618279508206E-6</v>
      </c>
      <c r="R85" s="73">
        <f>'TEOW MASTER'!E103</f>
        <v>0.65</v>
      </c>
      <c r="S85" s="75">
        <f t="shared" si="86"/>
        <v>3.7860374754837286E-6</v>
      </c>
      <c r="T85" s="73">
        <f>'MFW MASTER'!F82</f>
        <v>0.61</v>
      </c>
      <c r="U85" s="74">
        <f t="shared" si="70"/>
        <v>7.3488173829242438E-6</v>
      </c>
      <c r="V85" s="84">
        <f>'TEOW MASTER'!F103</f>
        <v>0.65</v>
      </c>
      <c r="W85" s="75">
        <f t="shared" si="87"/>
        <v>3.8002975905550219E-6</v>
      </c>
      <c r="X85" s="73">
        <f>'MFW MASTER'!G82</f>
        <v>0.61</v>
      </c>
      <c r="Y85" s="74">
        <f t="shared" si="71"/>
        <v>7.3612394188576755E-6</v>
      </c>
      <c r="Z85" s="84">
        <f>'TEOW MASTER'!G103</f>
        <v>0.65</v>
      </c>
      <c r="AA85" s="74">
        <f t="shared" si="88"/>
        <v>3.8172126992976424E-6</v>
      </c>
      <c r="AB85" s="73">
        <f>'MFW MASTER'!H82</f>
        <v>0.61</v>
      </c>
      <c r="AC85" s="74">
        <f t="shared" si="72"/>
        <v>7.3720731414178642E-6</v>
      </c>
      <c r="AD85" s="84">
        <f>'TEOW MASTER'!H103</f>
        <v>0.65</v>
      </c>
      <c r="AE85" s="74">
        <f t="shared" si="89"/>
        <v>3.8328821818502574E-6</v>
      </c>
      <c r="AF85" s="73">
        <f>'MFW MASTER'!I82</f>
        <v>0.61</v>
      </c>
      <c r="AG85" s="75">
        <f t="shared" si="73"/>
        <v>7.383511411486405E-6</v>
      </c>
      <c r="AH85" s="84">
        <f>'TEOW MASTER'!I103</f>
        <v>0.65</v>
      </c>
      <c r="AI85" s="75">
        <f t="shared" si="90"/>
        <v>3.8450370589275333E-6</v>
      </c>
      <c r="AJ85" s="73">
        <f>'MFW MASTER'!J82</f>
        <v>0.61</v>
      </c>
      <c r="AK85" s="74">
        <f t="shared" si="74"/>
        <v>7.3970282455789626E-6</v>
      </c>
      <c r="AL85" s="84">
        <f>'TEOW MASTER'!J103</f>
        <v>0.65</v>
      </c>
      <c r="AM85" s="75">
        <f t="shared" si="91"/>
        <v>3.8523649371120878E-6</v>
      </c>
      <c r="AN85" s="73">
        <f>'MFW MASTER'!K82</f>
        <v>0.61</v>
      </c>
      <c r="AO85" s="74">
        <f t="shared" si="75"/>
        <v>7.4159199365075005E-6</v>
      </c>
      <c r="AP85" s="84">
        <f>'TEOW MASTER'!K103</f>
        <v>0.65</v>
      </c>
      <c r="AQ85" s="74">
        <f t="shared" si="92"/>
        <v>3.8836070761075251E-6</v>
      </c>
      <c r="AR85" s="73">
        <f>'MFW MASTER'!L82</f>
        <v>0.61</v>
      </c>
      <c r="AS85" s="74">
        <f t="shared" si="76"/>
        <v>7.4301736015099273E-6</v>
      </c>
      <c r="AT85" s="84">
        <f>'TEOW MASTER'!L103</f>
        <v>0.65</v>
      </c>
      <c r="AU85" s="75">
        <f t="shared" si="93"/>
        <v>3.9024680894927734E-6</v>
      </c>
      <c r="AV85" s="73">
        <f>'MFW MASTER'!M82</f>
        <v>0.61</v>
      </c>
      <c r="AW85" s="74">
        <f t="shared" si="77"/>
        <v>7.4400462742398042E-6</v>
      </c>
      <c r="AX85" s="84">
        <f>'TEOW MASTER'!M103</f>
        <v>0.65</v>
      </c>
      <c r="AY85" s="75">
        <f t="shared" si="94"/>
        <v>3.9184649208979401E-6</v>
      </c>
      <c r="AZ85" s="77">
        <f>'MFW MASTER'!N82</f>
        <v>0.61</v>
      </c>
      <c r="BA85" s="74">
        <f t="shared" si="78"/>
        <v>7.4527601917834692E-6</v>
      </c>
      <c r="BB85" s="84">
        <f>'TEOW MASTER'!N103</f>
        <v>0.65</v>
      </c>
      <c r="BC85" s="75">
        <f t="shared" si="79"/>
        <v>3.9474896790925666E-6</v>
      </c>
      <c r="BD85" s="73">
        <f>BB85+'TEOW_TREND_2013_2014 &amp; Gain App'!R89</f>
        <v>0.65</v>
      </c>
      <c r="BE85" s="74">
        <f t="shared" ref="BE85:BE108" si="96">SUM(BD85/$BD$109)</f>
        <v>3.883214426500372E-6</v>
      </c>
      <c r="BF85" s="78">
        <f>MFW_TREND_2013_2014!P84</f>
        <v>0.6100000000000001</v>
      </c>
      <c r="BG85" s="79">
        <f t="shared" si="80"/>
        <v>7.4731705286575378E-6</v>
      </c>
      <c r="BH85" s="80">
        <f>'TEOW_TREND_2013_2014 &amp; Gain App'!P89</f>
        <v>0.65000000000000013</v>
      </c>
      <c r="BI85" s="81">
        <f t="shared" si="81"/>
        <v>3.9482038070384795E-6</v>
      </c>
      <c r="BJ85" s="80">
        <f>MFW_TREND_2013_2014!Q84</f>
        <v>0.6100000000000001</v>
      </c>
      <c r="BK85" s="79">
        <f t="shared" si="82"/>
        <v>7.4860440503376336E-6</v>
      </c>
      <c r="BL85" s="78">
        <f>'TEOW_TREND_2013_2014 &amp; Gain App'!Q89</f>
        <v>0.65000000000000013</v>
      </c>
      <c r="BM85" s="79">
        <f t="shared" si="83"/>
        <v>3.9652273703874732E-6</v>
      </c>
      <c r="BN85" s="82">
        <f t="shared" ref="BN85:BN104" si="97">(D85-AZ85)/D85</f>
        <v>0</v>
      </c>
      <c r="BO85" s="82">
        <f t="shared" si="95"/>
        <v>0</v>
      </c>
      <c r="BP85" s="82">
        <f t="shared" si="63"/>
        <v>0</v>
      </c>
      <c r="BQ85" s="82">
        <f t="shared" si="84"/>
        <v>0</v>
      </c>
    </row>
    <row r="86" spans="1:69" ht="15" x14ac:dyDescent="0.2">
      <c r="A86" s="72">
        <v>83</v>
      </c>
      <c r="B86" s="72">
        <v>531</v>
      </c>
      <c r="C86" s="67" t="s">
        <v>90</v>
      </c>
      <c r="D86" s="73">
        <f>'MFW MASTER'!B83</f>
        <v>0.35</v>
      </c>
      <c r="E86" s="74">
        <f t="shared" si="85"/>
        <v>4.191855743962224E-6</v>
      </c>
      <c r="F86" s="73">
        <f>'TEOW MASTER'!B66</f>
        <v>4.4800000000000004</v>
      </c>
      <c r="G86" s="74">
        <f t="shared" si="64"/>
        <v>2.5885897534921514E-5</v>
      </c>
      <c r="H86" s="73">
        <f>'MFW MASTER'!C83</f>
        <v>0.35</v>
      </c>
      <c r="I86" s="75">
        <f t="shared" si="65"/>
        <v>4.1959671904761493E-6</v>
      </c>
      <c r="J86" s="73">
        <f>'TEOW MASTER'!C66</f>
        <v>4.4800000000000004</v>
      </c>
      <c r="K86" s="74">
        <f t="shared" si="66"/>
        <v>2.5950590968544697E-5</v>
      </c>
      <c r="L86" s="73">
        <f>'MFW MASTER'!D83</f>
        <v>0.34</v>
      </c>
      <c r="M86" s="74">
        <f t="shared" si="67"/>
        <v>4.0817932163353467E-6</v>
      </c>
      <c r="N86" s="73">
        <f>'TEOW MASTER'!D66</f>
        <v>4.4800000000000004</v>
      </c>
      <c r="O86" s="75">
        <f t="shared" si="68"/>
        <v>2.6038303706036764E-5</v>
      </c>
      <c r="P86" s="73">
        <f>'MFW MASTER'!E83</f>
        <v>0.34</v>
      </c>
      <c r="Q86" s="74">
        <f t="shared" si="69"/>
        <v>4.0872803631201303E-6</v>
      </c>
      <c r="R86" s="73">
        <f>'TEOW MASTER'!E66</f>
        <v>4.47</v>
      </c>
      <c r="S86" s="75">
        <f t="shared" si="86"/>
        <v>2.6036288485249638E-5</v>
      </c>
      <c r="T86" s="73">
        <f>'MFW MASTER'!F83</f>
        <v>0.34</v>
      </c>
      <c r="U86" s="74">
        <f t="shared" si="70"/>
        <v>4.0960621478594154E-6</v>
      </c>
      <c r="V86" s="84">
        <f>'TEOW MASTER'!F66</f>
        <v>4.47</v>
      </c>
      <c r="W86" s="75">
        <f t="shared" si="87"/>
        <v>2.6134354199662995E-5</v>
      </c>
      <c r="X86" s="73">
        <f>'MFW MASTER'!G83</f>
        <v>0.34</v>
      </c>
      <c r="Y86" s="74">
        <f t="shared" si="71"/>
        <v>4.1029859055928032E-6</v>
      </c>
      <c r="Z86" s="84">
        <f>'TEOW MASTER'!G66</f>
        <v>4.47</v>
      </c>
      <c r="AA86" s="74">
        <f t="shared" si="88"/>
        <v>2.6250678101323784E-5</v>
      </c>
      <c r="AB86" s="73">
        <f>'MFW MASTER'!H83</f>
        <v>0.34</v>
      </c>
      <c r="AC86" s="74">
        <f t="shared" si="72"/>
        <v>4.1090243739050396E-6</v>
      </c>
      <c r="AD86" s="84">
        <f>'TEOW MASTER'!H66</f>
        <v>4.47</v>
      </c>
      <c r="AE86" s="74">
        <f t="shared" si="89"/>
        <v>2.6358435927493306E-5</v>
      </c>
      <c r="AF86" s="73">
        <f>'MFW MASTER'!I83</f>
        <v>0.34</v>
      </c>
      <c r="AG86" s="75">
        <f t="shared" si="73"/>
        <v>4.1153998031235701E-6</v>
      </c>
      <c r="AH86" s="84">
        <f>'TEOW MASTER'!I66</f>
        <v>4.46</v>
      </c>
      <c r="AI86" s="75">
        <f t="shared" si="90"/>
        <v>2.6382869665871997E-5</v>
      </c>
      <c r="AJ86" s="73">
        <f>'MFW MASTER'!J83</f>
        <v>0.34</v>
      </c>
      <c r="AK86" s="74">
        <f t="shared" si="74"/>
        <v>4.1229337762243397E-6</v>
      </c>
      <c r="AL86" s="84">
        <f>'TEOW MASTER'!J66</f>
        <v>4.46</v>
      </c>
      <c r="AM86" s="75">
        <f t="shared" si="91"/>
        <v>2.6433150183876785E-5</v>
      </c>
      <c r="AN86" s="73">
        <f>'MFW MASTER'!K83</f>
        <v>0.34</v>
      </c>
      <c r="AO86" s="74">
        <f t="shared" si="75"/>
        <v>4.1334635711681153E-6</v>
      </c>
      <c r="AP86" s="84">
        <f>'TEOW MASTER'!K66</f>
        <v>4.46</v>
      </c>
      <c r="AQ86" s="74">
        <f t="shared" si="92"/>
        <v>2.6647519322214708E-5</v>
      </c>
      <c r="AR86" s="73">
        <f>'MFW MASTER'!L83</f>
        <v>0.34</v>
      </c>
      <c r="AS86" s="74">
        <f t="shared" si="76"/>
        <v>4.1414082369071728E-6</v>
      </c>
      <c r="AT86" s="84">
        <f>'TEOW MASTER'!L66</f>
        <v>4.46</v>
      </c>
      <c r="AU86" s="75">
        <f t="shared" si="93"/>
        <v>2.6776934890981185E-5</v>
      </c>
      <c r="AV86" s="73">
        <f>'MFW MASTER'!M83</f>
        <v>0.34</v>
      </c>
      <c r="AW86" s="74">
        <f t="shared" si="77"/>
        <v>4.1469110381008745E-6</v>
      </c>
      <c r="AX86" s="84">
        <f>'TEOW MASTER'!M66</f>
        <v>4.46</v>
      </c>
      <c r="AY86" s="75">
        <f t="shared" si="94"/>
        <v>2.688669776493048E-5</v>
      </c>
      <c r="AZ86" s="77">
        <f>'MFW MASTER'!N83</f>
        <v>0.33</v>
      </c>
      <c r="BA86" s="74">
        <f t="shared" si="78"/>
        <v>4.0318210873582704E-6</v>
      </c>
      <c r="BB86" s="84">
        <f>'TEOW MASTER'!N66</f>
        <v>4.41</v>
      </c>
      <c r="BC86" s="75">
        <f t="shared" si="79"/>
        <v>2.6782199207381878E-5</v>
      </c>
      <c r="BD86" s="73">
        <f>BB86+'TEOW_TREND_2013_2014 &amp; Gain App'!R79</f>
        <v>4.4800000000000004</v>
      </c>
      <c r="BE86" s="74">
        <f t="shared" si="96"/>
        <v>2.6764308662648721E-5</v>
      </c>
      <c r="BF86" s="78">
        <f>MFW_TREND_2013_2014!P85</f>
        <v>0.33342146803472772</v>
      </c>
      <c r="BG86" s="79">
        <f t="shared" si="80"/>
        <v>4.084779489407964E-6</v>
      </c>
      <c r="BH86" s="80">
        <f>'TEOW_TREND_2013_2014 &amp; Gain App'!P79</f>
        <v>4.4384615384615378</v>
      </c>
      <c r="BI86" s="81">
        <f t="shared" si="81"/>
        <v>2.6959924220842626E-5</v>
      </c>
      <c r="BJ86" s="80">
        <f>MFW_TREND_2013_2014!Q85</f>
        <v>0.33249408050513024</v>
      </c>
      <c r="BK86" s="79">
        <f t="shared" si="82"/>
        <v>4.0804349723572329E-6</v>
      </c>
      <c r="BL86" s="78">
        <f>'TEOW_TREND_2013_2014 &amp; Gain App'!Q79</f>
        <v>4.4348351648351647</v>
      </c>
      <c r="BM86" s="79">
        <f t="shared" si="83"/>
        <v>2.7054045813478816E-5</v>
      </c>
      <c r="BN86" s="82">
        <f t="shared" si="97"/>
        <v>5.7142857142857037E-2</v>
      </c>
      <c r="BO86" s="82">
        <f t="shared" si="95"/>
        <v>4.7619047619047528E-3</v>
      </c>
      <c r="BP86" s="82">
        <f t="shared" si="63"/>
        <v>1.5625000000000062E-2</v>
      </c>
      <c r="BQ86" s="82">
        <f t="shared" si="84"/>
        <v>1.3020833333333385E-3</v>
      </c>
    </row>
    <row r="87" spans="1:69" ht="15" x14ac:dyDescent="0.2">
      <c r="A87" s="72">
        <v>84</v>
      </c>
      <c r="B87" s="72">
        <v>682</v>
      </c>
      <c r="C87" s="67" t="s">
        <v>91</v>
      </c>
      <c r="D87" s="73">
        <f>'MFW MASTER'!B84</f>
        <v>0.33</v>
      </c>
      <c r="E87" s="74">
        <f t="shared" si="85"/>
        <v>3.9523211300215261E-6</v>
      </c>
      <c r="F87" s="73">
        <f>'TEOW MASTER'!B92</f>
        <v>0.33</v>
      </c>
      <c r="G87" s="74">
        <f t="shared" si="64"/>
        <v>1.9067737023491292E-6</v>
      </c>
      <c r="H87" s="73">
        <f>'MFW MASTER'!C84</f>
        <v>0.33</v>
      </c>
      <c r="I87" s="75">
        <f t="shared" si="65"/>
        <v>3.9561976367346561E-6</v>
      </c>
      <c r="J87" s="73">
        <f>'TEOW MASTER'!C92</f>
        <v>0.33</v>
      </c>
      <c r="K87" s="74">
        <f t="shared" si="66"/>
        <v>1.9115390668794081E-6</v>
      </c>
      <c r="L87" s="73">
        <f>'MFW MASTER'!D84</f>
        <v>0.33</v>
      </c>
      <c r="M87" s="74">
        <f t="shared" si="67"/>
        <v>3.9617404746784249E-6</v>
      </c>
      <c r="N87" s="73">
        <f>'TEOW MASTER'!D92</f>
        <v>0.33</v>
      </c>
      <c r="O87" s="75">
        <f t="shared" si="68"/>
        <v>1.9180000497750294E-6</v>
      </c>
      <c r="P87" s="73">
        <f>'MFW MASTER'!E84</f>
        <v>0.33</v>
      </c>
      <c r="Q87" s="74">
        <f t="shared" si="69"/>
        <v>3.9670662347930674E-6</v>
      </c>
      <c r="R87" s="73">
        <f>'TEOW MASTER'!E92</f>
        <v>0.33</v>
      </c>
      <c r="S87" s="75">
        <f t="shared" si="86"/>
        <v>1.9221421029378931E-6</v>
      </c>
      <c r="T87" s="73">
        <f>'MFW MASTER'!F84</f>
        <v>0.33</v>
      </c>
      <c r="U87" s="74">
        <f t="shared" si="70"/>
        <v>3.9755897317459029E-6</v>
      </c>
      <c r="V87" s="84">
        <f>'TEOW MASTER'!F92</f>
        <v>0.33</v>
      </c>
      <c r="W87" s="75">
        <f t="shared" si="87"/>
        <v>1.9293818536663958E-6</v>
      </c>
      <c r="X87" s="73">
        <f>'MFW MASTER'!G84</f>
        <v>0.33</v>
      </c>
      <c r="Y87" s="74">
        <f t="shared" si="71"/>
        <v>3.9823098495459555E-6</v>
      </c>
      <c r="Z87" s="84">
        <f>'TEOW MASTER'!G92</f>
        <v>0.33</v>
      </c>
      <c r="AA87" s="74">
        <f t="shared" si="88"/>
        <v>1.9379695242588032E-6</v>
      </c>
      <c r="AB87" s="73">
        <f>'MFW MASTER'!H84</f>
        <v>0.33</v>
      </c>
      <c r="AC87" s="74">
        <f t="shared" si="72"/>
        <v>3.988170715849009E-6</v>
      </c>
      <c r="AD87" s="84">
        <f>'TEOW MASTER'!H92</f>
        <v>0.33</v>
      </c>
      <c r="AE87" s="74">
        <f t="shared" si="89"/>
        <v>1.9459248000162847E-6</v>
      </c>
      <c r="AF87" s="73">
        <f>'MFW MASTER'!I84</f>
        <v>0.33</v>
      </c>
      <c r="AG87" s="75">
        <f t="shared" si="73"/>
        <v>3.9943586324434651E-6</v>
      </c>
      <c r="AH87" s="84">
        <f>'TEOW MASTER'!I92</f>
        <v>0.33</v>
      </c>
      <c r="AI87" s="75">
        <f t="shared" si="90"/>
        <v>1.9520957376093631E-6</v>
      </c>
      <c r="AJ87" s="73">
        <f>'MFW MASTER'!J84</f>
        <v>0.33</v>
      </c>
      <c r="AK87" s="74">
        <f t="shared" si="74"/>
        <v>4.0016710181000946E-6</v>
      </c>
      <c r="AL87" s="84">
        <f>'TEOW MASTER'!J92</f>
        <v>0.33</v>
      </c>
      <c r="AM87" s="75">
        <f t="shared" si="91"/>
        <v>1.9558160449953676E-6</v>
      </c>
      <c r="AN87" s="73">
        <f>'MFW MASTER'!K84</f>
        <v>0.33</v>
      </c>
      <c r="AO87" s="74">
        <f t="shared" si="75"/>
        <v>4.011891113192583E-6</v>
      </c>
      <c r="AP87" s="84">
        <f>'TEOW MASTER'!K92</f>
        <v>0.33</v>
      </c>
      <c r="AQ87" s="74">
        <f t="shared" si="92"/>
        <v>1.9716774386392047E-6</v>
      </c>
      <c r="AR87" s="73">
        <f>'MFW MASTER'!L84</f>
        <v>0.33</v>
      </c>
      <c r="AS87" s="74">
        <f t="shared" si="76"/>
        <v>4.0196021122922565E-6</v>
      </c>
      <c r="AT87" s="84">
        <f>'TEOW MASTER'!L92</f>
        <v>0.33</v>
      </c>
      <c r="AU87" s="75">
        <f t="shared" si="93"/>
        <v>1.9812530300501775E-6</v>
      </c>
      <c r="AV87" s="73">
        <f>'MFW MASTER'!M84</f>
        <v>0.33</v>
      </c>
      <c r="AW87" s="74">
        <f t="shared" si="77"/>
        <v>4.024943066392025E-6</v>
      </c>
      <c r="AX87" s="84">
        <f>'TEOW MASTER'!M92</f>
        <v>0.33</v>
      </c>
      <c r="AY87" s="75">
        <f t="shared" si="94"/>
        <v>1.9893744983020312E-6</v>
      </c>
      <c r="AZ87" s="77">
        <f>'MFW MASTER'!N84</f>
        <v>0.33</v>
      </c>
      <c r="BA87" s="74">
        <f t="shared" si="78"/>
        <v>4.0318210873582704E-6</v>
      </c>
      <c r="BB87" s="84">
        <f>'TEOW MASTER'!N92</f>
        <v>0.33</v>
      </c>
      <c r="BC87" s="75">
        <f t="shared" si="79"/>
        <v>2.0041101447700723E-6</v>
      </c>
      <c r="BD87" s="73">
        <f>BB87+'TEOW_TREND_2013_2014 &amp; Gain App'!R90</f>
        <v>0.33</v>
      </c>
      <c r="BE87" s="74">
        <f t="shared" si="96"/>
        <v>1.9714780934540348E-6</v>
      </c>
      <c r="BF87" s="78">
        <f>MFW_TREND_2013_2014!P86</f>
        <v>0.33</v>
      </c>
      <c r="BG87" s="79">
        <f t="shared" si="80"/>
        <v>4.042862745011455E-6</v>
      </c>
      <c r="BH87" s="80">
        <f>'TEOW_TREND_2013_2014 &amp; Gain App'!P90</f>
        <v>0.33</v>
      </c>
      <c r="BI87" s="81">
        <f t="shared" si="81"/>
        <v>2.0044727020349201E-6</v>
      </c>
      <c r="BJ87" s="80">
        <f>MFW_TREND_2013_2014!Q86</f>
        <v>0.33</v>
      </c>
      <c r="BK87" s="79">
        <f t="shared" si="82"/>
        <v>4.0498271091990474E-6</v>
      </c>
      <c r="BL87" s="78">
        <f>'TEOW_TREND_2013_2014 &amp; Gain App'!Q90</f>
        <v>0.33</v>
      </c>
      <c r="BM87" s="79">
        <f t="shared" si="83"/>
        <v>2.0131154341967168E-6</v>
      </c>
      <c r="BN87" s="82">
        <f t="shared" si="97"/>
        <v>0</v>
      </c>
      <c r="BO87" s="82">
        <f t="shared" si="95"/>
        <v>0</v>
      </c>
      <c r="BP87" s="82">
        <f t="shared" si="63"/>
        <v>0</v>
      </c>
      <c r="BQ87" s="82">
        <f t="shared" si="84"/>
        <v>0</v>
      </c>
    </row>
    <row r="88" spans="1:69" ht="15" x14ac:dyDescent="0.2">
      <c r="A88" s="72">
        <v>85</v>
      </c>
      <c r="B88" s="72">
        <v>462</v>
      </c>
      <c r="C88" s="67" t="s">
        <v>92</v>
      </c>
      <c r="D88" s="73">
        <f>'MFW MASTER'!B85</f>
        <v>0.3</v>
      </c>
      <c r="E88" s="74">
        <f t="shared" si="85"/>
        <v>3.5930192091104779E-6</v>
      </c>
      <c r="F88" s="73">
        <f>'TEOW MASTER'!B58</f>
        <v>0.3</v>
      </c>
      <c r="G88" s="74">
        <f t="shared" si="64"/>
        <v>1.7334306384992081E-6</v>
      </c>
      <c r="H88" s="73">
        <f>'MFW MASTER'!C85</f>
        <v>0.3</v>
      </c>
      <c r="I88" s="75">
        <f t="shared" si="65"/>
        <v>3.596543306122414E-6</v>
      </c>
      <c r="J88" s="73">
        <f>'TEOW MASTER'!C58</f>
        <v>0.3</v>
      </c>
      <c r="K88" s="74">
        <f t="shared" si="66"/>
        <v>1.7377627880721892E-6</v>
      </c>
      <c r="L88" s="73">
        <f>'MFW MASTER'!D85</f>
        <v>0.3</v>
      </c>
      <c r="M88" s="74">
        <f t="shared" si="67"/>
        <v>3.6015822497076586E-6</v>
      </c>
      <c r="N88" s="73">
        <f>'TEOW MASTER'!D58</f>
        <v>0.3</v>
      </c>
      <c r="O88" s="75">
        <f t="shared" si="68"/>
        <v>1.7436364088863902E-6</v>
      </c>
      <c r="P88" s="73">
        <f>'MFW MASTER'!E85</f>
        <v>0.3</v>
      </c>
      <c r="Q88" s="74">
        <f t="shared" si="69"/>
        <v>3.6064238498118789E-6</v>
      </c>
      <c r="R88" s="73">
        <f>'TEOW MASTER'!E58</f>
        <v>0.3</v>
      </c>
      <c r="S88" s="75">
        <f t="shared" si="86"/>
        <v>1.7474019117617207E-6</v>
      </c>
      <c r="T88" s="73">
        <f>'MFW MASTER'!F85</f>
        <v>0.3</v>
      </c>
      <c r="U88" s="74">
        <f t="shared" si="70"/>
        <v>3.6141724834053657E-6</v>
      </c>
      <c r="V88" s="84">
        <f>'TEOW MASTER'!F58</f>
        <v>0.3</v>
      </c>
      <c r="W88" s="75">
        <f t="shared" si="87"/>
        <v>1.7539835033330869E-6</v>
      </c>
      <c r="X88" s="73">
        <f>'MFW MASTER'!G85</f>
        <v>0.3</v>
      </c>
      <c r="Y88" s="74">
        <f t="shared" si="71"/>
        <v>3.6202816814054139E-6</v>
      </c>
      <c r="Z88" s="84">
        <f>'TEOW MASTER'!G58</f>
        <v>0.3</v>
      </c>
      <c r="AA88" s="74">
        <f t="shared" si="88"/>
        <v>1.7617904765989116E-6</v>
      </c>
      <c r="AB88" s="73">
        <f>'MFW MASTER'!H85</f>
        <v>0.3</v>
      </c>
      <c r="AC88" s="74">
        <f t="shared" si="72"/>
        <v>3.6256097416809168E-6</v>
      </c>
      <c r="AD88" s="84">
        <f>'TEOW MASTER'!H58</f>
        <v>0.3</v>
      </c>
      <c r="AE88" s="74">
        <f t="shared" si="89"/>
        <v>1.7690225454693493E-6</v>
      </c>
      <c r="AF88" s="73">
        <f>'MFW MASTER'!I85</f>
        <v>0.3</v>
      </c>
      <c r="AG88" s="75">
        <f t="shared" si="73"/>
        <v>3.63123512040315E-6</v>
      </c>
      <c r="AH88" s="84">
        <f>'TEOW MASTER'!I58</f>
        <v>0.3</v>
      </c>
      <c r="AI88" s="75">
        <f t="shared" si="90"/>
        <v>1.7746324887357845E-6</v>
      </c>
      <c r="AJ88" s="73">
        <f>'MFW MASTER'!J85</f>
        <v>0.3</v>
      </c>
      <c r="AK88" s="74">
        <f t="shared" si="74"/>
        <v>3.6378827437273583E-6</v>
      </c>
      <c r="AL88" s="84">
        <f>'TEOW MASTER'!J58</f>
        <v>0.3</v>
      </c>
      <c r="AM88" s="75">
        <f t="shared" si="91"/>
        <v>1.7780145863594248E-6</v>
      </c>
      <c r="AN88" s="73">
        <f>'MFW MASTER'!K85</f>
        <v>0.3</v>
      </c>
      <c r="AO88" s="74">
        <f t="shared" si="75"/>
        <v>3.6471737392659841E-6</v>
      </c>
      <c r="AP88" s="84">
        <f>'TEOW MASTER'!K58</f>
        <v>0.3</v>
      </c>
      <c r="AQ88" s="74">
        <f t="shared" si="92"/>
        <v>1.7924340351265498E-6</v>
      </c>
      <c r="AR88" s="73">
        <f>'MFW MASTER'!L85</f>
        <v>0.3</v>
      </c>
      <c r="AS88" s="74">
        <f t="shared" si="76"/>
        <v>3.6541837384475055E-6</v>
      </c>
      <c r="AT88" s="84">
        <f>'TEOW MASTER'!L58</f>
        <v>0.3</v>
      </c>
      <c r="AU88" s="75">
        <f t="shared" si="93"/>
        <v>1.8011391182274339E-6</v>
      </c>
      <c r="AV88" s="73">
        <f>'MFW MASTER'!M85</f>
        <v>0.3</v>
      </c>
      <c r="AW88" s="74">
        <f t="shared" si="77"/>
        <v>3.6590391512654773E-6</v>
      </c>
      <c r="AX88" s="84">
        <f>'TEOW MASTER'!M58</f>
        <v>0.3</v>
      </c>
      <c r="AY88" s="75">
        <f t="shared" si="94"/>
        <v>1.8085222711836644E-6</v>
      </c>
      <c r="AZ88" s="77">
        <f>'MFW MASTER'!N85</f>
        <v>0.3</v>
      </c>
      <c r="BA88" s="74">
        <f t="shared" si="78"/>
        <v>3.6652918975984275E-6</v>
      </c>
      <c r="BB88" s="84">
        <f>'TEOW MASTER'!N58</f>
        <v>0.3</v>
      </c>
      <c r="BC88" s="75">
        <f t="shared" si="79"/>
        <v>1.8219183134273384E-6</v>
      </c>
      <c r="BD88" s="73">
        <f>BB88+'TEOW_TREND_2013_2014 &amp; Gain App'!R91</f>
        <v>0.3</v>
      </c>
      <c r="BE88" s="74">
        <f t="shared" si="96"/>
        <v>1.7922528122309407E-6</v>
      </c>
      <c r="BF88" s="78">
        <f>MFW_TREND_2013_2014!P87</f>
        <v>0.29999999999999993</v>
      </c>
      <c r="BG88" s="79">
        <f t="shared" si="80"/>
        <v>3.6753297681922305E-6</v>
      </c>
      <c r="BH88" s="80">
        <f>'TEOW_TREND_2013_2014 &amp; Gain App'!P91</f>
        <v>0.29999999999999993</v>
      </c>
      <c r="BI88" s="81">
        <f t="shared" si="81"/>
        <v>1.8222479109408357E-6</v>
      </c>
      <c r="BJ88" s="80">
        <f>MFW_TREND_2013_2014!Q87</f>
        <v>0.29999999999999993</v>
      </c>
      <c r="BK88" s="79">
        <f t="shared" si="82"/>
        <v>3.6816610083627692E-6</v>
      </c>
      <c r="BL88" s="78">
        <f>'TEOW_TREND_2013_2014 &amp; Gain App'!Q91</f>
        <v>0.29999999999999993</v>
      </c>
      <c r="BM88" s="79">
        <f t="shared" si="83"/>
        <v>1.8301049401788328E-6</v>
      </c>
      <c r="BN88" s="82">
        <f t="shared" si="97"/>
        <v>0</v>
      </c>
      <c r="BO88" s="82">
        <f t="shared" si="95"/>
        <v>0</v>
      </c>
      <c r="BP88" s="82">
        <f t="shared" si="63"/>
        <v>0</v>
      </c>
      <c r="BQ88" s="82">
        <f t="shared" si="84"/>
        <v>0</v>
      </c>
    </row>
    <row r="89" spans="1:69" ht="15" x14ac:dyDescent="0.2">
      <c r="A89" s="72">
        <v>86</v>
      </c>
      <c r="B89" s="72">
        <v>504</v>
      </c>
      <c r="C89" s="67" t="s">
        <v>93</v>
      </c>
      <c r="D89" s="73">
        <f>'MFW MASTER'!B86</f>
        <v>0.28999999999999998</v>
      </c>
      <c r="E89" s="74">
        <f t="shared" si="85"/>
        <v>3.4732519021401285E-6</v>
      </c>
      <c r="F89" s="73">
        <f>'TEOW MASTER'!B61</f>
        <v>0.28999999999999998</v>
      </c>
      <c r="G89" s="74">
        <f t="shared" si="64"/>
        <v>1.6756496172159013E-6</v>
      </c>
      <c r="H89" s="73">
        <f>'MFW MASTER'!C86</f>
        <v>0.28999999999999998</v>
      </c>
      <c r="I89" s="75">
        <f t="shared" si="65"/>
        <v>3.476658529251667E-6</v>
      </c>
      <c r="J89" s="73">
        <f>'TEOW MASTER'!C61</f>
        <v>0.28999999999999998</v>
      </c>
      <c r="K89" s="74">
        <f t="shared" si="66"/>
        <v>1.6798373618031163E-6</v>
      </c>
      <c r="L89" s="73">
        <f>'MFW MASTER'!D86</f>
        <v>0.28999999999999998</v>
      </c>
      <c r="M89" s="74">
        <f t="shared" si="67"/>
        <v>3.4815295080507364E-6</v>
      </c>
      <c r="N89" s="73">
        <f>'TEOW MASTER'!D61</f>
        <v>0.28999999999999998</v>
      </c>
      <c r="O89" s="75">
        <f t="shared" si="68"/>
        <v>1.6855151952568438E-6</v>
      </c>
      <c r="P89" s="73">
        <f>'MFW MASTER'!E86</f>
        <v>0.28999999999999998</v>
      </c>
      <c r="Q89" s="74">
        <f t="shared" si="69"/>
        <v>3.4862097214848164E-6</v>
      </c>
      <c r="R89" s="73">
        <f>'TEOW MASTER'!E61</f>
        <v>0.28999999999999998</v>
      </c>
      <c r="S89" s="75">
        <f t="shared" si="86"/>
        <v>1.6891551813696634E-6</v>
      </c>
      <c r="T89" s="73">
        <f>'MFW MASTER'!F86</f>
        <v>0.28999999999999998</v>
      </c>
      <c r="U89" s="74">
        <f t="shared" si="70"/>
        <v>3.4937000672918533E-6</v>
      </c>
      <c r="V89" s="84">
        <f>'TEOW MASTER'!F61</f>
        <v>0.28999999999999998</v>
      </c>
      <c r="W89" s="75">
        <f t="shared" si="87"/>
        <v>1.6955173865553174E-6</v>
      </c>
      <c r="X89" s="73">
        <f>'MFW MASTER'!G86</f>
        <v>0.28999999999999998</v>
      </c>
      <c r="Y89" s="74">
        <f t="shared" si="71"/>
        <v>3.4996056253585667E-6</v>
      </c>
      <c r="Z89" s="84">
        <f>'TEOW MASTER'!G61</f>
        <v>0.28999999999999998</v>
      </c>
      <c r="AA89" s="74">
        <f t="shared" si="88"/>
        <v>1.703064127378948E-6</v>
      </c>
      <c r="AB89" s="73">
        <f>'MFW MASTER'!H86</f>
        <v>0.28999999999999998</v>
      </c>
      <c r="AC89" s="74">
        <f t="shared" si="72"/>
        <v>3.5047560836248862E-6</v>
      </c>
      <c r="AD89" s="84">
        <f>'TEOW MASTER'!H61</f>
        <v>0.28999999999999998</v>
      </c>
      <c r="AE89" s="74">
        <f t="shared" si="89"/>
        <v>1.7100551272870378E-6</v>
      </c>
      <c r="AF89" s="73">
        <f>'MFW MASTER'!I86</f>
        <v>0.28999999999999998</v>
      </c>
      <c r="AG89" s="75">
        <f t="shared" si="73"/>
        <v>3.5101939497230449E-6</v>
      </c>
      <c r="AH89" s="84">
        <f>'TEOW MASTER'!I61</f>
        <v>0.28999999999999998</v>
      </c>
      <c r="AI89" s="75">
        <f t="shared" si="90"/>
        <v>1.7154780724445917E-6</v>
      </c>
      <c r="AJ89" s="73">
        <f>'MFW MASTER'!J86</f>
        <v>0.28999999999999998</v>
      </c>
      <c r="AK89" s="74">
        <f t="shared" si="74"/>
        <v>3.5166199856031132E-6</v>
      </c>
      <c r="AL89" s="84">
        <f>'TEOW MASTER'!J61</f>
        <v>0.28999999999999998</v>
      </c>
      <c r="AM89" s="75">
        <f t="shared" si="91"/>
        <v>1.7187474334807773E-6</v>
      </c>
      <c r="AN89" s="73">
        <f>'MFW MASTER'!K86</f>
        <v>0.28999999999999998</v>
      </c>
      <c r="AO89" s="74">
        <f t="shared" si="75"/>
        <v>3.525601281290451E-6</v>
      </c>
      <c r="AP89" s="84">
        <f>'TEOW MASTER'!K61</f>
        <v>0.28999999999999998</v>
      </c>
      <c r="AQ89" s="74">
        <f t="shared" si="92"/>
        <v>1.7326862339556648E-6</v>
      </c>
      <c r="AR89" s="73">
        <f>'MFW MASTER'!L86</f>
        <v>0.28999999999999998</v>
      </c>
      <c r="AS89" s="74">
        <f t="shared" si="76"/>
        <v>3.5323776138325883E-6</v>
      </c>
      <c r="AT89" s="84">
        <f>'TEOW MASTER'!L61</f>
        <v>0.28999999999999998</v>
      </c>
      <c r="AU89" s="75">
        <f t="shared" si="93"/>
        <v>1.7411011476198525E-6</v>
      </c>
      <c r="AV89" s="73">
        <f>'MFW MASTER'!M86</f>
        <v>0.28999999999999998</v>
      </c>
      <c r="AW89" s="74">
        <f t="shared" si="77"/>
        <v>3.5370711795566278E-6</v>
      </c>
      <c r="AX89" s="84">
        <f>'TEOW MASTER'!M61</f>
        <v>0.28999999999999998</v>
      </c>
      <c r="AY89" s="75">
        <f t="shared" si="94"/>
        <v>1.7482381954775424E-6</v>
      </c>
      <c r="AZ89" s="77">
        <f>'MFW MASTER'!N86</f>
        <v>0.28999999999999998</v>
      </c>
      <c r="BA89" s="74">
        <f t="shared" si="78"/>
        <v>3.543115501011813E-6</v>
      </c>
      <c r="BB89" s="84">
        <f>'TEOW MASTER'!N61</f>
        <v>0.28999999999999998</v>
      </c>
      <c r="BC89" s="75">
        <f t="shared" si="79"/>
        <v>1.7611877029797605E-6</v>
      </c>
      <c r="BD89" s="73">
        <f>BB89+'TEOW_TREND_2013_2014 &amp; Gain App'!R92</f>
        <v>0.28999999999999998</v>
      </c>
      <c r="BE89" s="74">
        <f t="shared" si="96"/>
        <v>1.7325110518232426E-6</v>
      </c>
      <c r="BF89" s="78">
        <f>MFW_TREND_2013_2014!P88</f>
        <v>0.28999999999999998</v>
      </c>
      <c r="BG89" s="79">
        <f t="shared" si="80"/>
        <v>3.5528187759191567E-6</v>
      </c>
      <c r="BH89" s="80">
        <f>'TEOW_TREND_2013_2014 &amp; Gain App'!P92</f>
        <v>0.28999999999999998</v>
      </c>
      <c r="BI89" s="81">
        <f t="shared" si="81"/>
        <v>1.7615063139094749E-6</v>
      </c>
      <c r="BJ89" s="80">
        <f>MFW_TREND_2013_2014!Q88</f>
        <v>0.28999999999999998</v>
      </c>
      <c r="BK89" s="79">
        <f t="shared" si="82"/>
        <v>3.5589389747506775E-6</v>
      </c>
      <c r="BL89" s="78">
        <f>'TEOW_TREND_2013_2014 &amp; Gain App'!Q92</f>
        <v>0.28999999999999998</v>
      </c>
      <c r="BM89" s="79">
        <f t="shared" si="83"/>
        <v>1.7691014421728721E-6</v>
      </c>
      <c r="BN89" s="82">
        <f t="shared" si="97"/>
        <v>0</v>
      </c>
      <c r="BO89" s="82">
        <f t="shared" si="95"/>
        <v>0</v>
      </c>
      <c r="BP89" s="82">
        <f t="shared" si="63"/>
        <v>0</v>
      </c>
      <c r="BQ89" s="82">
        <f t="shared" si="84"/>
        <v>0</v>
      </c>
    </row>
    <row r="90" spans="1:69" ht="15" x14ac:dyDescent="0.2">
      <c r="A90" s="72">
        <v>87</v>
      </c>
      <c r="B90" s="72">
        <v>784</v>
      </c>
      <c r="C90" s="67" t="s">
        <v>94</v>
      </c>
      <c r="D90" s="73">
        <f>'MFW MASTER'!B87</f>
        <v>0.28000000000000003</v>
      </c>
      <c r="E90" s="74">
        <f t="shared" si="85"/>
        <v>3.35348459516978E-6</v>
      </c>
      <c r="F90" s="73">
        <f>'TEOW MASTER'!B106</f>
        <v>0.27</v>
      </c>
      <c r="G90" s="74">
        <f t="shared" si="64"/>
        <v>1.5600875746492875E-6</v>
      </c>
      <c r="H90" s="73">
        <f>'MFW MASTER'!C87</f>
        <v>0.28000000000000003</v>
      </c>
      <c r="I90" s="75">
        <f t="shared" si="65"/>
        <v>3.3567737523809203E-6</v>
      </c>
      <c r="J90" s="73">
        <f>'TEOW MASTER'!C106</f>
        <v>0.27</v>
      </c>
      <c r="K90" s="74">
        <f t="shared" si="66"/>
        <v>1.5639865092649704E-6</v>
      </c>
      <c r="L90" s="73">
        <f>'MFW MASTER'!D87</f>
        <v>0.28000000000000003</v>
      </c>
      <c r="M90" s="74">
        <f t="shared" si="67"/>
        <v>3.361476766393815E-6</v>
      </c>
      <c r="N90" s="73">
        <f>'TEOW MASTER'!D106</f>
        <v>0.27</v>
      </c>
      <c r="O90" s="75">
        <f t="shared" si="68"/>
        <v>1.5692727679977514E-6</v>
      </c>
      <c r="P90" s="73">
        <f>'MFW MASTER'!E87</f>
        <v>0.28000000000000003</v>
      </c>
      <c r="Q90" s="74">
        <f t="shared" si="69"/>
        <v>3.365995593157754E-6</v>
      </c>
      <c r="R90" s="73">
        <f>'TEOW MASTER'!E106</f>
        <v>0.27</v>
      </c>
      <c r="S90" s="75">
        <f t="shared" si="86"/>
        <v>1.5726617205855488E-6</v>
      </c>
      <c r="T90" s="73">
        <f>'MFW MASTER'!F87</f>
        <v>0.28000000000000003</v>
      </c>
      <c r="U90" s="74">
        <f t="shared" si="70"/>
        <v>3.3732276511783417E-6</v>
      </c>
      <c r="V90" s="84">
        <f>'TEOW MASTER'!F106</f>
        <v>0.27</v>
      </c>
      <c r="W90" s="75">
        <f t="shared" si="87"/>
        <v>1.5785851529997783E-6</v>
      </c>
      <c r="X90" s="73">
        <f>'MFW MASTER'!G87</f>
        <v>0.28000000000000003</v>
      </c>
      <c r="Y90" s="74">
        <f t="shared" si="71"/>
        <v>3.3789295693117199E-6</v>
      </c>
      <c r="Z90" s="84">
        <f>'TEOW MASTER'!G106</f>
        <v>0.27</v>
      </c>
      <c r="AA90" s="74">
        <f t="shared" si="88"/>
        <v>1.5856114289390206E-6</v>
      </c>
      <c r="AB90" s="73">
        <f>'MFW MASTER'!H87</f>
        <v>0.28000000000000003</v>
      </c>
      <c r="AC90" s="74">
        <f t="shared" si="72"/>
        <v>3.383902425568856E-6</v>
      </c>
      <c r="AD90" s="84">
        <f>'TEOW MASTER'!H106</f>
        <v>0.27</v>
      </c>
      <c r="AE90" s="74">
        <f t="shared" si="89"/>
        <v>1.5921202909224145E-6</v>
      </c>
      <c r="AF90" s="73">
        <f>'MFW MASTER'!I87</f>
        <v>0.28000000000000003</v>
      </c>
      <c r="AG90" s="75">
        <f t="shared" si="73"/>
        <v>3.3891527790429403E-6</v>
      </c>
      <c r="AH90" s="84">
        <f>'TEOW MASTER'!I106</f>
        <v>0.27</v>
      </c>
      <c r="AI90" s="75">
        <f t="shared" si="90"/>
        <v>1.5971692398622063E-6</v>
      </c>
      <c r="AJ90" s="73">
        <f>'MFW MASTER'!J87</f>
        <v>0.28000000000000003</v>
      </c>
      <c r="AK90" s="74">
        <f t="shared" si="74"/>
        <v>3.3953572274788685E-6</v>
      </c>
      <c r="AL90" s="84">
        <f>'TEOW MASTER'!J106</f>
        <v>0.27</v>
      </c>
      <c r="AM90" s="75">
        <f t="shared" si="91"/>
        <v>1.6002131277234824E-6</v>
      </c>
      <c r="AN90" s="73">
        <f>'MFW MASTER'!K87</f>
        <v>0.28000000000000003</v>
      </c>
      <c r="AO90" s="74">
        <f t="shared" si="75"/>
        <v>3.4040288233149188E-6</v>
      </c>
      <c r="AP90" s="84">
        <f>'TEOW MASTER'!K106</f>
        <v>0.27</v>
      </c>
      <c r="AQ90" s="74">
        <f t="shared" si="92"/>
        <v>1.613190631613895E-6</v>
      </c>
      <c r="AR90" s="73">
        <f>'MFW MASTER'!L87</f>
        <v>0.28000000000000003</v>
      </c>
      <c r="AS90" s="74">
        <f t="shared" si="76"/>
        <v>3.410571489217672E-6</v>
      </c>
      <c r="AT90" s="84">
        <f>'TEOW MASTER'!L106</f>
        <v>0.27</v>
      </c>
      <c r="AU90" s="75">
        <f t="shared" si="93"/>
        <v>1.6210252064046905E-6</v>
      </c>
      <c r="AV90" s="73">
        <f>'MFW MASTER'!M87</f>
        <v>0.28000000000000003</v>
      </c>
      <c r="AW90" s="74">
        <f t="shared" si="77"/>
        <v>3.4151032078477792E-6</v>
      </c>
      <c r="AX90" s="84">
        <f>'TEOW MASTER'!M106</f>
        <v>0.27</v>
      </c>
      <c r="AY90" s="75">
        <f t="shared" si="94"/>
        <v>1.6276700440652983E-6</v>
      </c>
      <c r="AZ90" s="77">
        <f>'MFW MASTER'!N87</f>
        <v>0.28000000000000003</v>
      </c>
      <c r="BA90" s="74">
        <f t="shared" si="78"/>
        <v>3.4209391044251992E-6</v>
      </c>
      <c r="BB90" s="84">
        <f>'TEOW MASTER'!N106</f>
        <v>0.27</v>
      </c>
      <c r="BC90" s="75">
        <f t="shared" si="79"/>
        <v>1.6397264820846047E-6</v>
      </c>
      <c r="BD90" s="73">
        <f>BB90+'TEOW_TREND_2013_2014 &amp; Gain App'!R94</f>
        <v>0.27</v>
      </c>
      <c r="BE90" s="74">
        <f t="shared" si="96"/>
        <v>1.6130275310078468E-6</v>
      </c>
      <c r="BF90" s="78">
        <f>MFW_TREND_2013_2014!P89</f>
        <v>0.28000000000000014</v>
      </c>
      <c r="BG90" s="79">
        <f t="shared" si="80"/>
        <v>3.4303077836460841E-6</v>
      </c>
      <c r="BH90" s="80">
        <f>'TEOW_TREND_2013_2014 &amp; Gain App'!P94</f>
        <v>0.27</v>
      </c>
      <c r="BI90" s="81">
        <f t="shared" si="81"/>
        <v>1.6400231198467527E-6</v>
      </c>
      <c r="BJ90" s="80">
        <f>MFW_TREND_2013_2014!Q89</f>
        <v>0.28000000000000019</v>
      </c>
      <c r="BK90" s="79">
        <f t="shared" si="82"/>
        <v>3.4362169411385875E-6</v>
      </c>
      <c r="BL90" s="78">
        <f>'TEOW_TREND_2013_2014 &amp; Gain App'!Q94</f>
        <v>0.27</v>
      </c>
      <c r="BM90" s="79">
        <f t="shared" si="83"/>
        <v>1.6470944461609501E-6</v>
      </c>
      <c r="BN90" s="82">
        <f t="shared" si="97"/>
        <v>0</v>
      </c>
      <c r="BO90" s="82">
        <f t="shared" si="95"/>
        <v>0</v>
      </c>
      <c r="BP90" s="82">
        <f t="shared" si="63"/>
        <v>0</v>
      </c>
      <c r="BQ90" s="82">
        <f t="shared" si="84"/>
        <v>0</v>
      </c>
    </row>
    <row r="91" spans="1:69" ht="15" x14ac:dyDescent="0.2">
      <c r="A91" s="72">
        <v>88</v>
      </c>
      <c r="B91" s="72">
        <v>92</v>
      </c>
      <c r="C91" s="67" t="s">
        <v>95</v>
      </c>
      <c r="D91" s="73">
        <f>'MFW MASTER'!B88</f>
        <v>0.26</v>
      </c>
      <c r="E91" s="74">
        <f t="shared" si="85"/>
        <v>3.1139499812290812E-6</v>
      </c>
      <c r="F91" s="73">
        <f>'TEOW MASTER'!B13</f>
        <v>0.27</v>
      </c>
      <c r="G91" s="74">
        <f t="shared" si="64"/>
        <v>1.5600875746492875E-6</v>
      </c>
      <c r="H91" s="73">
        <f>'MFW MASTER'!C88</f>
        <v>0.26</v>
      </c>
      <c r="I91" s="75">
        <f t="shared" si="65"/>
        <v>3.1170041986394258E-6</v>
      </c>
      <c r="J91" s="73">
        <f>'TEOW MASTER'!C13</f>
        <v>0.27</v>
      </c>
      <c r="K91" s="74">
        <f t="shared" si="66"/>
        <v>1.5639865092649704E-6</v>
      </c>
      <c r="L91" s="73">
        <f>'MFW MASTER'!D88</f>
        <v>0.26</v>
      </c>
      <c r="M91" s="74">
        <f t="shared" si="67"/>
        <v>3.1213712830799709E-6</v>
      </c>
      <c r="N91" s="73">
        <f>'TEOW MASTER'!D13</f>
        <v>0.27</v>
      </c>
      <c r="O91" s="75">
        <f t="shared" si="68"/>
        <v>1.5692727679977514E-6</v>
      </c>
      <c r="P91" s="73">
        <f>'MFW MASTER'!E88</f>
        <v>0.26</v>
      </c>
      <c r="Q91" s="74">
        <f t="shared" si="69"/>
        <v>3.1255673365036287E-6</v>
      </c>
      <c r="R91" s="73">
        <f>'TEOW MASTER'!E13</f>
        <v>0.27</v>
      </c>
      <c r="S91" s="75">
        <f t="shared" si="86"/>
        <v>1.5726617205855488E-6</v>
      </c>
      <c r="T91" s="73">
        <f>'MFW MASTER'!F88</f>
        <v>0.26</v>
      </c>
      <c r="U91" s="74">
        <f t="shared" si="70"/>
        <v>3.1322828189513173E-6</v>
      </c>
      <c r="V91" s="84">
        <f>'TEOW MASTER'!F13</f>
        <v>0.27</v>
      </c>
      <c r="W91" s="75">
        <f t="shared" si="87"/>
        <v>1.5785851529997783E-6</v>
      </c>
      <c r="X91" s="73">
        <f>'MFW MASTER'!G88</f>
        <v>0.26</v>
      </c>
      <c r="Y91" s="74">
        <f t="shared" si="71"/>
        <v>3.1375774572180255E-6</v>
      </c>
      <c r="Z91" s="84">
        <f>'TEOW MASTER'!G13</f>
        <v>0.27</v>
      </c>
      <c r="AA91" s="74">
        <f t="shared" si="88"/>
        <v>1.5856114289390206E-6</v>
      </c>
      <c r="AB91" s="73">
        <f>'MFW MASTER'!H88</f>
        <v>0.26</v>
      </c>
      <c r="AC91" s="74">
        <f t="shared" si="72"/>
        <v>3.1421951094567948E-6</v>
      </c>
      <c r="AD91" s="84">
        <f>'TEOW MASTER'!H13</f>
        <v>0.27</v>
      </c>
      <c r="AE91" s="74">
        <f t="shared" si="89"/>
        <v>1.5921202909224145E-6</v>
      </c>
      <c r="AF91" s="73">
        <f>'MFW MASTER'!I88</f>
        <v>0.26</v>
      </c>
      <c r="AG91" s="75">
        <f t="shared" si="73"/>
        <v>3.1470704376827303E-6</v>
      </c>
      <c r="AH91" s="84">
        <f>'TEOW MASTER'!I13</f>
        <v>0.27</v>
      </c>
      <c r="AI91" s="75">
        <f t="shared" si="90"/>
        <v>1.5971692398622063E-6</v>
      </c>
      <c r="AJ91" s="73">
        <f>'MFW MASTER'!J88</f>
        <v>0.26</v>
      </c>
      <c r="AK91" s="74">
        <f t="shared" si="74"/>
        <v>3.1528317112303778E-6</v>
      </c>
      <c r="AL91" s="84">
        <f>'TEOW MASTER'!J13</f>
        <v>0.27</v>
      </c>
      <c r="AM91" s="75">
        <f t="shared" si="91"/>
        <v>1.6002131277234824E-6</v>
      </c>
      <c r="AN91" s="73">
        <f>'MFW MASTER'!K88</f>
        <v>0.26</v>
      </c>
      <c r="AO91" s="74">
        <f t="shared" si="75"/>
        <v>3.160883907363853E-6</v>
      </c>
      <c r="AP91" s="84">
        <f>'TEOW MASTER'!K13</f>
        <v>0.27</v>
      </c>
      <c r="AQ91" s="74">
        <f t="shared" si="92"/>
        <v>1.613190631613895E-6</v>
      </c>
      <c r="AR91" s="73">
        <f>'MFW MASTER'!L88</f>
        <v>0.26</v>
      </c>
      <c r="AS91" s="74">
        <f t="shared" si="76"/>
        <v>3.1669592399878382E-6</v>
      </c>
      <c r="AT91" s="84">
        <f>'TEOW MASTER'!L13</f>
        <v>0.27</v>
      </c>
      <c r="AU91" s="75">
        <f t="shared" si="93"/>
        <v>1.6210252064046905E-6</v>
      </c>
      <c r="AV91" s="73">
        <f>'MFW MASTER'!M88</f>
        <v>0.26</v>
      </c>
      <c r="AW91" s="74">
        <f t="shared" si="77"/>
        <v>3.1711672644300806E-6</v>
      </c>
      <c r="AX91" s="84">
        <f>'TEOW MASTER'!M13</f>
        <v>0.27</v>
      </c>
      <c r="AY91" s="75">
        <f t="shared" si="94"/>
        <v>1.6276700440652983E-6</v>
      </c>
      <c r="AZ91" s="77">
        <f>'MFW MASTER'!N88</f>
        <v>0.26</v>
      </c>
      <c r="BA91" s="74">
        <f t="shared" si="78"/>
        <v>3.1765863112519705E-6</v>
      </c>
      <c r="BB91" s="84">
        <f>'TEOW MASTER'!N13</f>
        <v>0.27</v>
      </c>
      <c r="BC91" s="75">
        <f t="shared" si="79"/>
        <v>1.6397264820846047E-6</v>
      </c>
      <c r="BD91" s="73">
        <f>BB91+'TEOW_TREND_2013_2014 &amp; Gain App'!R93</f>
        <v>0.27</v>
      </c>
      <c r="BE91" s="74">
        <f t="shared" si="96"/>
        <v>1.6130275310078468E-6</v>
      </c>
      <c r="BF91" s="78">
        <f>MFW_TREND_2013_2014!P90</f>
        <v>0.2599999999999999</v>
      </c>
      <c r="BG91" s="79">
        <f t="shared" si="80"/>
        <v>3.1852857990999326E-6</v>
      </c>
      <c r="BH91" s="80">
        <f>'TEOW_TREND_2013_2014 &amp; Gain App'!P93</f>
        <v>0.27</v>
      </c>
      <c r="BI91" s="81">
        <f t="shared" si="81"/>
        <v>1.6400231198467527E-6</v>
      </c>
      <c r="BJ91" s="80">
        <f>MFW_TREND_2013_2014!Q90</f>
        <v>0.25999999999999984</v>
      </c>
      <c r="BK91" s="79">
        <f t="shared" si="82"/>
        <v>3.1907728739143985E-6</v>
      </c>
      <c r="BL91" s="78">
        <f>'TEOW_TREND_2013_2014 &amp; Gain App'!Q93</f>
        <v>0.27</v>
      </c>
      <c r="BM91" s="79">
        <f t="shared" si="83"/>
        <v>1.6470944461609501E-6</v>
      </c>
      <c r="BN91" s="82">
        <f t="shared" si="97"/>
        <v>0</v>
      </c>
      <c r="BO91" s="82">
        <f t="shared" si="95"/>
        <v>0</v>
      </c>
      <c r="BP91" s="82">
        <f t="shared" si="63"/>
        <v>0</v>
      </c>
      <c r="BQ91" s="82">
        <f t="shared" si="84"/>
        <v>0</v>
      </c>
    </row>
    <row r="92" spans="1:69" ht="30" x14ac:dyDescent="0.2">
      <c r="A92" s="72">
        <v>89</v>
      </c>
      <c r="B92" s="72">
        <v>670</v>
      </c>
      <c r="C92" s="67" t="s">
        <v>96</v>
      </c>
      <c r="D92" s="73">
        <f>'MFW MASTER'!B89</f>
        <v>0.19</v>
      </c>
      <c r="E92" s="74">
        <f t="shared" si="85"/>
        <v>2.2755788324366363E-6</v>
      </c>
      <c r="F92" s="73">
        <f>'TEOW MASTER'!B91</f>
        <v>76.84</v>
      </c>
      <c r="G92" s="74">
        <f t="shared" si="64"/>
        <v>4.4398936754093057E-4</v>
      </c>
      <c r="H92" s="73">
        <f>'MFW MASTER'!C89</f>
        <v>0.19</v>
      </c>
      <c r="I92" s="75">
        <f t="shared" si="65"/>
        <v>2.2778107605441959E-6</v>
      </c>
      <c r="J92" s="73">
        <f>'TEOW MASTER'!C91</f>
        <v>76.819999999999993</v>
      </c>
      <c r="K92" s="74">
        <f t="shared" si="66"/>
        <v>4.4498312459901858E-4</v>
      </c>
      <c r="L92" s="73">
        <f>'MFW MASTER'!D89</f>
        <v>0.19</v>
      </c>
      <c r="M92" s="74">
        <f t="shared" si="67"/>
        <v>2.281002091481517E-6</v>
      </c>
      <c r="N92" s="73">
        <f>'TEOW MASTER'!D91</f>
        <v>76.8</v>
      </c>
      <c r="O92" s="75">
        <f t="shared" si="68"/>
        <v>4.4637092067491589E-4</v>
      </c>
      <c r="P92" s="73">
        <f>'MFW MASTER'!E89</f>
        <v>0.19</v>
      </c>
      <c r="Q92" s="74">
        <f t="shared" si="69"/>
        <v>2.28406843821419E-6</v>
      </c>
      <c r="R92" s="73">
        <f>'TEOW MASTER'!E91</f>
        <v>76.77</v>
      </c>
      <c r="S92" s="75">
        <f t="shared" si="86"/>
        <v>4.4716014921982432E-4</v>
      </c>
      <c r="T92" s="73">
        <f>'MFW MASTER'!F89</f>
        <v>0.19</v>
      </c>
      <c r="U92" s="74">
        <f t="shared" si="70"/>
        <v>2.2889759061567317E-6</v>
      </c>
      <c r="V92" s="84">
        <f>'TEOW MASTER'!F91</f>
        <v>76.739999999999995</v>
      </c>
      <c r="W92" s="75">
        <f t="shared" si="87"/>
        <v>4.4866898015260361E-4</v>
      </c>
      <c r="X92" s="73">
        <f>'MFW MASTER'!G89</f>
        <v>0.19</v>
      </c>
      <c r="Y92" s="74">
        <f t="shared" si="71"/>
        <v>2.2928450648900956E-6</v>
      </c>
      <c r="Z92" s="84">
        <f>'TEOW MASTER'!G91</f>
        <v>76.67</v>
      </c>
      <c r="AA92" s="74">
        <f t="shared" si="88"/>
        <v>4.5025491946946186E-4</v>
      </c>
      <c r="AB92" s="73">
        <f>'MFW MASTER'!H89</f>
        <v>0.19</v>
      </c>
      <c r="AC92" s="74">
        <f t="shared" si="72"/>
        <v>2.2962195030645806E-6</v>
      </c>
      <c r="AD92" s="84">
        <f>'TEOW MASTER'!H91</f>
        <v>76.650000000000006</v>
      </c>
      <c r="AE92" s="74">
        <f t="shared" si="89"/>
        <v>4.5198526036741883E-4</v>
      </c>
      <c r="AF92" s="73">
        <f>'MFW MASTER'!I89</f>
        <v>0.19</v>
      </c>
      <c r="AG92" s="75">
        <f t="shared" si="73"/>
        <v>2.2997822429219951E-6</v>
      </c>
      <c r="AH92" s="84">
        <f>'TEOW MASTER'!I91</f>
        <v>76.58</v>
      </c>
      <c r="AI92" s="75">
        <f t="shared" si="90"/>
        <v>4.5300451995795464E-4</v>
      </c>
      <c r="AJ92" s="73">
        <f>'MFW MASTER'!J89</f>
        <v>0.19</v>
      </c>
      <c r="AK92" s="74">
        <f t="shared" si="74"/>
        <v>2.3039924043606606E-6</v>
      </c>
      <c r="AL92" s="84">
        <f>'TEOW MASTER'!J91</f>
        <v>76.489999999999995</v>
      </c>
      <c r="AM92" s="75">
        <f t="shared" si="91"/>
        <v>4.5333445236877466E-4</v>
      </c>
      <c r="AN92" s="73">
        <f>'MFW MASTER'!K89</f>
        <v>0.19</v>
      </c>
      <c r="AO92" s="74">
        <f t="shared" si="75"/>
        <v>2.3098767015351234E-6</v>
      </c>
      <c r="AP92" s="84">
        <f>'TEOW MASTER'!K91</f>
        <v>76.37</v>
      </c>
      <c r="AQ92" s="74">
        <f t="shared" si="92"/>
        <v>4.5629395754204872E-4</v>
      </c>
      <c r="AR92" s="73">
        <f>'MFW MASTER'!L89</f>
        <v>0.19</v>
      </c>
      <c r="AS92" s="74">
        <f t="shared" si="76"/>
        <v>2.3143163676834203E-6</v>
      </c>
      <c r="AT92" s="84">
        <f>'TEOW MASTER'!L91</f>
        <v>76.150000000000006</v>
      </c>
      <c r="AU92" s="75">
        <f t="shared" si="93"/>
        <v>4.5718914617673032E-4</v>
      </c>
      <c r="AV92" s="73">
        <f>'MFW MASTER'!M89</f>
        <v>0.19</v>
      </c>
      <c r="AW92" s="74">
        <f t="shared" si="77"/>
        <v>2.3173914624681358E-6</v>
      </c>
      <c r="AX92" s="84">
        <f>'TEOW MASTER'!M91</f>
        <v>76.03</v>
      </c>
      <c r="AY92" s="75">
        <f t="shared" si="94"/>
        <v>4.5833982759364671E-4</v>
      </c>
      <c r="AZ92" s="77">
        <f>'MFW MASTER'!N89</f>
        <v>0.19</v>
      </c>
      <c r="BA92" s="74">
        <f t="shared" si="78"/>
        <v>2.3213515351456706E-6</v>
      </c>
      <c r="BB92" s="84">
        <f>'TEOW MASTER'!N91</f>
        <v>75.95</v>
      </c>
      <c r="BC92" s="75">
        <f t="shared" si="79"/>
        <v>4.6124898634935455E-4</v>
      </c>
      <c r="BD92" s="73">
        <f>BB92+'TEOW_TREND_2013_2014 &amp; Gain App'!R61</f>
        <v>76.02</v>
      </c>
      <c r="BE92" s="74">
        <f t="shared" si="96"/>
        <v>4.5415686261932037E-4</v>
      </c>
      <c r="BF92" s="78">
        <f>MFW_TREND_2013_2014!P91</f>
        <v>0.18999999999999997</v>
      </c>
      <c r="BG92" s="79">
        <f t="shared" si="80"/>
        <v>2.3277088531884127E-6</v>
      </c>
      <c r="BH92" s="80">
        <f>'TEOW_TREND_2013_2014 &amp; Gain App'!P61</f>
        <v>76.001538461538473</v>
      </c>
      <c r="BI92" s="81">
        <f t="shared" si="81"/>
        <v>4.6164548229942702E-4</v>
      </c>
      <c r="BJ92" s="80">
        <f>MFW_TREND_2013_2014!Q91</f>
        <v>0.18999999999999997</v>
      </c>
      <c r="BK92" s="79">
        <f t="shared" si="82"/>
        <v>2.3317186386297539E-6</v>
      </c>
      <c r="BL92" s="78">
        <f>'TEOW_TREND_2013_2014 &amp; Gain App'!Q61</f>
        <v>75.926373626373632</v>
      </c>
      <c r="BM92" s="79">
        <f t="shared" si="83"/>
        <v>4.6317743821163419E-4</v>
      </c>
      <c r="BN92" s="82">
        <f t="shared" si="97"/>
        <v>0</v>
      </c>
      <c r="BO92" s="82">
        <f t="shared" si="95"/>
        <v>0</v>
      </c>
      <c r="BP92" s="82">
        <f t="shared" si="63"/>
        <v>1.1582509109838632E-2</v>
      </c>
      <c r="BQ92" s="82">
        <f t="shared" si="84"/>
        <v>9.6520909248655267E-4</v>
      </c>
    </row>
    <row r="93" spans="1:69" ht="15" x14ac:dyDescent="0.2">
      <c r="A93" s="72">
        <v>90</v>
      </c>
      <c r="B93" s="72">
        <v>262</v>
      </c>
      <c r="C93" s="67" t="s">
        <v>97</v>
      </c>
      <c r="D93" s="73">
        <f>'MFW MASTER'!B90</f>
        <v>0.17</v>
      </c>
      <c r="E93" s="74">
        <f t="shared" si="85"/>
        <v>2.036044218495938E-6</v>
      </c>
      <c r="F93" s="73">
        <f>'TEOW MASTER'!B36</f>
        <v>0.17</v>
      </c>
      <c r="G93" s="74">
        <f t="shared" si="64"/>
        <v>9.8227736181621814E-7</v>
      </c>
      <c r="H93" s="73">
        <f>'MFW MASTER'!C90</f>
        <v>0.17</v>
      </c>
      <c r="I93" s="75">
        <f t="shared" si="65"/>
        <v>2.0380412068027018E-6</v>
      </c>
      <c r="J93" s="73">
        <f>'TEOW MASTER'!C36</f>
        <v>0.17</v>
      </c>
      <c r="K93" s="74">
        <f t="shared" si="66"/>
        <v>9.8473224657424064E-7</v>
      </c>
      <c r="L93" s="73">
        <f>'MFW MASTER'!D90</f>
        <v>0.17</v>
      </c>
      <c r="M93" s="74">
        <f t="shared" si="67"/>
        <v>2.0408966081676733E-6</v>
      </c>
      <c r="N93" s="73">
        <f>'TEOW MASTER'!D36</f>
        <v>0.17</v>
      </c>
      <c r="O93" s="75">
        <f t="shared" si="68"/>
        <v>9.8806063170228786E-7</v>
      </c>
      <c r="P93" s="73">
        <f>'MFW MASTER'!E90</f>
        <v>0.17</v>
      </c>
      <c r="Q93" s="74">
        <f t="shared" si="69"/>
        <v>2.0436401815600651E-6</v>
      </c>
      <c r="R93" s="73">
        <f>'TEOW MASTER'!E36</f>
        <v>0.17</v>
      </c>
      <c r="S93" s="75">
        <f t="shared" si="86"/>
        <v>9.9019441666497521E-7</v>
      </c>
      <c r="T93" s="73">
        <f>'MFW MASTER'!F90</f>
        <v>0.17</v>
      </c>
      <c r="U93" s="74">
        <f t="shared" si="70"/>
        <v>2.0480310739297077E-6</v>
      </c>
      <c r="V93" s="84">
        <f>'TEOW MASTER'!F36</f>
        <v>0.17</v>
      </c>
      <c r="W93" s="75">
        <f t="shared" si="87"/>
        <v>9.9392398522208272E-7</v>
      </c>
      <c r="X93" s="73">
        <f>'MFW MASTER'!G90</f>
        <v>0.17</v>
      </c>
      <c r="Y93" s="74">
        <f t="shared" si="71"/>
        <v>2.0514929527964016E-6</v>
      </c>
      <c r="Z93" s="84">
        <f>'TEOW MASTER'!G36</f>
        <v>0.17</v>
      </c>
      <c r="AA93" s="74">
        <f t="shared" si="88"/>
        <v>9.9834793673938339E-7</v>
      </c>
      <c r="AB93" s="73">
        <f>'MFW MASTER'!H90</f>
        <v>0.17</v>
      </c>
      <c r="AC93" s="74">
        <f t="shared" si="72"/>
        <v>2.0545121869525198E-6</v>
      </c>
      <c r="AD93" s="84">
        <f>'TEOW MASTER'!H36</f>
        <v>0.17</v>
      </c>
      <c r="AE93" s="74">
        <f t="shared" si="89"/>
        <v>1.0024461090992981E-6</v>
      </c>
      <c r="AF93" s="73">
        <f>'MFW MASTER'!I90</f>
        <v>0.17</v>
      </c>
      <c r="AG93" s="75">
        <f t="shared" si="73"/>
        <v>2.057699901561785E-6</v>
      </c>
      <c r="AH93" s="84">
        <f>'TEOW MASTER'!I36</f>
        <v>0.17</v>
      </c>
      <c r="AI93" s="75">
        <f t="shared" si="90"/>
        <v>1.0056250769502781E-6</v>
      </c>
      <c r="AJ93" s="73">
        <f>'MFW MASTER'!J90</f>
        <v>0.17</v>
      </c>
      <c r="AK93" s="74">
        <f t="shared" si="74"/>
        <v>2.0614668881121699E-6</v>
      </c>
      <c r="AL93" s="84">
        <f>'TEOW MASTER'!J36</f>
        <v>0.17</v>
      </c>
      <c r="AM93" s="75">
        <f t="shared" si="91"/>
        <v>1.0075415989370075E-6</v>
      </c>
      <c r="AN93" s="73">
        <f>'MFW MASTER'!K90</f>
        <v>0.17</v>
      </c>
      <c r="AO93" s="74">
        <f t="shared" si="75"/>
        <v>2.0667317855840576E-6</v>
      </c>
      <c r="AP93" s="84">
        <f>'TEOW MASTER'!K36</f>
        <v>0.17</v>
      </c>
      <c r="AQ93" s="74">
        <f t="shared" si="92"/>
        <v>1.015712619905045E-6</v>
      </c>
      <c r="AR93" s="73">
        <f>'MFW MASTER'!L90</f>
        <v>0.17</v>
      </c>
      <c r="AS93" s="74">
        <f t="shared" si="76"/>
        <v>2.0707041184535864E-6</v>
      </c>
      <c r="AT93" s="84">
        <f>'TEOW MASTER'!L36</f>
        <v>0.17</v>
      </c>
      <c r="AU93" s="75">
        <f t="shared" si="93"/>
        <v>1.0206455003288793E-6</v>
      </c>
      <c r="AV93" s="73">
        <f>'MFW MASTER'!M90</f>
        <v>0.17</v>
      </c>
      <c r="AW93" s="74">
        <f t="shared" si="77"/>
        <v>2.0734555190504372E-6</v>
      </c>
      <c r="AX93" s="84">
        <f>'TEOW MASTER'!M36</f>
        <v>0.17</v>
      </c>
      <c r="AY93" s="75">
        <f t="shared" si="94"/>
        <v>1.0248292870040767E-6</v>
      </c>
      <c r="AZ93" s="77">
        <f>'MFW MASTER'!N90</f>
        <v>0.17</v>
      </c>
      <c r="BA93" s="74">
        <f t="shared" si="78"/>
        <v>2.0769987419724423E-6</v>
      </c>
      <c r="BB93" s="84">
        <f>'TEOW MASTER'!N36</f>
        <v>0.17</v>
      </c>
      <c r="BC93" s="75">
        <f t="shared" si="79"/>
        <v>1.0324203776088252E-6</v>
      </c>
      <c r="BD93" s="73">
        <f>BB93+'TEOW_TREND_2013_2014 &amp; Gain App'!R95</f>
        <v>0.17</v>
      </c>
      <c r="BE93" s="74">
        <f t="shared" si="96"/>
        <v>1.0156099269308666E-6</v>
      </c>
      <c r="BF93" s="78">
        <f>MFW_TREND_2013_2014!P92</f>
        <v>0.16999999999999996</v>
      </c>
      <c r="BG93" s="79">
        <f t="shared" si="80"/>
        <v>2.0826868686422638E-6</v>
      </c>
      <c r="BH93" s="80">
        <f>'TEOW_TREND_2013_2014 &amp; Gain App'!P95</f>
        <v>0.16999999999999996</v>
      </c>
      <c r="BI93" s="81">
        <f t="shared" si="81"/>
        <v>1.0326071495331402E-6</v>
      </c>
      <c r="BJ93" s="80">
        <f>MFW_TREND_2013_2014!Q92</f>
        <v>0.16999999999999993</v>
      </c>
      <c r="BK93" s="79">
        <f t="shared" si="82"/>
        <v>2.0862745714055687E-6</v>
      </c>
      <c r="BL93" s="78">
        <f>'TEOW_TREND_2013_2014 &amp; Gain App'!Q95</f>
        <v>0.16999999999999993</v>
      </c>
      <c r="BM93" s="79">
        <f t="shared" si="83"/>
        <v>1.0370594661013383E-6</v>
      </c>
      <c r="BN93" s="82">
        <f t="shared" si="97"/>
        <v>0</v>
      </c>
      <c r="BO93" s="82">
        <f t="shared" si="95"/>
        <v>0</v>
      </c>
      <c r="BP93" s="82">
        <f t="shared" si="63"/>
        <v>0</v>
      </c>
      <c r="BQ93" s="82">
        <f t="shared" si="84"/>
        <v>0</v>
      </c>
    </row>
    <row r="94" spans="1:69" ht="15" x14ac:dyDescent="0.2">
      <c r="A94" s="72">
        <v>91</v>
      </c>
      <c r="B94" s="72">
        <v>659</v>
      </c>
      <c r="C94" s="67" t="s">
        <v>98</v>
      </c>
      <c r="D94" s="73">
        <f>'MFW MASTER'!B91</f>
        <v>0.15</v>
      </c>
      <c r="E94" s="74">
        <f t="shared" si="85"/>
        <v>1.796509604555239E-6</v>
      </c>
      <c r="F94" s="73">
        <f>'TEOW MASTER'!B87</f>
        <v>57.94</v>
      </c>
      <c r="G94" s="74">
        <f t="shared" si="64"/>
        <v>3.3478323731548043E-4</v>
      </c>
      <c r="H94" s="73">
        <f>'MFW MASTER'!C91</f>
        <v>0.15</v>
      </c>
      <c r="I94" s="75">
        <f t="shared" si="65"/>
        <v>1.798271653061207E-6</v>
      </c>
      <c r="J94" s="73">
        <f>'TEOW MASTER'!C87</f>
        <v>57.65</v>
      </c>
      <c r="K94" s="74">
        <f t="shared" si="66"/>
        <v>3.3394008244120568E-4</v>
      </c>
      <c r="L94" s="73">
        <f>'MFW MASTER'!D91</f>
        <v>0.15</v>
      </c>
      <c r="M94" s="74">
        <f t="shared" si="67"/>
        <v>1.8007911248538293E-6</v>
      </c>
      <c r="N94" s="73">
        <f>'TEOW MASTER'!D87</f>
        <v>57.54</v>
      </c>
      <c r="O94" s="75">
        <f t="shared" si="68"/>
        <v>3.3442946322440964E-4</v>
      </c>
      <c r="P94" s="73">
        <f>'MFW MASTER'!E91</f>
        <v>0.14000000000000001</v>
      </c>
      <c r="Q94" s="74">
        <f t="shared" si="69"/>
        <v>1.682997796578877E-6</v>
      </c>
      <c r="R94" s="73">
        <f>'TEOW MASTER'!E87</f>
        <v>57.36</v>
      </c>
      <c r="S94" s="75">
        <f t="shared" si="86"/>
        <v>3.34103245528841E-4</v>
      </c>
      <c r="T94" s="73">
        <f>'MFW MASTER'!F91</f>
        <v>0.14000000000000001</v>
      </c>
      <c r="U94" s="74">
        <f t="shared" si="70"/>
        <v>1.6866138255891709E-6</v>
      </c>
      <c r="V94" s="84">
        <f>'TEOW MASTER'!F87</f>
        <v>57.19</v>
      </c>
      <c r="W94" s="75">
        <f t="shared" si="87"/>
        <v>3.3436772185206414E-4</v>
      </c>
      <c r="X94" s="73">
        <f>'MFW MASTER'!G91</f>
        <v>0.14000000000000001</v>
      </c>
      <c r="Y94" s="74">
        <f t="shared" si="71"/>
        <v>1.68946478465586E-6</v>
      </c>
      <c r="Z94" s="84">
        <f>'TEOW MASTER'!G87</f>
        <v>57.06</v>
      </c>
      <c r="AA94" s="74">
        <f t="shared" si="88"/>
        <v>3.3509254864911301E-4</v>
      </c>
      <c r="AB94" s="73">
        <f>'MFW MASTER'!H91</f>
        <v>0.14000000000000001</v>
      </c>
      <c r="AC94" s="74">
        <f t="shared" si="72"/>
        <v>1.691951212784428E-6</v>
      </c>
      <c r="AD94" s="84">
        <f>'TEOW MASTER'!H87</f>
        <v>56.88</v>
      </c>
      <c r="AE94" s="74">
        <f t="shared" si="89"/>
        <v>3.3540667462098869E-4</v>
      </c>
      <c r="AF94" s="73">
        <f>'MFW MASTER'!I91</f>
        <v>0.14000000000000001</v>
      </c>
      <c r="AG94" s="75">
        <f t="shared" si="73"/>
        <v>1.6945763895214702E-6</v>
      </c>
      <c r="AH94" s="84">
        <f>'TEOW MASTER'!I87</f>
        <v>56.79</v>
      </c>
      <c r="AI94" s="75">
        <f t="shared" si="90"/>
        <v>3.3593793011768401E-4</v>
      </c>
      <c r="AJ94" s="73">
        <f>'MFW MASTER'!J91</f>
        <v>0.14000000000000001</v>
      </c>
      <c r="AK94" s="74">
        <f t="shared" si="74"/>
        <v>1.6976786137394342E-6</v>
      </c>
      <c r="AL94" s="84">
        <f>'TEOW MASTER'!J87</f>
        <v>56.63</v>
      </c>
      <c r="AM94" s="75">
        <f t="shared" si="91"/>
        <v>3.3562988675178078E-4</v>
      </c>
      <c r="AN94" s="73">
        <f>'MFW MASTER'!K91</f>
        <v>0.13</v>
      </c>
      <c r="AO94" s="74">
        <f t="shared" si="75"/>
        <v>1.5804419536819265E-6</v>
      </c>
      <c r="AP94" s="84">
        <f>'TEOW MASTER'!K87</f>
        <v>56.52</v>
      </c>
      <c r="AQ94" s="74">
        <f t="shared" si="92"/>
        <v>3.3769457221784199E-4</v>
      </c>
      <c r="AR94" s="73">
        <f>'MFW MASTER'!L91</f>
        <v>0.13</v>
      </c>
      <c r="AS94" s="74">
        <f t="shared" si="76"/>
        <v>1.5834796199939191E-6</v>
      </c>
      <c r="AT94" s="84">
        <f>'TEOW MASTER'!L87</f>
        <v>56.42</v>
      </c>
      <c r="AU94" s="75">
        <f t="shared" si="93"/>
        <v>3.3873423016797272E-4</v>
      </c>
      <c r="AV94" s="73">
        <f>'MFW MASTER'!M91</f>
        <v>0.13</v>
      </c>
      <c r="AW94" s="74">
        <f t="shared" si="77"/>
        <v>1.5855836322150403E-6</v>
      </c>
      <c r="AX94" s="84">
        <f>'TEOW MASTER'!M87</f>
        <v>56.34</v>
      </c>
      <c r="AY94" s="75">
        <f t="shared" si="94"/>
        <v>3.3964048252829222E-4</v>
      </c>
      <c r="AZ94" s="77">
        <f>'MFW MASTER'!N91</f>
        <v>0.12</v>
      </c>
      <c r="BA94" s="74">
        <f t="shared" si="78"/>
        <v>1.4661167590393709E-6</v>
      </c>
      <c r="BB94" s="84">
        <f>'TEOW MASTER'!N87</f>
        <v>56.27</v>
      </c>
      <c r="BC94" s="75">
        <f t="shared" si="79"/>
        <v>3.4173114498852115E-4</v>
      </c>
      <c r="BD94" s="73">
        <f>BB94+'TEOW_TREND_2013_2014 &amp; Gain App'!R63</f>
        <v>57.25</v>
      </c>
      <c r="BE94" s="74">
        <f t="shared" si="96"/>
        <v>3.420215783340712E-4</v>
      </c>
      <c r="BF94" s="78">
        <f>MFW_TREND_2013_2014!P93</f>
        <v>0.12185872138910811</v>
      </c>
      <c r="BG94" s="79">
        <f t="shared" si="80"/>
        <v>1.4929032874507747E-6</v>
      </c>
      <c r="BH94" s="80">
        <f>'TEOW_TREND_2013_2014 &amp; Gain App'!P63</f>
        <v>56.008461538461539</v>
      </c>
      <c r="BI94" s="81">
        <f t="shared" si="81"/>
        <v>3.4020434011157241E-4</v>
      </c>
      <c r="BJ94" s="80">
        <f>MFW_TREND_2013_2014!Q93</f>
        <v>0.11976322020520913</v>
      </c>
      <c r="BK94" s="79">
        <f t="shared" si="82"/>
        <v>1.469758593551609E-6</v>
      </c>
      <c r="BL94" s="78">
        <f>'TEOW_TREND_2013_2014 &amp; Gain App'!Q63</f>
        <v>55.871318681318691</v>
      </c>
      <c r="BM94" s="79">
        <f t="shared" si="83"/>
        <v>3.4083458777662423E-4</v>
      </c>
      <c r="BN94" s="82">
        <f t="shared" si="97"/>
        <v>0.2</v>
      </c>
      <c r="BO94" s="82">
        <f t="shared" si="95"/>
        <v>1.6666666666666666E-2</v>
      </c>
      <c r="BP94" s="82">
        <f t="shared" si="63"/>
        <v>2.8822920262340259E-2</v>
      </c>
      <c r="BQ94" s="82">
        <f t="shared" si="84"/>
        <v>2.4019100218616884E-3</v>
      </c>
    </row>
    <row r="95" spans="1:69" ht="15" x14ac:dyDescent="0.2">
      <c r="A95" s="72">
        <v>92</v>
      </c>
      <c r="B95" s="72">
        <v>796</v>
      </c>
      <c r="C95" s="67" t="s">
        <v>250</v>
      </c>
      <c r="D95" s="73">
        <f>'MFW MASTER'!B92</f>
        <v>0.15</v>
      </c>
      <c r="E95" s="74">
        <f t="shared" si="85"/>
        <v>1.796509604555239E-6</v>
      </c>
      <c r="F95" s="73">
        <f>'TEOW MASTER'!B107</f>
        <v>44.66</v>
      </c>
      <c r="G95" s="74">
        <f t="shared" si="64"/>
        <v>2.5805004105124878E-4</v>
      </c>
      <c r="H95" s="73">
        <f>'MFW MASTER'!C92</f>
        <v>0.15</v>
      </c>
      <c r="I95" s="75">
        <f t="shared" si="65"/>
        <v>1.798271653061207E-6</v>
      </c>
      <c r="J95" s="73">
        <f>'TEOW MASTER'!C107</f>
        <v>44.65</v>
      </c>
      <c r="K95" s="74">
        <f t="shared" si="66"/>
        <v>2.5863702829141081E-4</v>
      </c>
      <c r="L95" s="73">
        <f>'MFW MASTER'!D92</f>
        <v>0.15</v>
      </c>
      <c r="M95" s="74">
        <f t="shared" si="67"/>
        <v>1.8007911248538293E-6</v>
      </c>
      <c r="N95" s="73">
        <f>'TEOW MASTER'!D107</f>
        <v>44.65</v>
      </c>
      <c r="O95" s="75">
        <f t="shared" si="68"/>
        <v>2.5951121885592441E-4</v>
      </c>
      <c r="P95" s="73">
        <f>'MFW MASTER'!E92</f>
        <v>0.15</v>
      </c>
      <c r="Q95" s="74">
        <f t="shared" si="69"/>
        <v>1.8032119249059394E-6</v>
      </c>
      <c r="R95" s="73">
        <f>'TEOW MASTER'!E107</f>
        <v>44.62</v>
      </c>
      <c r="S95" s="75">
        <f t="shared" si="86"/>
        <v>2.5989691100935993E-4</v>
      </c>
      <c r="T95" s="73">
        <f>'MFW MASTER'!F92</f>
        <v>0.15</v>
      </c>
      <c r="U95" s="74">
        <f t="shared" si="70"/>
        <v>1.8070862417026828E-6</v>
      </c>
      <c r="V95" s="84">
        <f>'TEOW MASTER'!F107</f>
        <v>44.57</v>
      </c>
      <c r="W95" s="75">
        <f t="shared" si="87"/>
        <v>2.6058348247851894E-4</v>
      </c>
      <c r="X95" s="73">
        <f>'MFW MASTER'!G92</f>
        <v>0.15</v>
      </c>
      <c r="Y95" s="74">
        <f t="shared" si="71"/>
        <v>1.810140840702707E-6</v>
      </c>
      <c r="Z95" s="84">
        <f>'TEOW MASTER'!G107</f>
        <v>44.5</v>
      </c>
      <c r="AA95" s="74">
        <f t="shared" si="88"/>
        <v>2.6133225402883857E-4</v>
      </c>
      <c r="AB95" s="73">
        <f>'MFW MASTER'!H92</f>
        <v>0.15</v>
      </c>
      <c r="AC95" s="74">
        <f t="shared" si="72"/>
        <v>1.8128048708404584E-6</v>
      </c>
      <c r="AD95" s="84">
        <f>'TEOW MASTER'!H107</f>
        <v>44.49</v>
      </c>
      <c r="AE95" s="74">
        <f t="shared" si="89"/>
        <v>2.6234604349310452E-4</v>
      </c>
      <c r="AF95" s="73">
        <f>'MFW MASTER'!I92</f>
        <v>0.15</v>
      </c>
      <c r="AG95" s="75">
        <f t="shared" si="73"/>
        <v>1.815617560201575E-6</v>
      </c>
      <c r="AH95" s="84">
        <f>'TEOW MASTER'!I107</f>
        <v>44.22</v>
      </c>
      <c r="AI95" s="75">
        <f t="shared" si="90"/>
        <v>2.6158082883965465E-4</v>
      </c>
      <c r="AJ95" s="73">
        <f>'MFW MASTER'!J92</f>
        <v>0.15</v>
      </c>
      <c r="AK95" s="74">
        <f t="shared" si="74"/>
        <v>1.8189413718636792E-6</v>
      </c>
      <c r="AL95" s="84">
        <f>'TEOW MASTER'!J107</f>
        <v>44.01</v>
      </c>
      <c r="AM95" s="75">
        <f t="shared" si="91"/>
        <v>2.6083473981892763E-4</v>
      </c>
      <c r="AN95" s="73">
        <f>'MFW MASTER'!K92</f>
        <v>0.15</v>
      </c>
      <c r="AO95" s="74">
        <f t="shared" si="75"/>
        <v>1.8235868696329921E-6</v>
      </c>
      <c r="AP95" s="84">
        <f>'TEOW MASTER'!K107</f>
        <v>43.44</v>
      </c>
      <c r="AQ95" s="74">
        <f t="shared" si="92"/>
        <v>2.5954444828632441E-4</v>
      </c>
      <c r="AR95" s="73">
        <f>'MFW MASTER'!L92</f>
        <v>0.15</v>
      </c>
      <c r="AS95" s="74">
        <f t="shared" si="76"/>
        <v>1.8270918692237527E-6</v>
      </c>
      <c r="AT95" s="84">
        <f>'TEOW MASTER'!L107</f>
        <v>43.33</v>
      </c>
      <c r="AU95" s="75">
        <f t="shared" si="93"/>
        <v>2.60144526642649E-4</v>
      </c>
      <c r="AV95" s="73">
        <f>'MFW MASTER'!M92</f>
        <v>0.15</v>
      </c>
      <c r="AW95" s="74">
        <f t="shared" si="77"/>
        <v>1.8295195756327387E-6</v>
      </c>
      <c r="AX95" s="84">
        <f>'TEOW MASTER'!M107</f>
        <v>43.31</v>
      </c>
      <c r="AY95" s="75">
        <f t="shared" si="94"/>
        <v>2.6109033188321504E-4</v>
      </c>
      <c r="AZ95" s="77">
        <f>'MFW MASTER'!N92</f>
        <v>0.15</v>
      </c>
      <c r="BA95" s="74">
        <f t="shared" si="78"/>
        <v>1.8326459487992138E-6</v>
      </c>
      <c r="BB95" s="84">
        <f>'TEOW MASTER'!N107</f>
        <v>43.3</v>
      </c>
      <c r="BC95" s="75">
        <f t="shared" si="79"/>
        <v>2.6296354323801253E-4</v>
      </c>
      <c r="BD95" s="73">
        <f>BB95+'TEOW_TREND_2013_2014 &amp; Gain App'!R65</f>
        <v>43.349999999999994</v>
      </c>
      <c r="BE95" s="74">
        <f t="shared" si="96"/>
        <v>2.5898053136737091E-4</v>
      </c>
      <c r="BF95" s="78">
        <f>MFW_TREND_2013_2014!P94</f>
        <v>0.14999999999999997</v>
      </c>
      <c r="BG95" s="79">
        <f t="shared" si="80"/>
        <v>1.8376648840961153E-6</v>
      </c>
      <c r="BH95" s="80">
        <f>'TEOW_TREND_2013_2014 &amp; Gain App'!P65</f>
        <v>43.17</v>
      </c>
      <c r="BI95" s="81">
        <f t="shared" si="81"/>
        <v>2.6222147438438636E-4</v>
      </c>
      <c r="BJ95" s="80">
        <f>MFW_TREND_2013_2014!Q94</f>
        <v>0.14999999999999997</v>
      </c>
      <c r="BK95" s="79">
        <f t="shared" si="82"/>
        <v>1.8408305041813846E-6</v>
      </c>
      <c r="BL95" s="78">
        <f>'TEOW_TREND_2013_2014 &amp; Gain App'!Q65</f>
        <v>43.032197802197807</v>
      </c>
      <c r="BM95" s="79">
        <f t="shared" si="83"/>
        <v>2.625114592818498E-4</v>
      </c>
      <c r="BN95" s="82">
        <f t="shared" si="97"/>
        <v>0</v>
      </c>
      <c r="BO95" s="82">
        <f t="shared" si="95"/>
        <v>0</v>
      </c>
      <c r="BP95" s="82">
        <f t="shared" si="63"/>
        <v>3.0452306314375271E-2</v>
      </c>
      <c r="BQ95" s="82">
        <f t="shared" si="84"/>
        <v>2.537692192864606E-3</v>
      </c>
    </row>
    <row r="96" spans="1:69" ht="15" x14ac:dyDescent="0.2">
      <c r="A96" s="72">
        <v>93</v>
      </c>
      <c r="B96" s="72">
        <v>887</v>
      </c>
      <c r="C96" s="67" t="s">
        <v>99</v>
      </c>
      <c r="D96" s="73">
        <f>'MFW MASTER'!B93</f>
        <v>0.14000000000000001</v>
      </c>
      <c r="E96" s="74">
        <f t="shared" si="85"/>
        <v>1.67674229758489E-6</v>
      </c>
      <c r="F96" s="73">
        <f>'TEOW MASTER'!B116</f>
        <v>0.15</v>
      </c>
      <c r="G96" s="74">
        <f t="shared" si="64"/>
        <v>8.6671531924960407E-7</v>
      </c>
      <c r="H96" s="73">
        <f>'MFW MASTER'!C93</f>
        <v>0.14000000000000001</v>
      </c>
      <c r="I96" s="75">
        <f t="shared" si="65"/>
        <v>1.6783868761904602E-6</v>
      </c>
      <c r="J96" s="73">
        <f>'TEOW MASTER'!C116</f>
        <v>0.15</v>
      </c>
      <c r="K96" s="74">
        <f t="shared" si="66"/>
        <v>8.6888139403609462E-7</v>
      </c>
      <c r="L96" s="73">
        <f>'MFW MASTER'!D93</f>
        <v>0.14000000000000001</v>
      </c>
      <c r="M96" s="74">
        <f t="shared" si="67"/>
        <v>1.6807383831969075E-6</v>
      </c>
      <c r="N96" s="73">
        <f>'TEOW MASTER'!D116</f>
        <v>0.15</v>
      </c>
      <c r="O96" s="75">
        <f t="shared" si="68"/>
        <v>8.7181820444319509E-7</v>
      </c>
      <c r="P96" s="73">
        <f>'MFW MASTER'!E93</f>
        <v>0.14000000000000001</v>
      </c>
      <c r="Q96" s="74">
        <f t="shared" si="69"/>
        <v>1.682997796578877E-6</v>
      </c>
      <c r="R96" s="73">
        <f>'TEOW MASTER'!E116</f>
        <v>0.15</v>
      </c>
      <c r="S96" s="75">
        <f t="shared" si="86"/>
        <v>8.7370095588086034E-7</v>
      </c>
      <c r="T96" s="73">
        <f>'MFW MASTER'!F93</f>
        <v>0.14000000000000001</v>
      </c>
      <c r="U96" s="74">
        <f t="shared" si="70"/>
        <v>1.6866138255891709E-6</v>
      </c>
      <c r="V96" s="84">
        <f>'TEOW MASTER'!F116</f>
        <v>0.15</v>
      </c>
      <c r="W96" s="75">
        <f t="shared" si="87"/>
        <v>8.7699175166654343E-7</v>
      </c>
      <c r="X96" s="73">
        <f>'MFW MASTER'!G93</f>
        <v>0.14000000000000001</v>
      </c>
      <c r="Y96" s="74">
        <f t="shared" si="71"/>
        <v>1.68946478465586E-6</v>
      </c>
      <c r="Z96" s="84">
        <f>'TEOW MASTER'!G116</f>
        <v>0.15</v>
      </c>
      <c r="AA96" s="74">
        <f t="shared" si="88"/>
        <v>8.8089523829945578E-7</v>
      </c>
      <c r="AB96" s="73">
        <f>'MFW MASTER'!H93</f>
        <v>0.14000000000000001</v>
      </c>
      <c r="AC96" s="74">
        <f t="shared" si="72"/>
        <v>1.691951212784428E-6</v>
      </c>
      <c r="AD96" s="84">
        <f>'TEOW MASTER'!H116</f>
        <v>0.15</v>
      </c>
      <c r="AE96" s="74">
        <f t="shared" si="89"/>
        <v>8.8451127273467464E-7</v>
      </c>
      <c r="AF96" s="73">
        <f>'MFW MASTER'!I93</f>
        <v>0.14000000000000001</v>
      </c>
      <c r="AG96" s="75">
        <f t="shared" si="73"/>
        <v>1.6945763895214702E-6</v>
      </c>
      <c r="AH96" s="84">
        <f>'TEOW MASTER'!I116</f>
        <v>0.15</v>
      </c>
      <c r="AI96" s="75">
        <f t="shared" si="90"/>
        <v>8.8731624436789226E-7</v>
      </c>
      <c r="AJ96" s="73">
        <f>'MFW MASTER'!J93</f>
        <v>0.14000000000000001</v>
      </c>
      <c r="AK96" s="74">
        <f t="shared" si="74"/>
        <v>1.6976786137394342E-6</v>
      </c>
      <c r="AL96" s="84">
        <f>'TEOW MASTER'!J116</f>
        <v>0.15</v>
      </c>
      <c r="AM96" s="75">
        <f t="shared" si="91"/>
        <v>8.890072931797124E-7</v>
      </c>
      <c r="AN96" s="73">
        <f>'MFW MASTER'!K93</f>
        <v>0.14000000000000001</v>
      </c>
      <c r="AO96" s="74">
        <f t="shared" si="75"/>
        <v>1.7020144116574594E-6</v>
      </c>
      <c r="AP96" s="84">
        <f>'TEOW MASTER'!K116</f>
        <v>0.15</v>
      </c>
      <c r="AQ96" s="74">
        <f t="shared" si="92"/>
        <v>8.9621701756327489E-7</v>
      </c>
      <c r="AR96" s="73">
        <f>'MFW MASTER'!L93</f>
        <v>0.14000000000000001</v>
      </c>
      <c r="AS96" s="74">
        <f t="shared" si="76"/>
        <v>1.705285744608836E-6</v>
      </c>
      <c r="AT96" s="84">
        <f>'TEOW MASTER'!L116</f>
        <v>0.15</v>
      </c>
      <c r="AU96" s="75">
        <f t="shared" si="93"/>
        <v>9.0056955911371694E-7</v>
      </c>
      <c r="AV96" s="73">
        <f>'MFW MASTER'!M93</f>
        <v>0.14000000000000001</v>
      </c>
      <c r="AW96" s="74">
        <f t="shared" si="77"/>
        <v>1.7075516039238896E-6</v>
      </c>
      <c r="AX96" s="84">
        <f>'TEOW MASTER'!M116</f>
        <v>0.15</v>
      </c>
      <c r="AY96" s="75">
        <f t="shared" si="94"/>
        <v>9.042611355918322E-7</v>
      </c>
      <c r="AZ96" s="77">
        <f>'MFW MASTER'!N93</f>
        <v>0.14000000000000001</v>
      </c>
      <c r="BA96" s="74">
        <f t="shared" si="78"/>
        <v>1.7104695522125996E-6</v>
      </c>
      <c r="BB96" s="84">
        <f>'TEOW MASTER'!N116</f>
        <v>0.15</v>
      </c>
      <c r="BC96" s="75">
        <f t="shared" si="79"/>
        <v>9.1095915671366921E-7</v>
      </c>
      <c r="BD96" s="73">
        <f>BB96+'TEOW_TREND_2013_2014 &amp; Gain App'!R96</f>
        <v>0.15</v>
      </c>
      <c r="BE96" s="74">
        <f t="shared" si="96"/>
        <v>8.9612640611547034E-7</v>
      </c>
      <c r="BF96" s="78">
        <f>MFW_TREND_2013_2014!P95</f>
        <v>0.14000000000000007</v>
      </c>
      <c r="BG96" s="79">
        <f t="shared" si="80"/>
        <v>1.715153891823042E-6</v>
      </c>
      <c r="BH96" s="80">
        <f>'TEOW_TREND_2013_2014 &amp; Gain App'!P96</f>
        <v>0.14999999999999997</v>
      </c>
      <c r="BI96" s="81">
        <f t="shared" si="81"/>
        <v>9.1112395547041787E-7</v>
      </c>
      <c r="BJ96" s="80">
        <f>MFW_TREND_2013_2014!Q95</f>
        <v>0.1400000000000001</v>
      </c>
      <c r="BK96" s="79">
        <f t="shared" si="82"/>
        <v>1.7181084705692937E-6</v>
      </c>
      <c r="BL96" s="78">
        <f>'TEOW_TREND_2013_2014 &amp; Gain App'!Q96</f>
        <v>0.14999999999999997</v>
      </c>
      <c r="BM96" s="79">
        <f t="shared" si="83"/>
        <v>9.1505247008941639E-7</v>
      </c>
      <c r="BN96" s="82">
        <f t="shared" si="97"/>
        <v>0</v>
      </c>
      <c r="BO96" s="82">
        <f t="shared" si="95"/>
        <v>0</v>
      </c>
      <c r="BP96" s="82">
        <f t="shared" si="63"/>
        <v>0</v>
      </c>
      <c r="BQ96" s="82">
        <f t="shared" si="84"/>
        <v>0</v>
      </c>
    </row>
    <row r="97" spans="1:69" ht="15" x14ac:dyDescent="0.2">
      <c r="A97" s="72">
        <v>94</v>
      </c>
      <c r="B97" s="72">
        <v>533</v>
      </c>
      <c r="C97" s="67" t="s">
        <v>100</v>
      </c>
      <c r="D97" s="73">
        <f>'MFW MASTER'!B94</f>
        <v>0.13</v>
      </c>
      <c r="E97" s="74">
        <f t="shared" si="85"/>
        <v>1.5569749906145406E-6</v>
      </c>
      <c r="F97" s="73">
        <f>'TEOW MASTER'!B67</f>
        <v>0.65</v>
      </c>
      <c r="G97" s="74">
        <f t="shared" si="64"/>
        <v>3.7557663834149515E-6</v>
      </c>
      <c r="H97" s="73">
        <f>'MFW MASTER'!C94</f>
        <v>0.13</v>
      </c>
      <c r="I97" s="75">
        <f t="shared" si="65"/>
        <v>1.5585020993197129E-6</v>
      </c>
      <c r="J97" s="73">
        <f>'TEOW MASTER'!C67</f>
        <v>0.65</v>
      </c>
      <c r="K97" s="74">
        <f t="shared" si="66"/>
        <v>3.7651527074897435E-6</v>
      </c>
      <c r="L97" s="73">
        <f>'MFW MASTER'!D94</f>
        <v>0.12</v>
      </c>
      <c r="M97" s="74">
        <f t="shared" si="67"/>
        <v>1.4406328998830634E-6</v>
      </c>
      <c r="N97" s="73">
        <f>'TEOW MASTER'!D67</f>
        <v>0.65</v>
      </c>
      <c r="O97" s="75">
        <f t="shared" si="68"/>
        <v>3.7778788859205124E-6</v>
      </c>
      <c r="P97" s="73">
        <f>'MFW MASTER'!E94</f>
        <v>0.12</v>
      </c>
      <c r="Q97" s="74">
        <f t="shared" si="69"/>
        <v>1.4425695399247515E-6</v>
      </c>
      <c r="R97" s="73">
        <f>'TEOW MASTER'!E67</f>
        <v>0.64</v>
      </c>
      <c r="S97" s="75">
        <f t="shared" si="86"/>
        <v>3.7277907450916713E-6</v>
      </c>
      <c r="T97" s="73">
        <f>'MFW MASTER'!F94</f>
        <v>0.12</v>
      </c>
      <c r="U97" s="74">
        <f t="shared" si="70"/>
        <v>1.4456689933621462E-6</v>
      </c>
      <c r="V97" s="84">
        <f>'TEOW MASTER'!F67</f>
        <v>0.64</v>
      </c>
      <c r="W97" s="75">
        <f t="shared" si="87"/>
        <v>3.7418314737772523E-6</v>
      </c>
      <c r="X97" s="73">
        <f>'MFW MASTER'!G94</f>
        <v>0.12</v>
      </c>
      <c r="Y97" s="74">
        <f t="shared" si="71"/>
        <v>1.4481126725621656E-6</v>
      </c>
      <c r="Z97" s="84">
        <f>'TEOW MASTER'!G67</f>
        <v>0.64</v>
      </c>
      <c r="AA97" s="74">
        <f t="shared" si="88"/>
        <v>3.7584863500776783E-6</v>
      </c>
      <c r="AB97" s="73">
        <f>'MFW MASTER'!H94</f>
        <v>0.12</v>
      </c>
      <c r="AC97" s="74">
        <f t="shared" si="72"/>
        <v>1.4502438966723668E-6</v>
      </c>
      <c r="AD97" s="84">
        <f>'TEOW MASTER'!H67</f>
        <v>0.64</v>
      </c>
      <c r="AE97" s="74">
        <f t="shared" si="89"/>
        <v>3.7739147636679455E-6</v>
      </c>
      <c r="AF97" s="73">
        <f>'MFW MASTER'!I94</f>
        <v>0.12</v>
      </c>
      <c r="AG97" s="75">
        <f t="shared" si="73"/>
        <v>1.4524940481612599E-6</v>
      </c>
      <c r="AH97" s="84">
        <f>'TEOW MASTER'!I67</f>
        <v>0.64</v>
      </c>
      <c r="AI97" s="75">
        <f t="shared" si="90"/>
        <v>3.7858826426363407E-6</v>
      </c>
      <c r="AJ97" s="73">
        <f>'MFW MASTER'!J94</f>
        <v>0.12</v>
      </c>
      <c r="AK97" s="74">
        <f t="shared" si="74"/>
        <v>1.4551530974909433E-6</v>
      </c>
      <c r="AL97" s="84">
        <f>'TEOW MASTER'!J67</f>
        <v>0.64</v>
      </c>
      <c r="AM97" s="75">
        <f t="shared" si="91"/>
        <v>3.7930977842334399E-6</v>
      </c>
      <c r="AN97" s="73">
        <f>'MFW MASTER'!K94</f>
        <v>0.12</v>
      </c>
      <c r="AO97" s="74">
        <f t="shared" si="75"/>
        <v>1.4588694957063936E-6</v>
      </c>
      <c r="AP97" s="84">
        <f>'TEOW MASTER'!K67</f>
        <v>0.64</v>
      </c>
      <c r="AQ97" s="74">
        <f t="shared" si="92"/>
        <v>3.8238592749366399E-6</v>
      </c>
      <c r="AR97" s="73">
        <f>'MFW MASTER'!L94</f>
        <v>0.12</v>
      </c>
      <c r="AS97" s="74">
        <f t="shared" si="76"/>
        <v>1.4616734953790022E-6</v>
      </c>
      <c r="AT97" s="84">
        <f>'TEOW MASTER'!L67</f>
        <v>0.64</v>
      </c>
      <c r="AU97" s="75">
        <f t="shared" si="93"/>
        <v>3.8424301188851927E-6</v>
      </c>
      <c r="AV97" s="73">
        <f>'MFW MASTER'!M94</f>
        <v>0.12</v>
      </c>
      <c r="AW97" s="74">
        <f t="shared" si="77"/>
        <v>1.463615660506191E-6</v>
      </c>
      <c r="AX97" s="84">
        <f>'TEOW MASTER'!M67</f>
        <v>0.64</v>
      </c>
      <c r="AY97" s="75">
        <f t="shared" si="94"/>
        <v>3.8581808451918179E-6</v>
      </c>
      <c r="AZ97" s="77">
        <f>'MFW MASTER'!N94</f>
        <v>0.12</v>
      </c>
      <c r="BA97" s="74">
        <f t="shared" si="78"/>
        <v>1.4661167590393709E-6</v>
      </c>
      <c r="BB97" s="84">
        <f>'TEOW MASTER'!N67</f>
        <v>0.64</v>
      </c>
      <c r="BC97" s="75">
        <f t="shared" si="79"/>
        <v>3.8867590686449893E-6</v>
      </c>
      <c r="BD97" s="73">
        <f>BB97+'TEOW_TREND_2013_2014 &amp; Gain App'!R88</f>
        <v>0.65</v>
      </c>
      <c r="BE97" s="74">
        <f t="shared" si="96"/>
        <v>3.883214426500372E-6</v>
      </c>
      <c r="BF97" s="78">
        <f>MFW_TREND_2013_2014!P96</f>
        <v>0.11700473559589586</v>
      </c>
      <c r="BG97" s="79">
        <f t="shared" si="80"/>
        <v>1.4334366258501908E-6</v>
      </c>
      <c r="BH97" s="80">
        <f>'TEOW_TREND_2013_2014 &amp; Gain App'!P88</f>
        <v>0.6365384615384615</v>
      </c>
      <c r="BI97" s="81">
        <f t="shared" si="81"/>
        <v>3.866436272573184E-6</v>
      </c>
      <c r="BJ97" s="80">
        <f>MFW_TREND_2013_2014!Q96</f>
        <v>0.11643251775848468</v>
      </c>
      <c r="BK97" s="79">
        <f t="shared" si="82"/>
        <v>1.4288835357897293E-6</v>
      </c>
      <c r="BL97" s="78">
        <f>'TEOW_TREND_2013_2014 &amp; Gain App'!Q88</f>
        <v>0.63571428571428568</v>
      </c>
      <c r="BM97" s="79">
        <f t="shared" si="83"/>
        <v>3.8780795160932414E-6</v>
      </c>
      <c r="BN97" s="82">
        <f t="shared" si="97"/>
        <v>7.6923076923076983E-2</v>
      </c>
      <c r="BO97" s="82">
        <f t="shared" si="95"/>
        <v>6.4102564102564152E-3</v>
      </c>
      <c r="BP97" s="82">
        <f t="shared" si="63"/>
        <v>1.5384615384615398E-2</v>
      </c>
      <c r="BQ97" s="82">
        <f t="shared" si="84"/>
        <v>1.2820512820512831E-3</v>
      </c>
    </row>
    <row r="98" spans="1:69" ht="15" x14ac:dyDescent="0.2">
      <c r="A98" s="72">
        <v>95</v>
      </c>
      <c r="B98" s="72">
        <v>52</v>
      </c>
      <c r="C98" s="67" t="s">
        <v>101</v>
      </c>
      <c r="D98" s="73">
        <f>'MFW MASTER'!B95</f>
        <v>0.06</v>
      </c>
      <c r="E98" s="74">
        <f t="shared" si="85"/>
        <v>7.1860384182209561E-7</v>
      </c>
      <c r="F98" s="73">
        <f>'TEOW MASTER'!B8</f>
        <v>0.06</v>
      </c>
      <c r="G98" s="74">
        <f t="shared" si="64"/>
        <v>3.4668612769984162E-7</v>
      </c>
      <c r="H98" s="73">
        <f>'MFW MASTER'!C95</f>
        <v>0.06</v>
      </c>
      <c r="I98" s="75">
        <f t="shared" si="65"/>
        <v>7.193086612244828E-7</v>
      </c>
      <c r="J98" s="73">
        <f>'TEOW MASTER'!C8</f>
        <v>0.06</v>
      </c>
      <c r="K98" s="74">
        <f t="shared" si="66"/>
        <v>3.4755255761443783E-7</v>
      </c>
      <c r="L98" s="73">
        <f>'MFW MASTER'!D95</f>
        <v>0.06</v>
      </c>
      <c r="M98" s="74">
        <f t="shared" si="67"/>
        <v>7.2031644994153172E-7</v>
      </c>
      <c r="N98" s="73">
        <f>'TEOW MASTER'!D8</f>
        <v>0.06</v>
      </c>
      <c r="O98" s="75">
        <f t="shared" si="68"/>
        <v>3.4872728177727805E-7</v>
      </c>
      <c r="P98" s="73">
        <f>'MFW MASTER'!E95</f>
        <v>0.06</v>
      </c>
      <c r="Q98" s="74">
        <f t="shared" si="69"/>
        <v>7.2128476996237575E-7</v>
      </c>
      <c r="R98" s="73">
        <f>'TEOW MASTER'!E8</f>
        <v>0.06</v>
      </c>
      <c r="S98" s="75">
        <f t="shared" si="86"/>
        <v>3.4948038235234415E-7</v>
      </c>
      <c r="T98" s="73">
        <f>'MFW MASTER'!F95</f>
        <v>0.06</v>
      </c>
      <c r="U98" s="74">
        <f t="shared" si="70"/>
        <v>7.2283449668107312E-7</v>
      </c>
      <c r="V98" s="84">
        <f>'TEOW MASTER'!F8</f>
        <v>0.06</v>
      </c>
      <c r="W98" s="75">
        <f t="shared" si="87"/>
        <v>3.507967006666174E-7</v>
      </c>
      <c r="X98" s="73">
        <f>'MFW MASTER'!G95</f>
        <v>0.06</v>
      </c>
      <c r="Y98" s="74">
        <f t="shared" si="71"/>
        <v>7.2405633628108278E-7</v>
      </c>
      <c r="Z98" s="84">
        <f>'TEOW MASTER'!G8</f>
        <v>0.06</v>
      </c>
      <c r="AA98" s="74">
        <f t="shared" si="88"/>
        <v>3.5235809531978235E-7</v>
      </c>
      <c r="AB98" s="73">
        <f>'MFW MASTER'!H95</f>
        <v>0.06</v>
      </c>
      <c r="AC98" s="74">
        <f t="shared" si="72"/>
        <v>7.251219483361834E-7</v>
      </c>
      <c r="AD98" s="84">
        <f>'TEOW MASTER'!H8</f>
        <v>0.06</v>
      </c>
      <c r="AE98" s="74">
        <f t="shared" si="89"/>
        <v>3.5380450909386989E-7</v>
      </c>
      <c r="AF98" s="73">
        <f>'MFW MASTER'!I95</f>
        <v>0.06</v>
      </c>
      <c r="AG98" s="75">
        <f t="shared" si="73"/>
        <v>7.2624702408062995E-7</v>
      </c>
      <c r="AH98" s="84">
        <f>'TEOW MASTER'!I8</f>
        <v>0.06</v>
      </c>
      <c r="AI98" s="75">
        <f t="shared" si="90"/>
        <v>3.5492649774715692E-7</v>
      </c>
      <c r="AJ98" s="73">
        <f>'MFW MASTER'!J95</f>
        <v>0.06</v>
      </c>
      <c r="AK98" s="74">
        <f t="shared" si="74"/>
        <v>7.2757654874547166E-7</v>
      </c>
      <c r="AL98" s="84">
        <f>'TEOW MASTER'!J8</f>
        <v>0.06</v>
      </c>
      <c r="AM98" s="75">
        <f t="shared" si="91"/>
        <v>3.5560291727188495E-7</v>
      </c>
      <c r="AN98" s="73">
        <f>'MFW MASTER'!K95</f>
        <v>0.06</v>
      </c>
      <c r="AO98" s="74">
        <f t="shared" si="75"/>
        <v>7.2943474785319681E-7</v>
      </c>
      <c r="AP98" s="84">
        <f>'TEOW MASTER'!K8</f>
        <v>0.06</v>
      </c>
      <c r="AQ98" s="74">
        <f t="shared" si="92"/>
        <v>3.5848680702530997E-7</v>
      </c>
      <c r="AR98" s="73">
        <f>'MFW MASTER'!L95</f>
        <v>0.06</v>
      </c>
      <c r="AS98" s="74">
        <f t="shared" si="76"/>
        <v>7.3083674768950108E-7</v>
      </c>
      <c r="AT98" s="84">
        <f>'TEOW MASTER'!L8</f>
        <v>0.06</v>
      </c>
      <c r="AU98" s="75">
        <f t="shared" si="93"/>
        <v>3.6022782364548673E-7</v>
      </c>
      <c r="AV98" s="73">
        <f>'MFW MASTER'!M95</f>
        <v>0.06</v>
      </c>
      <c r="AW98" s="74">
        <f t="shared" si="77"/>
        <v>7.3180783025309551E-7</v>
      </c>
      <c r="AX98" s="84">
        <f>'TEOW MASTER'!M8</f>
        <v>0.06</v>
      </c>
      <c r="AY98" s="75">
        <f t="shared" si="94"/>
        <v>3.6170445423673292E-7</v>
      </c>
      <c r="AZ98" s="77">
        <f>'MFW MASTER'!N95</f>
        <v>0.06</v>
      </c>
      <c r="BA98" s="74">
        <f t="shared" si="78"/>
        <v>7.3305837951968544E-7</v>
      </c>
      <c r="BB98" s="84">
        <f>'TEOW MASTER'!N8</f>
        <v>0.06</v>
      </c>
      <c r="BC98" s="75">
        <f t="shared" si="79"/>
        <v>3.6438366268546769E-7</v>
      </c>
      <c r="BD98" s="73">
        <f>BB98+'TEOW_TREND_2013_2014 &amp; Gain App'!R97</f>
        <v>0.06</v>
      </c>
      <c r="BE98" s="74">
        <f t="shared" si="96"/>
        <v>3.5845056244618817E-7</v>
      </c>
      <c r="BF98" s="78">
        <f>MFW_TREND_2013_2014!P97</f>
        <v>6.0000000000000019E-2</v>
      </c>
      <c r="BG98" s="79">
        <f t="shared" si="80"/>
        <v>7.3506595363844644E-7</v>
      </c>
      <c r="BH98" s="80">
        <f>'TEOW_TREND_2013_2014 &amp; Gain App'!P97</f>
        <v>6.0000000000000019E-2</v>
      </c>
      <c r="BI98" s="81">
        <f t="shared" si="81"/>
        <v>3.6444958218816734E-7</v>
      </c>
      <c r="BJ98" s="80">
        <f>MFW_TREND_2013_2014!Q97</f>
        <v>6.0000000000000019E-2</v>
      </c>
      <c r="BK98" s="79">
        <f t="shared" si="82"/>
        <v>7.3633220167255419E-7</v>
      </c>
      <c r="BL98" s="78">
        <f>'TEOW_TREND_2013_2014 &amp; Gain App'!Q97</f>
        <v>6.0000000000000019E-2</v>
      </c>
      <c r="BM98" s="79">
        <f t="shared" si="83"/>
        <v>3.6602098803576674E-7</v>
      </c>
      <c r="BN98" s="82">
        <f t="shared" si="97"/>
        <v>0</v>
      </c>
      <c r="BO98" s="82">
        <f t="shared" si="95"/>
        <v>0</v>
      </c>
      <c r="BP98" s="82">
        <f t="shared" si="63"/>
        <v>0</v>
      </c>
      <c r="BQ98" s="82">
        <f t="shared" si="84"/>
        <v>0</v>
      </c>
    </row>
    <row r="99" spans="1:69" ht="15" x14ac:dyDescent="0.2">
      <c r="A99" s="72">
        <v>96</v>
      </c>
      <c r="B99" s="72">
        <v>660</v>
      </c>
      <c r="C99" s="67" t="s">
        <v>102</v>
      </c>
      <c r="D99" s="73">
        <f>'MFW MASTER'!B96</f>
        <v>0.04</v>
      </c>
      <c r="E99" s="74">
        <f t="shared" si="85"/>
        <v>4.7906922788139714E-7</v>
      </c>
      <c r="F99" s="73">
        <f>'TEOW MASTER'!B88</f>
        <v>0.03</v>
      </c>
      <c r="G99" s="74">
        <f t="shared" si="64"/>
        <v>1.7334306384992081E-7</v>
      </c>
      <c r="H99" s="73">
        <f>'MFW MASTER'!C96</f>
        <v>0.04</v>
      </c>
      <c r="I99" s="75">
        <f t="shared" si="65"/>
        <v>4.7953910748298857E-7</v>
      </c>
      <c r="J99" s="73">
        <f>'TEOW MASTER'!C88</f>
        <v>0.03</v>
      </c>
      <c r="K99" s="74">
        <f t="shared" si="66"/>
        <v>1.7377627880721891E-7</v>
      </c>
      <c r="L99" s="73">
        <f>'MFW MASTER'!D96</f>
        <v>0.04</v>
      </c>
      <c r="M99" s="74">
        <f t="shared" si="67"/>
        <v>4.8021096662768778E-7</v>
      </c>
      <c r="N99" s="73">
        <f>'TEOW MASTER'!D88</f>
        <v>0.03</v>
      </c>
      <c r="O99" s="75">
        <f t="shared" si="68"/>
        <v>1.7436364088863902E-7</v>
      </c>
      <c r="P99" s="73">
        <f>'MFW MASTER'!E96</f>
        <v>0.04</v>
      </c>
      <c r="Q99" s="74">
        <f t="shared" si="69"/>
        <v>4.8085651330825057E-7</v>
      </c>
      <c r="R99" s="73">
        <f>'TEOW MASTER'!E88</f>
        <v>0.03</v>
      </c>
      <c r="S99" s="75">
        <f t="shared" si="86"/>
        <v>1.7474019117617207E-7</v>
      </c>
      <c r="T99" s="73">
        <f>'MFW MASTER'!F96</f>
        <v>0.04</v>
      </c>
      <c r="U99" s="74">
        <f t="shared" si="70"/>
        <v>4.8188966445404882E-7</v>
      </c>
      <c r="V99" s="84">
        <f>'TEOW MASTER'!F88</f>
        <v>0.03</v>
      </c>
      <c r="W99" s="75">
        <f t="shared" si="87"/>
        <v>1.753983503333087E-7</v>
      </c>
      <c r="X99" s="73">
        <f>'MFW MASTER'!G96</f>
        <v>0.04</v>
      </c>
      <c r="Y99" s="74">
        <f t="shared" si="71"/>
        <v>4.8270422418738859E-7</v>
      </c>
      <c r="Z99" s="84">
        <f>'TEOW MASTER'!G88</f>
        <v>0.03</v>
      </c>
      <c r="AA99" s="74">
        <f t="shared" si="88"/>
        <v>1.7617904765989117E-7</v>
      </c>
      <c r="AB99" s="73">
        <f>'MFW MASTER'!H96</f>
        <v>0.04</v>
      </c>
      <c r="AC99" s="74">
        <f t="shared" si="72"/>
        <v>4.834146322241223E-7</v>
      </c>
      <c r="AD99" s="84">
        <f>'TEOW MASTER'!H88</f>
        <v>0.03</v>
      </c>
      <c r="AE99" s="74">
        <f t="shared" si="89"/>
        <v>1.7690225454693494E-7</v>
      </c>
      <c r="AF99" s="73">
        <f>'MFW MASTER'!I96</f>
        <v>0.04</v>
      </c>
      <c r="AG99" s="75">
        <f t="shared" si="73"/>
        <v>4.8416468272042E-7</v>
      </c>
      <c r="AH99" s="84">
        <f>'TEOW MASTER'!I88</f>
        <v>0.03</v>
      </c>
      <c r="AI99" s="75">
        <f t="shared" si="90"/>
        <v>1.7746324887357846E-7</v>
      </c>
      <c r="AJ99" s="73">
        <f>'MFW MASTER'!J96</f>
        <v>0.04</v>
      </c>
      <c r="AK99" s="74">
        <f t="shared" si="74"/>
        <v>4.8505103249698118E-7</v>
      </c>
      <c r="AL99" s="84">
        <f>'TEOW MASTER'!J88</f>
        <v>0.03</v>
      </c>
      <c r="AM99" s="75">
        <f t="shared" si="91"/>
        <v>1.7780145863594248E-7</v>
      </c>
      <c r="AN99" s="73">
        <f>'MFW MASTER'!K96</f>
        <v>0.04</v>
      </c>
      <c r="AO99" s="74">
        <f t="shared" si="75"/>
        <v>4.8628983190213124E-7</v>
      </c>
      <c r="AP99" s="84">
        <f>'TEOW MASTER'!K88</f>
        <v>0.03</v>
      </c>
      <c r="AQ99" s="74">
        <f t="shared" si="92"/>
        <v>1.7924340351265498E-7</v>
      </c>
      <c r="AR99" s="73">
        <f>'MFW MASTER'!L96</f>
        <v>0.04</v>
      </c>
      <c r="AS99" s="74">
        <f t="shared" si="76"/>
        <v>4.8722449845966742E-7</v>
      </c>
      <c r="AT99" s="84">
        <f>'TEOW MASTER'!L88</f>
        <v>0.03</v>
      </c>
      <c r="AU99" s="75">
        <f t="shared" si="93"/>
        <v>1.8011391182274337E-7</v>
      </c>
      <c r="AV99" s="73">
        <f>'MFW MASTER'!M96</f>
        <v>0.04</v>
      </c>
      <c r="AW99" s="74">
        <f t="shared" si="77"/>
        <v>4.8787188683539704E-7</v>
      </c>
      <c r="AX99" s="84">
        <f>'TEOW MASTER'!M88</f>
        <v>0.03</v>
      </c>
      <c r="AY99" s="75">
        <f t="shared" si="94"/>
        <v>1.8085222711836646E-7</v>
      </c>
      <c r="AZ99" s="77">
        <f>'MFW MASTER'!N96</f>
        <v>0.04</v>
      </c>
      <c r="BA99" s="74">
        <f t="shared" si="78"/>
        <v>4.8870558634645703E-7</v>
      </c>
      <c r="BB99" s="84">
        <f>'TEOW MASTER'!N88</f>
        <v>0.03</v>
      </c>
      <c r="BC99" s="75">
        <f t="shared" si="79"/>
        <v>1.8219183134273385E-7</v>
      </c>
      <c r="BD99" s="73">
        <f>BB99+'TEOW_TREND_2013_2014 &amp; Gain App'!R99</f>
        <v>0.03</v>
      </c>
      <c r="BE99" s="74">
        <f t="shared" si="96"/>
        <v>1.7922528122309408E-7</v>
      </c>
      <c r="BF99" s="78">
        <f>MFW_TREND_2013_2014!P98</f>
        <v>3.9999999999999994E-2</v>
      </c>
      <c r="BG99" s="79">
        <f t="shared" si="80"/>
        <v>4.9004396909229738E-7</v>
      </c>
      <c r="BH99" s="80">
        <f>'TEOW_TREND_2013_2014 &amp; Gain App'!P99</f>
        <v>3.0000000000000009E-2</v>
      </c>
      <c r="BI99" s="81">
        <f t="shared" si="81"/>
        <v>1.8222479109408367E-7</v>
      </c>
      <c r="BJ99" s="80">
        <f>MFW_TREND_2013_2014!Q98</f>
        <v>3.9999999999999994E-2</v>
      </c>
      <c r="BK99" s="79">
        <f t="shared" si="82"/>
        <v>4.9088813444836925E-7</v>
      </c>
      <c r="BL99" s="78">
        <f>'TEOW_TREND_2013_2014 &amp; Gain App'!Q99</f>
        <v>3.0000000000000009E-2</v>
      </c>
      <c r="BM99" s="79">
        <f t="shared" si="83"/>
        <v>1.8301049401788337E-7</v>
      </c>
      <c r="BN99" s="82">
        <f t="shared" si="97"/>
        <v>0</v>
      </c>
      <c r="BO99" s="82">
        <f t="shared" si="95"/>
        <v>0</v>
      </c>
      <c r="BP99" s="82">
        <f t="shared" si="63"/>
        <v>0</v>
      </c>
      <c r="BQ99" s="82">
        <f t="shared" si="84"/>
        <v>0</v>
      </c>
    </row>
    <row r="100" spans="1:69" ht="15" x14ac:dyDescent="0.2">
      <c r="A100" s="72">
        <v>97</v>
      </c>
      <c r="B100" s="72">
        <v>364</v>
      </c>
      <c r="C100" s="67" t="s">
        <v>103</v>
      </c>
      <c r="D100" s="73">
        <f>'MFW MASTER'!B97</f>
        <v>0.04</v>
      </c>
      <c r="E100" s="74">
        <f t="shared" si="85"/>
        <v>4.7906922788139714E-7</v>
      </c>
      <c r="F100" s="73">
        <f>'TEOW MASTER'!B50</f>
        <v>0.04</v>
      </c>
      <c r="G100" s="74">
        <f t="shared" si="64"/>
        <v>2.3112408513322776E-7</v>
      </c>
      <c r="H100" s="73">
        <f>'MFW MASTER'!C97</f>
        <v>0.04</v>
      </c>
      <c r="I100" s="75">
        <f t="shared" si="65"/>
        <v>4.7953910748298857E-7</v>
      </c>
      <c r="J100" s="73">
        <f>'TEOW MASTER'!C50</f>
        <v>0.04</v>
      </c>
      <c r="K100" s="74">
        <f t="shared" si="66"/>
        <v>2.3170170507629192E-7</v>
      </c>
      <c r="L100" s="73">
        <f>'MFW MASTER'!D97</f>
        <v>0.04</v>
      </c>
      <c r="M100" s="74">
        <f t="shared" si="67"/>
        <v>4.8021096662768778E-7</v>
      </c>
      <c r="N100" s="73">
        <f>'TEOW MASTER'!D50</f>
        <v>0.04</v>
      </c>
      <c r="O100" s="75">
        <f t="shared" si="68"/>
        <v>2.3248485451818538E-7</v>
      </c>
      <c r="P100" s="73">
        <f>'MFW MASTER'!E97</f>
        <v>0.04</v>
      </c>
      <c r="Q100" s="74">
        <f t="shared" si="69"/>
        <v>4.8085651330825057E-7</v>
      </c>
      <c r="R100" s="73">
        <f>'TEOW MASTER'!E50</f>
        <v>0.04</v>
      </c>
      <c r="S100" s="75">
        <f t="shared" si="86"/>
        <v>2.3298692156822946E-7</v>
      </c>
      <c r="T100" s="73">
        <f>'MFW MASTER'!F97</f>
        <v>0.04</v>
      </c>
      <c r="U100" s="74">
        <f t="shared" si="70"/>
        <v>4.8188966445404882E-7</v>
      </c>
      <c r="V100" s="84">
        <f>'TEOW MASTER'!F50</f>
        <v>0.04</v>
      </c>
      <c r="W100" s="75">
        <f t="shared" si="87"/>
        <v>2.3386446711107827E-7</v>
      </c>
      <c r="X100" s="73">
        <f>'MFW MASTER'!G97</f>
        <v>0.04</v>
      </c>
      <c r="Y100" s="74">
        <f t="shared" si="71"/>
        <v>4.8270422418738859E-7</v>
      </c>
      <c r="Z100" s="84">
        <f>'TEOW MASTER'!G50</f>
        <v>0.04</v>
      </c>
      <c r="AA100" s="74">
        <f t="shared" si="88"/>
        <v>2.349053968798549E-7</v>
      </c>
      <c r="AB100" s="73">
        <f>'MFW MASTER'!H97</f>
        <v>0.04</v>
      </c>
      <c r="AC100" s="74">
        <f t="shared" si="72"/>
        <v>4.834146322241223E-7</v>
      </c>
      <c r="AD100" s="84">
        <f>'TEOW MASTER'!H50</f>
        <v>0.04</v>
      </c>
      <c r="AE100" s="74">
        <f t="shared" si="89"/>
        <v>2.3586967272924659E-7</v>
      </c>
      <c r="AF100" s="73">
        <f>'MFW MASTER'!I97</f>
        <v>0.04</v>
      </c>
      <c r="AG100" s="75">
        <f t="shared" si="73"/>
        <v>4.8416468272042E-7</v>
      </c>
      <c r="AH100" s="84">
        <f>'TEOW MASTER'!I50</f>
        <v>0.04</v>
      </c>
      <c r="AI100" s="75">
        <f t="shared" si="90"/>
        <v>2.3661766516477129E-7</v>
      </c>
      <c r="AJ100" s="73">
        <f>'MFW MASTER'!J97</f>
        <v>0.04</v>
      </c>
      <c r="AK100" s="74">
        <f t="shared" si="74"/>
        <v>4.8505103249698118E-7</v>
      </c>
      <c r="AL100" s="84">
        <f>'TEOW MASTER'!J50</f>
        <v>0.04</v>
      </c>
      <c r="AM100" s="75">
        <f t="shared" si="91"/>
        <v>2.3706861151458999E-7</v>
      </c>
      <c r="AN100" s="73">
        <f>'MFW MASTER'!K97</f>
        <v>0.04</v>
      </c>
      <c r="AO100" s="74">
        <f t="shared" si="75"/>
        <v>4.8628983190213124E-7</v>
      </c>
      <c r="AP100" s="84">
        <f>'TEOW MASTER'!K50</f>
        <v>0.04</v>
      </c>
      <c r="AQ100" s="74">
        <f t="shared" si="92"/>
        <v>2.3899120468354E-7</v>
      </c>
      <c r="AR100" s="73">
        <f>'MFW MASTER'!L97</f>
        <v>0.04</v>
      </c>
      <c r="AS100" s="74">
        <f t="shared" si="76"/>
        <v>4.8722449845966742E-7</v>
      </c>
      <c r="AT100" s="84">
        <f>'TEOW MASTER'!L50</f>
        <v>0.04</v>
      </c>
      <c r="AU100" s="75">
        <f t="shared" si="93"/>
        <v>2.4015188243032454E-7</v>
      </c>
      <c r="AV100" s="73">
        <f>'MFW MASTER'!M97</f>
        <v>0.04</v>
      </c>
      <c r="AW100" s="74">
        <f t="shared" si="77"/>
        <v>4.8787188683539704E-7</v>
      </c>
      <c r="AX100" s="84">
        <f>'TEOW MASTER'!M50</f>
        <v>0.04</v>
      </c>
      <c r="AY100" s="75">
        <f t="shared" si="94"/>
        <v>2.4113630282448862E-7</v>
      </c>
      <c r="AZ100" s="77">
        <f>'MFW MASTER'!N97</f>
        <v>0.04</v>
      </c>
      <c r="BA100" s="74">
        <f t="shared" si="78"/>
        <v>4.8870558634645703E-7</v>
      </c>
      <c r="BB100" s="84">
        <f>'TEOW MASTER'!N50</f>
        <v>0.04</v>
      </c>
      <c r="BC100" s="75">
        <f t="shared" si="79"/>
        <v>2.4292244179031183E-7</v>
      </c>
      <c r="BD100" s="73">
        <f>BB100+'TEOW_TREND_2013_2014 &amp; Gain App'!R98</f>
        <v>0.04</v>
      </c>
      <c r="BE100" s="74">
        <f t="shared" si="96"/>
        <v>2.3896704163079209E-7</v>
      </c>
      <c r="BF100" s="78">
        <f>MFW_TREND_2013_2014!P99</f>
        <v>3.9999999999999994E-2</v>
      </c>
      <c r="BG100" s="79">
        <f t="shared" si="80"/>
        <v>4.9004396909229738E-7</v>
      </c>
      <c r="BH100" s="80">
        <f>'TEOW_TREND_2013_2014 &amp; Gain App'!P98</f>
        <v>3.9999999999999994E-2</v>
      </c>
      <c r="BI100" s="81">
        <f t="shared" si="81"/>
        <v>2.4296638812544477E-7</v>
      </c>
      <c r="BJ100" s="80">
        <f>MFW_TREND_2013_2014!Q99</f>
        <v>3.9999999999999994E-2</v>
      </c>
      <c r="BK100" s="79">
        <f t="shared" si="82"/>
        <v>4.9088813444836925E-7</v>
      </c>
      <c r="BL100" s="78">
        <f>'TEOW_TREND_2013_2014 &amp; Gain App'!Q98</f>
        <v>3.9999999999999994E-2</v>
      </c>
      <c r="BM100" s="79">
        <f t="shared" si="83"/>
        <v>2.440139920238444E-7</v>
      </c>
      <c r="BN100" s="82">
        <f t="shared" si="97"/>
        <v>0</v>
      </c>
      <c r="BO100" s="82">
        <f t="shared" si="95"/>
        <v>0</v>
      </c>
      <c r="BP100" s="82">
        <f t="shared" ref="BP100:BP105" si="98">(F100-BB100)/F100</f>
        <v>0</v>
      </c>
      <c r="BQ100" s="82">
        <f t="shared" si="84"/>
        <v>0</v>
      </c>
    </row>
    <row r="101" spans="1:69" ht="15" x14ac:dyDescent="0.2">
      <c r="A101" s="72">
        <v>98</v>
      </c>
      <c r="B101" s="72">
        <v>663</v>
      </c>
      <c r="C101" s="67" t="s">
        <v>104</v>
      </c>
      <c r="D101" s="73">
        <f>'MFW MASTER'!B98</f>
        <v>0.04</v>
      </c>
      <c r="E101" s="74">
        <f t="shared" si="85"/>
        <v>4.7906922788139714E-7</v>
      </c>
      <c r="F101" s="73">
        <f>'TEOW MASTER'!B90</f>
        <v>0.03</v>
      </c>
      <c r="G101" s="74">
        <f t="shared" si="64"/>
        <v>1.7334306384992081E-7</v>
      </c>
      <c r="H101" s="73">
        <f>'MFW MASTER'!C98</f>
        <v>0.04</v>
      </c>
      <c r="I101" s="75">
        <f t="shared" si="65"/>
        <v>4.7953910748298857E-7</v>
      </c>
      <c r="J101" s="73">
        <f>'TEOW MASTER'!C90</f>
        <v>0.03</v>
      </c>
      <c r="K101" s="74">
        <f t="shared" si="66"/>
        <v>1.7377627880721891E-7</v>
      </c>
      <c r="L101" s="73">
        <f>'MFW MASTER'!D98</f>
        <v>0.04</v>
      </c>
      <c r="M101" s="74">
        <f t="shared" si="67"/>
        <v>4.8021096662768778E-7</v>
      </c>
      <c r="N101" s="73">
        <f>'TEOW MASTER'!D90</f>
        <v>0.03</v>
      </c>
      <c r="O101" s="75">
        <f t="shared" si="68"/>
        <v>1.7436364088863902E-7</v>
      </c>
      <c r="P101" s="73">
        <f>'MFW MASTER'!E98</f>
        <v>0.04</v>
      </c>
      <c r="Q101" s="74">
        <f t="shared" si="69"/>
        <v>4.8085651330825057E-7</v>
      </c>
      <c r="R101" s="73">
        <f>'TEOW MASTER'!E90</f>
        <v>0.03</v>
      </c>
      <c r="S101" s="75">
        <f t="shared" si="86"/>
        <v>1.7474019117617207E-7</v>
      </c>
      <c r="T101" s="73">
        <f>'MFW MASTER'!F98</f>
        <v>0.04</v>
      </c>
      <c r="U101" s="74">
        <f t="shared" si="70"/>
        <v>4.8188966445404882E-7</v>
      </c>
      <c r="V101" s="84">
        <f>'TEOW MASTER'!F90</f>
        <v>0.03</v>
      </c>
      <c r="W101" s="75">
        <f t="shared" si="87"/>
        <v>1.753983503333087E-7</v>
      </c>
      <c r="X101" s="73">
        <f>'MFW MASTER'!G98</f>
        <v>0.04</v>
      </c>
      <c r="Y101" s="74">
        <f t="shared" si="71"/>
        <v>4.8270422418738859E-7</v>
      </c>
      <c r="Z101" s="84">
        <f>'TEOW MASTER'!G90</f>
        <v>0.03</v>
      </c>
      <c r="AA101" s="74">
        <f t="shared" si="88"/>
        <v>1.7617904765989117E-7</v>
      </c>
      <c r="AB101" s="73">
        <f>'MFW MASTER'!H98</f>
        <v>0.04</v>
      </c>
      <c r="AC101" s="74">
        <f t="shared" si="72"/>
        <v>4.834146322241223E-7</v>
      </c>
      <c r="AD101" s="84">
        <f>'TEOW MASTER'!H90</f>
        <v>0.03</v>
      </c>
      <c r="AE101" s="74">
        <f t="shared" si="89"/>
        <v>1.7690225454693494E-7</v>
      </c>
      <c r="AF101" s="73">
        <f>'MFW MASTER'!I98</f>
        <v>0.04</v>
      </c>
      <c r="AG101" s="75">
        <f t="shared" si="73"/>
        <v>4.8416468272042E-7</v>
      </c>
      <c r="AH101" s="84">
        <f>'TEOW MASTER'!I90</f>
        <v>0.03</v>
      </c>
      <c r="AI101" s="75">
        <f t="shared" si="90"/>
        <v>1.7746324887357846E-7</v>
      </c>
      <c r="AJ101" s="73">
        <f>'MFW MASTER'!J98</f>
        <v>0.04</v>
      </c>
      <c r="AK101" s="74">
        <f t="shared" si="74"/>
        <v>4.8505103249698118E-7</v>
      </c>
      <c r="AL101" s="84">
        <f>'TEOW MASTER'!J90</f>
        <v>0.03</v>
      </c>
      <c r="AM101" s="75">
        <f t="shared" si="91"/>
        <v>1.7780145863594248E-7</v>
      </c>
      <c r="AN101" s="73">
        <f>'MFW MASTER'!K98</f>
        <v>0.04</v>
      </c>
      <c r="AO101" s="74">
        <f t="shared" si="75"/>
        <v>4.8628983190213124E-7</v>
      </c>
      <c r="AP101" s="84">
        <f>'TEOW MASTER'!K90</f>
        <v>0.03</v>
      </c>
      <c r="AQ101" s="74">
        <f t="shared" si="92"/>
        <v>1.7924340351265498E-7</v>
      </c>
      <c r="AR101" s="73">
        <f>'MFW MASTER'!L98</f>
        <v>0.04</v>
      </c>
      <c r="AS101" s="74">
        <f t="shared" si="76"/>
        <v>4.8722449845966742E-7</v>
      </c>
      <c r="AT101" s="84">
        <f>'TEOW MASTER'!L90</f>
        <v>0.03</v>
      </c>
      <c r="AU101" s="75">
        <f t="shared" si="93"/>
        <v>1.8011391182274337E-7</v>
      </c>
      <c r="AV101" s="73">
        <f>'MFW MASTER'!M98</f>
        <v>0.04</v>
      </c>
      <c r="AW101" s="74">
        <f t="shared" si="77"/>
        <v>4.8787188683539704E-7</v>
      </c>
      <c r="AX101" s="84">
        <f>'TEOW MASTER'!M90</f>
        <v>0.03</v>
      </c>
      <c r="AY101" s="75">
        <f t="shared" si="94"/>
        <v>1.8085222711836646E-7</v>
      </c>
      <c r="AZ101" s="77">
        <f>'MFW MASTER'!N98</f>
        <v>0.04</v>
      </c>
      <c r="BA101" s="74">
        <f t="shared" si="78"/>
        <v>4.8870558634645703E-7</v>
      </c>
      <c r="BB101" s="84">
        <f>'TEOW MASTER'!N90</f>
        <v>0.03</v>
      </c>
      <c r="BC101" s="75">
        <f t="shared" si="79"/>
        <v>1.8219183134273385E-7</v>
      </c>
      <c r="BD101" s="73">
        <f>BB101+'TEOW_TREND_2013_2014 &amp; Gain App'!R100</f>
        <v>0.03</v>
      </c>
      <c r="BE101" s="74">
        <f t="shared" si="96"/>
        <v>1.7922528122309408E-7</v>
      </c>
      <c r="BF101" s="78">
        <f>MFW_TREND_2013_2014!P100</f>
        <v>3.9999999999999994E-2</v>
      </c>
      <c r="BG101" s="79">
        <f t="shared" si="80"/>
        <v>4.9004396909229738E-7</v>
      </c>
      <c r="BH101" s="80">
        <f>'TEOW_TREND_2013_2014 &amp; Gain App'!P100</f>
        <v>3.0000000000000009E-2</v>
      </c>
      <c r="BI101" s="81">
        <f t="shared" si="81"/>
        <v>1.8222479109408367E-7</v>
      </c>
      <c r="BJ101" s="80">
        <f>MFW_TREND_2013_2014!Q100</f>
        <v>3.9999999999999994E-2</v>
      </c>
      <c r="BK101" s="79">
        <f t="shared" si="82"/>
        <v>4.9088813444836925E-7</v>
      </c>
      <c r="BL101" s="78">
        <f>'TEOW_TREND_2013_2014 &amp; Gain App'!Q100</f>
        <v>3.0000000000000009E-2</v>
      </c>
      <c r="BM101" s="79">
        <f t="shared" si="83"/>
        <v>1.8301049401788337E-7</v>
      </c>
      <c r="BN101" s="82">
        <f t="shared" si="97"/>
        <v>0</v>
      </c>
      <c r="BO101" s="82">
        <f t="shared" si="95"/>
        <v>0</v>
      </c>
      <c r="BP101" s="82">
        <f t="shared" si="98"/>
        <v>0</v>
      </c>
      <c r="BQ101" s="82">
        <f t="shared" si="84"/>
        <v>0</v>
      </c>
    </row>
    <row r="102" spans="1:69" ht="15" x14ac:dyDescent="0.2">
      <c r="A102" s="72">
        <v>99</v>
      </c>
      <c r="B102" s="72">
        <v>60</v>
      </c>
      <c r="C102" s="67" t="s">
        <v>105</v>
      </c>
      <c r="D102" s="73">
        <f>'MFW MASTER'!B99</f>
        <v>0.02</v>
      </c>
      <c r="E102" s="74">
        <f t="shared" si="85"/>
        <v>2.3953461394069857E-7</v>
      </c>
      <c r="F102" s="73">
        <f>'TEOW MASTER'!B9</f>
        <v>0.02</v>
      </c>
      <c r="G102" s="74">
        <f t="shared" si="64"/>
        <v>1.1556204256661388E-7</v>
      </c>
      <c r="H102" s="73">
        <f>'MFW MASTER'!C99</f>
        <v>0.02</v>
      </c>
      <c r="I102" s="75">
        <f t="shared" si="65"/>
        <v>2.3976955374149429E-7</v>
      </c>
      <c r="J102" s="73">
        <f>'TEOW MASTER'!C9</f>
        <v>0.02</v>
      </c>
      <c r="K102" s="74">
        <f t="shared" si="66"/>
        <v>1.1585085253814596E-7</v>
      </c>
      <c r="L102" s="73">
        <f>'MFW MASTER'!D99</f>
        <v>0.02</v>
      </c>
      <c r="M102" s="74">
        <f t="shared" si="67"/>
        <v>2.4010548331384389E-7</v>
      </c>
      <c r="N102" s="73">
        <f>'TEOW MASTER'!D9</f>
        <v>0.02</v>
      </c>
      <c r="O102" s="75">
        <f t="shared" si="68"/>
        <v>1.1624242725909269E-7</v>
      </c>
      <c r="P102" s="73">
        <f>'MFW MASTER'!E99</f>
        <v>0.02</v>
      </c>
      <c r="Q102" s="74">
        <f t="shared" si="69"/>
        <v>2.4042825665412529E-7</v>
      </c>
      <c r="R102" s="73">
        <f>'TEOW MASTER'!E9</f>
        <v>0.02</v>
      </c>
      <c r="S102" s="75">
        <f t="shared" si="86"/>
        <v>1.1649346078411473E-7</v>
      </c>
      <c r="T102" s="73">
        <f>'MFW MASTER'!F99</f>
        <v>0.02</v>
      </c>
      <c r="U102" s="74">
        <f t="shared" si="70"/>
        <v>2.4094483222702441E-7</v>
      </c>
      <c r="V102" s="84">
        <f>'TEOW MASTER'!F9</f>
        <v>0.02</v>
      </c>
      <c r="W102" s="75">
        <f t="shared" si="87"/>
        <v>1.1693223355553913E-7</v>
      </c>
      <c r="X102" s="73">
        <f>'MFW MASTER'!G99</f>
        <v>0.02</v>
      </c>
      <c r="Y102" s="74">
        <f t="shared" si="71"/>
        <v>2.413521120936943E-7</v>
      </c>
      <c r="Z102" s="84">
        <f>'TEOW MASTER'!G9</f>
        <v>0.02</v>
      </c>
      <c r="AA102" s="74">
        <f t="shared" si="88"/>
        <v>1.1745269843992745E-7</v>
      </c>
      <c r="AB102" s="73">
        <f>'MFW MASTER'!H99</f>
        <v>0.02</v>
      </c>
      <c r="AC102" s="74">
        <f t="shared" si="72"/>
        <v>2.4170731611206115E-7</v>
      </c>
      <c r="AD102" s="84">
        <f>'TEOW MASTER'!H9</f>
        <v>0.02</v>
      </c>
      <c r="AE102" s="74">
        <f t="shared" si="89"/>
        <v>1.179348363646233E-7</v>
      </c>
      <c r="AF102" s="73">
        <f>'MFW MASTER'!I99</f>
        <v>0.02</v>
      </c>
      <c r="AG102" s="75">
        <f t="shared" si="73"/>
        <v>2.4208234136021E-7</v>
      </c>
      <c r="AH102" s="84">
        <f>'TEOW MASTER'!I9</f>
        <v>0.02</v>
      </c>
      <c r="AI102" s="75">
        <f t="shared" si="90"/>
        <v>1.1830883258238565E-7</v>
      </c>
      <c r="AJ102" s="73">
        <f>'MFW MASTER'!J99</f>
        <v>0.02</v>
      </c>
      <c r="AK102" s="74">
        <f t="shared" si="74"/>
        <v>2.4252551624849059E-7</v>
      </c>
      <c r="AL102" s="84">
        <f>'TEOW MASTER'!J9</f>
        <v>0.02</v>
      </c>
      <c r="AM102" s="75">
        <f t="shared" si="91"/>
        <v>1.18534305757295E-7</v>
      </c>
      <c r="AN102" s="73">
        <f>'MFW MASTER'!K99</f>
        <v>0.02</v>
      </c>
      <c r="AO102" s="74">
        <f t="shared" si="75"/>
        <v>2.4314491595106562E-7</v>
      </c>
      <c r="AP102" s="84">
        <f>'TEOW MASTER'!K9</f>
        <v>0.02</v>
      </c>
      <c r="AQ102" s="74">
        <f t="shared" si="92"/>
        <v>1.1949560234177E-7</v>
      </c>
      <c r="AR102" s="73">
        <f>'MFW MASTER'!L99</f>
        <v>0.02</v>
      </c>
      <c r="AS102" s="74">
        <f t="shared" si="76"/>
        <v>2.4361224922983371E-7</v>
      </c>
      <c r="AT102" s="84">
        <f>'TEOW MASTER'!L9</f>
        <v>0.02</v>
      </c>
      <c r="AU102" s="75">
        <f t="shared" si="93"/>
        <v>1.2007594121516227E-7</v>
      </c>
      <c r="AV102" s="73">
        <f>'MFW MASTER'!M99</f>
        <v>0.02</v>
      </c>
      <c r="AW102" s="74">
        <f t="shared" si="77"/>
        <v>2.4393594341769852E-7</v>
      </c>
      <c r="AX102" s="84">
        <f>'TEOW MASTER'!M9</f>
        <v>0.02</v>
      </c>
      <c r="AY102" s="75">
        <f t="shared" si="94"/>
        <v>1.2056815141224431E-7</v>
      </c>
      <c r="AZ102" s="77">
        <f>'MFW MASTER'!N99</f>
        <v>0.02</v>
      </c>
      <c r="BA102" s="74">
        <f t="shared" si="78"/>
        <v>2.4435279317322852E-7</v>
      </c>
      <c r="BB102" s="84">
        <f>'TEOW MASTER'!N9</f>
        <v>0.02</v>
      </c>
      <c r="BC102" s="75">
        <f t="shared" si="79"/>
        <v>1.2146122089515592E-7</v>
      </c>
      <c r="BD102" s="73">
        <f>BB102+'TEOW_TREND_2013_2014 &amp; Gain App'!R101</f>
        <v>0.02</v>
      </c>
      <c r="BE102" s="74">
        <f t="shared" si="96"/>
        <v>1.1948352081539605E-7</v>
      </c>
      <c r="BF102" s="78">
        <f>MFW_TREND_2013_2014!P101</f>
        <v>1.9999999999999997E-2</v>
      </c>
      <c r="BG102" s="79">
        <f t="shared" si="80"/>
        <v>2.4502198454614869E-7</v>
      </c>
      <c r="BH102" s="80">
        <f>'TEOW_TREND_2013_2014 &amp; Gain App'!P101</f>
        <v>1.9999999999999997E-2</v>
      </c>
      <c r="BI102" s="81">
        <f t="shared" si="81"/>
        <v>1.2148319406272239E-7</v>
      </c>
      <c r="BJ102" s="80">
        <f>MFW_TREND_2013_2014!Q101</f>
        <v>1.9999999999999997E-2</v>
      </c>
      <c r="BK102" s="79">
        <f t="shared" si="82"/>
        <v>2.4544406722418462E-7</v>
      </c>
      <c r="BL102" s="78">
        <f>'TEOW_TREND_2013_2014 &amp; Gain App'!Q101</f>
        <v>1.9999999999999997E-2</v>
      </c>
      <c r="BM102" s="79">
        <f t="shared" si="83"/>
        <v>1.220069960119222E-7</v>
      </c>
      <c r="BN102" s="82">
        <f t="shared" si="97"/>
        <v>0</v>
      </c>
      <c r="BO102" s="82">
        <f t="shared" si="95"/>
        <v>0</v>
      </c>
      <c r="BP102" s="82">
        <f t="shared" si="98"/>
        <v>0</v>
      </c>
      <c r="BQ102" s="82">
        <f t="shared" si="84"/>
        <v>0</v>
      </c>
    </row>
    <row r="103" spans="1:69" ht="15" x14ac:dyDescent="0.2">
      <c r="A103" s="72">
        <v>100</v>
      </c>
      <c r="B103" s="72">
        <v>512</v>
      </c>
      <c r="C103" s="67" t="s">
        <v>106</v>
      </c>
      <c r="D103" s="73">
        <f>'MFW MASTER'!B100</f>
        <v>0.02</v>
      </c>
      <c r="E103" s="74">
        <f t="shared" si="85"/>
        <v>2.3953461394069857E-7</v>
      </c>
      <c r="F103" s="73">
        <f>'TEOW MASTER'!B63</f>
        <v>0.02</v>
      </c>
      <c r="G103" s="74">
        <f t="shared" si="64"/>
        <v>1.1556204256661388E-7</v>
      </c>
      <c r="H103" s="73">
        <f>'MFW MASTER'!C100</f>
        <v>0.02</v>
      </c>
      <c r="I103" s="75">
        <f t="shared" si="65"/>
        <v>2.3976955374149429E-7</v>
      </c>
      <c r="J103" s="73">
        <f>'TEOW MASTER'!C63</f>
        <v>0.02</v>
      </c>
      <c r="K103" s="74">
        <f t="shared" si="66"/>
        <v>1.1585085253814596E-7</v>
      </c>
      <c r="L103" s="73">
        <f>'MFW MASTER'!D100</f>
        <v>0.02</v>
      </c>
      <c r="M103" s="74">
        <f t="shared" si="67"/>
        <v>2.4010548331384389E-7</v>
      </c>
      <c r="N103" s="73">
        <f>'TEOW MASTER'!D63</f>
        <v>0.02</v>
      </c>
      <c r="O103" s="75">
        <f t="shared" si="68"/>
        <v>1.1624242725909269E-7</v>
      </c>
      <c r="P103" s="73">
        <f>'MFW MASTER'!E100</f>
        <v>0.02</v>
      </c>
      <c r="Q103" s="74">
        <f t="shared" si="69"/>
        <v>2.4042825665412529E-7</v>
      </c>
      <c r="R103" s="73">
        <f>'TEOW MASTER'!E63</f>
        <v>0.02</v>
      </c>
      <c r="S103" s="75">
        <f t="shared" si="86"/>
        <v>1.1649346078411473E-7</v>
      </c>
      <c r="T103" s="73">
        <f>'MFW MASTER'!F100</f>
        <v>0.02</v>
      </c>
      <c r="U103" s="74">
        <f t="shared" si="70"/>
        <v>2.4094483222702441E-7</v>
      </c>
      <c r="V103" s="84">
        <f>'TEOW MASTER'!F63</f>
        <v>0.02</v>
      </c>
      <c r="W103" s="75">
        <f t="shared" si="87"/>
        <v>1.1693223355553913E-7</v>
      </c>
      <c r="X103" s="73">
        <f>'MFW MASTER'!G100</f>
        <v>0.02</v>
      </c>
      <c r="Y103" s="74">
        <f t="shared" si="71"/>
        <v>2.413521120936943E-7</v>
      </c>
      <c r="Z103" s="84">
        <f>'TEOW MASTER'!G63</f>
        <v>0.02</v>
      </c>
      <c r="AA103" s="74">
        <f t="shared" si="88"/>
        <v>1.1745269843992745E-7</v>
      </c>
      <c r="AB103" s="73">
        <f>'MFW MASTER'!H100</f>
        <v>0.02</v>
      </c>
      <c r="AC103" s="74">
        <f t="shared" si="72"/>
        <v>2.4170731611206115E-7</v>
      </c>
      <c r="AD103" s="84">
        <f>'TEOW MASTER'!H63</f>
        <v>0.02</v>
      </c>
      <c r="AE103" s="74">
        <f t="shared" si="89"/>
        <v>1.179348363646233E-7</v>
      </c>
      <c r="AF103" s="73">
        <f>'MFW MASTER'!I100</f>
        <v>0.02</v>
      </c>
      <c r="AG103" s="75">
        <f t="shared" si="73"/>
        <v>2.4208234136021E-7</v>
      </c>
      <c r="AH103" s="84">
        <f>'TEOW MASTER'!I63</f>
        <v>0.02</v>
      </c>
      <c r="AI103" s="75">
        <f t="shared" si="90"/>
        <v>1.1830883258238565E-7</v>
      </c>
      <c r="AJ103" s="73">
        <f>'MFW MASTER'!J100</f>
        <v>0.02</v>
      </c>
      <c r="AK103" s="74">
        <f t="shared" si="74"/>
        <v>2.4252551624849059E-7</v>
      </c>
      <c r="AL103" s="84">
        <f>'TEOW MASTER'!J63</f>
        <v>0.02</v>
      </c>
      <c r="AM103" s="75">
        <f t="shared" si="91"/>
        <v>1.18534305757295E-7</v>
      </c>
      <c r="AN103" s="73">
        <f>'MFW MASTER'!K100</f>
        <v>0.02</v>
      </c>
      <c r="AO103" s="74">
        <f t="shared" si="75"/>
        <v>2.4314491595106562E-7</v>
      </c>
      <c r="AP103" s="84">
        <f>'TEOW MASTER'!K63</f>
        <v>0.02</v>
      </c>
      <c r="AQ103" s="74">
        <f t="shared" si="92"/>
        <v>1.1949560234177E-7</v>
      </c>
      <c r="AR103" s="73">
        <f>'MFW MASTER'!L100</f>
        <v>0.02</v>
      </c>
      <c r="AS103" s="74">
        <f t="shared" si="76"/>
        <v>2.4361224922983371E-7</v>
      </c>
      <c r="AT103" s="84">
        <f>'TEOW MASTER'!L63</f>
        <v>0.02</v>
      </c>
      <c r="AU103" s="75">
        <f t="shared" si="93"/>
        <v>1.2007594121516227E-7</v>
      </c>
      <c r="AV103" s="73">
        <f>'MFW MASTER'!M100</f>
        <v>0.02</v>
      </c>
      <c r="AW103" s="74">
        <f t="shared" si="77"/>
        <v>2.4393594341769852E-7</v>
      </c>
      <c r="AX103" s="84">
        <f>'TEOW MASTER'!M63</f>
        <v>0.02</v>
      </c>
      <c r="AY103" s="75">
        <f t="shared" si="94"/>
        <v>1.2056815141224431E-7</v>
      </c>
      <c r="AZ103" s="77">
        <f>'MFW MASTER'!N100</f>
        <v>0.02</v>
      </c>
      <c r="BA103" s="74">
        <f t="shared" si="78"/>
        <v>2.4435279317322852E-7</v>
      </c>
      <c r="BB103" s="84">
        <f>'TEOW MASTER'!N63</f>
        <v>0.02</v>
      </c>
      <c r="BC103" s="75">
        <f t="shared" si="79"/>
        <v>1.2146122089515592E-7</v>
      </c>
      <c r="BD103" s="73">
        <f>BB103+'TEOW_TREND_2013_2014 &amp; Gain App'!R102</f>
        <v>0.02</v>
      </c>
      <c r="BE103" s="74">
        <f t="shared" si="96"/>
        <v>1.1948352081539605E-7</v>
      </c>
      <c r="BF103" s="78">
        <f>MFW_TREND_2013_2014!P102</f>
        <v>1.9999999999999997E-2</v>
      </c>
      <c r="BG103" s="79">
        <f t="shared" si="80"/>
        <v>2.4502198454614869E-7</v>
      </c>
      <c r="BH103" s="80">
        <f>'TEOW_TREND_2013_2014 &amp; Gain App'!P102</f>
        <v>1.9999999999999997E-2</v>
      </c>
      <c r="BI103" s="81">
        <f t="shared" si="81"/>
        <v>1.2148319406272239E-7</v>
      </c>
      <c r="BJ103" s="80">
        <f>MFW_TREND_2013_2014!Q102</f>
        <v>1.9999999999999997E-2</v>
      </c>
      <c r="BK103" s="79">
        <f t="shared" si="82"/>
        <v>2.4544406722418462E-7</v>
      </c>
      <c r="BL103" s="78">
        <f>'TEOW_TREND_2013_2014 &amp; Gain App'!Q102</f>
        <v>1.9999999999999997E-2</v>
      </c>
      <c r="BM103" s="79">
        <f t="shared" si="83"/>
        <v>1.220069960119222E-7</v>
      </c>
      <c r="BN103" s="82">
        <f t="shared" si="97"/>
        <v>0</v>
      </c>
      <c r="BO103" s="82">
        <f t="shared" si="95"/>
        <v>0</v>
      </c>
      <c r="BP103" s="82">
        <f t="shared" si="98"/>
        <v>0</v>
      </c>
      <c r="BQ103" s="82">
        <f t="shared" si="84"/>
        <v>0</v>
      </c>
    </row>
    <row r="104" spans="1:69" ht="15" x14ac:dyDescent="0.2">
      <c r="A104" s="72">
        <v>101</v>
      </c>
      <c r="B104" s="72">
        <v>729</v>
      </c>
      <c r="C104" s="67" t="s">
        <v>107</v>
      </c>
      <c r="D104" s="73">
        <f>'MFW MASTER'!B101</f>
        <v>0.01</v>
      </c>
      <c r="E104" s="74">
        <f t="shared" si="85"/>
        <v>1.1976730697034929E-7</v>
      </c>
      <c r="F104" s="73">
        <f>'TEOW MASTER'!B100</f>
        <v>0.01</v>
      </c>
      <c r="G104" s="74">
        <f t="shared" si="64"/>
        <v>5.7781021283306941E-8</v>
      </c>
      <c r="H104" s="73">
        <f>'MFW MASTER'!C101</f>
        <v>0.01</v>
      </c>
      <c r="I104" s="75">
        <f t="shared" si="65"/>
        <v>1.1988477687074714E-7</v>
      </c>
      <c r="J104" s="73">
        <f>'TEOW MASTER'!C100</f>
        <v>0.01</v>
      </c>
      <c r="K104" s="74">
        <f t="shared" si="66"/>
        <v>5.792542626907298E-8</v>
      </c>
      <c r="L104" s="73">
        <f>'MFW MASTER'!D101</f>
        <v>0.01</v>
      </c>
      <c r="M104" s="74">
        <f t="shared" si="67"/>
        <v>1.2005274165692194E-7</v>
      </c>
      <c r="N104" s="73">
        <f>'TEOW MASTER'!D100</f>
        <v>0.01</v>
      </c>
      <c r="O104" s="75">
        <f t="shared" si="68"/>
        <v>5.8121213629546346E-8</v>
      </c>
      <c r="P104" s="73">
        <f>'MFW MASTER'!E101</f>
        <v>0.01</v>
      </c>
      <c r="Q104" s="74">
        <f t="shared" si="69"/>
        <v>1.2021412832706264E-7</v>
      </c>
      <c r="R104" s="73">
        <f>'TEOW MASTER'!E100</f>
        <v>0.01</v>
      </c>
      <c r="S104" s="75">
        <f t="shared" si="86"/>
        <v>5.8246730392057364E-8</v>
      </c>
      <c r="T104" s="73">
        <f>'MFW MASTER'!F101</f>
        <v>0.01</v>
      </c>
      <c r="U104" s="74">
        <f t="shared" si="70"/>
        <v>1.204724161135122E-7</v>
      </c>
      <c r="V104" s="84">
        <f>'TEOW MASTER'!F100</f>
        <v>0.01</v>
      </c>
      <c r="W104" s="75">
        <f t="shared" si="87"/>
        <v>5.8466116777769567E-8</v>
      </c>
      <c r="X104" s="73">
        <f>'MFW MASTER'!G101</f>
        <v>0.01</v>
      </c>
      <c r="Y104" s="74">
        <f t="shared" si="71"/>
        <v>1.2067605604684715E-7</v>
      </c>
      <c r="Z104" s="84">
        <f>'TEOW MASTER'!G100</f>
        <v>0.01</v>
      </c>
      <c r="AA104" s="74">
        <f t="shared" si="88"/>
        <v>5.8726349219963724E-8</v>
      </c>
      <c r="AB104" s="73">
        <f>'MFW MASTER'!H101</f>
        <v>0.01</v>
      </c>
      <c r="AC104" s="74">
        <f t="shared" si="72"/>
        <v>1.2085365805603058E-7</v>
      </c>
      <c r="AD104" s="84">
        <f>'TEOW MASTER'!H100</f>
        <v>0.01</v>
      </c>
      <c r="AE104" s="74">
        <f t="shared" si="89"/>
        <v>5.8967418182311648E-8</v>
      </c>
      <c r="AF104" s="73">
        <f>'MFW MASTER'!I101</f>
        <v>0.01</v>
      </c>
      <c r="AG104" s="75">
        <f t="shared" si="73"/>
        <v>1.21041170680105E-7</v>
      </c>
      <c r="AH104" s="84">
        <f>'TEOW MASTER'!I100</f>
        <v>0.01</v>
      </c>
      <c r="AI104" s="75">
        <f t="shared" si="90"/>
        <v>5.9154416291192823E-8</v>
      </c>
      <c r="AJ104" s="73">
        <f>'MFW MASTER'!J101</f>
        <v>0.01</v>
      </c>
      <c r="AK104" s="74">
        <f t="shared" si="74"/>
        <v>1.212627581242453E-7</v>
      </c>
      <c r="AL104" s="84">
        <f>'TEOW MASTER'!J100</f>
        <v>0.01</v>
      </c>
      <c r="AM104" s="75">
        <f t="shared" si="91"/>
        <v>5.9267152878647499E-8</v>
      </c>
      <c r="AN104" s="73">
        <f>'MFW MASTER'!K101</f>
        <v>0.01</v>
      </c>
      <c r="AO104" s="74">
        <f t="shared" si="75"/>
        <v>1.2157245797553281E-7</v>
      </c>
      <c r="AP104" s="84">
        <f>'TEOW MASTER'!K100</f>
        <v>0.01</v>
      </c>
      <c r="AQ104" s="74">
        <f t="shared" si="92"/>
        <v>5.9747801170884999E-8</v>
      </c>
      <c r="AR104" s="73">
        <f>'MFW MASTER'!L101</f>
        <v>0.01</v>
      </c>
      <c r="AS104" s="74">
        <f t="shared" si="76"/>
        <v>1.2180612461491685E-7</v>
      </c>
      <c r="AT104" s="84">
        <f>'TEOW MASTER'!L100</f>
        <v>0.01</v>
      </c>
      <c r="AU104" s="75">
        <f t="shared" si="93"/>
        <v>6.0037970607581135E-8</v>
      </c>
      <c r="AV104" s="73">
        <f>'MFW MASTER'!M101</f>
        <v>0.01</v>
      </c>
      <c r="AW104" s="74">
        <f t="shared" si="77"/>
        <v>1.2196797170884926E-7</v>
      </c>
      <c r="AX104" s="84">
        <f>'TEOW MASTER'!M100</f>
        <v>0.01</v>
      </c>
      <c r="AY104" s="75">
        <f t="shared" si="94"/>
        <v>6.0284075706122154E-8</v>
      </c>
      <c r="AZ104" s="77">
        <f>'MFW MASTER'!N101</f>
        <v>0.01</v>
      </c>
      <c r="BA104" s="74">
        <f t="shared" si="78"/>
        <v>1.2217639658661426E-7</v>
      </c>
      <c r="BB104" s="84">
        <f>'TEOW MASTER'!N100</f>
        <v>0.01</v>
      </c>
      <c r="BC104" s="75">
        <f t="shared" si="79"/>
        <v>6.0730610447577958E-8</v>
      </c>
      <c r="BD104" s="73">
        <f>BB104+'TEOW_TREND_2013_2014 &amp; Gain App'!R103</f>
        <v>0.01</v>
      </c>
      <c r="BE104" s="74">
        <f t="shared" si="96"/>
        <v>5.9741760407698024E-8</v>
      </c>
      <c r="BF104" s="78">
        <f>MFW_TREND_2013_2014!P103</f>
        <v>9.9999999999999985E-3</v>
      </c>
      <c r="BG104" s="79">
        <f t="shared" si="80"/>
        <v>1.2251099227307434E-7</v>
      </c>
      <c r="BH104" s="80">
        <f>'TEOW_TREND_2013_2014 &amp; Gain App'!P103</f>
        <v>9.9999999999999985E-3</v>
      </c>
      <c r="BI104" s="81">
        <f t="shared" si="81"/>
        <v>6.0741597031361193E-8</v>
      </c>
      <c r="BJ104" s="80">
        <f>MFW_TREND_2013_2014!Q103</f>
        <v>9.9999999999999985E-3</v>
      </c>
      <c r="BK104" s="79">
        <f t="shared" si="82"/>
        <v>1.2272203361209231E-7</v>
      </c>
      <c r="BL104" s="78">
        <f>'TEOW_TREND_2013_2014 &amp; Gain App'!Q103</f>
        <v>9.9999999999999985E-3</v>
      </c>
      <c r="BM104" s="79">
        <f t="shared" si="83"/>
        <v>6.1003498005961101E-8</v>
      </c>
      <c r="BN104" s="82">
        <f t="shared" si="97"/>
        <v>0</v>
      </c>
      <c r="BO104" s="82">
        <f t="shared" si="95"/>
        <v>0</v>
      </c>
      <c r="BP104" s="82">
        <f t="shared" si="98"/>
        <v>0</v>
      </c>
      <c r="BQ104" s="82">
        <f t="shared" si="84"/>
        <v>0</v>
      </c>
    </row>
    <row r="105" spans="1:69" ht="15" x14ac:dyDescent="0.2">
      <c r="A105" s="72">
        <v>102</v>
      </c>
      <c r="B105" s="72">
        <v>818</v>
      </c>
      <c r="C105" s="67" t="s">
        <v>108</v>
      </c>
      <c r="D105" s="73">
        <f>'MFW MASTER'!B102</f>
        <v>0.01</v>
      </c>
      <c r="E105" s="74">
        <f t="shared" si="85"/>
        <v>1.1976730697034929E-7</v>
      </c>
      <c r="F105" s="73">
        <f>'TEOW MASTER'!B109</f>
        <v>0.01</v>
      </c>
      <c r="G105" s="74">
        <f t="shared" si="64"/>
        <v>5.7781021283306941E-8</v>
      </c>
      <c r="H105" s="73">
        <f>'MFW MASTER'!C102</f>
        <v>0.01</v>
      </c>
      <c r="I105" s="75">
        <f t="shared" si="65"/>
        <v>1.1988477687074714E-7</v>
      </c>
      <c r="J105" s="73">
        <f>'TEOW MASTER'!C109</f>
        <v>0.01</v>
      </c>
      <c r="K105" s="74">
        <f t="shared" si="66"/>
        <v>5.792542626907298E-8</v>
      </c>
      <c r="L105" s="73">
        <f>'MFW MASTER'!D102</f>
        <v>0.01</v>
      </c>
      <c r="M105" s="74">
        <f t="shared" si="67"/>
        <v>1.2005274165692194E-7</v>
      </c>
      <c r="N105" s="73">
        <f>'TEOW MASTER'!D109</f>
        <v>0.01</v>
      </c>
      <c r="O105" s="75">
        <f t="shared" si="68"/>
        <v>5.8121213629546346E-8</v>
      </c>
      <c r="P105" s="73">
        <f>'MFW MASTER'!E102</f>
        <v>0.01</v>
      </c>
      <c r="Q105" s="74">
        <f t="shared" si="69"/>
        <v>1.2021412832706264E-7</v>
      </c>
      <c r="R105" s="73">
        <f>'TEOW MASTER'!E109</f>
        <v>0.01</v>
      </c>
      <c r="S105" s="75">
        <f t="shared" si="86"/>
        <v>5.8246730392057364E-8</v>
      </c>
      <c r="T105" s="73">
        <f>'MFW MASTER'!F102</f>
        <v>0.01</v>
      </c>
      <c r="U105" s="74">
        <f t="shared" si="70"/>
        <v>1.204724161135122E-7</v>
      </c>
      <c r="V105" s="84">
        <f>'TEOW MASTER'!F109</f>
        <v>0.01</v>
      </c>
      <c r="W105" s="75">
        <f t="shared" si="87"/>
        <v>5.8466116777769567E-8</v>
      </c>
      <c r="X105" s="73">
        <f>'MFW MASTER'!G102</f>
        <v>0.01</v>
      </c>
      <c r="Y105" s="74">
        <f t="shared" si="71"/>
        <v>1.2067605604684715E-7</v>
      </c>
      <c r="Z105" s="84">
        <f>'TEOW MASTER'!G109</f>
        <v>0.01</v>
      </c>
      <c r="AA105" s="74">
        <f t="shared" si="88"/>
        <v>5.8726349219963724E-8</v>
      </c>
      <c r="AB105" s="73">
        <f>'MFW MASTER'!H102</f>
        <v>0.01</v>
      </c>
      <c r="AC105" s="74">
        <f t="shared" si="72"/>
        <v>1.2085365805603058E-7</v>
      </c>
      <c r="AD105" s="84">
        <f>'TEOW MASTER'!H109</f>
        <v>0.01</v>
      </c>
      <c r="AE105" s="74">
        <f t="shared" si="89"/>
        <v>5.8967418182311648E-8</v>
      </c>
      <c r="AF105" s="73">
        <f>'MFW MASTER'!I102</f>
        <v>0.01</v>
      </c>
      <c r="AG105" s="75">
        <f t="shared" si="73"/>
        <v>1.21041170680105E-7</v>
      </c>
      <c r="AH105" s="84">
        <f>'TEOW MASTER'!I109</f>
        <v>0.01</v>
      </c>
      <c r="AI105" s="75">
        <f t="shared" si="90"/>
        <v>5.9154416291192823E-8</v>
      </c>
      <c r="AJ105" s="73">
        <f>'MFW MASTER'!J102</f>
        <v>0.01</v>
      </c>
      <c r="AK105" s="74">
        <f t="shared" si="74"/>
        <v>1.212627581242453E-7</v>
      </c>
      <c r="AL105" s="84">
        <f>'TEOW MASTER'!J109</f>
        <v>0.01</v>
      </c>
      <c r="AM105" s="75">
        <f t="shared" si="91"/>
        <v>5.9267152878647499E-8</v>
      </c>
      <c r="AN105" s="73">
        <f>'MFW MASTER'!K102</f>
        <v>0.01</v>
      </c>
      <c r="AO105" s="74">
        <f t="shared" si="75"/>
        <v>1.2157245797553281E-7</v>
      </c>
      <c r="AP105" s="84">
        <f>'TEOW MASTER'!K109</f>
        <v>0.01</v>
      </c>
      <c r="AQ105" s="74">
        <f t="shared" si="92"/>
        <v>5.9747801170884999E-8</v>
      </c>
      <c r="AR105" s="73">
        <f>'MFW MASTER'!L102</f>
        <v>0.01</v>
      </c>
      <c r="AS105" s="74">
        <f t="shared" si="76"/>
        <v>1.2180612461491685E-7</v>
      </c>
      <c r="AT105" s="84">
        <f>'TEOW MASTER'!L109</f>
        <v>0.01</v>
      </c>
      <c r="AU105" s="75">
        <f t="shared" si="93"/>
        <v>6.0037970607581135E-8</v>
      </c>
      <c r="AV105" s="73">
        <f>'MFW MASTER'!M102</f>
        <v>0.01</v>
      </c>
      <c r="AW105" s="74">
        <f t="shared" si="77"/>
        <v>1.2196797170884926E-7</v>
      </c>
      <c r="AX105" s="84">
        <f>'TEOW MASTER'!M109</f>
        <v>0.01</v>
      </c>
      <c r="AY105" s="75">
        <f t="shared" si="94"/>
        <v>6.0284075706122154E-8</v>
      </c>
      <c r="AZ105" s="77">
        <f>'MFW MASTER'!N102</f>
        <v>0.01</v>
      </c>
      <c r="BA105" s="74">
        <f t="shared" si="78"/>
        <v>1.2217639658661426E-7</v>
      </c>
      <c r="BB105" s="84">
        <f>'TEOW MASTER'!N109</f>
        <v>0.01</v>
      </c>
      <c r="BC105" s="75">
        <f t="shared" si="79"/>
        <v>6.0730610447577958E-8</v>
      </c>
      <c r="BD105" s="73">
        <f>BB105+'TEOW_TREND_2013_2014 &amp; Gain App'!R104</f>
        <v>0.01</v>
      </c>
      <c r="BE105" s="74">
        <f t="shared" si="96"/>
        <v>5.9741760407698024E-8</v>
      </c>
      <c r="BF105" s="78">
        <f>MFW_TREND_2013_2014!P104</f>
        <v>9.9999999999999985E-3</v>
      </c>
      <c r="BG105" s="79">
        <f t="shared" si="80"/>
        <v>1.2251099227307434E-7</v>
      </c>
      <c r="BH105" s="80">
        <f>'TEOW_TREND_2013_2014 &amp; Gain App'!P104</f>
        <v>9.9999999999999985E-3</v>
      </c>
      <c r="BI105" s="81">
        <f t="shared" si="81"/>
        <v>6.0741597031361193E-8</v>
      </c>
      <c r="BJ105" s="80">
        <f>MFW_TREND_2013_2014!Q104</f>
        <v>9.9999999999999985E-3</v>
      </c>
      <c r="BK105" s="79">
        <f t="shared" si="82"/>
        <v>1.2272203361209231E-7</v>
      </c>
      <c r="BL105" s="78">
        <f>'TEOW_TREND_2013_2014 &amp; Gain App'!Q104</f>
        <v>9.9999999999999985E-3</v>
      </c>
      <c r="BM105" s="79">
        <f t="shared" si="83"/>
        <v>6.1003498005961101E-8</v>
      </c>
      <c r="BN105" s="82">
        <v>0</v>
      </c>
      <c r="BO105" s="82">
        <f t="shared" si="95"/>
        <v>0</v>
      </c>
      <c r="BP105" s="82">
        <f t="shared" si="98"/>
        <v>0</v>
      </c>
      <c r="BQ105" s="82">
        <f t="shared" si="84"/>
        <v>0</v>
      </c>
    </row>
    <row r="106" spans="1:69" ht="15" x14ac:dyDescent="0.2">
      <c r="A106" s="72">
        <v>103</v>
      </c>
      <c r="B106" s="72">
        <v>634</v>
      </c>
      <c r="C106" s="67" t="s">
        <v>109</v>
      </c>
      <c r="D106" s="73">
        <f>'MFW MASTER'!B103</f>
        <v>0</v>
      </c>
      <c r="E106" s="74">
        <f t="shared" si="85"/>
        <v>0</v>
      </c>
      <c r="F106" s="73">
        <f>'TEOW MASTER'!B85</f>
        <v>0</v>
      </c>
      <c r="G106" s="74">
        <f t="shared" si="64"/>
        <v>0</v>
      </c>
      <c r="H106" s="73">
        <f>'MFW MASTER'!C103</f>
        <v>0</v>
      </c>
      <c r="I106" s="75">
        <f t="shared" si="65"/>
        <v>0</v>
      </c>
      <c r="J106" s="73">
        <f>'TEOW MASTER'!C85</f>
        <v>0</v>
      </c>
      <c r="K106" s="74">
        <f t="shared" si="66"/>
        <v>0</v>
      </c>
      <c r="L106" s="73">
        <f>'MFW MASTER'!D103</f>
        <v>0</v>
      </c>
      <c r="M106" s="74">
        <f t="shared" si="67"/>
        <v>0</v>
      </c>
      <c r="N106" s="73">
        <f>'TEOW MASTER'!D85</f>
        <v>0</v>
      </c>
      <c r="O106" s="75">
        <f t="shared" si="68"/>
        <v>0</v>
      </c>
      <c r="P106" s="73">
        <f>'MFW MASTER'!E103</f>
        <v>0</v>
      </c>
      <c r="Q106" s="74">
        <f t="shared" si="69"/>
        <v>0</v>
      </c>
      <c r="R106" s="73">
        <f>'TEOW MASTER'!E85</f>
        <v>0</v>
      </c>
      <c r="S106" s="75">
        <f t="shared" si="86"/>
        <v>0</v>
      </c>
      <c r="T106" s="73">
        <f>'MFW MASTER'!F103</f>
        <v>0</v>
      </c>
      <c r="U106" s="74">
        <f t="shared" si="70"/>
        <v>0</v>
      </c>
      <c r="V106" s="84">
        <f>'TEOW MASTER'!F85</f>
        <v>0</v>
      </c>
      <c r="W106" s="75">
        <f t="shared" si="87"/>
        <v>0</v>
      </c>
      <c r="X106" s="73">
        <f>'MFW MASTER'!G103</f>
        <v>0</v>
      </c>
      <c r="Y106" s="74">
        <f t="shared" si="71"/>
        <v>0</v>
      </c>
      <c r="Z106" s="84">
        <f>'TEOW MASTER'!G85</f>
        <v>0</v>
      </c>
      <c r="AA106" s="74">
        <f t="shared" si="88"/>
        <v>0</v>
      </c>
      <c r="AB106" s="73">
        <f>'MFW MASTER'!H103</f>
        <v>0</v>
      </c>
      <c r="AC106" s="74">
        <f t="shared" si="72"/>
        <v>0</v>
      </c>
      <c r="AD106" s="84">
        <f>'TEOW MASTER'!H85</f>
        <v>0</v>
      </c>
      <c r="AE106" s="74">
        <f t="shared" si="89"/>
        <v>0</v>
      </c>
      <c r="AF106" s="73">
        <f>'MFW MASTER'!I103</f>
        <v>0</v>
      </c>
      <c r="AG106" s="75">
        <f t="shared" si="73"/>
        <v>0</v>
      </c>
      <c r="AH106" s="84">
        <f>'TEOW MASTER'!I85</f>
        <v>0</v>
      </c>
      <c r="AI106" s="75">
        <f t="shared" si="90"/>
        <v>0</v>
      </c>
      <c r="AJ106" s="73">
        <f>'MFW MASTER'!J103</f>
        <v>0</v>
      </c>
      <c r="AK106" s="74">
        <f t="shared" si="74"/>
        <v>0</v>
      </c>
      <c r="AL106" s="84">
        <f>'TEOW MASTER'!J85</f>
        <v>0</v>
      </c>
      <c r="AM106" s="75">
        <f t="shared" si="91"/>
        <v>0</v>
      </c>
      <c r="AN106" s="73">
        <f>'MFW MASTER'!K103</f>
        <v>0</v>
      </c>
      <c r="AO106" s="74">
        <f t="shared" si="75"/>
        <v>0</v>
      </c>
      <c r="AP106" s="84">
        <f>'TEOW MASTER'!K85</f>
        <v>0</v>
      </c>
      <c r="AQ106" s="74">
        <f t="shared" si="92"/>
        <v>0</v>
      </c>
      <c r="AR106" s="73">
        <f>'MFW MASTER'!L103</f>
        <v>0</v>
      </c>
      <c r="AS106" s="74">
        <f t="shared" si="76"/>
        <v>0</v>
      </c>
      <c r="AT106" s="84">
        <f>'TEOW MASTER'!L85</f>
        <v>0</v>
      </c>
      <c r="AU106" s="75">
        <f t="shared" si="93"/>
        <v>0</v>
      </c>
      <c r="AV106" s="73">
        <f>'MFW MASTER'!M103</f>
        <v>0</v>
      </c>
      <c r="AW106" s="74">
        <f t="shared" si="77"/>
        <v>0</v>
      </c>
      <c r="AX106" s="84">
        <f>'TEOW MASTER'!M85</f>
        <v>0</v>
      </c>
      <c r="AY106" s="75">
        <f t="shared" si="94"/>
        <v>0</v>
      </c>
      <c r="AZ106" s="77">
        <f>'MFW MASTER'!N103</f>
        <v>0</v>
      </c>
      <c r="BA106" s="74">
        <f t="shared" si="78"/>
        <v>0</v>
      </c>
      <c r="BB106" s="84">
        <f>'TEOW MASTER'!N85</f>
        <v>0</v>
      </c>
      <c r="BC106" s="75">
        <f t="shared" si="79"/>
        <v>0</v>
      </c>
      <c r="BD106" s="73">
        <f>BB106+'TEOW_TREND_2013_2014 &amp; Gain App'!R113</f>
        <v>0</v>
      </c>
      <c r="BE106" s="74">
        <f t="shared" si="96"/>
        <v>0</v>
      </c>
      <c r="BF106" s="78">
        <f>MFW_TREND_2013_2014!P105</f>
        <v>0</v>
      </c>
      <c r="BG106" s="79">
        <f t="shared" si="80"/>
        <v>0</v>
      </c>
      <c r="BH106" s="80">
        <f>'TEOW_TREND_2013_2014 &amp; Gain App'!P113</f>
        <v>0</v>
      </c>
      <c r="BI106" s="81">
        <f t="shared" si="81"/>
        <v>0</v>
      </c>
      <c r="BJ106" s="80">
        <f>MFW_TREND_2013_2014!Q105</f>
        <v>0</v>
      </c>
      <c r="BK106" s="79">
        <f t="shared" si="82"/>
        <v>0</v>
      </c>
      <c r="BL106" s="78">
        <f>'TEOW_TREND_2013_2014 &amp; Gain App'!Q113</f>
        <v>0</v>
      </c>
      <c r="BM106" s="79">
        <f t="shared" si="83"/>
        <v>0</v>
      </c>
      <c r="BN106" s="82">
        <v>0</v>
      </c>
      <c r="BO106" s="82">
        <f t="shared" si="95"/>
        <v>0</v>
      </c>
      <c r="BP106" s="82">
        <v>0</v>
      </c>
      <c r="BQ106" s="82">
        <f t="shared" si="84"/>
        <v>0</v>
      </c>
    </row>
    <row r="107" spans="1:69" ht="15" x14ac:dyDescent="0.2">
      <c r="A107" s="72">
        <v>104</v>
      </c>
      <c r="B107" s="72">
        <v>652</v>
      </c>
      <c r="C107" s="67" t="s">
        <v>110</v>
      </c>
      <c r="D107" s="73">
        <f>'MFW MASTER'!B104</f>
        <v>0</v>
      </c>
      <c r="E107" s="74">
        <f t="shared" si="85"/>
        <v>0</v>
      </c>
      <c r="F107" s="73">
        <f>'TEOW MASTER'!B86</f>
        <v>4.49</v>
      </c>
      <c r="G107" s="74">
        <f t="shared" si="64"/>
        <v>2.5943678556204819E-5</v>
      </c>
      <c r="H107" s="73">
        <f>'MFW MASTER'!C104</f>
        <v>0</v>
      </c>
      <c r="I107" s="75">
        <f t="shared" si="65"/>
        <v>0</v>
      </c>
      <c r="J107" s="73">
        <f>'TEOW MASTER'!C86</f>
        <v>4.49</v>
      </c>
      <c r="K107" s="74">
        <f t="shared" si="66"/>
        <v>2.6008516394813767E-5</v>
      </c>
      <c r="L107" s="73">
        <f>'MFW MASTER'!D104</f>
        <v>0</v>
      </c>
      <c r="M107" s="74">
        <f t="shared" si="67"/>
        <v>0</v>
      </c>
      <c r="N107" s="73">
        <f>'TEOW MASTER'!D86</f>
        <v>4.49</v>
      </c>
      <c r="O107" s="75">
        <f t="shared" si="68"/>
        <v>2.6096424919666309E-5</v>
      </c>
      <c r="P107" s="73">
        <f>'MFW MASTER'!E104</f>
        <v>0</v>
      </c>
      <c r="Q107" s="74">
        <f t="shared" si="69"/>
        <v>0</v>
      </c>
      <c r="R107" s="73">
        <f>'TEOW MASTER'!E86</f>
        <v>4.49</v>
      </c>
      <c r="S107" s="75">
        <f t="shared" si="86"/>
        <v>2.6152781946033758E-5</v>
      </c>
      <c r="T107" s="73">
        <f>'MFW MASTER'!F104</f>
        <v>0</v>
      </c>
      <c r="U107" s="74">
        <f t="shared" si="70"/>
        <v>0</v>
      </c>
      <c r="V107" s="84">
        <f>'TEOW MASTER'!F86</f>
        <v>4.49</v>
      </c>
      <c r="W107" s="75">
        <f t="shared" si="87"/>
        <v>2.6251286433218537E-5</v>
      </c>
      <c r="X107" s="73">
        <f>'MFW MASTER'!G104</f>
        <v>0</v>
      </c>
      <c r="Y107" s="74">
        <f t="shared" si="71"/>
        <v>0</v>
      </c>
      <c r="Z107" s="84">
        <f>'TEOW MASTER'!G86</f>
        <v>4.49</v>
      </c>
      <c r="AA107" s="74">
        <f t="shared" si="88"/>
        <v>2.6368130799763712E-5</v>
      </c>
      <c r="AB107" s="73">
        <f>'MFW MASTER'!H104</f>
        <v>0</v>
      </c>
      <c r="AC107" s="74">
        <f t="shared" si="72"/>
        <v>0</v>
      </c>
      <c r="AD107" s="84">
        <f>'TEOW MASTER'!H86</f>
        <v>4.49</v>
      </c>
      <c r="AE107" s="74">
        <f t="shared" si="89"/>
        <v>2.6476370763857931E-5</v>
      </c>
      <c r="AF107" s="73">
        <f>'MFW MASTER'!I104</f>
        <v>0</v>
      </c>
      <c r="AG107" s="75">
        <f t="shared" si="73"/>
        <v>0</v>
      </c>
      <c r="AH107" s="84">
        <f>'TEOW MASTER'!I86</f>
        <v>4.49</v>
      </c>
      <c r="AI107" s="75">
        <f t="shared" si="90"/>
        <v>2.6560332914745579E-5</v>
      </c>
      <c r="AJ107" s="73">
        <f>'MFW MASTER'!J104</f>
        <v>0</v>
      </c>
      <c r="AK107" s="74">
        <f t="shared" si="74"/>
        <v>0</v>
      </c>
      <c r="AL107" s="84">
        <f>'TEOW MASTER'!J86</f>
        <v>4.4800000000000004</v>
      </c>
      <c r="AM107" s="75">
        <f t="shared" si="91"/>
        <v>2.6551684489634081E-5</v>
      </c>
      <c r="AN107" s="73">
        <f>'MFW MASTER'!K104</f>
        <v>0</v>
      </c>
      <c r="AO107" s="74">
        <f t="shared" si="75"/>
        <v>0</v>
      </c>
      <c r="AP107" s="84">
        <f>'TEOW MASTER'!K86</f>
        <v>4.4800000000000004</v>
      </c>
      <c r="AQ107" s="74">
        <f t="shared" si="92"/>
        <v>2.676701492455648E-5</v>
      </c>
      <c r="AR107" s="73">
        <f>'MFW MASTER'!L104</f>
        <v>0</v>
      </c>
      <c r="AS107" s="74">
        <f t="shared" si="76"/>
        <v>0</v>
      </c>
      <c r="AT107" s="84">
        <f>'TEOW MASTER'!L86</f>
        <v>4.4800000000000004</v>
      </c>
      <c r="AU107" s="75">
        <f t="shared" si="93"/>
        <v>2.6897010832196349E-5</v>
      </c>
      <c r="AV107" s="73">
        <f>'MFW MASTER'!M104</f>
        <v>0</v>
      </c>
      <c r="AW107" s="74">
        <f t="shared" si="77"/>
        <v>0</v>
      </c>
      <c r="AX107" s="84">
        <f>'TEOW MASTER'!M86</f>
        <v>4.4800000000000004</v>
      </c>
      <c r="AY107" s="75">
        <f t="shared" si="94"/>
        <v>2.7007265916342728E-5</v>
      </c>
      <c r="AZ107" s="77">
        <f>'MFW MASTER'!N104</f>
        <v>0</v>
      </c>
      <c r="BA107" s="74">
        <f t="shared" si="78"/>
        <v>0</v>
      </c>
      <c r="BB107" s="84">
        <f>'TEOW MASTER'!N86</f>
        <v>4.4800000000000004</v>
      </c>
      <c r="BC107" s="75">
        <f t="shared" si="79"/>
        <v>2.7207313480514925E-5</v>
      </c>
      <c r="BD107" s="73">
        <f>BB107+'TEOW_TREND_2013_2014 &amp; Gain App'!R78</f>
        <v>4.49</v>
      </c>
      <c r="BE107" s="74">
        <f t="shared" si="96"/>
        <v>2.6824050423056416E-5</v>
      </c>
      <c r="BF107" s="78">
        <f>MFW_TREND_2013_2014!P106</f>
        <v>0</v>
      </c>
      <c r="BG107" s="79">
        <f t="shared" si="80"/>
        <v>0</v>
      </c>
      <c r="BH107" s="80">
        <f>'TEOW_TREND_2013_2014 &amp; Gain App'!P78</f>
        <v>4.4784615384615405</v>
      </c>
      <c r="BI107" s="81">
        <f t="shared" si="81"/>
        <v>2.7202890608968086E-5</v>
      </c>
      <c r="BJ107" s="80">
        <f>MFW_TREND_2013_2014!Q106</f>
        <v>0</v>
      </c>
      <c r="BK107" s="79">
        <f t="shared" si="82"/>
        <v>0</v>
      </c>
      <c r="BL107" s="78">
        <f>'TEOW_TREND_2013_2014 &amp; Gain App'!Q78</f>
        <v>4.4773626373626385</v>
      </c>
      <c r="BM107" s="79">
        <f t="shared" si="83"/>
        <v>2.731347827203165E-5</v>
      </c>
      <c r="BN107" s="82">
        <v>0</v>
      </c>
      <c r="BO107" s="82">
        <f t="shared" si="95"/>
        <v>0</v>
      </c>
      <c r="BP107" s="82">
        <f>(F107-BB107)/F107</f>
        <v>2.2271714922048524E-3</v>
      </c>
      <c r="BQ107" s="82">
        <f t="shared" si="84"/>
        <v>1.8559762435040438E-4</v>
      </c>
    </row>
    <row r="108" spans="1:69" ht="15" x14ac:dyDescent="0.2">
      <c r="A108" s="72">
        <v>105</v>
      </c>
      <c r="B108" s="97">
        <v>478</v>
      </c>
      <c r="C108" s="67" t="s">
        <v>111</v>
      </c>
      <c r="D108" s="73">
        <f>'MFW MASTER'!B105</f>
        <v>0</v>
      </c>
      <c r="E108" s="74">
        <f t="shared" si="85"/>
        <v>0</v>
      </c>
      <c r="F108" s="73">
        <f>'TEOW MASTER'!B59</f>
        <v>0</v>
      </c>
      <c r="G108" s="74">
        <f t="shared" si="64"/>
        <v>0</v>
      </c>
      <c r="H108" s="73">
        <f>'MFW MASTER'!C105</f>
        <v>0</v>
      </c>
      <c r="I108" s="75">
        <f t="shared" si="65"/>
        <v>0</v>
      </c>
      <c r="J108" s="73">
        <f>'TEOW MASTER'!C59</f>
        <v>0</v>
      </c>
      <c r="K108" s="74">
        <f t="shared" si="66"/>
        <v>0</v>
      </c>
      <c r="L108" s="73">
        <f>'MFW MASTER'!D105</f>
        <v>0</v>
      </c>
      <c r="M108" s="74">
        <f t="shared" si="67"/>
        <v>0</v>
      </c>
      <c r="N108" s="73">
        <f>'TEOW MASTER'!D59</f>
        <v>0</v>
      </c>
      <c r="O108" s="75">
        <f t="shared" si="68"/>
        <v>0</v>
      </c>
      <c r="P108" s="73">
        <f>'MFW MASTER'!E105</f>
        <v>0</v>
      </c>
      <c r="Q108" s="74">
        <f t="shared" si="69"/>
        <v>0</v>
      </c>
      <c r="R108" s="73">
        <f>'TEOW MASTER'!E59</f>
        <v>0</v>
      </c>
      <c r="S108" s="75">
        <f t="shared" si="86"/>
        <v>0</v>
      </c>
      <c r="T108" s="73">
        <f>'MFW MASTER'!F105</f>
        <v>0</v>
      </c>
      <c r="U108" s="74">
        <f t="shared" si="70"/>
        <v>0</v>
      </c>
      <c r="V108" s="84">
        <f>'TEOW MASTER'!F59</f>
        <v>0</v>
      </c>
      <c r="W108" s="75">
        <f t="shared" si="87"/>
        <v>0</v>
      </c>
      <c r="X108" s="73">
        <f>'MFW MASTER'!G105</f>
        <v>0</v>
      </c>
      <c r="Y108" s="74">
        <f t="shared" si="71"/>
        <v>0</v>
      </c>
      <c r="Z108" s="84">
        <f>'TEOW MASTER'!G59</f>
        <v>0</v>
      </c>
      <c r="AA108" s="74">
        <f t="shared" si="88"/>
        <v>0</v>
      </c>
      <c r="AB108" s="73">
        <f>'MFW MASTER'!H105</f>
        <v>0</v>
      </c>
      <c r="AC108" s="74">
        <f t="shared" si="72"/>
        <v>0</v>
      </c>
      <c r="AD108" s="84">
        <f>'TEOW MASTER'!H59</f>
        <v>0</v>
      </c>
      <c r="AE108" s="74">
        <f t="shared" si="89"/>
        <v>0</v>
      </c>
      <c r="AF108" s="73">
        <f>'MFW MASTER'!I105</f>
        <v>0</v>
      </c>
      <c r="AG108" s="75">
        <f t="shared" si="73"/>
        <v>0</v>
      </c>
      <c r="AH108" s="84">
        <f>'TEOW MASTER'!I59</f>
        <v>0</v>
      </c>
      <c r="AI108" s="75">
        <f t="shared" si="90"/>
        <v>0</v>
      </c>
      <c r="AJ108" s="73">
        <f>'MFW MASTER'!J105</f>
        <v>0</v>
      </c>
      <c r="AK108" s="74">
        <f t="shared" si="74"/>
        <v>0</v>
      </c>
      <c r="AL108" s="84">
        <f>'TEOW MASTER'!J59</f>
        <v>0</v>
      </c>
      <c r="AM108" s="75">
        <f t="shared" si="91"/>
        <v>0</v>
      </c>
      <c r="AN108" s="73">
        <f>'MFW MASTER'!K105</f>
        <v>0</v>
      </c>
      <c r="AO108" s="74">
        <f t="shared" si="75"/>
        <v>0</v>
      </c>
      <c r="AP108" s="84">
        <f>'TEOW MASTER'!K59</f>
        <v>0</v>
      </c>
      <c r="AQ108" s="74">
        <f t="shared" si="92"/>
        <v>0</v>
      </c>
      <c r="AR108" s="73">
        <f>'MFW MASTER'!L105</f>
        <v>0</v>
      </c>
      <c r="AS108" s="74">
        <f t="shared" si="76"/>
        <v>0</v>
      </c>
      <c r="AT108" s="84">
        <f>'TEOW MASTER'!L59</f>
        <v>0</v>
      </c>
      <c r="AU108" s="75">
        <f t="shared" si="93"/>
        <v>0</v>
      </c>
      <c r="AV108" s="73">
        <f>'MFW MASTER'!M105</f>
        <v>0</v>
      </c>
      <c r="AW108" s="74">
        <f t="shared" si="77"/>
        <v>0</v>
      </c>
      <c r="AX108" s="84">
        <f>'TEOW MASTER'!M59</f>
        <v>0</v>
      </c>
      <c r="AY108" s="75">
        <f t="shared" si="94"/>
        <v>0</v>
      </c>
      <c r="AZ108" s="77">
        <f>'MFW MASTER'!N105</f>
        <v>0</v>
      </c>
      <c r="BA108" s="74">
        <f t="shared" si="78"/>
        <v>0</v>
      </c>
      <c r="BB108" s="84">
        <f>'TEOW MASTER'!N59</f>
        <v>0</v>
      </c>
      <c r="BC108" s="75">
        <f t="shared" si="79"/>
        <v>0</v>
      </c>
      <c r="BD108" s="73">
        <f>BB108+'TEOW_TREND_2013_2014 &amp; Gain App'!R109</f>
        <v>0</v>
      </c>
      <c r="BE108" s="74">
        <f t="shared" si="96"/>
        <v>0</v>
      </c>
      <c r="BF108" s="78">
        <f>MFW_TREND_2013_2014!P107</f>
        <v>0</v>
      </c>
      <c r="BG108" s="79">
        <f t="shared" si="80"/>
        <v>0</v>
      </c>
      <c r="BH108" s="80">
        <f>'TEOW_TREND_2013_2014 &amp; Gain App'!P109</f>
        <v>0</v>
      </c>
      <c r="BI108" s="81">
        <f t="shared" si="81"/>
        <v>0</v>
      </c>
      <c r="BJ108" s="80">
        <f>MFW_TREND_2013_2014!Q107</f>
        <v>0</v>
      </c>
      <c r="BK108" s="79">
        <f t="shared" si="82"/>
        <v>0</v>
      </c>
      <c r="BL108" s="78">
        <f>'TEOW_TREND_2013_2014 &amp; Gain App'!Q109</f>
        <v>0</v>
      </c>
      <c r="BM108" s="79">
        <f t="shared" si="83"/>
        <v>0</v>
      </c>
      <c r="BN108" s="82">
        <v>0</v>
      </c>
      <c r="BO108" s="82">
        <f t="shared" si="95"/>
        <v>0</v>
      </c>
      <c r="BP108" s="82">
        <v>0</v>
      </c>
      <c r="BQ108" s="82">
        <v>0</v>
      </c>
    </row>
    <row r="109" spans="1:69" ht="15" x14ac:dyDescent="0.2">
      <c r="A109" s="68"/>
      <c r="B109" s="68"/>
      <c r="C109" s="98" t="s">
        <v>112</v>
      </c>
      <c r="D109" s="99">
        <f>SUM(D4:D108)</f>
        <v>83495.239668999944</v>
      </c>
      <c r="E109" s="100">
        <f>SUM(E4:E107)</f>
        <v>1.0000000000000002</v>
      </c>
      <c r="F109" s="99">
        <f>SUM(F4:F108)</f>
        <v>173067.20750000002</v>
      </c>
      <c r="G109" s="101">
        <f t="shared" ref="G109:AK109" si="99">SUM(G4:G108)</f>
        <v>1.0000000000000004</v>
      </c>
      <c r="H109" s="99">
        <f t="shared" si="99"/>
        <v>83413.426299999905</v>
      </c>
      <c r="I109" s="101">
        <f t="shared" si="99"/>
        <v>1.0000000000000013</v>
      </c>
      <c r="J109" s="99">
        <f t="shared" si="99"/>
        <v>172635.76021949985</v>
      </c>
      <c r="K109" s="101">
        <f t="shared" si="99"/>
        <v>1.0000000000000009</v>
      </c>
      <c r="L109" s="99">
        <f t="shared" si="99"/>
        <v>83296.723273319963</v>
      </c>
      <c r="M109" s="100">
        <f t="shared" si="99"/>
        <v>1.0000000000000002</v>
      </c>
      <c r="N109" s="99">
        <f t="shared" si="99"/>
        <v>172054.21868404391</v>
      </c>
      <c r="O109" s="100">
        <f t="shared" si="99"/>
        <v>1.0000000000000004</v>
      </c>
      <c r="P109" s="99">
        <f t="shared" si="99"/>
        <v>83184.897974665073</v>
      </c>
      <c r="Q109" s="100">
        <f t="shared" si="99"/>
        <v>1.0000000000000004</v>
      </c>
      <c r="R109" s="99">
        <f t="shared" si="99"/>
        <v>171683.45643936127</v>
      </c>
      <c r="S109" s="100">
        <f t="shared" si="99"/>
        <v>0.99999999999999978</v>
      </c>
      <c r="T109" s="99">
        <f t="shared" si="99"/>
        <v>83006.553056740755</v>
      </c>
      <c r="U109" s="100">
        <f t="shared" si="99"/>
        <v>1.0000000000000011</v>
      </c>
      <c r="V109" s="99">
        <f t="shared" si="99"/>
        <v>171039.23693119767</v>
      </c>
      <c r="W109" s="100">
        <f t="shared" si="99"/>
        <v>0.99999999999999978</v>
      </c>
      <c r="X109" s="99">
        <f t="shared" si="99"/>
        <v>82866.480125253205</v>
      </c>
      <c r="Y109" s="100">
        <f t="shared" si="99"/>
        <v>1.0000000000000009</v>
      </c>
      <c r="Z109" s="99">
        <f t="shared" si="99"/>
        <v>170281.31550531581</v>
      </c>
      <c r="AA109" s="100">
        <f t="shared" si="99"/>
        <v>1.0000000000000016</v>
      </c>
      <c r="AB109" s="99">
        <f t="shared" si="99"/>
        <v>82744.702649908766</v>
      </c>
      <c r="AC109" s="100">
        <f t="shared" si="99"/>
        <v>1.0000000000000011</v>
      </c>
      <c r="AD109" s="99">
        <f t="shared" si="99"/>
        <v>169585.17615749509</v>
      </c>
      <c r="AE109" s="100">
        <f t="shared" si="99"/>
        <v>1.0000000000000004</v>
      </c>
      <c r="AF109" s="99">
        <f t="shared" si="99"/>
        <v>82616.517535414547</v>
      </c>
      <c r="AG109" s="100">
        <f t="shared" si="99"/>
        <v>1.0000000000000002</v>
      </c>
      <c r="AH109" s="99">
        <f t="shared" si="99"/>
        <v>169049.08588353099</v>
      </c>
      <c r="AI109" s="100">
        <f t="shared" si="99"/>
        <v>1.0000000000000002</v>
      </c>
      <c r="AJ109" s="99">
        <f t="shared" si="99"/>
        <v>82465.549643477876</v>
      </c>
      <c r="AK109" s="100">
        <f t="shared" si="99"/>
        <v>1.0000000000000007</v>
      </c>
      <c r="AL109" s="99">
        <f t="shared" ref="AL109:BB109" si="100">SUM(AL4:AL108)</f>
        <v>168727.52467923518</v>
      </c>
      <c r="AM109" s="100">
        <f t="shared" si="100"/>
        <v>1.0000000000000004</v>
      </c>
      <c r="AN109" s="99">
        <f t="shared" si="100"/>
        <v>82255.47271580674</v>
      </c>
      <c r="AO109" s="100">
        <f t="shared" si="100"/>
        <v>0.99999999999999956</v>
      </c>
      <c r="AP109" s="99">
        <f t="shared" si="100"/>
        <v>167370.17604043617</v>
      </c>
      <c r="AQ109" s="100">
        <f t="shared" si="100"/>
        <v>1.0000000000000007</v>
      </c>
      <c r="AR109" s="99">
        <f t="shared" si="100"/>
        <v>82097.678024109482</v>
      </c>
      <c r="AS109" s="100">
        <f t="shared" si="100"/>
        <v>1</v>
      </c>
      <c r="AT109" s="99">
        <f t="shared" si="100"/>
        <v>166561.25946297855</v>
      </c>
      <c r="AU109" s="100">
        <f t="shared" si="100"/>
        <v>1</v>
      </c>
      <c r="AV109" s="99">
        <f t="shared" si="100"/>
        <v>81988.737370094852</v>
      </c>
      <c r="AW109" s="100">
        <f t="shared" si="100"/>
        <v>1.0000000000000009</v>
      </c>
      <c r="AX109" s="99">
        <f t="shared" si="100"/>
        <v>165881.28594272284</v>
      </c>
      <c r="AY109" s="100">
        <f t="shared" si="100"/>
        <v>1.0000000000000011</v>
      </c>
      <c r="AZ109" s="99">
        <f t="shared" si="100"/>
        <v>81848.869989472325</v>
      </c>
      <c r="BA109" s="100">
        <f t="shared" si="100"/>
        <v>0.99999999999999956</v>
      </c>
      <c r="BB109" s="99">
        <f t="shared" si="100"/>
        <v>164661.60847554627</v>
      </c>
      <c r="BC109" s="102">
        <f t="shared" si="79"/>
        <v>1</v>
      </c>
      <c r="BD109" s="99">
        <f t="shared" ref="BD109:BI109" si="101">SUM(BD4:BD108)</f>
        <v>167387.09960598097</v>
      </c>
      <c r="BE109" s="100">
        <f t="shared" si="101"/>
        <v>1.0000000000000002</v>
      </c>
      <c r="BF109" s="103">
        <f t="shared" si="101"/>
        <v>81625.328588558114</v>
      </c>
      <c r="BG109" s="104">
        <f t="shared" si="101"/>
        <v>0.99999999999999967</v>
      </c>
      <c r="BH109" s="103">
        <f t="shared" si="101"/>
        <v>164631.82544964939</v>
      </c>
      <c r="BI109" s="105">
        <f t="shared" si="101"/>
        <v>0.99999999999999989</v>
      </c>
      <c r="BJ109" s="103" t="s">
        <v>113</v>
      </c>
      <c r="BK109" s="106">
        <f t="shared" si="82"/>
        <v>1</v>
      </c>
      <c r="BL109" s="103">
        <f>SUM(BL4:BL108)</f>
        <v>163925.02605379818</v>
      </c>
      <c r="BM109" s="107">
        <f t="shared" si="83"/>
        <v>1</v>
      </c>
      <c r="BN109" s="108">
        <f>(D109-AZ109)/D109</f>
        <v>1.9718126279465991E-2</v>
      </c>
      <c r="BO109" s="108">
        <f t="shared" si="95"/>
        <v>1.6431771899554993E-3</v>
      </c>
      <c r="BP109" s="108" t="s">
        <v>114</v>
      </c>
      <c r="BQ109" s="108">
        <f t="shared" si="84"/>
        <v>3.9416666666666671E-3</v>
      </c>
    </row>
    <row r="110" spans="1:69" ht="15" x14ac:dyDescent="0.2">
      <c r="A110" s="3"/>
      <c r="B110" s="3"/>
      <c r="C110" s="4"/>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2"/>
      <c r="AG110" s="3"/>
      <c r="AH110" s="5"/>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6"/>
      <c r="BG110" s="6"/>
      <c r="BH110" s="6"/>
      <c r="BI110" s="48"/>
      <c r="BJ110" s="6"/>
      <c r="BK110" s="6"/>
      <c r="BL110" s="6"/>
      <c r="BM110" s="6"/>
      <c r="BN110" s="3"/>
      <c r="BO110" s="3"/>
      <c r="BP110" s="3"/>
      <c r="BQ110" s="3"/>
    </row>
    <row r="111" spans="1:69" ht="15" x14ac:dyDescent="0.2">
      <c r="A111" s="113" t="s">
        <v>251</v>
      </c>
      <c r="B111" s="113"/>
      <c r="C111" s="4"/>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5"/>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6"/>
      <c r="BG111" s="6"/>
      <c r="BH111" s="6"/>
      <c r="BI111" s="6"/>
      <c r="BJ111" s="6"/>
      <c r="BK111" s="6"/>
      <c r="BL111" s="6"/>
      <c r="BM111" s="6"/>
      <c r="BN111" s="3"/>
      <c r="BO111" s="3"/>
      <c r="BP111" s="3"/>
      <c r="BQ111" s="3"/>
    </row>
    <row r="112" spans="1:69" ht="15" x14ac:dyDescent="0.2">
      <c r="A112" s="3"/>
      <c r="C112" s="7"/>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5"/>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6"/>
      <c r="BG112" s="6"/>
      <c r="BH112" s="6"/>
      <c r="BI112" s="6"/>
      <c r="BJ112" s="6"/>
      <c r="BK112" s="6"/>
      <c r="BL112" s="6"/>
      <c r="BM112" s="6"/>
      <c r="BN112" s="3"/>
      <c r="BO112" s="3"/>
      <c r="BP112" s="3"/>
      <c r="BQ112" s="3"/>
    </row>
    <row r="113" spans="1:69" ht="15" x14ac:dyDescent="0.2">
      <c r="A113" s="3"/>
      <c r="B113" s="3"/>
      <c r="C113" s="4"/>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5"/>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6"/>
      <c r="BG113" s="6"/>
      <c r="BH113" s="6"/>
      <c r="BI113" s="6"/>
      <c r="BJ113" s="6"/>
      <c r="BK113" s="6"/>
      <c r="BL113" s="6"/>
      <c r="BM113" s="6"/>
      <c r="BN113" s="3"/>
      <c r="BO113" s="3"/>
      <c r="BP113" s="3"/>
      <c r="BQ113" s="3"/>
    </row>
    <row r="114" spans="1:69" ht="15" x14ac:dyDescent="0.2">
      <c r="A114" s="3"/>
      <c r="B114" s="3"/>
      <c r="C114" s="4"/>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5"/>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6"/>
      <c r="BG114" s="6"/>
      <c r="BH114" s="6"/>
      <c r="BI114" s="6"/>
      <c r="BJ114" s="6"/>
      <c r="BK114" s="6"/>
      <c r="BL114" s="6"/>
      <c r="BM114" s="6"/>
      <c r="BN114" s="3"/>
      <c r="BO114" s="3"/>
      <c r="BP114" s="3"/>
      <c r="BQ114" s="3"/>
    </row>
    <row r="115" spans="1:69" ht="15" x14ac:dyDescent="0.2">
      <c r="A115" s="3"/>
      <c r="B115" s="3"/>
      <c r="C115" s="4"/>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5"/>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6"/>
      <c r="BG115" s="6"/>
      <c r="BH115" s="6"/>
      <c r="BI115" s="6"/>
      <c r="BJ115" s="6"/>
      <c r="BK115" s="6"/>
      <c r="BL115" s="6"/>
      <c r="BM115" s="6"/>
      <c r="BN115" s="3"/>
      <c r="BO115" s="3"/>
      <c r="BP115" s="3"/>
      <c r="BQ115" s="3"/>
    </row>
    <row r="116" spans="1:69" ht="15" x14ac:dyDescent="0.2">
      <c r="A116" s="3"/>
      <c r="B116" s="3"/>
      <c r="C116" s="4"/>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5"/>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6"/>
      <c r="BG116" s="6"/>
      <c r="BH116" s="6"/>
      <c r="BI116" s="6"/>
      <c r="BJ116" s="6"/>
      <c r="BK116" s="6"/>
      <c r="BL116" s="6"/>
      <c r="BM116" s="6"/>
      <c r="BN116" s="3"/>
      <c r="BO116" s="3"/>
      <c r="BP116" s="3"/>
      <c r="BQ116" s="3"/>
    </row>
    <row r="117" spans="1:69" ht="15" x14ac:dyDescent="0.2">
      <c r="A117" s="3"/>
      <c r="B117" s="3"/>
      <c r="C117" s="4"/>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5"/>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6"/>
      <c r="BG117" s="6"/>
      <c r="BH117" s="6"/>
      <c r="BI117" s="6"/>
      <c r="BJ117" s="6"/>
      <c r="BK117" s="6"/>
      <c r="BL117" s="6"/>
      <c r="BM117" s="6"/>
      <c r="BN117" s="3"/>
      <c r="BO117" s="3"/>
      <c r="BP117" s="3"/>
      <c r="BQ117" s="3"/>
    </row>
    <row r="118" spans="1:69" ht="15" x14ac:dyDescent="0.2">
      <c r="A118" s="3"/>
      <c r="B118" s="3"/>
      <c r="C118" s="4"/>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5"/>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6"/>
      <c r="BG118" s="6"/>
      <c r="BH118" s="6"/>
      <c r="BI118" s="6"/>
      <c r="BJ118" s="6"/>
      <c r="BK118" s="6"/>
      <c r="BL118" s="6"/>
      <c r="BM118" s="6"/>
      <c r="BN118" s="3"/>
      <c r="BO118" s="3"/>
      <c r="BP118" s="3"/>
      <c r="BQ118" s="3"/>
    </row>
    <row r="119" spans="1:69" ht="15" x14ac:dyDescent="0.2">
      <c r="A119" s="3"/>
      <c r="B119" s="3"/>
      <c r="C119" s="4"/>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5"/>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6"/>
      <c r="BG119" s="6"/>
      <c r="BH119" s="6"/>
      <c r="BI119" s="6"/>
      <c r="BJ119" s="6"/>
      <c r="BK119" s="6"/>
      <c r="BL119" s="6"/>
      <c r="BM119" s="6"/>
      <c r="BN119" s="3"/>
      <c r="BO119" s="3"/>
      <c r="BP119" s="3"/>
      <c r="BQ119" s="3"/>
    </row>
    <row r="120" spans="1:69" ht="15" x14ac:dyDescent="0.2">
      <c r="A120" s="3"/>
      <c r="B120" s="3"/>
      <c r="C120" s="4"/>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5"/>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6"/>
      <c r="BG120" s="6"/>
      <c r="BH120" s="6"/>
      <c r="BI120" s="6"/>
      <c r="BJ120" s="6"/>
      <c r="BK120" s="6"/>
      <c r="BL120" s="6"/>
      <c r="BM120" s="6"/>
      <c r="BN120" s="3"/>
      <c r="BO120" s="3"/>
      <c r="BP120" s="3"/>
      <c r="BQ120" s="3"/>
    </row>
  </sheetData>
  <mergeCells count="50">
    <mergeCell ref="BL2:BM2"/>
    <mergeCell ref="BN2:BO2"/>
    <mergeCell ref="BP2:BQ2"/>
    <mergeCell ref="AZ2:BA2"/>
    <mergeCell ref="BB2:BC2"/>
    <mergeCell ref="BD2:BE2"/>
    <mergeCell ref="BF2:BG2"/>
    <mergeCell ref="BH2:BI2"/>
    <mergeCell ref="BJ2:BK2"/>
    <mergeCell ref="AX2:AY2"/>
    <mergeCell ref="AB2:AC2"/>
    <mergeCell ref="AD2:AE2"/>
    <mergeCell ref="AF2:AG2"/>
    <mergeCell ref="AH2:AI2"/>
    <mergeCell ref="AJ2:AK2"/>
    <mergeCell ref="AL2:AM2"/>
    <mergeCell ref="AN2:AO2"/>
    <mergeCell ref="AP2:AQ2"/>
    <mergeCell ref="AR2:AS2"/>
    <mergeCell ref="AT2:AU2"/>
    <mergeCell ref="AV2:AW2"/>
    <mergeCell ref="AZ1:BE1"/>
    <mergeCell ref="BF1:BI1"/>
    <mergeCell ref="BJ1:BM1"/>
    <mergeCell ref="BN1:BQ1"/>
    <mergeCell ref="AR1:AU1"/>
    <mergeCell ref="AV1:AY1"/>
    <mergeCell ref="AN1:AQ1"/>
    <mergeCell ref="X1:AA1"/>
    <mergeCell ref="Z2:AA2"/>
    <mergeCell ref="P2:Q2"/>
    <mergeCell ref="R2:S2"/>
    <mergeCell ref="T2:U2"/>
    <mergeCell ref="V2:W2"/>
    <mergeCell ref="X2:Y2"/>
    <mergeCell ref="T1:W1"/>
    <mergeCell ref="N2:O2"/>
    <mergeCell ref="AB1:AE1"/>
    <mergeCell ref="AF1:AI1"/>
    <mergeCell ref="AJ1:AM1"/>
    <mergeCell ref="A111:B111"/>
    <mergeCell ref="D1:G1"/>
    <mergeCell ref="H1:K1"/>
    <mergeCell ref="L1:O1"/>
    <mergeCell ref="P1:S1"/>
    <mergeCell ref="D2:E2"/>
    <mergeCell ref="F2:G2"/>
    <mergeCell ref="H2:I2"/>
    <mergeCell ref="J2:K2"/>
    <mergeCell ref="L2:M2"/>
  </mergeCells>
  <pageMargins left="0.75000000000000011" right="0.75000000000000011" top="1" bottom="1" header="0.5" footer="0.5"/>
  <pageSetup scale="10" orientation="portrait" r:id="rId1"/>
  <headerFooter alignWithMargins="0"/>
  <ignoredErrors>
    <ignoredError sqref="E109"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opLeftCell="B1" workbookViewId="0">
      <selection activeCell="M16" sqref="M16"/>
    </sheetView>
  </sheetViews>
  <sheetFormatPr defaultRowHeight="12.75" x14ac:dyDescent="0.2"/>
  <cols>
    <col min="1" max="14" width="11.42578125" customWidth="1"/>
    <col min="15" max="256" width="17.28515625" customWidth="1"/>
  </cols>
  <sheetData>
    <row r="1" spans="1:14" ht="15" x14ac:dyDescent="0.25">
      <c r="A1" s="15" t="s">
        <v>115</v>
      </c>
      <c r="B1" s="16">
        <v>2000</v>
      </c>
      <c r="C1" s="16">
        <v>2001</v>
      </c>
      <c r="D1" s="16">
        <v>2002</v>
      </c>
      <c r="E1" s="16">
        <v>2003</v>
      </c>
      <c r="F1" s="16">
        <v>2004</v>
      </c>
      <c r="G1" s="16">
        <v>2005</v>
      </c>
      <c r="H1" s="16">
        <v>2006</v>
      </c>
      <c r="I1" s="16">
        <v>2007</v>
      </c>
      <c r="J1" s="16">
        <v>2008</v>
      </c>
      <c r="K1" s="16">
        <v>2009</v>
      </c>
      <c r="L1" s="16">
        <v>2010</v>
      </c>
      <c r="M1" s="16">
        <v>2011</v>
      </c>
      <c r="N1" s="16">
        <v>2012</v>
      </c>
    </row>
    <row r="2" spans="1:14" ht="15" x14ac:dyDescent="0.25">
      <c r="A2" s="15">
        <v>360</v>
      </c>
      <c r="B2" s="13">
        <v>24073.13</v>
      </c>
      <c r="C2" s="13">
        <v>24017.21</v>
      </c>
      <c r="D2" s="13">
        <v>23941.11</v>
      </c>
      <c r="E2" s="13">
        <v>23865.72</v>
      </c>
      <c r="F2" s="13">
        <v>23756.92</v>
      </c>
      <c r="G2" s="13">
        <v>23695.77</v>
      </c>
      <c r="H2" s="13">
        <v>23644.98</v>
      </c>
      <c r="I2" s="13">
        <v>23596.73</v>
      </c>
      <c r="J2" s="13">
        <v>23559.29</v>
      </c>
      <c r="K2" s="13">
        <v>23476.959999999999</v>
      </c>
      <c r="L2" s="13">
        <v>23439.56</v>
      </c>
      <c r="M2" s="13">
        <v>23391.41</v>
      </c>
      <c r="N2" s="13">
        <v>23324.29</v>
      </c>
    </row>
    <row r="3" spans="1:14" ht="15" x14ac:dyDescent="0.25">
      <c r="A3" s="15">
        <v>76</v>
      </c>
      <c r="B3" s="13">
        <v>7721.31</v>
      </c>
      <c r="C3" s="13">
        <v>7720.29</v>
      </c>
      <c r="D3" s="13">
        <v>7715.05</v>
      </c>
      <c r="E3" s="13">
        <v>7713.07</v>
      </c>
      <c r="F3" s="13">
        <v>7707.71</v>
      </c>
      <c r="G3" s="13">
        <v>7701.28</v>
      </c>
      <c r="H3" s="13">
        <v>7697.29</v>
      </c>
      <c r="I3" s="13">
        <v>7693.87</v>
      </c>
      <c r="J3" s="13">
        <v>7689.74</v>
      </c>
      <c r="K3" s="13">
        <v>7684.29</v>
      </c>
      <c r="L3" s="13">
        <v>7681.19</v>
      </c>
      <c r="M3" s="13">
        <v>7678.19</v>
      </c>
      <c r="N3" s="13">
        <v>7674.94</v>
      </c>
    </row>
    <row r="4" spans="1:14" ht="15" x14ac:dyDescent="0.25">
      <c r="A4" s="15">
        <v>458</v>
      </c>
      <c r="B4" s="13">
        <v>4968.68</v>
      </c>
      <c r="C4" s="13">
        <v>4959.43</v>
      </c>
      <c r="D4" s="13">
        <v>4946.3</v>
      </c>
      <c r="E4" s="13">
        <v>4936.84</v>
      </c>
      <c r="F4" s="13">
        <v>4919.13</v>
      </c>
      <c r="G4" s="13">
        <v>4903.1400000000003</v>
      </c>
      <c r="H4" s="13">
        <v>4886.03</v>
      </c>
      <c r="I4" s="13">
        <v>4867.21</v>
      </c>
      <c r="J4" s="13">
        <v>4847.3999999999996</v>
      </c>
      <c r="K4" s="13">
        <v>4809.18</v>
      </c>
      <c r="L4" s="13">
        <v>4775.8</v>
      </c>
      <c r="M4" s="13">
        <v>4752.6400000000003</v>
      </c>
      <c r="N4" s="13">
        <v>4725.84</v>
      </c>
    </row>
    <row r="5" spans="1:14" ht="15" x14ac:dyDescent="0.25">
      <c r="A5" s="15">
        <v>598</v>
      </c>
      <c r="B5" s="13">
        <v>4189.92</v>
      </c>
      <c r="C5" s="13">
        <v>4189.41</v>
      </c>
      <c r="D5" s="13">
        <v>4188.79</v>
      </c>
      <c r="E5" s="13">
        <v>4188.2</v>
      </c>
      <c r="F5" s="13">
        <v>4186.99</v>
      </c>
      <c r="G5" s="13">
        <v>4186.32</v>
      </c>
      <c r="H5" s="13">
        <v>4185.6099999999997</v>
      </c>
      <c r="I5" s="13">
        <v>4184.91</v>
      </c>
      <c r="J5" s="13">
        <v>4178.99</v>
      </c>
      <c r="K5" s="13">
        <v>4176.8</v>
      </c>
      <c r="L5" s="13">
        <v>4175.1899999999996</v>
      </c>
      <c r="M5" s="13">
        <v>4173.5600000000004</v>
      </c>
      <c r="N5" s="13">
        <v>4172.29</v>
      </c>
    </row>
    <row r="6" spans="1:14" ht="15" x14ac:dyDescent="0.25">
      <c r="A6" s="15">
        <v>36</v>
      </c>
      <c r="B6" s="13">
        <v>3326.51</v>
      </c>
      <c r="C6" s="13">
        <v>3326.32</v>
      </c>
      <c r="D6" s="13">
        <v>3325.94</v>
      </c>
      <c r="E6" s="13">
        <v>3325.51</v>
      </c>
      <c r="F6" s="13">
        <v>3324.81</v>
      </c>
      <c r="G6" s="13">
        <v>3323.3</v>
      </c>
      <c r="H6" s="13">
        <v>3322.21</v>
      </c>
      <c r="I6" s="13">
        <v>3321.46</v>
      </c>
      <c r="J6" s="13">
        <v>3320.76</v>
      </c>
      <c r="K6" s="13">
        <v>3320.12</v>
      </c>
      <c r="L6" s="13">
        <v>3319.21</v>
      </c>
      <c r="M6" s="13">
        <v>3317.29</v>
      </c>
      <c r="N6" s="13">
        <v>3316.21</v>
      </c>
    </row>
    <row r="7" spans="1:14" ht="15" x14ac:dyDescent="0.25">
      <c r="A7" s="15">
        <v>484</v>
      </c>
      <c r="B7" s="13">
        <v>3021.03</v>
      </c>
      <c r="C7" s="13">
        <v>3020.18</v>
      </c>
      <c r="D7" s="13">
        <v>3018.49</v>
      </c>
      <c r="E7" s="13">
        <v>3017.17</v>
      </c>
      <c r="F7" s="13">
        <v>3013.83</v>
      </c>
      <c r="G7" s="13">
        <v>3011.79</v>
      </c>
      <c r="H7" s="13">
        <v>3009.42</v>
      </c>
      <c r="I7" s="13">
        <v>3006.68</v>
      </c>
      <c r="J7" s="13">
        <v>3003.02</v>
      </c>
      <c r="K7" s="13">
        <v>2998.17</v>
      </c>
      <c r="L7" s="13">
        <v>2995.72</v>
      </c>
      <c r="M7" s="13">
        <v>2993.91</v>
      </c>
      <c r="N7" s="13">
        <v>2991.83</v>
      </c>
    </row>
    <row r="8" spans="1:14" ht="15" x14ac:dyDescent="0.25">
      <c r="A8" s="15">
        <v>104</v>
      </c>
      <c r="B8" s="13">
        <v>2792.6</v>
      </c>
      <c r="C8" s="13">
        <v>2790.4</v>
      </c>
      <c r="D8" s="13">
        <v>2782.06</v>
      </c>
      <c r="E8" s="13">
        <v>2774.16</v>
      </c>
      <c r="F8" s="13">
        <v>2758.99</v>
      </c>
      <c r="G8" s="13">
        <v>2744.91</v>
      </c>
      <c r="H8" s="13">
        <v>2726.79</v>
      </c>
      <c r="I8" s="13">
        <v>2701.09</v>
      </c>
      <c r="J8" s="13">
        <v>2668.13</v>
      </c>
      <c r="K8" s="13">
        <v>2626.38</v>
      </c>
      <c r="L8" s="13">
        <v>2580.12</v>
      </c>
      <c r="M8" s="13">
        <v>2567.96</v>
      </c>
      <c r="N8" s="13">
        <v>2557.4499999999998</v>
      </c>
    </row>
    <row r="9" spans="1:14" ht="15" x14ac:dyDescent="0.25">
      <c r="A9" s="15">
        <v>566</v>
      </c>
      <c r="B9" s="13">
        <v>2657.04</v>
      </c>
      <c r="C9" s="13">
        <v>2656.95</v>
      </c>
      <c r="D9" s="13">
        <v>2656.84</v>
      </c>
      <c r="E9" s="13">
        <v>2656.61</v>
      </c>
      <c r="F9" s="13">
        <v>2656.41</v>
      </c>
      <c r="G9" s="13">
        <v>2655.88</v>
      </c>
      <c r="H9" s="13">
        <v>2655.69</v>
      </c>
      <c r="I9" s="13">
        <v>2655.43</v>
      </c>
      <c r="J9" s="13">
        <v>2655.13</v>
      </c>
      <c r="K9" s="13">
        <v>2654.86</v>
      </c>
      <c r="L9" s="13">
        <v>2654.51</v>
      </c>
      <c r="M9" s="13">
        <v>2654.23</v>
      </c>
      <c r="N9" s="13">
        <v>2653.99</v>
      </c>
    </row>
    <row r="10" spans="1:14" ht="15" x14ac:dyDescent="0.25">
      <c r="A10" s="15">
        <v>862</v>
      </c>
      <c r="B10" s="13">
        <v>2415.84</v>
      </c>
      <c r="C10" s="13">
        <v>2412.96</v>
      </c>
      <c r="D10" s="13">
        <v>2412.6999999999998</v>
      </c>
      <c r="E10" s="13">
        <v>2410.38</v>
      </c>
      <c r="F10" s="13">
        <v>2410.21</v>
      </c>
      <c r="G10" s="13">
        <v>2409.7399999999998</v>
      </c>
      <c r="H10" s="13">
        <v>2409.38</v>
      </c>
      <c r="I10" s="13">
        <v>2408</v>
      </c>
      <c r="J10" s="13">
        <v>2406.91</v>
      </c>
      <c r="K10" s="13">
        <v>2405.86</v>
      </c>
      <c r="L10" s="13">
        <v>2404.64</v>
      </c>
      <c r="M10" s="13">
        <v>2404.37</v>
      </c>
      <c r="N10" s="13">
        <v>2403.83</v>
      </c>
    </row>
    <row r="11" spans="1:14" ht="15" x14ac:dyDescent="0.25">
      <c r="A11" s="15">
        <v>608</v>
      </c>
      <c r="B11" s="13">
        <v>2091.0500000000002</v>
      </c>
      <c r="C11" s="13">
        <v>2089.89</v>
      </c>
      <c r="D11" s="13">
        <v>2088.19</v>
      </c>
      <c r="E11" s="13">
        <v>2086.64</v>
      </c>
      <c r="F11" s="13">
        <v>2084.13</v>
      </c>
      <c r="G11" s="13">
        <v>2082.61</v>
      </c>
      <c r="H11" s="13">
        <v>2080.0700000000002</v>
      </c>
      <c r="I11" s="13">
        <v>2077.65</v>
      </c>
      <c r="J11" s="13">
        <v>2075.64</v>
      </c>
      <c r="K11" s="13">
        <v>2072.37</v>
      </c>
      <c r="L11" s="13">
        <v>2069.48</v>
      </c>
      <c r="M11" s="13">
        <v>2067.92</v>
      </c>
      <c r="N11" s="13">
        <v>2064.2399999999998</v>
      </c>
    </row>
    <row r="12" spans="1:14" ht="15" x14ac:dyDescent="0.25">
      <c r="A12" s="15">
        <v>764</v>
      </c>
      <c r="B12" s="13">
        <v>1933.45</v>
      </c>
      <c r="C12" s="13">
        <v>1932.87</v>
      </c>
      <c r="D12" s="13">
        <v>1931.55</v>
      </c>
      <c r="E12" s="13">
        <v>1929.27</v>
      </c>
      <c r="F12" s="13">
        <v>1924.23</v>
      </c>
      <c r="G12" s="13">
        <v>1919.54</v>
      </c>
      <c r="H12" s="13">
        <v>1914.65</v>
      </c>
      <c r="I12" s="13">
        <v>1910.9</v>
      </c>
      <c r="J12" s="13">
        <v>1905.66</v>
      </c>
      <c r="K12" s="13">
        <v>1897.62</v>
      </c>
      <c r="L12" s="13">
        <v>1893.45</v>
      </c>
      <c r="M12" s="13">
        <v>1889.92</v>
      </c>
      <c r="N12" s="13">
        <v>1886.33</v>
      </c>
    </row>
    <row r="13" spans="1:14" ht="15" x14ac:dyDescent="0.25">
      <c r="A13" s="15">
        <v>50</v>
      </c>
      <c r="B13" s="13">
        <v>1773.9</v>
      </c>
      <c r="C13" s="13">
        <v>1773.86</v>
      </c>
      <c r="D13" s="13">
        <v>1773.83</v>
      </c>
      <c r="E13" s="13">
        <v>1773.61</v>
      </c>
      <c r="F13" s="13">
        <v>1773.58</v>
      </c>
      <c r="G13" s="13">
        <v>1773.57</v>
      </c>
      <c r="H13" s="13">
        <v>1773.43</v>
      </c>
      <c r="I13" s="13">
        <v>1773.21</v>
      </c>
      <c r="J13" s="13">
        <v>1773.13</v>
      </c>
      <c r="K13" s="13">
        <v>1773.11</v>
      </c>
      <c r="L13" s="13">
        <v>1773.07</v>
      </c>
      <c r="M13" s="13">
        <v>1772.99</v>
      </c>
      <c r="N13" s="13">
        <v>1772.98</v>
      </c>
    </row>
    <row r="14" spans="1:14" ht="15" x14ac:dyDescent="0.25">
      <c r="A14" s="15">
        <v>170</v>
      </c>
      <c r="B14" s="13">
        <v>1674.15</v>
      </c>
      <c r="C14" s="13">
        <v>1674.01</v>
      </c>
      <c r="D14" s="13">
        <v>1673.92</v>
      </c>
      <c r="E14" s="13">
        <v>1673.9</v>
      </c>
      <c r="F14" s="13">
        <v>1673.69</v>
      </c>
      <c r="G14" s="13">
        <v>1673.64</v>
      </c>
      <c r="H14" s="13">
        <v>1673.42</v>
      </c>
      <c r="I14" s="13">
        <v>1673.29</v>
      </c>
      <c r="J14" s="13">
        <v>1673.04</v>
      </c>
      <c r="K14" s="13">
        <v>1672.78</v>
      </c>
      <c r="L14" s="13">
        <v>1672.51</v>
      </c>
      <c r="M14" s="13">
        <v>1672.24</v>
      </c>
      <c r="N14" s="13">
        <v>1671.86</v>
      </c>
    </row>
    <row r="15" spans="1:14" ht="15" x14ac:dyDescent="0.25">
      <c r="A15" s="15">
        <v>192</v>
      </c>
      <c r="B15" s="13">
        <v>1660.36</v>
      </c>
      <c r="C15" s="13">
        <v>1659.22</v>
      </c>
      <c r="D15" s="13">
        <v>1658.39</v>
      </c>
      <c r="E15" s="13">
        <v>1656.92</v>
      </c>
      <c r="F15" s="13">
        <v>1654.52</v>
      </c>
      <c r="G15" s="13">
        <v>1651.39</v>
      </c>
      <c r="H15" s="13">
        <v>1648.99</v>
      </c>
      <c r="I15" s="13">
        <v>1647.84</v>
      </c>
      <c r="J15" s="13">
        <v>1638.22</v>
      </c>
      <c r="K15" s="13">
        <v>1634.89</v>
      </c>
      <c r="L15" s="13">
        <v>1634.37</v>
      </c>
      <c r="M15" s="13">
        <v>1633.91</v>
      </c>
      <c r="N15" s="13">
        <v>1633.46</v>
      </c>
    </row>
    <row r="16" spans="1:14" ht="15" x14ac:dyDescent="0.25">
      <c r="A16" s="15">
        <v>840</v>
      </c>
      <c r="B16" s="13">
        <v>1612.038669</v>
      </c>
      <c r="C16" s="13">
        <v>1611.0259999999998</v>
      </c>
      <c r="D16" s="13">
        <v>1609.7349889999998</v>
      </c>
      <c r="E16" s="13">
        <v>1608.6680219999998</v>
      </c>
      <c r="F16" s="13">
        <v>1603.1437519999999</v>
      </c>
      <c r="G16" s="13">
        <v>1586.776785</v>
      </c>
      <c r="H16" s="13">
        <v>1582.4385909999999</v>
      </c>
      <c r="I16" s="13">
        <v>1581.3100749999999</v>
      </c>
      <c r="J16" s="13">
        <v>1579.6125989999998</v>
      </c>
      <c r="K16" s="13">
        <v>1577.820905</v>
      </c>
      <c r="L16" s="13">
        <v>1571.341265</v>
      </c>
      <c r="M16" s="13">
        <v>1569.6459809999999</v>
      </c>
      <c r="N16" s="13">
        <v>1568.5977889999999</v>
      </c>
    </row>
    <row r="17" spans="1:14" ht="15" x14ac:dyDescent="0.25">
      <c r="A17" s="15">
        <v>591</v>
      </c>
      <c r="B17" s="13">
        <v>1327.86</v>
      </c>
      <c r="C17" s="13">
        <v>1327.69</v>
      </c>
      <c r="D17" s="13">
        <v>1327.53</v>
      </c>
      <c r="E17" s="13">
        <v>1327.44</v>
      </c>
      <c r="F17" s="13">
        <v>1327.18</v>
      </c>
      <c r="G17" s="13">
        <v>1326.97</v>
      </c>
      <c r="H17" s="13">
        <v>1326.58</v>
      </c>
      <c r="I17" s="13">
        <v>1326.13</v>
      </c>
      <c r="J17" s="13">
        <v>1325.2</v>
      </c>
      <c r="K17" s="13">
        <v>1324.79</v>
      </c>
      <c r="L17" s="13">
        <v>1324.5</v>
      </c>
      <c r="M17" s="13">
        <v>1324.28</v>
      </c>
      <c r="N17" s="13">
        <v>1323.94</v>
      </c>
    </row>
    <row r="18" spans="1:14" ht="15" x14ac:dyDescent="0.25">
      <c r="A18" s="15">
        <v>508</v>
      </c>
      <c r="B18" s="13">
        <v>1226.2</v>
      </c>
      <c r="C18" s="13">
        <v>1226.1199999999999</v>
      </c>
      <c r="D18" s="13">
        <v>1225.96</v>
      </c>
      <c r="E18" s="13">
        <v>1225.8800000000001</v>
      </c>
      <c r="F18" s="13">
        <v>1225.78</v>
      </c>
      <c r="G18" s="13">
        <v>1225.56</v>
      </c>
      <c r="H18" s="13">
        <v>1225.3900000000001</v>
      </c>
      <c r="I18" s="13">
        <v>1225.21</v>
      </c>
      <c r="J18" s="13">
        <v>1224.8900000000001</v>
      </c>
      <c r="K18" s="13">
        <v>1224.48</v>
      </c>
      <c r="L18" s="13">
        <v>1223.8900000000001</v>
      </c>
      <c r="M18" s="13">
        <v>1223.75</v>
      </c>
      <c r="N18" s="13">
        <v>1223.67</v>
      </c>
    </row>
    <row r="19" spans="1:14" ht="15" x14ac:dyDescent="0.25">
      <c r="A19" s="15">
        <v>120</v>
      </c>
      <c r="B19" s="13">
        <v>1118.7</v>
      </c>
      <c r="C19" s="13">
        <v>1118.26</v>
      </c>
      <c r="D19" s="13">
        <v>1118.1300000000001</v>
      </c>
      <c r="E19" s="13">
        <v>1117.9100000000001</v>
      </c>
      <c r="F19" s="13">
        <v>1117.83</v>
      </c>
      <c r="G19" s="13">
        <v>1117.55</v>
      </c>
      <c r="H19" s="13">
        <v>1117.32</v>
      </c>
      <c r="I19" s="13">
        <v>1116.8900000000001</v>
      </c>
      <c r="J19" s="13">
        <v>1116.5</v>
      </c>
      <c r="K19" s="13">
        <v>1116.02</v>
      </c>
      <c r="L19" s="13">
        <v>1114.06</v>
      </c>
      <c r="M19" s="13">
        <v>1113.53</v>
      </c>
      <c r="N19" s="13">
        <v>1112.76</v>
      </c>
    </row>
    <row r="20" spans="1:14" ht="15" x14ac:dyDescent="0.25">
      <c r="A20" s="15">
        <v>266</v>
      </c>
      <c r="B20" s="13">
        <v>1086.69</v>
      </c>
      <c r="C20" s="13">
        <v>1086.21</v>
      </c>
      <c r="D20" s="13">
        <v>1086.0899999999999</v>
      </c>
      <c r="E20" s="13">
        <v>1085.8699999999999</v>
      </c>
      <c r="F20" s="13">
        <v>1085.56</v>
      </c>
      <c r="G20" s="13">
        <v>1084.94</v>
      </c>
      <c r="H20" s="13">
        <v>1084.67</v>
      </c>
      <c r="I20" s="13">
        <v>1084.2</v>
      </c>
      <c r="J20" s="13">
        <v>1083.77</v>
      </c>
      <c r="K20" s="13">
        <v>1083.4100000000001</v>
      </c>
      <c r="L20" s="13">
        <v>1083.1600000000001</v>
      </c>
      <c r="M20" s="13">
        <v>1082.4000000000001</v>
      </c>
      <c r="N20" s="13">
        <v>1082.1099999999999</v>
      </c>
    </row>
    <row r="21" spans="1:14" ht="15" x14ac:dyDescent="0.25">
      <c r="A21" s="15">
        <v>218</v>
      </c>
      <c r="B21" s="13">
        <v>937.56</v>
      </c>
      <c r="C21" s="13">
        <v>937.51</v>
      </c>
      <c r="D21" s="13">
        <v>937.41</v>
      </c>
      <c r="E21" s="13">
        <v>937.32</v>
      </c>
      <c r="F21" s="13">
        <v>937.05</v>
      </c>
      <c r="G21" s="13">
        <v>936.97</v>
      </c>
      <c r="H21" s="13">
        <v>936.76</v>
      </c>
      <c r="I21" s="13">
        <v>936.56</v>
      </c>
      <c r="J21" s="13">
        <v>936.46</v>
      </c>
      <c r="K21" s="13">
        <v>936.26</v>
      </c>
      <c r="L21" s="13">
        <v>936.14</v>
      </c>
      <c r="M21" s="13">
        <v>935.98</v>
      </c>
      <c r="N21" s="13">
        <v>935.74</v>
      </c>
    </row>
    <row r="22" spans="1:14" ht="15" x14ac:dyDescent="0.25">
      <c r="A22" s="15">
        <v>450</v>
      </c>
      <c r="B22" s="13">
        <v>852.22</v>
      </c>
      <c r="C22" s="13">
        <v>852.19</v>
      </c>
      <c r="D22" s="13">
        <v>852.14</v>
      </c>
      <c r="E22" s="13">
        <v>852</v>
      </c>
      <c r="F22" s="13">
        <v>851.92</v>
      </c>
      <c r="G22" s="13">
        <v>851.77</v>
      </c>
      <c r="H22" s="13">
        <v>851.68</v>
      </c>
      <c r="I22" s="13">
        <v>851.33</v>
      </c>
      <c r="J22" s="13">
        <v>850.95</v>
      </c>
      <c r="K22" s="13">
        <v>850.61</v>
      </c>
      <c r="L22" s="13">
        <v>850.37</v>
      </c>
      <c r="M22" s="13">
        <v>850.16</v>
      </c>
      <c r="N22" s="13">
        <v>849.96</v>
      </c>
    </row>
    <row r="23" spans="1:14" ht="15" x14ac:dyDescent="0.25">
      <c r="A23" s="15">
        <v>356</v>
      </c>
      <c r="B23" s="13">
        <v>825.06</v>
      </c>
      <c r="C23" s="13">
        <v>824.54</v>
      </c>
      <c r="D23" s="13">
        <v>823.94</v>
      </c>
      <c r="E23" s="13">
        <v>822.98</v>
      </c>
      <c r="F23" s="13">
        <v>822.35</v>
      </c>
      <c r="G23" s="13">
        <v>820.64</v>
      </c>
      <c r="H23" s="13">
        <v>817</v>
      </c>
      <c r="I23" s="13">
        <v>815.03</v>
      </c>
      <c r="J23" s="13">
        <v>803.78</v>
      </c>
      <c r="K23" s="13">
        <v>802.71</v>
      </c>
      <c r="L23" s="13">
        <v>801.58</v>
      </c>
      <c r="M23" s="13">
        <v>801.33</v>
      </c>
      <c r="N23" s="13">
        <v>797.84</v>
      </c>
    </row>
    <row r="24" spans="1:14" ht="15" x14ac:dyDescent="0.25">
      <c r="A24" s="15">
        <v>324</v>
      </c>
      <c r="B24" s="13">
        <v>822.06</v>
      </c>
      <c r="C24" s="13">
        <v>822.04</v>
      </c>
      <c r="D24" s="13">
        <v>821.96</v>
      </c>
      <c r="E24" s="13">
        <v>821.93</v>
      </c>
      <c r="F24" s="13">
        <v>821.68</v>
      </c>
      <c r="G24" s="13">
        <v>821.28</v>
      </c>
      <c r="H24" s="13">
        <v>821.12</v>
      </c>
      <c r="I24" s="13">
        <v>820.86</v>
      </c>
      <c r="J24" s="13">
        <v>820.75</v>
      </c>
      <c r="K24" s="13">
        <v>820.69</v>
      </c>
      <c r="L24" s="13">
        <v>820.58</v>
      </c>
      <c r="M24" s="13">
        <v>820.53</v>
      </c>
      <c r="N24" s="13">
        <v>820.4</v>
      </c>
    </row>
    <row r="25" spans="1:14" ht="15" x14ac:dyDescent="0.25">
      <c r="A25" s="15">
        <v>624</v>
      </c>
      <c r="B25" s="13">
        <v>745.18</v>
      </c>
      <c r="C25" s="13">
        <v>745.17</v>
      </c>
      <c r="D25" s="13">
        <v>745.13</v>
      </c>
      <c r="E25" s="13">
        <v>745.13</v>
      </c>
      <c r="F25" s="13">
        <v>745.1</v>
      </c>
      <c r="G25" s="13">
        <v>745.08</v>
      </c>
      <c r="H25" s="13">
        <v>745.05</v>
      </c>
      <c r="I25" s="13">
        <v>745</v>
      </c>
      <c r="J25" s="13">
        <v>744.97</v>
      </c>
      <c r="K25" s="13">
        <v>744.9</v>
      </c>
      <c r="L25" s="13">
        <v>744.84</v>
      </c>
      <c r="M25" s="13">
        <v>744.8</v>
      </c>
      <c r="N25" s="13">
        <v>744.8</v>
      </c>
    </row>
    <row r="26" spans="1:14" ht="15" x14ac:dyDescent="0.25">
      <c r="A26" s="15">
        <v>704</v>
      </c>
      <c r="B26" s="13">
        <v>716.4</v>
      </c>
      <c r="C26" s="13">
        <v>716.1</v>
      </c>
      <c r="D26" s="13">
        <v>715.81</v>
      </c>
      <c r="E26" s="13">
        <v>715.57</v>
      </c>
      <c r="F26" s="13">
        <v>715.06</v>
      </c>
      <c r="G26" s="13">
        <v>714.57</v>
      </c>
      <c r="H26" s="13">
        <v>713.72</v>
      </c>
      <c r="I26" s="13">
        <v>712.67</v>
      </c>
      <c r="J26" s="13">
        <v>711.59</v>
      </c>
      <c r="K26" s="13">
        <v>710.03</v>
      </c>
      <c r="L26" s="13">
        <v>709.3</v>
      </c>
      <c r="M26" s="13">
        <v>708.84</v>
      </c>
      <c r="N26" s="13">
        <v>708.17</v>
      </c>
    </row>
    <row r="27" spans="1:14" ht="15" x14ac:dyDescent="0.25">
      <c r="A27" s="15">
        <v>250</v>
      </c>
      <c r="B27" s="13">
        <v>704.45</v>
      </c>
      <c r="C27" s="13">
        <v>704.3</v>
      </c>
      <c r="D27" s="13">
        <v>704.1</v>
      </c>
      <c r="E27" s="13">
        <v>703.87</v>
      </c>
      <c r="F27" s="13">
        <v>703.51</v>
      </c>
      <c r="G27" s="13">
        <v>703.18</v>
      </c>
      <c r="H27" s="13">
        <v>703.04</v>
      </c>
      <c r="I27" s="13">
        <v>702.81</v>
      </c>
      <c r="J27" s="13">
        <v>701.54</v>
      </c>
      <c r="K27" s="13">
        <v>701.38</v>
      </c>
      <c r="L27" s="13">
        <v>700.84</v>
      </c>
      <c r="M27" s="13">
        <v>700.33</v>
      </c>
      <c r="N27" s="13">
        <v>696.45</v>
      </c>
    </row>
    <row r="28" spans="1:14" ht="15" x14ac:dyDescent="0.25">
      <c r="A28" s="15">
        <v>694</v>
      </c>
      <c r="B28" s="13">
        <v>655.67</v>
      </c>
      <c r="C28" s="13">
        <v>655.67</v>
      </c>
      <c r="D28" s="13">
        <v>655.66</v>
      </c>
      <c r="E28" s="13">
        <v>655.65</v>
      </c>
      <c r="F28" s="13">
        <v>655.64</v>
      </c>
      <c r="G28" s="13">
        <v>655.59</v>
      </c>
      <c r="H28" s="13">
        <v>655.57</v>
      </c>
      <c r="I28" s="13">
        <v>655.55</v>
      </c>
      <c r="J28" s="13">
        <v>655.54</v>
      </c>
      <c r="K28" s="13">
        <v>655.44</v>
      </c>
      <c r="L28" s="13">
        <v>655.43</v>
      </c>
      <c r="M28" s="13">
        <v>655.41</v>
      </c>
      <c r="N28" s="13">
        <v>655.38</v>
      </c>
    </row>
    <row r="29" spans="1:14" ht="15" x14ac:dyDescent="0.25">
      <c r="A29" s="15">
        <v>558</v>
      </c>
      <c r="B29" s="13">
        <v>557.66</v>
      </c>
      <c r="C29" s="13">
        <v>557.52</v>
      </c>
      <c r="D29" s="13">
        <v>557.46</v>
      </c>
      <c r="E29" s="13">
        <v>557.35</v>
      </c>
      <c r="F29" s="13">
        <v>557.17999999999995</v>
      </c>
      <c r="G29" s="13">
        <v>557.07000000000005</v>
      </c>
      <c r="H29" s="13">
        <v>556.94000000000005</v>
      </c>
      <c r="I29" s="13">
        <v>555.27</v>
      </c>
      <c r="J29" s="13">
        <v>554.36</v>
      </c>
      <c r="K29" s="13">
        <v>553.92999999999995</v>
      </c>
      <c r="L29" s="13">
        <v>553.77</v>
      </c>
      <c r="M29" s="13">
        <v>553.70000000000005</v>
      </c>
      <c r="N29" s="13">
        <v>553.51</v>
      </c>
    </row>
    <row r="30" spans="1:14" ht="15" x14ac:dyDescent="0.25">
      <c r="A30" s="15">
        <v>340</v>
      </c>
      <c r="B30" s="13">
        <v>535.97</v>
      </c>
      <c r="C30" s="13">
        <v>535.79</v>
      </c>
      <c r="D30" s="13">
        <v>535.55999999999995</v>
      </c>
      <c r="E30" s="13">
        <v>535.35</v>
      </c>
      <c r="F30" s="13">
        <v>534.95000000000005</v>
      </c>
      <c r="G30" s="13">
        <v>534.39</v>
      </c>
      <c r="H30" s="13">
        <v>532.75</v>
      </c>
      <c r="I30" s="13">
        <v>531.79</v>
      </c>
      <c r="J30" s="13">
        <v>530.63</v>
      </c>
      <c r="K30" s="13">
        <v>528.85</v>
      </c>
      <c r="L30" s="13">
        <v>527.54999999999995</v>
      </c>
      <c r="M30" s="13">
        <v>526.24</v>
      </c>
      <c r="N30" s="13">
        <v>525.24</v>
      </c>
    </row>
    <row r="31" spans="1:14" ht="15" x14ac:dyDescent="0.25">
      <c r="A31" s="15">
        <v>740</v>
      </c>
      <c r="B31" s="13">
        <v>523.55999999999995</v>
      </c>
      <c r="C31" s="13">
        <v>523.23</v>
      </c>
      <c r="D31" s="13">
        <v>522.71</v>
      </c>
      <c r="E31" s="13">
        <v>522.11</v>
      </c>
      <c r="F31" s="13">
        <v>519.73</v>
      </c>
      <c r="G31" s="13">
        <v>518.73</v>
      </c>
      <c r="H31" s="13">
        <v>518.12</v>
      </c>
      <c r="I31" s="13">
        <v>516.84</v>
      </c>
      <c r="J31" s="13">
        <v>515.44000000000005</v>
      </c>
      <c r="K31" s="13">
        <v>515.17999999999995</v>
      </c>
      <c r="L31" s="13">
        <v>514.9</v>
      </c>
      <c r="M31" s="13">
        <v>514.01</v>
      </c>
      <c r="N31" s="13">
        <v>512.01</v>
      </c>
    </row>
    <row r="32" spans="1:14" ht="15" x14ac:dyDescent="0.25">
      <c r="A32" s="15">
        <v>834</v>
      </c>
      <c r="B32" s="13">
        <v>480.75</v>
      </c>
      <c r="C32" s="13">
        <v>480.7</v>
      </c>
      <c r="D32" s="13">
        <v>480.63</v>
      </c>
      <c r="E32" s="13">
        <v>480.52</v>
      </c>
      <c r="F32" s="13">
        <v>480.34</v>
      </c>
      <c r="G32" s="13">
        <v>480.13</v>
      </c>
      <c r="H32" s="13">
        <v>479.89</v>
      </c>
      <c r="I32" s="13">
        <v>479.77</v>
      </c>
      <c r="J32" s="13">
        <v>479.45</v>
      </c>
      <c r="K32" s="13">
        <v>479.34</v>
      </c>
      <c r="L32" s="13">
        <v>478.97</v>
      </c>
      <c r="M32" s="13">
        <v>478.79</v>
      </c>
      <c r="N32" s="13">
        <v>478.71</v>
      </c>
    </row>
    <row r="33" spans="1:14" ht="15" x14ac:dyDescent="0.25">
      <c r="A33" s="15">
        <v>242</v>
      </c>
      <c r="B33" s="13">
        <v>401.7</v>
      </c>
      <c r="C33" s="13">
        <v>401.68</v>
      </c>
      <c r="D33" s="13">
        <v>401.67</v>
      </c>
      <c r="E33" s="13">
        <v>401.64</v>
      </c>
      <c r="F33" s="13">
        <v>401.59</v>
      </c>
      <c r="G33" s="13">
        <v>401.49</v>
      </c>
      <c r="H33" s="13">
        <v>401.39</v>
      </c>
      <c r="I33" s="13">
        <v>401.34</v>
      </c>
      <c r="J33" s="13">
        <v>401.23</v>
      </c>
      <c r="K33" s="13">
        <v>401.15</v>
      </c>
      <c r="L33" s="13">
        <v>401.07</v>
      </c>
      <c r="M33" s="13">
        <v>401</v>
      </c>
      <c r="N33" s="13">
        <v>400.93</v>
      </c>
    </row>
    <row r="34" spans="1:14" ht="15" x14ac:dyDescent="0.25">
      <c r="A34" s="15">
        <v>90</v>
      </c>
      <c r="B34" s="13">
        <v>394.92</v>
      </c>
      <c r="C34" s="13">
        <v>394.87</v>
      </c>
      <c r="D34" s="13">
        <v>394.73</v>
      </c>
      <c r="E34" s="13">
        <v>394.69</v>
      </c>
      <c r="F34" s="13">
        <v>394.59</v>
      </c>
      <c r="G34" s="13">
        <v>394.44</v>
      </c>
      <c r="H34" s="13">
        <v>394.26</v>
      </c>
      <c r="I34" s="13">
        <v>394.02</v>
      </c>
      <c r="J34" s="13">
        <v>393.75</v>
      </c>
      <c r="K34" s="13">
        <v>393.52</v>
      </c>
      <c r="L34" s="13">
        <v>393.35</v>
      </c>
      <c r="M34" s="13">
        <v>393.18</v>
      </c>
      <c r="N34" s="13">
        <v>392.93</v>
      </c>
    </row>
    <row r="35" spans="1:14" ht="15" x14ac:dyDescent="0.25">
      <c r="A35" s="15">
        <v>116</v>
      </c>
      <c r="B35" s="13">
        <v>338.39</v>
      </c>
      <c r="C35" s="13">
        <v>338.26</v>
      </c>
      <c r="D35" s="13">
        <v>337.87</v>
      </c>
      <c r="E35" s="13">
        <v>337.67</v>
      </c>
      <c r="F35" s="13">
        <v>336.96</v>
      </c>
      <c r="G35" s="13">
        <v>335.98</v>
      </c>
      <c r="H35" s="13">
        <v>334.3</v>
      </c>
      <c r="I35" s="13">
        <v>332.17</v>
      </c>
      <c r="J35" s="13">
        <v>331.27</v>
      </c>
      <c r="K35" s="13">
        <v>326.51</v>
      </c>
      <c r="L35" s="13">
        <v>324.82</v>
      </c>
      <c r="M35" s="13">
        <v>324.29000000000002</v>
      </c>
      <c r="N35" s="13">
        <v>323.22000000000003</v>
      </c>
    </row>
    <row r="36" spans="1:14" ht="15" x14ac:dyDescent="0.25">
      <c r="A36" s="15">
        <v>188</v>
      </c>
      <c r="B36" s="13">
        <v>336.38</v>
      </c>
      <c r="C36" s="13">
        <v>336.35</v>
      </c>
      <c r="D36" s="13">
        <v>336.22</v>
      </c>
      <c r="E36" s="13">
        <v>336.19</v>
      </c>
      <c r="F36" s="13">
        <v>336.17</v>
      </c>
      <c r="G36" s="13">
        <v>336.07</v>
      </c>
      <c r="H36" s="13">
        <v>336.05</v>
      </c>
      <c r="I36" s="13">
        <v>335.99</v>
      </c>
      <c r="J36" s="13">
        <v>335.75</v>
      </c>
      <c r="K36" s="13">
        <v>335.51</v>
      </c>
      <c r="L36" s="13">
        <v>335.34</v>
      </c>
      <c r="M36" s="13">
        <v>335.26</v>
      </c>
      <c r="N36" s="13">
        <v>335.21</v>
      </c>
    </row>
    <row r="37" spans="1:14" ht="15" x14ac:dyDescent="0.25">
      <c r="A37" s="15">
        <v>84</v>
      </c>
      <c r="B37" s="13">
        <v>306.19</v>
      </c>
      <c r="C37" s="13">
        <v>306.08999999999997</v>
      </c>
      <c r="D37" s="13">
        <v>305.97000000000003</v>
      </c>
      <c r="E37" s="13">
        <v>305.72000000000003</v>
      </c>
      <c r="F37" s="13">
        <v>305.52999999999997</v>
      </c>
      <c r="G37" s="13">
        <v>305.14</v>
      </c>
      <c r="H37" s="13">
        <v>304.86</v>
      </c>
      <c r="I37" s="13">
        <v>304.39</v>
      </c>
      <c r="J37" s="13">
        <v>304.07</v>
      </c>
      <c r="K37" s="13">
        <v>303.7</v>
      </c>
      <c r="L37" s="13">
        <v>303.45</v>
      </c>
      <c r="M37" s="13">
        <v>302.94</v>
      </c>
      <c r="N37" s="13">
        <v>302.75</v>
      </c>
    </row>
    <row r="38" spans="1:14" ht="15" x14ac:dyDescent="0.25">
      <c r="A38" s="15">
        <v>320</v>
      </c>
      <c r="B38" s="13">
        <v>274.69</v>
      </c>
      <c r="C38" s="13">
        <v>274.57</v>
      </c>
      <c r="D38" s="13">
        <v>274.14</v>
      </c>
      <c r="E38" s="13">
        <v>273.33999999999997</v>
      </c>
      <c r="F38" s="13">
        <v>271.85000000000002</v>
      </c>
      <c r="G38" s="13">
        <v>269.58999999999997</v>
      </c>
      <c r="H38" s="13">
        <v>269.22000000000003</v>
      </c>
      <c r="I38" s="13">
        <v>266.49</v>
      </c>
      <c r="J38" s="13">
        <v>263.54000000000002</v>
      </c>
      <c r="K38" s="13">
        <v>261.64999999999998</v>
      </c>
      <c r="L38" s="13">
        <v>259.11</v>
      </c>
      <c r="M38" s="13">
        <v>258.61</v>
      </c>
      <c r="N38" s="13">
        <v>257.08</v>
      </c>
    </row>
    <row r="39" spans="1:14" ht="15" x14ac:dyDescent="0.25">
      <c r="A39" s="15">
        <v>222</v>
      </c>
      <c r="B39" s="13">
        <v>236.94</v>
      </c>
      <c r="C39" s="13">
        <v>236.93</v>
      </c>
      <c r="D39" s="13">
        <v>236.84</v>
      </c>
      <c r="E39" s="13">
        <v>236.84</v>
      </c>
      <c r="F39" s="13">
        <v>236.8</v>
      </c>
      <c r="G39" s="13">
        <v>236.79</v>
      </c>
      <c r="H39" s="13">
        <v>236.64</v>
      </c>
      <c r="I39" s="13">
        <v>236.52</v>
      </c>
      <c r="J39" s="13">
        <v>236.49</v>
      </c>
      <c r="K39" s="13">
        <v>236.43</v>
      </c>
      <c r="L39" s="13">
        <v>236.33</v>
      </c>
      <c r="M39" s="13">
        <v>236.19</v>
      </c>
      <c r="N39" s="13">
        <v>236.14</v>
      </c>
    </row>
    <row r="40" spans="1:14" ht="15" x14ac:dyDescent="0.25">
      <c r="A40" s="15">
        <v>404</v>
      </c>
      <c r="B40" s="13">
        <v>230.47</v>
      </c>
      <c r="C40" s="13">
        <v>230.46</v>
      </c>
      <c r="D40" s="13">
        <v>230.45</v>
      </c>
      <c r="E40" s="13">
        <v>230.42</v>
      </c>
      <c r="F40" s="13">
        <v>230.32</v>
      </c>
      <c r="G40" s="13">
        <v>230.3</v>
      </c>
      <c r="H40" s="13">
        <v>230.28</v>
      </c>
      <c r="I40" s="13">
        <v>230.25</v>
      </c>
      <c r="J40" s="13">
        <v>230.23</v>
      </c>
      <c r="K40" s="13">
        <v>230.19</v>
      </c>
      <c r="L40" s="13">
        <v>230.14</v>
      </c>
      <c r="M40" s="13">
        <v>230.14</v>
      </c>
      <c r="N40" s="13">
        <v>230.12</v>
      </c>
    </row>
    <row r="41" spans="1:14" ht="15" x14ac:dyDescent="0.25">
      <c r="A41" s="15">
        <v>24</v>
      </c>
      <c r="B41" s="13">
        <v>188.74</v>
      </c>
      <c r="C41" s="13">
        <v>188.57</v>
      </c>
      <c r="D41" s="13">
        <v>188.19</v>
      </c>
      <c r="E41" s="13">
        <v>187.9</v>
      </c>
      <c r="F41" s="13">
        <v>187.86</v>
      </c>
      <c r="G41" s="13">
        <v>187.85</v>
      </c>
      <c r="H41" s="13">
        <v>187.75</v>
      </c>
      <c r="I41" s="13">
        <v>187.6</v>
      </c>
      <c r="J41" s="13">
        <v>187.49</v>
      </c>
      <c r="K41" s="13">
        <v>187.28</v>
      </c>
      <c r="L41" s="13">
        <v>186.07</v>
      </c>
      <c r="M41" s="13">
        <v>185.99</v>
      </c>
      <c r="N41" s="13">
        <v>185.75</v>
      </c>
    </row>
    <row r="42" spans="1:14" ht="15" x14ac:dyDescent="0.25">
      <c r="A42" s="15">
        <v>328</v>
      </c>
      <c r="B42" s="13">
        <v>188.28</v>
      </c>
      <c r="C42" s="13">
        <v>188.26</v>
      </c>
      <c r="D42" s="13">
        <v>188.24</v>
      </c>
      <c r="E42" s="13">
        <v>188.19</v>
      </c>
      <c r="F42" s="13">
        <v>188.16</v>
      </c>
      <c r="G42" s="13">
        <v>188.12</v>
      </c>
      <c r="H42" s="13">
        <v>188.1</v>
      </c>
      <c r="I42" s="13">
        <v>188.07</v>
      </c>
      <c r="J42" s="13">
        <v>188</v>
      </c>
      <c r="K42" s="13">
        <v>187.97</v>
      </c>
      <c r="L42" s="13">
        <v>187.9</v>
      </c>
      <c r="M42" s="13">
        <v>187.8</v>
      </c>
      <c r="N42" s="13">
        <v>187.77</v>
      </c>
    </row>
    <row r="43" spans="1:14" ht="15" x14ac:dyDescent="0.25">
      <c r="A43" s="15">
        <v>226</v>
      </c>
      <c r="B43" s="13">
        <v>156.53</v>
      </c>
      <c r="C43" s="13">
        <v>156.43</v>
      </c>
      <c r="D43" s="13">
        <v>156.4</v>
      </c>
      <c r="E43" s="13">
        <v>156.35</v>
      </c>
      <c r="F43" s="13">
        <v>156.31</v>
      </c>
      <c r="G43" s="13">
        <v>156.30000000000001</v>
      </c>
      <c r="H43" s="13">
        <v>156.26</v>
      </c>
      <c r="I43" s="13">
        <v>155.80000000000001</v>
      </c>
      <c r="J43" s="13">
        <v>155.74</v>
      </c>
      <c r="K43" s="13">
        <v>155.61000000000001</v>
      </c>
      <c r="L43" s="13">
        <v>155.44</v>
      </c>
      <c r="M43" s="13">
        <v>155.36000000000001</v>
      </c>
      <c r="N43" s="13">
        <v>155.24</v>
      </c>
    </row>
    <row r="44" spans="1:14" ht="15" x14ac:dyDescent="0.25">
      <c r="A44" s="15">
        <v>686</v>
      </c>
      <c r="B44" s="13">
        <v>155.4</v>
      </c>
      <c r="C44" s="13">
        <v>155.4</v>
      </c>
      <c r="D44" s="13">
        <v>155.4</v>
      </c>
      <c r="E44" s="13">
        <v>155.4</v>
      </c>
      <c r="F44" s="13">
        <v>155.4</v>
      </c>
      <c r="G44" s="13">
        <v>155.38</v>
      </c>
      <c r="H44" s="13">
        <v>155.37</v>
      </c>
      <c r="I44" s="13">
        <v>155.37</v>
      </c>
      <c r="J44" s="13">
        <v>155.36000000000001</v>
      </c>
      <c r="K44" s="13">
        <v>155.35</v>
      </c>
      <c r="L44" s="13">
        <v>155.35</v>
      </c>
      <c r="M44" s="13">
        <v>155.34</v>
      </c>
      <c r="N44" s="13">
        <v>155.34</v>
      </c>
    </row>
    <row r="45" spans="1:14" ht="15" x14ac:dyDescent="0.25">
      <c r="A45" s="15">
        <v>180</v>
      </c>
      <c r="B45" s="13">
        <v>147.15</v>
      </c>
      <c r="C45" s="13">
        <v>147.13999999999999</v>
      </c>
      <c r="D45" s="13">
        <v>147.11000000000001</v>
      </c>
      <c r="E45" s="13">
        <v>147.1</v>
      </c>
      <c r="F45" s="13">
        <v>147.08000000000001</v>
      </c>
      <c r="G45" s="13">
        <v>147.08000000000001</v>
      </c>
      <c r="H45" s="13">
        <v>147.04</v>
      </c>
      <c r="I45" s="13">
        <v>147.04</v>
      </c>
      <c r="J45" s="13">
        <v>147.04</v>
      </c>
      <c r="K45" s="13">
        <v>146.94999999999999</v>
      </c>
      <c r="L45" s="13">
        <v>146.13999999999999</v>
      </c>
      <c r="M45" s="13">
        <v>146.11000000000001</v>
      </c>
      <c r="N45" s="13">
        <v>146.09</v>
      </c>
    </row>
    <row r="46" spans="1:14" ht="15" x14ac:dyDescent="0.25">
      <c r="A46" s="15">
        <v>96</v>
      </c>
      <c r="B46" s="13">
        <v>104.23</v>
      </c>
      <c r="C46" s="13">
        <v>104.18</v>
      </c>
      <c r="D46" s="13">
        <v>104.11</v>
      </c>
      <c r="E46" s="13">
        <v>104.05</v>
      </c>
      <c r="F46" s="13">
        <v>103.88</v>
      </c>
      <c r="G46" s="13">
        <v>103.85</v>
      </c>
      <c r="H46" s="13">
        <v>103.82</v>
      </c>
      <c r="I46" s="13">
        <v>103.78</v>
      </c>
      <c r="J46" s="13">
        <v>103.73</v>
      </c>
      <c r="K46" s="13">
        <v>103.68</v>
      </c>
      <c r="L46" s="13">
        <v>103.65</v>
      </c>
      <c r="M46" s="13">
        <v>103.46</v>
      </c>
      <c r="N46" s="13">
        <v>103.41</v>
      </c>
    </row>
    <row r="47" spans="1:14" ht="15" x14ac:dyDescent="0.25">
      <c r="A47" s="15">
        <v>214</v>
      </c>
      <c r="B47" s="13">
        <v>101.35</v>
      </c>
      <c r="C47" s="13">
        <v>101.34</v>
      </c>
      <c r="D47" s="13">
        <v>101.31</v>
      </c>
      <c r="E47" s="13">
        <v>101.3</v>
      </c>
      <c r="F47" s="13">
        <v>101.27</v>
      </c>
      <c r="G47" s="13">
        <v>101.17</v>
      </c>
      <c r="H47" s="13">
        <v>101.11</v>
      </c>
      <c r="I47" s="13">
        <v>100.98</v>
      </c>
      <c r="J47" s="13">
        <v>100.93</v>
      </c>
      <c r="K47" s="13">
        <v>100.89</v>
      </c>
      <c r="L47" s="13">
        <v>100.86</v>
      </c>
      <c r="M47" s="13">
        <v>100.82</v>
      </c>
      <c r="N47" s="13">
        <v>100.81</v>
      </c>
    </row>
    <row r="48" spans="1:14" ht="15" x14ac:dyDescent="0.25">
      <c r="A48" s="15">
        <v>540</v>
      </c>
      <c r="B48" s="13">
        <v>98.62</v>
      </c>
      <c r="C48" s="13">
        <v>98.61</v>
      </c>
      <c r="D48" s="13">
        <v>98.57</v>
      </c>
      <c r="E48" s="13">
        <v>98.55</v>
      </c>
      <c r="F48" s="13">
        <v>98.49</v>
      </c>
      <c r="G48" s="13">
        <v>98.48</v>
      </c>
      <c r="H48" s="13">
        <v>98.45</v>
      </c>
      <c r="I48" s="13">
        <v>98.22</v>
      </c>
      <c r="J48" s="13">
        <v>98.18</v>
      </c>
      <c r="K48" s="13">
        <v>98.16</v>
      </c>
      <c r="L48" s="13">
        <v>98.13</v>
      </c>
      <c r="M48" s="13">
        <v>98.06</v>
      </c>
      <c r="N48" s="13">
        <v>98.03</v>
      </c>
    </row>
    <row r="49" spans="1:14" ht="15" x14ac:dyDescent="0.25">
      <c r="A49" s="15">
        <v>554</v>
      </c>
      <c r="B49" s="13">
        <v>78.400000000000006</v>
      </c>
      <c r="C49" s="13">
        <v>78.37</v>
      </c>
      <c r="D49" s="13">
        <v>78.290000000000006</v>
      </c>
      <c r="E49" s="13">
        <v>78.27</v>
      </c>
      <c r="F49" s="13">
        <v>78.150000000000006</v>
      </c>
      <c r="G49" s="13">
        <v>78.040000000000006</v>
      </c>
      <c r="H49" s="13">
        <v>78.02</v>
      </c>
      <c r="I49" s="13">
        <v>77.930000000000007</v>
      </c>
      <c r="J49" s="13">
        <v>77.86</v>
      </c>
      <c r="K49" s="13">
        <v>77.77</v>
      </c>
      <c r="L49" s="13">
        <v>77.709999999999994</v>
      </c>
      <c r="M49" s="13">
        <v>77.67</v>
      </c>
      <c r="N49" s="13">
        <v>77.47</v>
      </c>
    </row>
    <row r="50" spans="1:14" ht="15" x14ac:dyDescent="0.25">
      <c r="A50" s="15">
        <v>780</v>
      </c>
      <c r="B50" s="13">
        <v>53.32</v>
      </c>
      <c r="C50" s="13">
        <v>52.73</v>
      </c>
      <c r="D50" s="13">
        <v>52.71</v>
      </c>
      <c r="E50" s="13">
        <v>52.68</v>
      </c>
      <c r="F50" s="13">
        <v>52.61</v>
      </c>
      <c r="G50" s="13">
        <v>52.6</v>
      </c>
      <c r="H50" s="13">
        <v>52.38</v>
      </c>
      <c r="I50" s="13">
        <v>52.23</v>
      </c>
      <c r="J50" s="13">
        <v>52.23</v>
      </c>
      <c r="K50" s="13">
        <v>52.22</v>
      </c>
      <c r="L50" s="13">
        <v>51.77</v>
      </c>
      <c r="M50" s="13">
        <v>51.77</v>
      </c>
      <c r="N50" s="13">
        <v>51.75</v>
      </c>
    </row>
    <row r="51" spans="1:14" ht="15" x14ac:dyDescent="0.25">
      <c r="A51" s="15">
        <v>585</v>
      </c>
      <c r="B51" s="13">
        <v>48.06</v>
      </c>
      <c r="C51" s="13">
        <v>48.05</v>
      </c>
      <c r="D51" s="13">
        <v>48.03</v>
      </c>
      <c r="E51" s="13">
        <v>48.02</v>
      </c>
      <c r="F51" s="13">
        <v>48.01</v>
      </c>
      <c r="G51" s="13">
        <v>48</v>
      </c>
      <c r="H51" s="13">
        <v>47.99</v>
      </c>
      <c r="I51" s="13">
        <v>47.96</v>
      </c>
      <c r="J51" s="13">
        <v>47.94</v>
      </c>
      <c r="K51" s="13">
        <v>47.94</v>
      </c>
      <c r="L51" s="13">
        <v>47.93</v>
      </c>
      <c r="M51" s="13">
        <v>47.92</v>
      </c>
      <c r="N51" s="13">
        <v>47.92</v>
      </c>
    </row>
    <row r="52" spans="1:14" ht="15" x14ac:dyDescent="0.25">
      <c r="A52" s="15">
        <v>270</v>
      </c>
      <c r="B52" s="13">
        <v>48.05</v>
      </c>
      <c r="C52" s="13">
        <v>48.05</v>
      </c>
      <c r="D52" s="13">
        <v>48.05</v>
      </c>
      <c r="E52" s="13">
        <v>48.05</v>
      </c>
      <c r="F52" s="13">
        <v>48.05</v>
      </c>
      <c r="G52" s="13">
        <v>48.05</v>
      </c>
      <c r="H52" s="13">
        <v>48.05</v>
      </c>
      <c r="I52" s="13">
        <v>48.05</v>
      </c>
      <c r="J52" s="13">
        <v>48.05</v>
      </c>
      <c r="K52" s="13">
        <v>48.05</v>
      </c>
      <c r="L52" s="13">
        <v>48.05</v>
      </c>
      <c r="M52" s="13">
        <v>48.05</v>
      </c>
      <c r="N52" s="13">
        <v>48.05</v>
      </c>
    </row>
    <row r="53" spans="1:14" ht="15" x14ac:dyDescent="0.25">
      <c r="A53" s="15">
        <v>430</v>
      </c>
      <c r="B53" s="13">
        <v>47.2</v>
      </c>
      <c r="C53" s="13">
        <v>47.19</v>
      </c>
      <c r="D53" s="13">
        <v>47.17</v>
      </c>
      <c r="E53" s="13">
        <v>47.16</v>
      </c>
      <c r="F53" s="13">
        <v>47.16</v>
      </c>
      <c r="G53" s="13">
        <v>47.15</v>
      </c>
      <c r="H53" s="13">
        <v>47.14</v>
      </c>
      <c r="I53" s="13">
        <v>47.11</v>
      </c>
      <c r="J53" s="13">
        <v>47.09</v>
      </c>
      <c r="K53" s="13">
        <v>47.05</v>
      </c>
      <c r="L53" s="13">
        <v>47.04</v>
      </c>
      <c r="M53" s="13">
        <v>47.02</v>
      </c>
      <c r="N53" s="13">
        <v>47</v>
      </c>
    </row>
    <row r="54" spans="1:14" ht="15" x14ac:dyDescent="0.25">
      <c r="A54" s="15">
        <v>136</v>
      </c>
      <c r="B54" s="13">
        <v>46.64</v>
      </c>
      <c r="C54" s="13">
        <v>46.64</v>
      </c>
      <c r="D54" s="13">
        <v>46.64</v>
      </c>
      <c r="E54" s="13">
        <v>46.64</v>
      </c>
      <c r="F54" s="13">
        <v>46.6</v>
      </c>
      <c r="G54" s="13">
        <v>46.57</v>
      </c>
      <c r="H54" s="13">
        <v>46.55</v>
      </c>
      <c r="I54" s="13">
        <v>46.54</v>
      </c>
      <c r="J54" s="13">
        <v>46.52</v>
      </c>
      <c r="K54" s="13">
        <v>46.5</v>
      </c>
      <c r="L54" s="13">
        <v>46.47</v>
      </c>
      <c r="M54" s="13">
        <v>46.42</v>
      </c>
      <c r="N54" s="13">
        <v>46.4</v>
      </c>
    </row>
    <row r="55" spans="1:14" ht="15" x14ac:dyDescent="0.25">
      <c r="A55" s="15">
        <v>630</v>
      </c>
      <c r="B55" s="13">
        <v>46.05</v>
      </c>
      <c r="C55" s="13">
        <v>46.03</v>
      </c>
      <c r="D55" s="13">
        <v>46.03</v>
      </c>
      <c r="E55" s="13">
        <v>46.03</v>
      </c>
      <c r="F55" s="13">
        <v>46.03</v>
      </c>
      <c r="G55" s="13">
        <v>46.03</v>
      </c>
      <c r="H55" s="13">
        <v>46.03</v>
      </c>
      <c r="I55" s="13">
        <v>46.01</v>
      </c>
      <c r="J55" s="13">
        <v>45.97</v>
      </c>
      <c r="K55" s="13">
        <v>45.97</v>
      </c>
      <c r="L55" s="13">
        <v>45.97</v>
      </c>
      <c r="M55" s="13">
        <v>45.96</v>
      </c>
      <c r="N55" s="13">
        <v>45.96</v>
      </c>
    </row>
    <row r="56" spans="1:14" ht="15" x14ac:dyDescent="0.25">
      <c r="A56" s="15">
        <v>388</v>
      </c>
      <c r="B56" s="13">
        <v>44.59</v>
      </c>
      <c r="C56" s="13">
        <v>44.59</v>
      </c>
      <c r="D56" s="13">
        <v>44.55</v>
      </c>
      <c r="E56" s="13">
        <v>44.54</v>
      </c>
      <c r="F56" s="13">
        <v>44.24</v>
      </c>
      <c r="G56" s="13">
        <v>44.15</v>
      </c>
      <c r="H56" s="13">
        <v>44.14</v>
      </c>
      <c r="I56" s="13">
        <v>44.13</v>
      </c>
      <c r="J56" s="13">
        <v>44.1</v>
      </c>
      <c r="K56" s="13">
        <v>44.06</v>
      </c>
      <c r="L56" s="13">
        <v>44.02</v>
      </c>
      <c r="M56" s="13">
        <v>43.99</v>
      </c>
      <c r="N56" s="13">
        <v>43.97</v>
      </c>
    </row>
    <row r="57" spans="1:14" ht="15" x14ac:dyDescent="0.25">
      <c r="A57" s="15">
        <v>332</v>
      </c>
      <c r="B57" s="13">
        <v>42.41</v>
      </c>
      <c r="C57" s="13">
        <v>42.41</v>
      </c>
      <c r="D57" s="13">
        <v>42.41</v>
      </c>
      <c r="E57" s="13">
        <v>42.41</v>
      </c>
      <c r="F57" s="13">
        <v>42.41</v>
      </c>
      <c r="G57" s="13">
        <v>42.41</v>
      </c>
      <c r="H57" s="13">
        <v>42.4</v>
      </c>
      <c r="I57" s="13">
        <v>42.38</v>
      </c>
      <c r="J57" s="13">
        <v>42.36</v>
      </c>
      <c r="K57" s="13">
        <v>42.36</v>
      </c>
      <c r="L57" s="13">
        <v>42.34</v>
      </c>
      <c r="M57" s="13">
        <v>42.33</v>
      </c>
      <c r="N57" s="13">
        <v>42.32</v>
      </c>
    </row>
    <row r="58" spans="1:14" ht="15" x14ac:dyDescent="0.25">
      <c r="A58" s="15">
        <v>44</v>
      </c>
      <c r="B58" s="13">
        <v>37.119999999999997</v>
      </c>
      <c r="C58" s="13">
        <v>37.119999999999997</v>
      </c>
      <c r="D58" s="13">
        <v>37.090000000000003</v>
      </c>
      <c r="E58" s="13">
        <v>37.08</v>
      </c>
      <c r="F58" s="13">
        <v>37.07</v>
      </c>
      <c r="G58" s="13">
        <v>36.979999999999997</v>
      </c>
      <c r="H58" s="13">
        <v>36.96</v>
      </c>
      <c r="I58" s="13">
        <v>36.94</v>
      </c>
      <c r="J58" s="13">
        <v>36.89</v>
      </c>
      <c r="K58" s="13">
        <v>36.880000000000003</v>
      </c>
      <c r="L58" s="13">
        <v>36.880000000000003</v>
      </c>
      <c r="M58" s="13">
        <v>36.869999999999997</v>
      </c>
      <c r="N58" s="13">
        <v>36.869999999999997</v>
      </c>
    </row>
    <row r="59" spans="1:14" ht="15" x14ac:dyDescent="0.25">
      <c r="A59" s="15">
        <v>144</v>
      </c>
      <c r="B59" s="13">
        <v>35.74</v>
      </c>
      <c r="C59" s="13">
        <v>35.729999999999997</v>
      </c>
      <c r="D59" s="13">
        <v>35.700000000000003</v>
      </c>
      <c r="E59" s="13">
        <v>35.69</v>
      </c>
      <c r="F59" s="13">
        <v>35.67</v>
      </c>
      <c r="G59" s="13">
        <v>35.57</v>
      </c>
      <c r="H59" s="13">
        <v>35.56</v>
      </c>
      <c r="I59" s="13">
        <v>35.549999999999997</v>
      </c>
      <c r="J59" s="13">
        <v>35.46</v>
      </c>
      <c r="K59" s="13">
        <v>35.44</v>
      </c>
      <c r="L59" s="13">
        <v>35.369999999999997</v>
      </c>
      <c r="M59" s="13">
        <v>35.340000000000003</v>
      </c>
      <c r="N59" s="13">
        <v>35.31</v>
      </c>
    </row>
    <row r="60" spans="1:14" ht="15" x14ac:dyDescent="0.25">
      <c r="A60" s="15">
        <v>156</v>
      </c>
      <c r="B60" s="13">
        <v>31.39</v>
      </c>
      <c r="C60" s="13">
        <v>31.35</v>
      </c>
      <c r="D60" s="13">
        <v>31.28</v>
      </c>
      <c r="E60" s="13">
        <v>31.26</v>
      </c>
      <c r="F60" s="13">
        <v>31.23</v>
      </c>
      <c r="G60" s="13">
        <v>31.2</v>
      </c>
      <c r="H60" s="13">
        <v>31.17</v>
      </c>
      <c r="I60" s="13">
        <v>31.11</v>
      </c>
      <c r="J60" s="13">
        <v>31.04</v>
      </c>
      <c r="K60" s="13">
        <v>30.99</v>
      </c>
      <c r="L60" s="13">
        <v>30.91</v>
      </c>
      <c r="M60" s="13">
        <v>30.84</v>
      </c>
      <c r="N60" s="13">
        <v>30.74</v>
      </c>
    </row>
    <row r="61" spans="1:14" ht="15" x14ac:dyDescent="0.25">
      <c r="A61" s="15">
        <v>288</v>
      </c>
      <c r="B61" s="13">
        <v>24.48</v>
      </c>
      <c r="C61" s="13">
        <v>24.36</v>
      </c>
      <c r="D61" s="13">
        <v>24.11</v>
      </c>
      <c r="E61" s="13">
        <v>24.08</v>
      </c>
      <c r="F61" s="13">
        <v>24.04</v>
      </c>
      <c r="G61" s="13">
        <v>23.95</v>
      </c>
      <c r="H61" s="13">
        <v>23.93</v>
      </c>
      <c r="I61" s="13">
        <v>23.86</v>
      </c>
      <c r="J61" s="13">
        <v>23.8</v>
      </c>
      <c r="K61" s="13">
        <v>23.73</v>
      </c>
      <c r="L61" s="13">
        <v>23.72</v>
      </c>
      <c r="M61" s="13">
        <v>23.62</v>
      </c>
      <c r="N61" s="13">
        <v>23.58</v>
      </c>
    </row>
    <row r="62" spans="1:14" ht="15" x14ac:dyDescent="0.25">
      <c r="A62" s="15">
        <v>384</v>
      </c>
      <c r="B62" s="13">
        <v>23.27</v>
      </c>
      <c r="C62" s="13">
        <v>23.23</v>
      </c>
      <c r="D62" s="13">
        <v>23.2</v>
      </c>
      <c r="E62" s="13">
        <v>23.13</v>
      </c>
      <c r="F62" s="13">
        <v>23.08</v>
      </c>
      <c r="G62" s="13">
        <v>23.03</v>
      </c>
      <c r="H62" s="13">
        <v>23.01</v>
      </c>
      <c r="I62" s="13">
        <v>22.91</v>
      </c>
      <c r="J62" s="13">
        <v>22.84</v>
      </c>
      <c r="K62" s="13">
        <v>22.81</v>
      </c>
      <c r="L62" s="13">
        <v>22.75</v>
      </c>
      <c r="M62" s="13">
        <v>22.7</v>
      </c>
      <c r="N62" s="13">
        <v>22.68</v>
      </c>
    </row>
    <row r="63" spans="1:14" ht="15" x14ac:dyDescent="0.25">
      <c r="A63" s="15">
        <v>604</v>
      </c>
      <c r="B63" s="13">
        <v>14.38</v>
      </c>
      <c r="C63" s="13">
        <v>14.37</v>
      </c>
      <c r="D63" s="13">
        <v>14.37</v>
      </c>
      <c r="E63" s="13">
        <v>14.37</v>
      </c>
      <c r="F63" s="13">
        <v>14.37</v>
      </c>
      <c r="G63" s="13">
        <v>14.37</v>
      </c>
      <c r="H63" s="13">
        <v>14.36</v>
      </c>
      <c r="I63" s="13">
        <v>14.36</v>
      </c>
      <c r="J63" s="13">
        <v>14.35</v>
      </c>
      <c r="K63" s="13">
        <v>14.35</v>
      </c>
      <c r="L63" s="13">
        <v>14.34</v>
      </c>
      <c r="M63" s="13">
        <v>14.34</v>
      </c>
      <c r="N63" s="13">
        <v>14.33</v>
      </c>
    </row>
    <row r="64" spans="1:14" ht="15" x14ac:dyDescent="0.25">
      <c r="A64" s="15">
        <v>586</v>
      </c>
      <c r="B64" s="13">
        <v>11.7</v>
      </c>
      <c r="C64" s="13">
        <v>11.69</v>
      </c>
      <c r="D64" s="13">
        <v>11.69</v>
      </c>
      <c r="E64" s="13">
        <v>11.69</v>
      </c>
      <c r="F64" s="13">
        <v>11.68</v>
      </c>
      <c r="G64" s="13">
        <v>11.68</v>
      </c>
      <c r="H64" s="13">
        <v>11.67</v>
      </c>
      <c r="I64" s="13">
        <v>11.67</v>
      </c>
      <c r="J64" s="13">
        <v>11.67</v>
      </c>
      <c r="K64" s="13">
        <v>11.67</v>
      </c>
      <c r="L64" s="13">
        <v>11.67</v>
      </c>
      <c r="M64" s="13">
        <v>11.67</v>
      </c>
      <c r="N64" s="13">
        <v>11.67</v>
      </c>
    </row>
    <row r="65" spans="1:14" ht="15" x14ac:dyDescent="0.25">
      <c r="A65" s="15">
        <v>548</v>
      </c>
      <c r="B65" s="13">
        <v>10.09</v>
      </c>
      <c r="C65" s="13">
        <v>10.09</v>
      </c>
      <c r="D65" s="13">
        <v>10.09</v>
      </c>
      <c r="E65" s="13">
        <v>10.09</v>
      </c>
      <c r="F65" s="13">
        <v>10.09</v>
      </c>
      <c r="G65" s="13">
        <v>10.09</v>
      </c>
      <c r="H65" s="13">
        <v>10.09</v>
      </c>
      <c r="I65" s="13">
        <v>10.09</v>
      </c>
      <c r="J65" s="13">
        <v>10.09</v>
      </c>
      <c r="K65" s="13">
        <v>10.09</v>
      </c>
      <c r="L65" s="13">
        <v>10.09</v>
      </c>
      <c r="M65" s="13">
        <v>10.09</v>
      </c>
      <c r="N65" s="13">
        <v>10.09</v>
      </c>
    </row>
    <row r="66" spans="1:14" ht="15" x14ac:dyDescent="0.25">
      <c r="A66" s="15">
        <v>626</v>
      </c>
      <c r="B66" s="13">
        <v>8.57</v>
      </c>
      <c r="C66" s="13">
        <v>8.57</v>
      </c>
      <c r="D66" s="13">
        <v>8.56</v>
      </c>
      <c r="E66" s="13">
        <v>8.56</v>
      </c>
      <c r="F66" s="13">
        <v>8.56</v>
      </c>
      <c r="G66" s="13">
        <v>8.5500000000000007</v>
      </c>
      <c r="H66" s="13">
        <v>8.5399999999999991</v>
      </c>
      <c r="I66" s="13">
        <v>8.51</v>
      </c>
      <c r="J66" s="13">
        <v>8.5</v>
      </c>
      <c r="K66" s="13">
        <v>8.49</v>
      </c>
      <c r="L66" s="13">
        <v>8.48</v>
      </c>
      <c r="M66" s="13">
        <v>8.48</v>
      </c>
      <c r="N66" s="13">
        <v>8.4600000000000009</v>
      </c>
    </row>
    <row r="67" spans="1:14" ht="15" x14ac:dyDescent="0.25">
      <c r="A67" s="15">
        <v>392</v>
      </c>
      <c r="B67" s="13">
        <v>7.92</v>
      </c>
      <c r="C67" s="13">
        <v>7.91</v>
      </c>
      <c r="D67" s="13">
        <v>7.9</v>
      </c>
      <c r="E67" s="13">
        <v>7.9</v>
      </c>
      <c r="F67" s="13">
        <v>7.89</v>
      </c>
      <c r="G67" s="13">
        <v>7.88</v>
      </c>
      <c r="H67" s="13">
        <v>7.88</v>
      </c>
      <c r="I67" s="13">
        <v>7.88</v>
      </c>
      <c r="J67" s="13">
        <v>7.87</v>
      </c>
      <c r="K67" s="13">
        <v>7.87</v>
      </c>
      <c r="L67" s="13">
        <v>7.87</v>
      </c>
      <c r="M67" s="13">
        <v>7.86</v>
      </c>
      <c r="N67" s="13">
        <v>7.86</v>
      </c>
    </row>
    <row r="68" spans="1:14" ht="15" x14ac:dyDescent="0.25">
      <c r="A68" s="15">
        <v>706</v>
      </c>
      <c r="B68" s="13">
        <v>7.83</v>
      </c>
      <c r="C68" s="13">
        <v>7.83</v>
      </c>
      <c r="D68" s="13">
        <v>7.83</v>
      </c>
      <c r="E68" s="13">
        <v>7.83</v>
      </c>
      <c r="F68" s="13">
        <v>7.83</v>
      </c>
      <c r="G68" s="13">
        <v>7.83</v>
      </c>
      <c r="H68" s="13">
        <v>7.83</v>
      </c>
      <c r="I68" s="13">
        <v>7.83</v>
      </c>
      <c r="J68" s="13">
        <v>7.83</v>
      </c>
      <c r="K68" s="13">
        <v>7.83</v>
      </c>
      <c r="L68" s="13">
        <v>7.83</v>
      </c>
      <c r="M68" s="13">
        <v>7.83</v>
      </c>
      <c r="N68" s="13">
        <v>7.83</v>
      </c>
    </row>
    <row r="69" spans="1:14" ht="15" x14ac:dyDescent="0.25">
      <c r="A69" s="15">
        <v>710</v>
      </c>
      <c r="B69" s="13">
        <v>7.15</v>
      </c>
      <c r="C69" s="13">
        <v>7.15</v>
      </c>
      <c r="D69" s="13">
        <v>7.14</v>
      </c>
      <c r="E69" s="13">
        <v>7.14</v>
      </c>
      <c r="F69" s="13">
        <v>7.12</v>
      </c>
      <c r="G69" s="13">
        <v>7.11</v>
      </c>
      <c r="H69" s="13">
        <v>7.11</v>
      </c>
      <c r="I69" s="13">
        <v>7.09</v>
      </c>
      <c r="J69" s="13">
        <v>7.09</v>
      </c>
      <c r="K69" s="13">
        <v>7.07</v>
      </c>
      <c r="L69" s="13">
        <v>7.07</v>
      </c>
      <c r="M69" s="13">
        <v>7.07</v>
      </c>
      <c r="N69" s="13">
        <v>7.07</v>
      </c>
    </row>
    <row r="70" spans="1:14" ht="15" x14ac:dyDescent="0.25">
      <c r="A70" s="15">
        <v>204</v>
      </c>
      <c r="B70" s="13">
        <v>6.98</v>
      </c>
      <c r="C70" s="13">
        <v>6.98</v>
      </c>
      <c r="D70" s="13">
        <v>6.98</v>
      </c>
      <c r="E70" s="13">
        <v>6.98</v>
      </c>
      <c r="F70" s="13">
        <v>6.98</v>
      </c>
      <c r="G70" s="13">
        <v>6.98</v>
      </c>
      <c r="H70" s="13">
        <v>6.98</v>
      </c>
      <c r="I70" s="13">
        <v>6.98</v>
      </c>
      <c r="J70" s="13">
        <v>6.98</v>
      </c>
      <c r="K70" s="13">
        <v>6.98</v>
      </c>
      <c r="L70" s="13">
        <v>6.97</v>
      </c>
      <c r="M70" s="13">
        <v>6.97</v>
      </c>
      <c r="N70" s="13">
        <v>6.97</v>
      </c>
    </row>
    <row r="71" spans="1:14" ht="15" x14ac:dyDescent="0.25">
      <c r="A71" s="15">
        <v>583</v>
      </c>
      <c r="B71" s="13">
        <v>6.95</v>
      </c>
      <c r="C71" s="13">
        <v>6.95</v>
      </c>
      <c r="D71" s="13">
        <v>6.95</v>
      </c>
      <c r="E71" s="13">
        <v>6.95</v>
      </c>
      <c r="F71" s="13">
        <v>6.95</v>
      </c>
      <c r="G71" s="13">
        <v>6.95</v>
      </c>
      <c r="H71" s="13">
        <v>6.95</v>
      </c>
      <c r="I71" s="13">
        <v>6.95</v>
      </c>
      <c r="J71" s="13">
        <v>6.95</v>
      </c>
      <c r="K71" s="13">
        <v>6.95</v>
      </c>
      <c r="L71" s="13">
        <v>6.92</v>
      </c>
      <c r="M71" s="13">
        <v>6.92</v>
      </c>
      <c r="N71" s="13">
        <v>6.92</v>
      </c>
    </row>
    <row r="72" spans="1:14" ht="15" x14ac:dyDescent="0.25">
      <c r="A72" s="15">
        <v>690</v>
      </c>
      <c r="B72" s="13">
        <v>5.41</v>
      </c>
      <c r="C72" s="13">
        <v>5.41</v>
      </c>
      <c r="D72" s="13">
        <v>5.41</v>
      </c>
      <c r="E72" s="13">
        <v>5.41</v>
      </c>
      <c r="F72" s="13">
        <v>5.41</v>
      </c>
      <c r="G72" s="13">
        <v>5.41</v>
      </c>
      <c r="H72" s="13">
        <v>5.41</v>
      </c>
      <c r="I72" s="13">
        <v>5.41</v>
      </c>
      <c r="J72" s="13">
        <v>5.41</v>
      </c>
      <c r="K72" s="13">
        <v>5.41</v>
      </c>
      <c r="L72" s="13">
        <v>5.41</v>
      </c>
      <c r="M72" s="13">
        <v>5.41</v>
      </c>
      <c r="N72" s="13">
        <v>5.41</v>
      </c>
    </row>
    <row r="73" spans="1:14" ht="15" x14ac:dyDescent="0.25">
      <c r="A73" s="15">
        <v>28</v>
      </c>
      <c r="B73" s="13">
        <v>1.67</v>
      </c>
      <c r="C73" s="13">
        <v>1.67</v>
      </c>
      <c r="D73" s="13">
        <v>1.67</v>
      </c>
      <c r="E73" s="13">
        <v>1.67</v>
      </c>
      <c r="F73" s="13">
        <v>1.67</v>
      </c>
      <c r="G73" s="13">
        <v>1.67</v>
      </c>
      <c r="H73" s="13">
        <v>1.67</v>
      </c>
      <c r="I73" s="13">
        <v>1.67</v>
      </c>
      <c r="J73" s="13">
        <v>1.67</v>
      </c>
      <c r="K73" s="13">
        <v>1.67</v>
      </c>
      <c r="L73" s="13">
        <v>1.67</v>
      </c>
      <c r="M73" s="13">
        <v>1.67</v>
      </c>
      <c r="N73" s="13">
        <v>1.67</v>
      </c>
    </row>
    <row r="74" spans="1:14" ht="15" x14ac:dyDescent="0.25">
      <c r="A74" s="15">
        <v>702</v>
      </c>
      <c r="B74" s="13">
        <v>1.67</v>
      </c>
      <c r="C74" s="13">
        <v>1.67</v>
      </c>
      <c r="D74" s="13">
        <v>1.67</v>
      </c>
      <c r="E74" s="13">
        <v>1.67</v>
      </c>
      <c r="F74" s="13">
        <v>1.67</v>
      </c>
      <c r="G74" s="13">
        <v>1.67</v>
      </c>
      <c r="H74" s="13">
        <v>1.67</v>
      </c>
      <c r="I74" s="13">
        <v>1.67</v>
      </c>
      <c r="J74" s="13">
        <v>1.67</v>
      </c>
      <c r="K74" s="13">
        <v>1.67</v>
      </c>
      <c r="L74" s="13">
        <v>1.67</v>
      </c>
      <c r="M74" s="13">
        <v>1.67</v>
      </c>
      <c r="N74" s="13">
        <v>1.67</v>
      </c>
    </row>
    <row r="75" spans="1:14" ht="15" x14ac:dyDescent="0.25">
      <c r="A75" s="15">
        <v>232</v>
      </c>
      <c r="B75" s="13">
        <v>1.28</v>
      </c>
      <c r="C75" s="13">
        <v>1.28</v>
      </c>
      <c r="D75" s="13">
        <v>1.28</v>
      </c>
      <c r="E75" s="13">
        <v>1.28</v>
      </c>
      <c r="F75" s="13">
        <v>1.28</v>
      </c>
      <c r="G75" s="13">
        <v>1.28</v>
      </c>
      <c r="H75" s="13">
        <v>1.28</v>
      </c>
      <c r="I75" s="13">
        <v>1.28</v>
      </c>
      <c r="J75" s="13">
        <v>1.28</v>
      </c>
      <c r="K75" s="13">
        <v>1.28</v>
      </c>
      <c r="L75" s="13">
        <v>1.28</v>
      </c>
      <c r="M75" s="13">
        <v>1.28</v>
      </c>
      <c r="N75" s="13">
        <v>1.27</v>
      </c>
    </row>
    <row r="76" spans="1:14" ht="15" x14ac:dyDescent="0.25">
      <c r="A76" s="15">
        <v>850</v>
      </c>
      <c r="B76" s="13">
        <v>1.27</v>
      </c>
      <c r="C76" s="13">
        <v>1.27</v>
      </c>
      <c r="D76" s="13">
        <v>1.27</v>
      </c>
      <c r="E76" s="13">
        <v>1.27</v>
      </c>
      <c r="F76" s="13">
        <v>1.27</v>
      </c>
      <c r="G76" s="13">
        <v>1.27</v>
      </c>
      <c r="H76" s="13">
        <v>1.27</v>
      </c>
      <c r="I76" s="13">
        <v>1.27</v>
      </c>
      <c r="J76" s="13">
        <v>1.27</v>
      </c>
      <c r="K76" s="13">
        <v>1.27</v>
      </c>
      <c r="L76" s="13">
        <v>1.27</v>
      </c>
      <c r="M76" s="13">
        <v>1.27</v>
      </c>
      <c r="N76" s="13">
        <v>1.27</v>
      </c>
    </row>
    <row r="77" spans="1:14" ht="15" x14ac:dyDescent="0.25">
      <c r="A77" s="15">
        <v>308</v>
      </c>
      <c r="B77" s="13">
        <v>1.1399999999999999</v>
      </c>
      <c r="C77" s="13">
        <v>1.1399999999999999</v>
      </c>
      <c r="D77" s="13">
        <v>1.1200000000000001</v>
      </c>
      <c r="E77" s="13">
        <v>1.1200000000000001</v>
      </c>
      <c r="F77" s="13">
        <v>1.1100000000000001</v>
      </c>
      <c r="G77" s="13">
        <v>1.1100000000000001</v>
      </c>
      <c r="H77" s="13">
        <v>1.1100000000000001</v>
      </c>
      <c r="I77" s="13">
        <v>1.1100000000000001</v>
      </c>
      <c r="J77" s="13">
        <v>1.1100000000000001</v>
      </c>
      <c r="K77" s="13">
        <v>1.1100000000000001</v>
      </c>
      <c r="L77" s="13">
        <v>1.1000000000000001</v>
      </c>
      <c r="M77" s="13">
        <v>1.1000000000000001</v>
      </c>
      <c r="N77" s="13">
        <v>1.1000000000000001</v>
      </c>
    </row>
    <row r="78" spans="1:14" ht="15" x14ac:dyDescent="0.25">
      <c r="A78" s="15">
        <v>662</v>
      </c>
      <c r="B78" s="13">
        <v>1.08</v>
      </c>
      <c r="C78" s="13">
        <v>1.08</v>
      </c>
      <c r="D78" s="13">
        <v>1.08</v>
      </c>
      <c r="E78" s="13">
        <v>1.08</v>
      </c>
      <c r="F78" s="13">
        <v>1.08</v>
      </c>
      <c r="G78" s="13">
        <v>1.08</v>
      </c>
      <c r="H78" s="13">
        <v>1.08</v>
      </c>
      <c r="I78" s="13">
        <v>1.08</v>
      </c>
      <c r="J78" s="13">
        <v>1.07</v>
      </c>
      <c r="K78" s="13">
        <v>1.07</v>
      </c>
      <c r="L78" s="13">
        <v>1.07</v>
      </c>
      <c r="M78" s="13">
        <v>1.07</v>
      </c>
      <c r="N78" s="13">
        <v>1.07</v>
      </c>
    </row>
    <row r="79" spans="1:14" ht="15" x14ac:dyDescent="0.25">
      <c r="A79" s="15">
        <v>528</v>
      </c>
      <c r="B79" s="13">
        <v>0.99</v>
      </c>
      <c r="C79" s="13">
        <v>0.99</v>
      </c>
      <c r="D79" s="13">
        <v>0.99</v>
      </c>
      <c r="E79" s="13">
        <v>0.99</v>
      </c>
      <c r="F79" s="13">
        <v>0.99</v>
      </c>
      <c r="G79" s="13">
        <v>0.99</v>
      </c>
      <c r="H79" s="13">
        <v>0.99</v>
      </c>
      <c r="I79" s="13">
        <v>0.99</v>
      </c>
      <c r="J79" s="13">
        <v>0.99</v>
      </c>
      <c r="K79" s="13">
        <v>0.99</v>
      </c>
      <c r="L79" s="13">
        <v>0.99</v>
      </c>
      <c r="M79" s="13">
        <v>0.99</v>
      </c>
      <c r="N79" s="13">
        <v>0.99</v>
      </c>
    </row>
    <row r="80" spans="1:14" ht="15" x14ac:dyDescent="0.25">
      <c r="A80" s="15">
        <v>158</v>
      </c>
      <c r="B80" s="13">
        <v>0.84</v>
      </c>
      <c r="C80" s="13">
        <v>0.84</v>
      </c>
      <c r="D80" s="13">
        <v>0.84</v>
      </c>
      <c r="E80" s="13">
        <v>0.84</v>
      </c>
      <c r="F80" s="13">
        <v>0.84</v>
      </c>
      <c r="G80" s="13">
        <v>0.84</v>
      </c>
      <c r="H80" s="13">
        <v>0.83</v>
      </c>
      <c r="I80" s="13">
        <v>0.83</v>
      </c>
      <c r="J80" s="13">
        <v>0.82</v>
      </c>
      <c r="K80" s="13">
        <v>0.82</v>
      </c>
      <c r="L80" s="13">
        <v>0.82</v>
      </c>
      <c r="M80" s="13">
        <v>0.82</v>
      </c>
      <c r="N80" s="13">
        <v>0.81</v>
      </c>
    </row>
    <row r="81" spans="1:14" ht="15" x14ac:dyDescent="0.25">
      <c r="A81" s="15">
        <v>174</v>
      </c>
      <c r="B81" s="13">
        <v>0.72</v>
      </c>
      <c r="C81" s="13">
        <v>0.72</v>
      </c>
      <c r="D81" s="13">
        <v>0.72</v>
      </c>
      <c r="E81" s="13">
        <v>0.72</v>
      </c>
      <c r="F81" s="13">
        <v>0.72</v>
      </c>
      <c r="G81" s="13">
        <v>0.72</v>
      </c>
      <c r="H81" s="13">
        <v>0.72</v>
      </c>
      <c r="I81" s="13">
        <v>0.72</v>
      </c>
      <c r="J81" s="13">
        <v>0.72</v>
      </c>
      <c r="K81" s="13">
        <v>0.72</v>
      </c>
      <c r="L81" s="13">
        <v>0.72</v>
      </c>
      <c r="M81" s="13">
        <v>0.72</v>
      </c>
      <c r="N81" s="13">
        <v>0.72</v>
      </c>
    </row>
    <row r="82" spans="1:14" ht="15" x14ac:dyDescent="0.25">
      <c r="A82" s="15">
        <v>768</v>
      </c>
      <c r="B82" s="13">
        <v>0.61</v>
      </c>
      <c r="C82" s="13">
        <v>0.61</v>
      </c>
      <c r="D82" s="13">
        <v>0.61</v>
      </c>
      <c r="E82" s="13">
        <v>0.61</v>
      </c>
      <c r="F82" s="13">
        <v>0.61</v>
      </c>
      <c r="G82" s="13">
        <v>0.61</v>
      </c>
      <c r="H82" s="13">
        <v>0.61</v>
      </c>
      <c r="I82" s="13">
        <v>0.61</v>
      </c>
      <c r="J82" s="13">
        <v>0.61</v>
      </c>
      <c r="K82" s="13">
        <v>0.61</v>
      </c>
      <c r="L82" s="13">
        <v>0.61</v>
      </c>
      <c r="M82" s="13">
        <v>0.61</v>
      </c>
      <c r="N82" s="13">
        <v>0.61</v>
      </c>
    </row>
    <row r="83" spans="1:14" ht="15" x14ac:dyDescent="0.25">
      <c r="A83" s="15">
        <v>531</v>
      </c>
      <c r="B83" s="13">
        <v>0.35</v>
      </c>
      <c r="C83" s="13">
        <v>0.35</v>
      </c>
      <c r="D83" s="13">
        <v>0.34</v>
      </c>
      <c r="E83" s="13">
        <v>0.34</v>
      </c>
      <c r="F83" s="13">
        <v>0.34</v>
      </c>
      <c r="G83" s="13">
        <v>0.34</v>
      </c>
      <c r="H83" s="13">
        <v>0.34</v>
      </c>
      <c r="I83" s="13">
        <v>0.34</v>
      </c>
      <c r="J83" s="13">
        <v>0.34</v>
      </c>
      <c r="K83" s="13">
        <v>0.34</v>
      </c>
      <c r="L83" s="13">
        <v>0.34</v>
      </c>
      <c r="M83" s="13">
        <v>0.34</v>
      </c>
      <c r="N83" s="13">
        <v>0.33</v>
      </c>
    </row>
    <row r="84" spans="1:14" ht="15" x14ac:dyDescent="0.25">
      <c r="A84" s="15">
        <v>682</v>
      </c>
      <c r="B84" s="13">
        <v>0.33</v>
      </c>
      <c r="C84" s="13">
        <v>0.33</v>
      </c>
      <c r="D84" s="13">
        <v>0.33</v>
      </c>
      <c r="E84" s="13">
        <v>0.33</v>
      </c>
      <c r="F84" s="13">
        <v>0.33</v>
      </c>
      <c r="G84" s="13">
        <v>0.33</v>
      </c>
      <c r="H84" s="13">
        <v>0.33</v>
      </c>
      <c r="I84" s="13">
        <v>0.33</v>
      </c>
      <c r="J84" s="13">
        <v>0.33</v>
      </c>
      <c r="K84" s="13">
        <v>0.33</v>
      </c>
      <c r="L84" s="13">
        <v>0.33</v>
      </c>
      <c r="M84" s="13">
        <v>0.33</v>
      </c>
      <c r="N84" s="13">
        <v>0.33</v>
      </c>
    </row>
    <row r="85" spans="1:14" ht="15" x14ac:dyDescent="0.25">
      <c r="A85" s="15">
        <v>462</v>
      </c>
      <c r="B85" s="13">
        <v>0.3</v>
      </c>
      <c r="C85" s="13">
        <v>0.3</v>
      </c>
      <c r="D85" s="13">
        <v>0.3</v>
      </c>
      <c r="E85" s="13">
        <v>0.3</v>
      </c>
      <c r="F85" s="13">
        <v>0.3</v>
      </c>
      <c r="G85" s="13">
        <v>0.3</v>
      </c>
      <c r="H85" s="13">
        <v>0.3</v>
      </c>
      <c r="I85" s="13">
        <v>0.3</v>
      </c>
      <c r="J85" s="13">
        <v>0.3</v>
      </c>
      <c r="K85" s="13">
        <v>0.3</v>
      </c>
      <c r="L85" s="13">
        <v>0.3</v>
      </c>
      <c r="M85" s="13">
        <v>0.3</v>
      </c>
      <c r="N85" s="13">
        <v>0.3</v>
      </c>
    </row>
    <row r="86" spans="1:14" ht="15" x14ac:dyDescent="0.25">
      <c r="A86" s="15">
        <v>504</v>
      </c>
      <c r="B86" s="13">
        <v>0.28999999999999998</v>
      </c>
      <c r="C86" s="13">
        <v>0.28999999999999998</v>
      </c>
      <c r="D86" s="13">
        <v>0.28999999999999998</v>
      </c>
      <c r="E86" s="13">
        <v>0.28999999999999998</v>
      </c>
      <c r="F86" s="13">
        <v>0.28999999999999998</v>
      </c>
      <c r="G86" s="13">
        <v>0.28999999999999998</v>
      </c>
      <c r="H86" s="13">
        <v>0.28999999999999998</v>
      </c>
      <c r="I86" s="13">
        <v>0.28999999999999998</v>
      </c>
      <c r="J86" s="13">
        <v>0.28999999999999998</v>
      </c>
      <c r="K86" s="13">
        <v>0.28999999999999998</v>
      </c>
      <c r="L86" s="13">
        <v>0.28999999999999998</v>
      </c>
      <c r="M86" s="13">
        <v>0.28999999999999998</v>
      </c>
      <c r="N86" s="13">
        <v>0.28999999999999998</v>
      </c>
    </row>
    <row r="87" spans="1:14" ht="15" x14ac:dyDescent="0.25">
      <c r="A87" s="15">
        <v>784</v>
      </c>
      <c r="B87" s="13">
        <v>0.28000000000000003</v>
      </c>
      <c r="C87" s="13">
        <v>0.28000000000000003</v>
      </c>
      <c r="D87" s="13">
        <v>0.28000000000000003</v>
      </c>
      <c r="E87" s="13">
        <v>0.28000000000000003</v>
      </c>
      <c r="F87" s="13">
        <v>0.28000000000000003</v>
      </c>
      <c r="G87" s="13">
        <v>0.28000000000000003</v>
      </c>
      <c r="H87" s="13">
        <v>0.28000000000000003</v>
      </c>
      <c r="I87" s="13">
        <v>0.28000000000000003</v>
      </c>
      <c r="J87" s="13">
        <v>0.28000000000000003</v>
      </c>
      <c r="K87" s="13">
        <v>0.28000000000000003</v>
      </c>
      <c r="L87" s="13">
        <v>0.28000000000000003</v>
      </c>
      <c r="M87" s="13">
        <v>0.28000000000000003</v>
      </c>
      <c r="N87" s="13">
        <v>0.28000000000000003</v>
      </c>
    </row>
    <row r="88" spans="1:14" ht="15" x14ac:dyDescent="0.25">
      <c r="A88" s="15">
        <v>92</v>
      </c>
      <c r="B88" s="13">
        <v>0.26</v>
      </c>
      <c r="C88" s="13">
        <v>0.26</v>
      </c>
      <c r="D88" s="13">
        <v>0.26</v>
      </c>
      <c r="E88" s="13">
        <v>0.26</v>
      </c>
      <c r="F88" s="13">
        <v>0.26</v>
      </c>
      <c r="G88" s="13">
        <v>0.26</v>
      </c>
      <c r="H88" s="13">
        <v>0.26</v>
      </c>
      <c r="I88" s="13">
        <v>0.26</v>
      </c>
      <c r="J88" s="13">
        <v>0.26</v>
      </c>
      <c r="K88" s="13">
        <v>0.26</v>
      </c>
      <c r="L88" s="13">
        <v>0.26</v>
      </c>
      <c r="M88" s="13">
        <v>0.26</v>
      </c>
      <c r="N88" s="13">
        <v>0.26</v>
      </c>
    </row>
    <row r="89" spans="1:14" ht="15" x14ac:dyDescent="0.25">
      <c r="A89" s="15">
        <v>670</v>
      </c>
      <c r="B89" s="13">
        <v>0.19</v>
      </c>
      <c r="C89" s="13">
        <v>0.19</v>
      </c>
      <c r="D89" s="13">
        <v>0.19</v>
      </c>
      <c r="E89" s="13">
        <v>0.19</v>
      </c>
      <c r="F89" s="13">
        <v>0.19</v>
      </c>
      <c r="G89" s="13">
        <v>0.19</v>
      </c>
      <c r="H89" s="13">
        <v>0.19</v>
      </c>
      <c r="I89" s="13">
        <v>0.19</v>
      </c>
      <c r="J89" s="13">
        <v>0.19</v>
      </c>
      <c r="K89" s="13">
        <v>0.19</v>
      </c>
      <c r="L89" s="13">
        <v>0.19</v>
      </c>
      <c r="M89" s="13">
        <v>0.19</v>
      </c>
      <c r="N89" s="13">
        <v>0.19</v>
      </c>
    </row>
    <row r="90" spans="1:14" ht="15" x14ac:dyDescent="0.25">
      <c r="A90" s="15">
        <v>262</v>
      </c>
      <c r="B90" s="13">
        <v>0.17</v>
      </c>
      <c r="C90" s="13">
        <v>0.17</v>
      </c>
      <c r="D90" s="13">
        <v>0.17</v>
      </c>
      <c r="E90" s="13">
        <v>0.17</v>
      </c>
      <c r="F90" s="13">
        <v>0.17</v>
      </c>
      <c r="G90" s="13">
        <v>0.17</v>
      </c>
      <c r="H90" s="13">
        <v>0.17</v>
      </c>
      <c r="I90" s="13">
        <v>0.17</v>
      </c>
      <c r="J90" s="13">
        <v>0.17</v>
      </c>
      <c r="K90" s="13">
        <v>0.17</v>
      </c>
      <c r="L90" s="13">
        <v>0.17</v>
      </c>
      <c r="M90" s="13">
        <v>0.17</v>
      </c>
      <c r="N90" s="13">
        <v>0.17</v>
      </c>
    </row>
    <row r="91" spans="1:14" ht="15" x14ac:dyDescent="0.25">
      <c r="A91" s="15">
        <v>659</v>
      </c>
      <c r="B91" s="13">
        <v>0.15</v>
      </c>
      <c r="C91" s="13">
        <v>0.15</v>
      </c>
      <c r="D91" s="13">
        <v>0.15</v>
      </c>
      <c r="E91" s="13">
        <v>0.14000000000000001</v>
      </c>
      <c r="F91" s="13">
        <v>0.14000000000000001</v>
      </c>
      <c r="G91" s="13">
        <v>0.14000000000000001</v>
      </c>
      <c r="H91" s="13">
        <v>0.14000000000000001</v>
      </c>
      <c r="I91" s="13">
        <v>0.14000000000000001</v>
      </c>
      <c r="J91" s="13">
        <v>0.14000000000000001</v>
      </c>
      <c r="K91" s="13">
        <v>0.13</v>
      </c>
      <c r="L91" s="13">
        <v>0.13</v>
      </c>
      <c r="M91" s="13">
        <v>0.13</v>
      </c>
      <c r="N91" s="13">
        <v>0.12</v>
      </c>
    </row>
    <row r="92" spans="1:14" ht="15" x14ac:dyDescent="0.25">
      <c r="A92" s="15">
        <v>796</v>
      </c>
      <c r="B92" s="13">
        <v>0.15</v>
      </c>
      <c r="C92" s="13">
        <v>0.15</v>
      </c>
      <c r="D92" s="13">
        <v>0.15</v>
      </c>
      <c r="E92" s="13">
        <v>0.15</v>
      </c>
      <c r="F92" s="13">
        <v>0.15</v>
      </c>
      <c r="G92" s="13">
        <v>0.15</v>
      </c>
      <c r="H92" s="13">
        <v>0.15</v>
      </c>
      <c r="I92" s="13">
        <v>0.15</v>
      </c>
      <c r="J92" s="13">
        <v>0.15</v>
      </c>
      <c r="K92" s="13">
        <v>0.15</v>
      </c>
      <c r="L92" s="13">
        <v>0.15</v>
      </c>
      <c r="M92" s="13">
        <v>0.15</v>
      </c>
      <c r="N92" s="13">
        <v>0.15</v>
      </c>
    </row>
    <row r="93" spans="1:14" ht="15" x14ac:dyDescent="0.25">
      <c r="A93" s="15">
        <v>887</v>
      </c>
      <c r="B93" s="13">
        <v>0.14000000000000001</v>
      </c>
      <c r="C93" s="13">
        <v>0.14000000000000001</v>
      </c>
      <c r="D93" s="13">
        <v>0.14000000000000001</v>
      </c>
      <c r="E93" s="13">
        <v>0.14000000000000001</v>
      </c>
      <c r="F93" s="13">
        <v>0.14000000000000001</v>
      </c>
      <c r="G93" s="13">
        <v>0.14000000000000001</v>
      </c>
      <c r="H93" s="13">
        <v>0.14000000000000001</v>
      </c>
      <c r="I93" s="13">
        <v>0.14000000000000001</v>
      </c>
      <c r="J93" s="13">
        <v>0.14000000000000001</v>
      </c>
      <c r="K93" s="13">
        <v>0.14000000000000001</v>
      </c>
      <c r="L93" s="13">
        <v>0.14000000000000001</v>
      </c>
      <c r="M93" s="13">
        <v>0.14000000000000001</v>
      </c>
      <c r="N93" s="13">
        <v>0.14000000000000001</v>
      </c>
    </row>
    <row r="94" spans="1:14" ht="15" x14ac:dyDescent="0.25">
      <c r="A94" s="15">
        <v>533</v>
      </c>
      <c r="B94" s="13">
        <v>0.13</v>
      </c>
      <c r="C94" s="13">
        <v>0.13</v>
      </c>
      <c r="D94" s="13">
        <v>0.12</v>
      </c>
      <c r="E94" s="13">
        <v>0.12</v>
      </c>
      <c r="F94" s="13">
        <v>0.12</v>
      </c>
      <c r="G94" s="13">
        <v>0.12</v>
      </c>
      <c r="H94" s="13">
        <v>0.12</v>
      </c>
      <c r="I94" s="13">
        <v>0.12</v>
      </c>
      <c r="J94" s="13">
        <v>0.12</v>
      </c>
      <c r="K94" s="13">
        <v>0.12</v>
      </c>
      <c r="L94" s="13">
        <v>0.12</v>
      </c>
      <c r="M94" s="13">
        <v>0.12</v>
      </c>
      <c r="N94" s="13">
        <v>0.12</v>
      </c>
    </row>
    <row r="95" spans="1:14" ht="15" x14ac:dyDescent="0.25">
      <c r="A95" s="15">
        <v>52</v>
      </c>
      <c r="B95" s="13">
        <v>0.06</v>
      </c>
      <c r="C95" s="13">
        <v>0.06</v>
      </c>
      <c r="D95" s="13">
        <v>0.06</v>
      </c>
      <c r="E95" s="13">
        <v>0.06</v>
      </c>
      <c r="F95" s="13">
        <v>0.06</v>
      </c>
      <c r="G95" s="13">
        <v>0.06</v>
      </c>
      <c r="H95" s="13">
        <v>0.06</v>
      </c>
      <c r="I95" s="13">
        <v>0.06</v>
      </c>
      <c r="J95" s="13">
        <v>0.06</v>
      </c>
      <c r="K95" s="13">
        <v>0.06</v>
      </c>
      <c r="L95" s="13">
        <v>0.06</v>
      </c>
      <c r="M95" s="13">
        <v>0.06</v>
      </c>
      <c r="N95" s="13">
        <v>0.06</v>
      </c>
    </row>
    <row r="96" spans="1:14" ht="15" x14ac:dyDescent="0.25">
      <c r="A96" s="15">
        <v>364</v>
      </c>
      <c r="B96" s="13">
        <v>0.04</v>
      </c>
      <c r="C96" s="13">
        <v>0.04</v>
      </c>
      <c r="D96" s="13">
        <v>0.04</v>
      </c>
      <c r="E96" s="13">
        <v>0.04</v>
      </c>
      <c r="F96" s="13">
        <v>0.04</v>
      </c>
      <c r="G96" s="13">
        <v>0.04</v>
      </c>
      <c r="H96" s="13">
        <v>0.04</v>
      </c>
      <c r="I96" s="13">
        <v>0.04</v>
      </c>
      <c r="J96" s="13">
        <v>0.04</v>
      </c>
      <c r="K96" s="13">
        <v>0.04</v>
      </c>
      <c r="L96" s="13">
        <v>0.04</v>
      </c>
      <c r="M96" s="13">
        <v>0.04</v>
      </c>
      <c r="N96" s="13">
        <v>0.04</v>
      </c>
    </row>
    <row r="97" spans="1:14" ht="15" x14ac:dyDescent="0.25">
      <c r="A97" s="15">
        <v>660</v>
      </c>
      <c r="B97" s="13">
        <v>0.04</v>
      </c>
      <c r="C97" s="13">
        <v>0.04</v>
      </c>
      <c r="D97" s="13">
        <v>0.04</v>
      </c>
      <c r="E97" s="13">
        <v>0.04</v>
      </c>
      <c r="F97" s="13">
        <v>0.04</v>
      </c>
      <c r="G97" s="13">
        <v>0.04</v>
      </c>
      <c r="H97" s="13">
        <v>0.04</v>
      </c>
      <c r="I97" s="13">
        <v>0.04</v>
      </c>
      <c r="J97" s="13">
        <v>0.04</v>
      </c>
      <c r="K97" s="13">
        <v>0.04</v>
      </c>
      <c r="L97" s="13">
        <v>0.04</v>
      </c>
      <c r="M97" s="13">
        <v>0.04</v>
      </c>
      <c r="N97" s="13">
        <v>0.04</v>
      </c>
    </row>
    <row r="98" spans="1:14" ht="15" x14ac:dyDescent="0.25">
      <c r="A98" s="15">
        <v>663</v>
      </c>
      <c r="B98" s="13">
        <v>0.04</v>
      </c>
      <c r="C98" s="13">
        <v>0.04</v>
      </c>
      <c r="D98" s="13">
        <v>0.04</v>
      </c>
      <c r="E98" s="13">
        <v>0.04</v>
      </c>
      <c r="F98" s="13">
        <v>0.04</v>
      </c>
      <c r="G98" s="13">
        <v>0.04</v>
      </c>
      <c r="H98" s="13">
        <v>0.04</v>
      </c>
      <c r="I98" s="13">
        <v>0.04</v>
      </c>
      <c r="J98" s="13">
        <v>0.04</v>
      </c>
      <c r="K98" s="13">
        <v>0.04</v>
      </c>
      <c r="L98" s="13">
        <v>0.04</v>
      </c>
      <c r="M98" s="13">
        <v>0.04</v>
      </c>
      <c r="N98" s="13">
        <v>0.04</v>
      </c>
    </row>
    <row r="99" spans="1:14" ht="15" x14ac:dyDescent="0.25">
      <c r="A99" s="15">
        <v>60</v>
      </c>
      <c r="B99" s="13">
        <v>0.02</v>
      </c>
      <c r="C99" s="13">
        <v>0.02</v>
      </c>
      <c r="D99" s="13">
        <v>0.02</v>
      </c>
      <c r="E99" s="13">
        <v>0.02</v>
      </c>
      <c r="F99" s="13">
        <v>0.02</v>
      </c>
      <c r="G99" s="13">
        <v>0.02</v>
      </c>
      <c r="H99" s="13">
        <v>0.02</v>
      </c>
      <c r="I99" s="13">
        <v>0.02</v>
      </c>
      <c r="J99" s="13">
        <v>0.02</v>
      </c>
      <c r="K99" s="13">
        <v>0.02</v>
      </c>
      <c r="L99" s="13">
        <v>0.02</v>
      </c>
      <c r="M99" s="13">
        <v>0.02</v>
      </c>
      <c r="N99" s="13">
        <v>0.02</v>
      </c>
    </row>
    <row r="100" spans="1:14" ht="15" x14ac:dyDescent="0.25">
      <c r="A100" s="15">
        <v>512</v>
      </c>
      <c r="B100" s="13">
        <v>0.02</v>
      </c>
      <c r="C100" s="13">
        <v>0.02</v>
      </c>
      <c r="D100" s="13">
        <v>0.02</v>
      </c>
      <c r="E100" s="13">
        <v>0.02</v>
      </c>
      <c r="F100" s="13">
        <v>0.02</v>
      </c>
      <c r="G100" s="13">
        <v>0.02</v>
      </c>
      <c r="H100" s="13">
        <v>0.02</v>
      </c>
      <c r="I100" s="13">
        <v>0.02</v>
      </c>
      <c r="J100" s="13">
        <v>0.02</v>
      </c>
      <c r="K100" s="13">
        <v>0.02</v>
      </c>
      <c r="L100" s="13">
        <v>0.02</v>
      </c>
      <c r="M100" s="13">
        <v>0.02</v>
      </c>
      <c r="N100" s="13">
        <v>0.02</v>
      </c>
    </row>
    <row r="101" spans="1:14" ht="15" x14ac:dyDescent="0.25">
      <c r="A101" s="15">
        <v>729</v>
      </c>
      <c r="B101" s="13">
        <v>0.01</v>
      </c>
      <c r="C101" s="13">
        <v>0.01</v>
      </c>
      <c r="D101" s="13">
        <v>0.01</v>
      </c>
      <c r="E101" s="13">
        <v>0.01</v>
      </c>
      <c r="F101" s="13">
        <v>0.01</v>
      </c>
      <c r="G101" s="13">
        <v>0.01</v>
      </c>
      <c r="H101" s="13">
        <v>0.01</v>
      </c>
      <c r="I101" s="13">
        <v>0.01</v>
      </c>
      <c r="J101" s="13">
        <v>0.01</v>
      </c>
      <c r="K101" s="13">
        <v>0.01</v>
      </c>
      <c r="L101" s="13">
        <v>0.01</v>
      </c>
      <c r="M101" s="13">
        <v>0.01</v>
      </c>
      <c r="N101" s="13">
        <v>0.01</v>
      </c>
    </row>
    <row r="102" spans="1:14" ht="15" x14ac:dyDescent="0.25">
      <c r="A102" s="15">
        <v>818</v>
      </c>
      <c r="B102" s="13">
        <v>0.01</v>
      </c>
      <c r="C102" s="13">
        <v>0.01</v>
      </c>
      <c r="D102" s="13">
        <v>0.01</v>
      </c>
      <c r="E102" s="13">
        <v>0.01</v>
      </c>
      <c r="F102" s="13">
        <v>0.01</v>
      </c>
      <c r="G102" s="13">
        <v>0.01</v>
      </c>
      <c r="H102" s="13">
        <v>0.01</v>
      </c>
      <c r="I102" s="13">
        <v>0.01</v>
      </c>
      <c r="J102" s="13">
        <v>0.01</v>
      </c>
      <c r="K102" s="13">
        <v>0.01</v>
      </c>
      <c r="L102" s="13">
        <v>0.01</v>
      </c>
      <c r="M102" s="13">
        <v>0.01</v>
      </c>
      <c r="N102" s="13">
        <v>0.01</v>
      </c>
    </row>
    <row r="103" spans="1:14" ht="15" x14ac:dyDescent="0.25">
      <c r="A103" s="15">
        <v>478</v>
      </c>
      <c r="B103" s="13">
        <v>0</v>
      </c>
      <c r="C103" s="13">
        <v>0</v>
      </c>
      <c r="D103" s="13">
        <v>0</v>
      </c>
      <c r="E103" s="13">
        <v>0</v>
      </c>
      <c r="F103" s="13">
        <v>0</v>
      </c>
      <c r="G103" s="13">
        <v>0</v>
      </c>
      <c r="H103" s="13">
        <v>0</v>
      </c>
      <c r="I103" s="13">
        <v>0</v>
      </c>
      <c r="J103" s="13">
        <v>0</v>
      </c>
      <c r="K103" s="13">
        <v>0</v>
      </c>
      <c r="L103" s="13">
        <v>0</v>
      </c>
      <c r="M103" s="13">
        <v>0</v>
      </c>
      <c r="N103" s="13">
        <v>0</v>
      </c>
    </row>
    <row r="104" spans="1:14" ht="15" x14ac:dyDescent="0.25">
      <c r="A104" s="15">
        <v>634</v>
      </c>
      <c r="B104" s="13">
        <v>0</v>
      </c>
      <c r="C104" s="13">
        <v>0</v>
      </c>
      <c r="D104" s="13">
        <v>0</v>
      </c>
      <c r="E104" s="13">
        <v>0</v>
      </c>
      <c r="F104" s="13">
        <v>0</v>
      </c>
      <c r="G104" s="13">
        <v>0</v>
      </c>
      <c r="H104" s="13">
        <v>0</v>
      </c>
      <c r="I104" s="13">
        <v>0</v>
      </c>
      <c r="J104" s="13">
        <v>0</v>
      </c>
      <c r="K104" s="13">
        <v>0</v>
      </c>
      <c r="L104" s="13">
        <v>0</v>
      </c>
      <c r="M104" s="13">
        <v>0</v>
      </c>
      <c r="N104" s="13">
        <v>0</v>
      </c>
    </row>
    <row r="105" spans="1:14" ht="15" x14ac:dyDescent="0.25">
      <c r="A105" s="15">
        <v>652</v>
      </c>
      <c r="B105" s="13">
        <v>0</v>
      </c>
      <c r="C105" s="13">
        <v>0</v>
      </c>
      <c r="D105" s="13">
        <v>0</v>
      </c>
      <c r="E105" s="13">
        <v>0</v>
      </c>
      <c r="F105" s="13">
        <v>0</v>
      </c>
      <c r="G105" s="13">
        <v>0</v>
      </c>
      <c r="H105" s="13">
        <v>0</v>
      </c>
      <c r="I105" s="13">
        <v>0</v>
      </c>
      <c r="J105" s="13">
        <v>0</v>
      </c>
      <c r="K105" s="13">
        <v>0</v>
      </c>
      <c r="L105" s="13">
        <v>0</v>
      </c>
      <c r="M105" s="13">
        <v>0</v>
      </c>
      <c r="N105" s="13">
        <v>0</v>
      </c>
    </row>
  </sheetData>
  <pageMargins left="0.75000000000000011" right="0.75000000000000011" top="1" bottom="1" header="0.5" footer="0.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election activeCell="J49" sqref="J49"/>
    </sheetView>
  </sheetViews>
  <sheetFormatPr defaultRowHeight="12.75" x14ac:dyDescent="0.2"/>
  <cols>
    <col min="1" max="15" width="12.42578125" customWidth="1"/>
    <col min="16" max="256" width="17.28515625" customWidth="1"/>
  </cols>
  <sheetData>
    <row r="1" spans="1:15" ht="15" x14ac:dyDescent="0.2">
      <c r="A1" s="8" t="s">
        <v>115</v>
      </c>
      <c r="B1" s="9">
        <v>2000</v>
      </c>
      <c r="C1" s="9">
        <v>2001</v>
      </c>
      <c r="D1" s="9">
        <v>2002</v>
      </c>
      <c r="E1" s="9">
        <v>2003</v>
      </c>
      <c r="F1" s="9">
        <v>2004</v>
      </c>
      <c r="G1" s="9">
        <v>2005</v>
      </c>
      <c r="H1" s="9">
        <v>2006</v>
      </c>
      <c r="I1" s="9">
        <v>2007</v>
      </c>
      <c r="J1" s="9">
        <v>2008</v>
      </c>
      <c r="K1" s="9">
        <v>2009</v>
      </c>
      <c r="L1" s="9">
        <v>2010</v>
      </c>
      <c r="M1" s="9">
        <v>2011</v>
      </c>
      <c r="N1" s="9">
        <v>2012</v>
      </c>
      <c r="O1" s="8" t="s">
        <v>116</v>
      </c>
    </row>
    <row r="2" spans="1:15" ht="15" x14ac:dyDescent="0.2">
      <c r="A2" s="8">
        <v>24</v>
      </c>
      <c r="B2" s="10" t="s">
        <v>117</v>
      </c>
      <c r="C2" s="10" t="s">
        <v>118</v>
      </c>
      <c r="D2" s="11" t="s">
        <v>119</v>
      </c>
      <c r="E2" s="10" t="s">
        <v>120</v>
      </c>
      <c r="F2" s="12">
        <v>542.19000000000005</v>
      </c>
      <c r="G2" s="10" t="s">
        <v>121</v>
      </c>
      <c r="H2" s="10" t="s">
        <v>122</v>
      </c>
      <c r="I2" s="10" t="s">
        <v>123</v>
      </c>
      <c r="J2" s="10" t="s">
        <v>124</v>
      </c>
      <c r="K2" s="10" t="s">
        <v>125</v>
      </c>
      <c r="L2" s="10" t="s">
        <v>126</v>
      </c>
      <c r="M2" s="10" t="s">
        <v>127</v>
      </c>
      <c r="N2" s="10" t="s">
        <v>128</v>
      </c>
      <c r="O2" s="13">
        <v>10.92</v>
      </c>
    </row>
    <row r="3" spans="1:15" ht="15" x14ac:dyDescent="0.2">
      <c r="A3" s="8">
        <v>28</v>
      </c>
      <c r="B3" s="12">
        <v>1.66</v>
      </c>
      <c r="C3" s="12">
        <v>1.66</v>
      </c>
      <c r="D3" s="12">
        <v>1.66</v>
      </c>
      <c r="E3" s="12">
        <v>1.66</v>
      </c>
      <c r="F3" s="12">
        <v>1.66</v>
      </c>
      <c r="G3" s="12">
        <v>1.66</v>
      </c>
      <c r="H3" s="12">
        <v>1.66</v>
      </c>
      <c r="I3" s="12">
        <v>1.66</v>
      </c>
      <c r="J3" s="12">
        <v>1.66</v>
      </c>
      <c r="K3" s="12">
        <v>1.66</v>
      </c>
      <c r="L3" s="12">
        <v>1.66</v>
      </c>
      <c r="M3" s="12">
        <v>1.66</v>
      </c>
      <c r="N3" s="12">
        <v>1.66</v>
      </c>
      <c r="O3" s="14">
        <v>0</v>
      </c>
    </row>
    <row r="4" spans="1:15" ht="15" x14ac:dyDescent="0.2">
      <c r="A4" s="8">
        <v>36</v>
      </c>
      <c r="B4" s="12">
        <v>3358.96</v>
      </c>
      <c r="C4" s="12">
        <v>3358.77</v>
      </c>
      <c r="D4" s="12">
        <v>3358.39</v>
      </c>
      <c r="E4" s="12">
        <v>3357.95</v>
      </c>
      <c r="F4" s="12">
        <v>3357.25</v>
      </c>
      <c r="G4" s="12">
        <v>3355.68</v>
      </c>
      <c r="H4" s="12">
        <v>3354.56</v>
      </c>
      <c r="I4" s="12">
        <v>3353.79</v>
      </c>
      <c r="J4" s="12">
        <v>3353.08</v>
      </c>
      <c r="K4" s="12">
        <v>3352.43</v>
      </c>
      <c r="L4" s="12">
        <v>3351.51</v>
      </c>
      <c r="M4" s="12">
        <v>3349.62</v>
      </c>
      <c r="N4" s="12">
        <v>3250.3</v>
      </c>
      <c r="O4" s="14">
        <v>0.94</v>
      </c>
    </row>
    <row r="5" spans="1:15" ht="15" x14ac:dyDescent="0.2">
      <c r="A5" s="8">
        <v>44</v>
      </c>
      <c r="B5" s="12">
        <v>723.3</v>
      </c>
      <c r="C5" s="12">
        <v>721.62</v>
      </c>
      <c r="D5" s="12">
        <v>719.67</v>
      </c>
      <c r="E5" s="12">
        <v>719.16</v>
      </c>
      <c r="F5" s="12">
        <v>717.93</v>
      </c>
      <c r="G5" s="12">
        <v>715.47</v>
      </c>
      <c r="H5" s="12">
        <v>712.97</v>
      </c>
      <c r="I5" s="12">
        <v>711.22</v>
      </c>
      <c r="J5" s="12">
        <v>708.73</v>
      </c>
      <c r="K5" s="12">
        <v>706.79</v>
      </c>
      <c r="L5" s="12">
        <v>706.1</v>
      </c>
      <c r="M5" s="12">
        <v>705.44</v>
      </c>
      <c r="N5" s="12">
        <v>704.84</v>
      </c>
      <c r="O5" s="14">
        <v>1.55</v>
      </c>
    </row>
    <row r="6" spans="1:15" ht="15" x14ac:dyDescent="0.2">
      <c r="A6" s="8">
        <v>48</v>
      </c>
      <c r="B6" s="12">
        <v>0</v>
      </c>
      <c r="C6" s="12">
        <v>0</v>
      </c>
      <c r="D6" s="12">
        <v>0</v>
      </c>
      <c r="E6" s="12">
        <v>0</v>
      </c>
      <c r="F6" s="12">
        <v>0</v>
      </c>
      <c r="G6" s="12">
        <v>0</v>
      </c>
      <c r="H6" s="12">
        <v>0</v>
      </c>
      <c r="I6" s="12">
        <v>0</v>
      </c>
      <c r="J6" s="12">
        <v>0</v>
      </c>
      <c r="K6" s="12">
        <v>0</v>
      </c>
      <c r="L6" s="12">
        <v>0</v>
      </c>
      <c r="M6" s="12">
        <v>0</v>
      </c>
      <c r="N6" s="12">
        <v>0</v>
      </c>
      <c r="O6" s="14">
        <v>0</v>
      </c>
    </row>
    <row r="7" spans="1:15" ht="15" x14ac:dyDescent="0.2">
      <c r="A7" s="8">
        <v>50</v>
      </c>
      <c r="B7" s="12">
        <v>2316.8000000000002</v>
      </c>
      <c r="C7" s="12">
        <v>2316.64</v>
      </c>
      <c r="D7" s="12">
        <v>2316.48</v>
      </c>
      <c r="E7" s="12">
        <v>2316.04</v>
      </c>
      <c r="F7" s="12">
        <v>2315.94</v>
      </c>
      <c r="G7" s="12">
        <v>2315.91</v>
      </c>
      <c r="H7" s="12">
        <v>2315.56</v>
      </c>
      <c r="I7" s="12">
        <v>2315.1799999999998</v>
      </c>
      <c r="J7" s="12">
        <v>2315.0300000000002</v>
      </c>
      <c r="K7" s="12">
        <v>2314.9299999999998</v>
      </c>
      <c r="L7" s="12">
        <v>2314.8000000000002</v>
      </c>
      <c r="M7" s="12">
        <v>2314.52</v>
      </c>
      <c r="N7" s="12">
        <v>2314.4499999999998</v>
      </c>
      <c r="O7" s="14">
        <v>0.11</v>
      </c>
    </row>
    <row r="8" spans="1:15" ht="15" x14ac:dyDescent="0.2">
      <c r="A8" s="8">
        <v>52</v>
      </c>
      <c r="B8" s="12">
        <v>0.06</v>
      </c>
      <c r="C8" s="12">
        <v>0.06</v>
      </c>
      <c r="D8" s="12">
        <v>0.06</v>
      </c>
      <c r="E8" s="12">
        <v>0.06</v>
      </c>
      <c r="F8" s="12">
        <v>0.06</v>
      </c>
      <c r="G8" s="12">
        <v>0.06</v>
      </c>
      <c r="H8" s="12">
        <v>0.06</v>
      </c>
      <c r="I8" s="12">
        <v>0.06</v>
      </c>
      <c r="J8" s="12">
        <v>0.06</v>
      </c>
      <c r="K8" s="12">
        <v>0.06</v>
      </c>
      <c r="L8" s="12">
        <v>0.06</v>
      </c>
      <c r="M8" s="12">
        <v>0.06</v>
      </c>
      <c r="N8" s="12">
        <v>0.06</v>
      </c>
      <c r="O8" s="14">
        <v>0</v>
      </c>
    </row>
    <row r="9" spans="1:15" ht="15" x14ac:dyDescent="0.2">
      <c r="A9" s="8">
        <v>60</v>
      </c>
      <c r="B9" s="12">
        <v>0.02</v>
      </c>
      <c r="C9" s="12">
        <v>0.02</v>
      </c>
      <c r="D9" s="12">
        <v>0.02</v>
      </c>
      <c r="E9" s="12">
        <v>0.02</v>
      </c>
      <c r="F9" s="12">
        <v>0.02</v>
      </c>
      <c r="G9" s="12">
        <v>0.02</v>
      </c>
      <c r="H9" s="12">
        <v>0.02</v>
      </c>
      <c r="I9" s="12">
        <v>0.02</v>
      </c>
      <c r="J9" s="12">
        <v>0.02</v>
      </c>
      <c r="K9" s="12">
        <v>0.02</v>
      </c>
      <c r="L9" s="12">
        <v>0.02</v>
      </c>
      <c r="M9" s="12">
        <v>0.02</v>
      </c>
      <c r="N9" s="12">
        <v>0.02</v>
      </c>
      <c r="O9" s="14">
        <v>0</v>
      </c>
    </row>
    <row r="10" spans="1:15" ht="15" x14ac:dyDescent="0.2">
      <c r="A10" s="8">
        <v>76</v>
      </c>
      <c r="B10" s="12">
        <v>18167.59</v>
      </c>
      <c r="C10" s="12">
        <v>18114.060000000001</v>
      </c>
      <c r="D10" s="12">
        <v>18027.61</v>
      </c>
      <c r="E10" s="12">
        <v>17980.689999999999</v>
      </c>
      <c r="F10" s="12">
        <v>17925.14</v>
      </c>
      <c r="G10" s="12">
        <v>17876.2</v>
      </c>
      <c r="H10" s="12">
        <v>17805.34</v>
      </c>
      <c r="I10" s="12">
        <v>17731.71</v>
      </c>
      <c r="J10" s="12">
        <v>17675.810000000001</v>
      </c>
      <c r="K10" s="12">
        <v>17612.16</v>
      </c>
      <c r="L10" s="12">
        <v>17517.490000000002</v>
      </c>
      <c r="M10" s="12">
        <v>17467.7</v>
      </c>
      <c r="N10" s="12">
        <v>17416.509999999998</v>
      </c>
      <c r="O10" s="14">
        <v>269.08999999999997</v>
      </c>
    </row>
    <row r="11" spans="1:15" ht="15" x14ac:dyDescent="0.2">
      <c r="A11" s="8">
        <v>84</v>
      </c>
      <c r="B11" s="12">
        <v>1239.67</v>
      </c>
      <c r="C11" s="12">
        <v>1234.25</v>
      </c>
      <c r="D11" s="12">
        <v>1231.5899999999999</v>
      </c>
      <c r="E11" s="12">
        <v>1229.17</v>
      </c>
      <c r="F11" s="12">
        <v>1227.33</v>
      </c>
      <c r="G11" s="12">
        <v>1222.43</v>
      </c>
      <c r="H11" s="12">
        <v>1221.1600000000001</v>
      </c>
      <c r="I11" s="12">
        <v>1213.9000000000001</v>
      </c>
      <c r="J11" s="12">
        <v>1208.9100000000001</v>
      </c>
      <c r="K11" s="12">
        <v>1200.7</v>
      </c>
      <c r="L11" s="12">
        <v>1196.2</v>
      </c>
      <c r="M11" s="12">
        <v>1188.8</v>
      </c>
      <c r="N11" s="12">
        <v>1172.3499999999999</v>
      </c>
      <c r="O11" s="14">
        <v>5.68</v>
      </c>
    </row>
    <row r="12" spans="1:15" ht="15" x14ac:dyDescent="0.2">
      <c r="A12" s="8">
        <v>90</v>
      </c>
      <c r="B12" s="12">
        <v>394.57</v>
      </c>
      <c r="C12" s="12">
        <v>394.52</v>
      </c>
      <c r="D12" s="12">
        <v>394.37</v>
      </c>
      <c r="E12" s="12">
        <v>394.33</v>
      </c>
      <c r="F12" s="12">
        <v>394.24</v>
      </c>
      <c r="G12" s="12">
        <v>394.07</v>
      </c>
      <c r="H12" s="12">
        <v>393.88</v>
      </c>
      <c r="I12" s="12">
        <v>393.63</v>
      </c>
      <c r="J12" s="12">
        <v>393.35</v>
      </c>
      <c r="K12" s="12">
        <v>393.11</v>
      </c>
      <c r="L12" s="12">
        <v>392.93</v>
      </c>
      <c r="M12" s="12">
        <v>392.75</v>
      </c>
      <c r="N12" s="12">
        <v>392.51</v>
      </c>
      <c r="O12" s="14">
        <v>0.32</v>
      </c>
    </row>
    <row r="13" spans="1:15" ht="15" x14ac:dyDescent="0.2">
      <c r="A13" s="8">
        <v>92</v>
      </c>
      <c r="B13" s="12">
        <v>0.27</v>
      </c>
      <c r="C13" s="12">
        <v>0.27</v>
      </c>
      <c r="D13" s="12">
        <v>0.27</v>
      </c>
      <c r="E13" s="12">
        <v>0.27</v>
      </c>
      <c r="F13" s="12">
        <v>0.27</v>
      </c>
      <c r="G13" s="12">
        <v>0.27</v>
      </c>
      <c r="H13" s="12">
        <v>0.27</v>
      </c>
      <c r="I13" s="12">
        <v>0.27</v>
      </c>
      <c r="J13" s="12">
        <v>0.27</v>
      </c>
      <c r="K13" s="12">
        <v>0.27</v>
      </c>
      <c r="L13" s="12">
        <v>0.27</v>
      </c>
      <c r="M13" s="12">
        <v>0.27</v>
      </c>
      <c r="N13" s="12">
        <v>0.27</v>
      </c>
      <c r="O13" s="14">
        <v>0</v>
      </c>
    </row>
    <row r="14" spans="1:15" ht="15" x14ac:dyDescent="0.2">
      <c r="A14" s="8">
        <v>96</v>
      </c>
      <c r="B14" s="12">
        <v>146.52000000000001</v>
      </c>
      <c r="C14" s="12">
        <v>146.44</v>
      </c>
      <c r="D14" s="12">
        <v>146.32</v>
      </c>
      <c r="E14" s="12">
        <v>146.27000000000001</v>
      </c>
      <c r="F14" s="12">
        <v>146.02000000000001</v>
      </c>
      <c r="G14" s="12">
        <v>145.88999999999999</v>
      </c>
      <c r="H14" s="12">
        <v>145.78</v>
      </c>
      <c r="I14" s="12">
        <v>145.22999999999999</v>
      </c>
      <c r="J14" s="12">
        <v>144.91</v>
      </c>
      <c r="K14" s="12">
        <v>144.78</v>
      </c>
      <c r="L14" s="12">
        <v>144.72999999999999</v>
      </c>
      <c r="M14" s="12">
        <v>143.83000000000001</v>
      </c>
      <c r="N14" s="12">
        <v>143.44999999999999</v>
      </c>
      <c r="O14" s="14">
        <v>0.42</v>
      </c>
    </row>
    <row r="15" spans="1:15" ht="15" x14ac:dyDescent="0.2">
      <c r="A15" s="8">
        <v>104</v>
      </c>
      <c r="B15" s="12">
        <v>4205.1899999999996</v>
      </c>
      <c r="C15" s="12">
        <v>4196.8100000000004</v>
      </c>
      <c r="D15" s="12">
        <v>4182.68</v>
      </c>
      <c r="E15" s="12">
        <v>4170.8500000000004</v>
      </c>
      <c r="F15" s="12">
        <v>4149.3999999999996</v>
      </c>
      <c r="G15" s="12">
        <v>4128.1899999999996</v>
      </c>
      <c r="H15" s="12">
        <v>4099.8</v>
      </c>
      <c r="I15" s="12">
        <v>4064.57</v>
      </c>
      <c r="J15" s="12">
        <v>4022.69</v>
      </c>
      <c r="K15" s="12">
        <v>3971.03</v>
      </c>
      <c r="L15" s="12">
        <v>3866.27</v>
      </c>
      <c r="M15" s="12">
        <v>3845.68</v>
      </c>
      <c r="N15" s="12">
        <v>3827.24</v>
      </c>
      <c r="O15" s="14">
        <v>28.85</v>
      </c>
    </row>
    <row r="16" spans="1:15" ht="15" x14ac:dyDescent="0.2">
      <c r="A16" s="8">
        <v>116</v>
      </c>
      <c r="B16" s="12">
        <v>753.39</v>
      </c>
      <c r="C16" s="12">
        <v>750.75</v>
      </c>
      <c r="D16" s="12">
        <v>746.02</v>
      </c>
      <c r="E16" s="12">
        <v>743.08</v>
      </c>
      <c r="F16" s="12">
        <v>737.63</v>
      </c>
      <c r="G16" s="12">
        <v>730.99</v>
      </c>
      <c r="H16" s="12">
        <v>716.51</v>
      </c>
      <c r="I16" s="12">
        <v>705.87</v>
      </c>
      <c r="J16" s="12">
        <v>702</v>
      </c>
      <c r="K16" s="12">
        <v>681.86</v>
      </c>
      <c r="L16" s="12">
        <v>667.62</v>
      </c>
      <c r="M16" s="12">
        <v>665.39</v>
      </c>
      <c r="N16" s="12">
        <v>653.75</v>
      </c>
      <c r="O16" s="14">
        <v>27.44</v>
      </c>
    </row>
    <row r="17" spans="1:15" ht="15" x14ac:dyDescent="0.2">
      <c r="A17" s="8">
        <v>120</v>
      </c>
      <c r="B17" s="12">
        <v>1344.17</v>
      </c>
      <c r="C17" s="12">
        <v>1342.96</v>
      </c>
      <c r="D17" s="12">
        <v>1342.42</v>
      </c>
      <c r="E17" s="12">
        <v>1342.05</v>
      </c>
      <c r="F17" s="12">
        <v>1341.85</v>
      </c>
      <c r="G17" s="12">
        <v>1340.69</v>
      </c>
      <c r="H17" s="12">
        <v>1340.09</v>
      </c>
      <c r="I17" s="12">
        <v>1338.28</v>
      </c>
      <c r="J17" s="12">
        <v>1337.15</v>
      </c>
      <c r="K17" s="12">
        <v>1336.24</v>
      </c>
      <c r="L17" s="12">
        <v>1328.45</v>
      </c>
      <c r="M17" s="12">
        <v>1325.66</v>
      </c>
      <c r="N17" s="12">
        <v>1321.19</v>
      </c>
      <c r="O17" s="14">
        <v>10.97</v>
      </c>
    </row>
    <row r="18" spans="1:15" ht="15" x14ac:dyDescent="0.2">
      <c r="A18" s="8">
        <v>136</v>
      </c>
      <c r="B18" s="12">
        <v>66.319999999999993</v>
      </c>
      <c r="C18" s="12">
        <v>66.290000000000006</v>
      </c>
      <c r="D18" s="12">
        <v>66.260000000000005</v>
      </c>
      <c r="E18" s="12">
        <v>66.23</v>
      </c>
      <c r="F18" s="12">
        <v>66.069999999999993</v>
      </c>
      <c r="G18" s="12">
        <v>66.02</v>
      </c>
      <c r="H18" s="12">
        <v>65.91</v>
      </c>
      <c r="I18" s="12">
        <v>65.87</v>
      </c>
      <c r="J18" s="12">
        <v>65.7</v>
      </c>
      <c r="K18" s="12">
        <v>65.55</v>
      </c>
      <c r="L18" s="12">
        <v>65.45</v>
      </c>
      <c r="M18" s="12">
        <v>65.209999999999994</v>
      </c>
      <c r="N18" s="12">
        <v>65.19</v>
      </c>
      <c r="O18" s="14">
        <v>0.14000000000000001</v>
      </c>
    </row>
    <row r="19" spans="1:15" ht="15" x14ac:dyDescent="0.2">
      <c r="A19" s="8">
        <v>144</v>
      </c>
      <c r="B19" s="12">
        <v>33.369999999999997</v>
      </c>
      <c r="C19" s="12">
        <v>33.36</v>
      </c>
      <c r="D19" s="12">
        <v>33.33</v>
      </c>
      <c r="E19" s="12">
        <v>33.32</v>
      </c>
      <c r="F19" s="12">
        <v>33.299999999999997</v>
      </c>
      <c r="G19" s="12">
        <v>33.200000000000003</v>
      </c>
      <c r="H19" s="12">
        <v>33.19</v>
      </c>
      <c r="I19" s="12">
        <v>33.17</v>
      </c>
      <c r="J19" s="12">
        <v>33.1</v>
      </c>
      <c r="K19" s="12">
        <v>33.07</v>
      </c>
      <c r="L19" s="12">
        <v>33.01</v>
      </c>
      <c r="M19" s="12">
        <v>32.97</v>
      </c>
      <c r="N19" s="12">
        <v>32.94</v>
      </c>
      <c r="O19" s="14">
        <v>0.13</v>
      </c>
    </row>
    <row r="20" spans="1:15" ht="15" x14ac:dyDescent="0.2">
      <c r="A20" s="8">
        <v>156</v>
      </c>
      <c r="B20" s="12">
        <v>34.909999999999997</v>
      </c>
      <c r="C20" s="12">
        <v>34.86</v>
      </c>
      <c r="D20" s="12">
        <v>34.78</v>
      </c>
      <c r="E20" s="12">
        <v>34.75</v>
      </c>
      <c r="F20" s="12">
        <v>34.71</v>
      </c>
      <c r="G20" s="12">
        <v>34.68</v>
      </c>
      <c r="H20" s="12">
        <v>34.619999999999997</v>
      </c>
      <c r="I20" s="12">
        <v>34.54</v>
      </c>
      <c r="J20" s="12">
        <v>34.44</v>
      </c>
      <c r="K20" s="12">
        <v>34.380000000000003</v>
      </c>
      <c r="L20" s="12">
        <v>34.28</v>
      </c>
      <c r="M20" s="12">
        <v>34.18</v>
      </c>
      <c r="N20" s="12">
        <v>34.049999999999997</v>
      </c>
      <c r="O20" s="14">
        <v>0.01</v>
      </c>
    </row>
    <row r="21" spans="1:15" ht="15" x14ac:dyDescent="0.2">
      <c r="A21" s="8">
        <v>158</v>
      </c>
      <c r="B21" s="12">
        <v>0.89</v>
      </c>
      <c r="C21" s="12">
        <v>0.89</v>
      </c>
      <c r="D21" s="12">
        <v>0.89</v>
      </c>
      <c r="E21" s="12">
        <v>0.89</v>
      </c>
      <c r="F21" s="12">
        <v>0.89</v>
      </c>
      <c r="G21" s="12">
        <v>0.89</v>
      </c>
      <c r="H21" s="12">
        <v>0.87</v>
      </c>
      <c r="I21" s="12">
        <v>0.87</v>
      </c>
      <c r="J21" s="12">
        <v>0.87</v>
      </c>
      <c r="K21" s="12">
        <v>0.87</v>
      </c>
      <c r="L21" s="12">
        <v>0.87</v>
      </c>
      <c r="M21" s="12">
        <v>0.87</v>
      </c>
      <c r="N21" s="12">
        <v>0.86</v>
      </c>
      <c r="O21" s="14">
        <v>0</v>
      </c>
    </row>
    <row r="22" spans="1:15" ht="15" x14ac:dyDescent="0.2">
      <c r="A22" s="8">
        <v>170</v>
      </c>
      <c r="B22" s="12">
        <v>6312.93</v>
      </c>
      <c r="C22" s="12">
        <v>6307.56</v>
      </c>
      <c r="D22" s="12">
        <v>6304.23</v>
      </c>
      <c r="E22" s="12">
        <v>6302.03</v>
      </c>
      <c r="F22" s="12">
        <v>6293.28</v>
      </c>
      <c r="G22" s="12">
        <v>6291.39</v>
      </c>
      <c r="H22" s="12">
        <v>6286.1</v>
      </c>
      <c r="I22" s="12">
        <v>6280.16</v>
      </c>
      <c r="J22" s="12">
        <v>6270</v>
      </c>
      <c r="K22" s="12">
        <v>6261.36</v>
      </c>
      <c r="L22" s="12">
        <v>6256.95</v>
      </c>
      <c r="M22" s="12">
        <v>6252.75</v>
      </c>
      <c r="N22" s="12">
        <v>6246.17</v>
      </c>
      <c r="O22" s="14">
        <v>28.53</v>
      </c>
    </row>
    <row r="23" spans="1:15" ht="15" x14ac:dyDescent="0.2">
      <c r="A23" s="8">
        <v>174</v>
      </c>
      <c r="B23" s="12">
        <v>0.66</v>
      </c>
      <c r="C23" s="12">
        <v>0.66</v>
      </c>
      <c r="D23" s="12">
        <v>0.66</v>
      </c>
      <c r="E23" s="12">
        <v>0.66</v>
      </c>
      <c r="F23" s="12">
        <v>0.66</v>
      </c>
      <c r="G23" s="12">
        <v>0.66</v>
      </c>
      <c r="H23" s="12">
        <v>0.66</v>
      </c>
      <c r="I23" s="12">
        <v>0.66</v>
      </c>
      <c r="J23" s="12">
        <v>0.66</v>
      </c>
      <c r="K23" s="12">
        <v>0.66</v>
      </c>
      <c r="L23" s="12">
        <v>0.66</v>
      </c>
      <c r="M23" s="12">
        <v>0.66</v>
      </c>
      <c r="N23" s="12">
        <v>0.66</v>
      </c>
      <c r="O23" s="14">
        <v>0</v>
      </c>
    </row>
    <row r="24" spans="1:15" ht="15" x14ac:dyDescent="0.2">
      <c r="A24" s="8">
        <v>180</v>
      </c>
      <c r="B24" s="12">
        <v>320.89999999999998</v>
      </c>
      <c r="C24" s="12">
        <v>320.76</v>
      </c>
      <c r="D24" s="12">
        <v>320.38</v>
      </c>
      <c r="E24" s="12">
        <v>320.35000000000002</v>
      </c>
      <c r="F24" s="12">
        <v>320.08999999999997</v>
      </c>
      <c r="G24" s="12">
        <v>320.08</v>
      </c>
      <c r="H24" s="12">
        <v>319.45</v>
      </c>
      <c r="I24" s="12">
        <v>319.42</v>
      </c>
      <c r="J24" s="12">
        <v>319.39999999999998</v>
      </c>
      <c r="K24" s="12">
        <v>318.77</v>
      </c>
      <c r="L24" s="12">
        <v>317.35000000000002</v>
      </c>
      <c r="M24" s="12">
        <v>316.7</v>
      </c>
      <c r="N24" s="12">
        <v>316.39</v>
      </c>
      <c r="O24" s="14">
        <v>2.63</v>
      </c>
    </row>
    <row r="25" spans="1:15" ht="15" x14ac:dyDescent="0.2">
      <c r="A25" s="8">
        <v>188</v>
      </c>
      <c r="B25" s="12">
        <v>881.62</v>
      </c>
      <c r="C25" s="12">
        <v>880.32</v>
      </c>
      <c r="D25" s="12">
        <v>879.33</v>
      </c>
      <c r="E25" s="12">
        <v>878.7</v>
      </c>
      <c r="F25" s="12">
        <v>877.68</v>
      </c>
      <c r="G25" s="12">
        <v>875.39</v>
      </c>
      <c r="H25" s="12">
        <v>874.56</v>
      </c>
      <c r="I25" s="12">
        <v>873.25</v>
      </c>
      <c r="J25" s="12">
        <v>870.99</v>
      </c>
      <c r="K25" s="12">
        <v>868.38</v>
      </c>
      <c r="L25" s="12">
        <v>867.1</v>
      </c>
      <c r="M25" s="12">
        <v>865.74</v>
      </c>
      <c r="N25" s="12">
        <v>865.11</v>
      </c>
      <c r="O25" s="14">
        <v>9.73</v>
      </c>
    </row>
    <row r="26" spans="1:15" ht="15" x14ac:dyDescent="0.2">
      <c r="A26" s="8">
        <v>192</v>
      </c>
      <c r="B26" s="12">
        <v>2470.9699999999998</v>
      </c>
      <c r="C26" s="12">
        <v>2468.21</v>
      </c>
      <c r="D26" s="12">
        <v>2463.8200000000002</v>
      </c>
      <c r="E26" s="12">
        <v>2461.0700000000002</v>
      </c>
      <c r="F26" s="12">
        <v>2456.14</v>
      </c>
      <c r="G26" s="12">
        <v>2450.46</v>
      </c>
      <c r="H26" s="12">
        <v>2446.08</v>
      </c>
      <c r="I26" s="12">
        <v>2443.9699999999998</v>
      </c>
      <c r="J26" s="12">
        <v>2431.15</v>
      </c>
      <c r="K26" s="12">
        <v>2425.7800000000002</v>
      </c>
      <c r="L26" s="12">
        <v>2424.4299999999998</v>
      </c>
      <c r="M26" s="12">
        <v>2421.2800000000002</v>
      </c>
      <c r="N26" s="12">
        <v>2420.15</v>
      </c>
      <c r="O26" s="14">
        <v>33.950000000000003</v>
      </c>
    </row>
    <row r="27" spans="1:15" ht="15" x14ac:dyDescent="0.2">
      <c r="A27" s="8">
        <v>204</v>
      </c>
      <c r="B27" s="12">
        <v>6.95</v>
      </c>
      <c r="C27" s="12">
        <v>6.95</v>
      </c>
      <c r="D27" s="12">
        <v>6.95</v>
      </c>
      <c r="E27" s="12">
        <v>6.95</v>
      </c>
      <c r="F27" s="12">
        <v>6.95</v>
      </c>
      <c r="G27" s="12">
        <v>6.95</v>
      </c>
      <c r="H27" s="12">
        <v>6.95</v>
      </c>
      <c r="I27" s="12">
        <v>6.95</v>
      </c>
      <c r="J27" s="12">
        <v>6.95</v>
      </c>
      <c r="K27" s="12">
        <v>6.95</v>
      </c>
      <c r="L27" s="12">
        <v>6.95</v>
      </c>
      <c r="M27" s="12">
        <v>6.95</v>
      </c>
      <c r="N27" s="12">
        <v>6.94</v>
      </c>
      <c r="O27" s="14">
        <v>0</v>
      </c>
    </row>
    <row r="28" spans="1:15" ht="15" x14ac:dyDescent="0.2">
      <c r="A28" s="8">
        <v>214</v>
      </c>
      <c r="B28" s="12">
        <v>522.67999999999995</v>
      </c>
      <c r="C28" s="12">
        <v>521.25</v>
      </c>
      <c r="D28" s="12">
        <v>519.46</v>
      </c>
      <c r="E28" s="12">
        <v>518.73</v>
      </c>
      <c r="F28" s="12">
        <v>514.83000000000004</v>
      </c>
      <c r="G28" s="12">
        <v>511.27</v>
      </c>
      <c r="H28" s="12">
        <v>507.91</v>
      </c>
      <c r="I28" s="12">
        <v>505.29</v>
      </c>
      <c r="J28" s="12">
        <v>501.8</v>
      </c>
      <c r="K28" s="12">
        <v>500.18</v>
      </c>
      <c r="L28" s="12">
        <v>496.9</v>
      </c>
      <c r="M28" s="12">
        <v>494.35</v>
      </c>
      <c r="N28" s="12">
        <v>492.8</v>
      </c>
      <c r="O28" s="14">
        <v>8.94</v>
      </c>
    </row>
    <row r="29" spans="1:15" ht="15" x14ac:dyDescent="0.2">
      <c r="A29" s="8">
        <v>218</v>
      </c>
      <c r="B29" s="12">
        <v>1970.54</v>
      </c>
      <c r="C29" s="12">
        <v>1963.55</v>
      </c>
      <c r="D29" s="12">
        <v>1959.7</v>
      </c>
      <c r="E29" s="12">
        <v>1959.28</v>
      </c>
      <c r="F29" s="12">
        <v>1953.61</v>
      </c>
      <c r="G29" s="12">
        <v>1951.4</v>
      </c>
      <c r="H29" s="12">
        <v>1946.14</v>
      </c>
      <c r="I29" s="12">
        <v>1941.14</v>
      </c>
      <c r="J29" s="12">
        <v>1932.94</v>
      </c>
      <c r="K29" s="12">
        <v>1924.91</v>
      </c>
      <c r="L29" s="12">
        <v>1922.99</v>
      </c>
      <c r="M29" s="12">
        <v>1920.2</v>
      </c>
      <c r="N29" s="12">
        <v>1915.6</v>
      </c>
      <c r="O29" s="14">
        <v>29.67</v>
      </c>
    </row>
    <row r="30" spans="1:15" ht="15" x14ac:dyDescent="0.2">
      <c r="A30" s="8">
        <v>222</v>
      </c>
      <c r="B30" s="12">
        <v>341.58</v>
      </c>
      <c r="C30" s="12">
        <v>341.08</v>
      </c>
      <c r="D30" s="12">
        <v>340.2</v>
      </c>
      <c r="E30" s="12">
        <v>340.07</v>
      </c>
      <c r="F30" s="12">
        <v>339.26</v>
      </c>
      <c r="G30" s="12">
        <v>338.86</v>
      </c>
      <c r="H30" s="12">
        <v>338.05</v>
      </c>
      <c r="I30" s="12">
        <v>337.14</v>
      </c>
      <c r="J30" s="12">
        <v>336.68</v>
      </c>
      <c r="K30" s="12">
        <v>336.1</v>
      </c>
      <c r="L30" s="12">
        <v>335.4</v>
      </c>
      <c r="M30" s="12">
        <v>334.87</v>
      </c>
      <c r="N30" s="12">
        <v>334.61</v>
      </c>
      <c r="O30" s="14">
        <v>4.7300000000000004</v>
      </c>
    </row>
    <row r="31" spans="1:15" ht="15" x14ac:dyDescent="0.2">
      <c r="A31" s="8">
        <v>226</v>
      </c>
      <c r="B31" s="12">
        <v>735.04</v>
      </c>
      <c r="C31" s="12">
        <v>734.2</v>
      </c>
      <c r="D31" s="12">
        <v>734.01</v>
      </c>
      <c r="E31" s="12">
        <v>733.39</v>
      </c>
      <c r="F31" s="12">
        <v>733.29</v>
      </c>
      <c r="G31" s="12">
        <v>733.05</v>
      </c>
      <c r="H31" s="12">
        <v>732.96</v>
      </c>
      <c r="I31" s="12">
        <v>730.65</v>
      </c>
      <c r="J31" s="12">
        <v>730.1</v>
      </c>
      <c r="K31" s="12">
        <v>729.42</v>
      </c>
      <c r="L31" s="12">
        <v>728.11</v>
      </c>
      <c r="M31" s="12">
        <v>726.05</v>
      </c>
      <c r="N31" s="12">
        <v>724.55</v>
      </c>
      <c r="O31" s="14">
        <v>2.33</v>
      </c>
    </row>
    <row r="32" spans="1:15" ht="15" x14ac:dyDescent="0.2">
      <c r="A32" s="8">
        <v>232</v>
      </c>
      <c r="B32" s="12">
        <v>1.27</v>
      </c>
      <c r="C32" s="12">
        <v>1.27</v>
      </c>
      <c r="D32" s="12">
        <v>1.27</v>
      </c>
      <c r="E32" s="12">
        <v>1.27</v>
      </c>
      <c r="F32" s="12">
        <v>1.27</v>
      </c>
      <c r="G32" s="12">
        <v>1.27</v>
      </c>
      <c r="H32" s="12">
        <v>1.27</v>
      </c>
      <c r="I32" s="12">
        <v>1.27</v>
      </c>
      <c r="J32" s="12">
        <v>1.27</v>
      </c>
      <c r="K32" s="12">
        <v>1.27</v>
      </c>
      <c r="L32" s="12">
        <v>1.27</v>
      </c>
      <c r="M32" s="12">
        <v>1.27</v>
      </c>
      <c r="N32" s="12">
        <v>1.26</v>
      </c>
      <c r="O32" s="14">
        <v>0</v>
      </c>
    </row>
    <row r="33" spans="1:15" ht="15" x14ac:dyDescent="0.2">
      <c r="A33" s="8">
        <v>242</v>
      </c>
      <c r="B33" s="12">
        <v>398.52</v>
      </c>
      <c r="C33" s="12">
        <v>398.5</v>
      </c>
      <c r="D33" s="12">
        <v>398.49</v>
      </c>
      <c r="E33" s="12">
        <v>398.47</v>
      </c>
      <c r="F33" s="12">
        <v>398.41</v>
      </c>
      <c r="G33" s="12">
        <v>398.31</v>
      </c>
      <c r="H33" s="12">
        <v>398.22</v>
      </c>
      <c r="I33" s="12">
        <v>398.16</v>
      </c>
      <c r="J33" s="12">
        <v>398.07</v>
      </c>
      <c r="K33" s="12">
        <v>397.99</v>
      </c>
      <c r="L33" s="12">
        <v>397.91</v>
      </c>
      <c r="M33" s="12">
        <v>397.83</v>
      </c>
      <c r="N33" s="12">
        <v>397.77</v>
      </c>
      <c r="O33" s="14">
        <v>0.06</v>
      </c>
    </row>
    <row r="34" spans="1:15" ht="15" x14ac:dyDescent="0.2">
      <c r="A34" s="8">
        <v>250</v>
      </c>
      <c r="B34" s="12">
        <v>1923.55</v>
      </c>
      <c r="C34" s="12">
        <v>1920.63</v>
      </c>
      <c r="D34" s="12">
        <v>1918.04</v>
      </c>
      <c r="E34" s="12">
        <v>1915.03</v>
      </c>
      <c r="F34" s="12">
        <v>1909.35</v>
      </c>
      <c r="G34" s="12">
        <v>1905.74</v>
      </c>
      <c r="H34" s="12">
        <v>1903.41</v>
      </c>
      <c r="I34" s="12">
        <v>1899.31</v>
      </c>
      <c r="J34" s="12">
        <v>1891.91</v>
      </c>
      <c r="K34" s="12">
        <v>1889.24</v>
      </c>
      <c r="L34" s="12">
        <v>1886.01</v>
      </c>
      <c r="M34" s="12">
        <v>1882.17</v>
      </c>
      <c r="N34" s="12">
        <v>1872.56</v>
      </c>
      <c r="O34" s="14">
        <v>9.18</v>
      </c>
    </row>
    <row r="35" spans="1:15" ht="15" x14ac:dyDescent="0.2">
      <c r="A35" s="8">
        <v>258</v>
      </c>
      <c r="B35" s="12">
        <v>0</v>
      </c>
      <c r="C35" s="12">
        <v>0</v>
      </c>
      <c r="D35" s="12">
        <v>0</v>
      </c>
      <c r="E35" s="12">
        <v>0</v>
      </c>
      <c r="F35" s="12">
        <v>0</v>
      </c>
      <c r="G35" s="12">
        <v>0</v>
      </c>
      <c r="H35" s="12">
        <v>0</v>
      </c>
      <c r="I35" s="12">
        <v>0</v>
      </c>
      <c r="J35" s="12">
        <v>0</v>
      </c>
      <c r="K35" s="12">
        <v>0</v>
      </c>
      <c r="L35" s="12">
        <v>0</v>
      </c>
      <c r="M35" s="12">
        <v>0</v>
      </c>
      <c r="N35" s="12">
        <v>0</v>
      </c>
      <c r="O35" s="14">
        <v>0</v>
      </c>
    </row>
    <row r="36" spans="1:15" ht="15" x14ac:dyDescent="0.2">
      <c r="A36" s="8">
        <v>262</v>
      </c>
      <c r="B36" s="12">
        <v>0.17</v>
      </c>
      <c r="C36" s="12">
        <v>0.17</v>
      </c>
      <c r="D36" s="12">
        <v>0.17</v>
      </c>
      <c r="E36" s="12">
        <v>0.17</v>
      </c>
      <c r="F36" s="12">
        <v>0.17</v>
      </c>
      <c r="G36" s="12">
        <v>0.17</v>
      </c>
      <c r="H36" s="12">
        <v>0.17</v>
      </c>
      <c r="I36" s="12">
        <v>0.17</v>
      </c>
      <c r="J36" s="12">
        <v>0.17</v>
      </c>
      <c r="K36" s="12">
        <v>0.17</v>
      </c>
      <c r="L36" s="12">
        <v>0.17</v>
      </c>
      <c r="M36" s="12">
        <v>0.17</v>
      </c>
      <c r="N36" s="12">
        <v>0.17</v>
      </c>
      <c r="O36" s="14">
        <v>0</v>
      </c>
    </row>
    <row r="37" spans="1:15" ht="15" x14ac:dyDescent="0.2">
      <c r="A37" s="8">
        <v>266</v>
      </c>
      <c r="B37" s="12">
        <v>3928.53</v>
      </c>
      <c r="C37" s="12">
        <v>3921.41</v>
      </c>
      <c r="D37" s="12">
        <v>3920.37</v>
      </c>
      <c r="E37" s="12">
        <v>3917.7</v>
      </c>
      <c r="F37" s="12">
        <v>3916.5</v>
      </c>
      <c r="G37" s="12">
        <v>3907.72</v>
      </c>
      <c r="H37" s="12">
        <v>3904.44</v>
      </c>
      <c r="I37" s="12">
        <v>3898.87</v>
      </c>
      <c r="J37" s="12">
        <v>3893.24</v>
      </c>
      <c r="K37" s="12">
        <v>3889.03</v>
      </c>
      <c r="L37" s="12">
        <v>3886.12</v>
      </c>
      <c r="M37" s="12">
        <v>3872.61</v>
      </c>
      <c r="N37" s="12">
        <v>3869.67</v>
      </c>
      <c r="O37" s="14">
        <v>13.28</v>
      </c>
    </row>
    <row r="38" spans="1:15" ht="15" x14ac:dyDescent="0.2">
      <c r="A38" s="8">
        <v>270</v>
      </c>
      <c r="B38" s="12">
        <v>130.69999999999999</v>
      </c>
      <c r="C38" s="12">
        <v>130.62</v>
      </c>
      <c r="D38" s="12">
        <v>130.41999999999999</v>
      </c>
      <c r="E38" s="12">
        <v>130.35</v>
      </c>
      <c r="F38" s="12">
        <v>130.05000000000001</v>
      </c>
      <c r="G38" s="12">
        <v>130.03</v>
      </c>
      <c r="H38" s="12">
        <v>130.01</v>
      </c>
      <c r="I38" s="12">
        <v>129.88</v>
      </c>
      <c r="J38" s="12">
        <v>129.47999999999999</v>
      </c>
      <c r="K38" s="12">
        <v>129.46</v>
      </c>
      <c r="L38" s="12">
        <v>129.41999999999999</v>
      </c>
      <c r="M38" s="12">
        <v>129.29</v>
      </c>
      <c r="N38" s="12">
        <v>129.18</v>
      </c>
      <c r="O38" s="14">
        <v>0.06</v>
      </c>
    </row>
    <row r="39" spans="1:15" ht="15" x14ac:dyDescent="0.2">
      <c r="A39" s="8">
        <v>288</v>
      </c>
      <c r="B39" s="12">
        <v>146.78</v>
      </c>
      <c r="C39" s="12">
        <v>146.24</v>
      </c>
      <c r="D39" s="12">
        <v>145.63</v>
      </c>
      <c r="E39" s="12">
        <v>145.51</v>
      </c>
      <c r="F39" s="12">
        <v>145.44999999999999</v>
      </c>
      <c r="G39" s="12">
        <v>145.19</v>
      </c>
      <c r="H39" s="12">
        <v>144.99</v>
      </c>
      <c r="I39" s="12">
        <v>144.81</v>
      </c>
      <c r="J39" s="12">
        <v>144.66</v>
      </c>
      <c r="K39" s="12">
        <v>144.47</v>
      </c>
      <c r="L39" s="12">
        <v>144.43</v>
      </c>
      <c r="M39" s="12">
        <v>144.27000000000001</v>
      </c>
      <c r="N39" s="12">
        <v>144.13</v>
      </c>
      <c r="O39" s="14">
        <v>0.43</v>
      </c>
    </row>
    <row r="40" spans="1:15" ht="15" x14ac:dyDescent="0.2">
      <c r="A40" s="8">
        <v>296</v>
      </c>
      <c r="B40" s="12">
        <v>0</v>
      </c>
      <c r="C40" s="12">
        <v>0</v>
      </c>
      <c r="D40" s="12">
        <v>0</v>
      </c>
      <c r="E40" s="12">
        <v>0</v>
      </c>
      <c r="F40" s="12">
        <v>0</v>
      </c>
      <c r="G40" s="12">
        <v>0</v>
      </c>
      <c r="H40" s="12">
        <v>0</v>
      </c>
      <c r="I40" s="12">
        <v>0</v>
      </c>
      <c r="J40" s="12">
        <v>0</v>
      </c>
      <c r="K40" s="12">
        <v>0</v>
      </c>
      <c r="L40" s="12">
        <v>0</v>
      </c>
      <c r="M40" s="12">
        <v>0</v>
      </c>
      <c r="N40" s="12">
        <v>0</v>
      </c>
      <c r="O40" s="14">
        <v>0</v>
      </c>
    </row>
    <row r="41" spans="1:15" ht="15" x14ac:dyDescent="0.2">
      <c r="A41" s="8">
        <v>308</v>
      </c>
      <c r="B41" s="12">
        <v>9.11</v>
      </c>
      <c r="C41" s="12">
        <v>9.11</v>
      </c>
      <c r="D41" s="12">
        <v>9.08</v>
      </c>
      <c r="E41" s="12">
        <v>9.07</v>
      </c>
      <c r="F41" s="12">
        <v>9.06</v>
      </c>
      <c r="G41" s="12">
        <v>9.0500000000000007</v>
      </c>
      <c r="H41" s="12">
        <v>9.0299999999999994</v>
      </c>
      <c r="I41" s="12">
        <v>9.0299999999999994</v>
      </c>
      <c r="J41" s="12">
        <v>9</v>
      </c>
      <c r="K41" s="12">
        <v>9</v>
      </c>
      <c r="L41" s="12">
        <v>8.9600000000000009</v>
      </c>
      <c r="M41" s="12">
        <v>8.9600000000000009</v>
      </c>
      <c r="N41" s="12">
        <v>8.9600000000000009</v>
      </c>
      <c r="O41" s="14">
        <v>0.16</v>
      </c>
    </row>
    <row r="42" spans="1:15" ht="15" x14ac:dyDescent="0.2">
      <c r="A42" s="8">
        <v>316</v>
      </c>
      <c r="B42" s="12">
        <v>0</v>
      </c>
      <c r="C42" s="12">
        <v>0</v>
      </c>
      <c r="D42" s="12">
        <v>0</v>
      </c>
      <c r="E42" s="12">
        <v>0</v>
      </c>
      <c r="F42" s="12">
        <v>0</v>
      </c>
      <c r="G42" s="12">
        <v>0</v>
      </c>
      <c r="H42" s="12">
        <v>0</v>
      </c>
      <c r="I42" s="12">
        <v>0</v>
      </c>
      <c r="J42" s="12">
        <v>0</v>
      </c>
      <c r="K42" s="12">
        <v>0</v>
      </c>
      <c r="L42" s="12">
        <v>0</v>
      </c>
      <c r="M42" s="12">
        <v>0</v>
      </c>
      <c r="N42" s="12">
        <v>0</v>
      </c>
      <c r="O42" s="14">
        <v>0</v>
      </c>
    </row>
    <row r="43" spans="1:15" ht="15" x14ac:dyDescent="0.2">
      <c r="A43" s="8">
        <v>320</v>
      </c>
      <c r="B43" s="12">
        <v>573.99</v>
      </c>
      <c r="C43" s="12">
        <v>572.66999999999996</v>
      </c>
      <c r="D43" s="12">
        <v>569.73</v>
      </c>
      <c r="E43" s="12">
        <v>566.80999999999995</v>
      </c>
      <c r="F43" s="12">
        <v>564.04</v>
      </c>
      <c r="G43" s="12">
        <v>557.75</v>
      </c>
      <c r="H43" s="12">
        <v>554.36</v>
      </c>
      <c r="I43" s="12">
        <v>544.19000000000005</v>
      </c>
      <c r="J43" s="12">
        <v>537.99</v>
      </c>
      <c r="K43" s="12">
        <v>531.52</v>
      </c>
      <c r="L43" s="12">
        <v>524.51</v>
      </c>
      <c r="M43" s="12">
        <v>522.14</v>
      </c>
      <c r="N43" s="12">
        <v>515.24</v>
      </c>
      <c r="O43" s="14">
        <v>12.12</v>
      </c>
    </row>
    <row r="44" spans="1:15" ht="15" x14ac:dyDescent="0.2">
      <c r="A44" s="8">
        <v>324</v>
      </c>
      <c r="B44" s="12">
        <v>1445.85</v>
      </c>
      <c r="C44" s="12">
        <v>1444.18</v>
      </c>
      <c r="D44" s="12">
        <v>1441.73</v>
      </c>
      <c r="E44" s="12">
        <v>1440.81</v>
      </c>
      <c r="F44" s="12">
        <v>1438.07</v>
      </c>
      <c r="G44" s="12">
        <v>1433.96</v>
      </c>
      <c r="H44" s="12">
        <v>1433.11</v>
      </c>
      <c r="I44" s="12">
        <v>1431.19</v>
      </c>
      <c r="J44" s="12">
        <v>1429.54</v>
      </c>
      <c r="K44" s="12">
        <v>1428.08</v>
      </c>
      <c r="L44" s="12">
        <v>1427.05</v>
      </c>
      <c r="M44" s="12">
        <v>1425.9</v>
      </c>
      <c r="N44" s="12">
        <v>1425.41</v>
      </c>
      <c r="O44" s="14">
        <v>7.8</v>
      </c>
    </row>
    <row r="45" spans="1:15" ht="15" x14ac:dyDescent="0.2">
      <c r="A45" s="8">
        <v>328</v>
      </c>
      <c r="B45" s="12">
        <v>569.26</v>
      </c>
      <c r="C45" s="12">
        <v>569.01</v>
      </c>
      <c r="D45" s="12">
        <v>568.94000000000005</v>
      </c>
      <c r="E45" s="12">
        <v>568.82000000000005</v>
      </c>
      <c r="F45" s="12">
        <v>568.78</v>
      </c>
      <c r="G45" s="12">
        <v>568.66</v>
      </c>
      <c r="H45" s="12">
        <v>568.6</v>
      </c>
      <c r="I45" s="12">
        <v>568.49</v>
      </c>
      <c r="J45" s="12">
        <v>568.38</v>
      </c>
      <c r="K45" s="12">
        <v>568.17999999999995</v>
      </c>
      <c r="L45" s="12">
        <v>567.71</v>
      </c>
      <c r="M45" s="12">
        <v>567.49</v>
      </c>
      <c r="N45" s="12">
        <v>567.26</v>
      </c>
      <c r="O45" s="14">
        <v>0.37</v>
      </c>
    </row>
    <row r="46" spans="1:15" ht="15" x14ac:dyDescent="0.2">
      <c r="A46" s="8">
        <v>332</v>
      </c>
      <c r="B46" s="12">
        <v>193.52</v>
      </c>
      <c r="C46" s="12">
        <v>193.34</v>
      </c>
      <c r="D46" s="12">
        <v>192.96</v>
      </c>
      <c r="E46" s="12">
        <v>192.67</v>
      </c>
      <c r="F46" s="12">
        <v>192.37</v>
      </c>
      <c r="G46" s="12">
        <v>191.42</v>
      </c>
      <c r="H46" s="12">
        <v>191.24</v>
      </c>
      <c r="I46" s="12">
        <v>191.06</v>
      </c>
      <c r="J46" s="12">
        <v>190.77</v>
      </c>
      <c r="K46" s="12">
        <v>190.15</v>
      </c>
      <c r="L46" s="12">
        <v>189.76</v>
      </c>
      <c r="M46" s="12">
        <v>189.25</v>
      </c>
      <c r="N46" s="12">
        <v>188.59</v>
      </c>
      <c r="O46" s="14">
        <v>1.0900000000000001</v>
      </c>
    </row>
    <row r="47" spans="1:15" ht="15" x14ac:dyDescent="0.2">
      <c r="A47" s="8">
        <v>340</v>
      </c>
      <c r="B47" s="12">
        <v>1480.63</v>
      </c>
      <c r="C47" s="12">
        <v>1477.61</v>
      </c>
      <c r="D47" s="12">
        <v>1472.76</v>
      </c>
      <c r="E47" s="12">
        <v>1468.7</v>
      </c>
      <c r="F47" s="12">
        <v>1460.67</v>
      </c>
      <c r="G47" s="12">
        <v>1451.74</v>
      </c>
      <c r="H47" s="12">
        <v>1442.4</v>
      </c>
      <c r="I47" s="12">
        <v>1437.12</v>
      </c>
      <c r="J47" s="12">
        <v>1428.54</v>
      </c>
      <c r="K47" s="12">
        <v>1417.52</v>
      </c>
      <c r="L47" s="12">
        <v>1410.77</v>
      </c>
      <c r="M47" s="12">
        <v>1403.06</v>
      </c>
      <c r="N47" s="12">
        <v>1397.93</v>
      </c>
      <c r="O47" s="14">
        <v>8.67</v>
      </c>
    </row>
    <row r="48" spans="1:15" ht="15" x14ac:dyDescent="0.2">
      <c r="A48" s="8">
        <v>356</v>
      </c>
      <c r="B48" s="12">
        <v>921.8</v>
      </c>
      <c r="C48" s="12">
        <v>921.16</v>
      </c>
      <c r="D48" s="12">
        <v>920.43</v>
      </c>
      <c r="E48" s="12">
        <v>919.33</v>
      </c>
      <c r="F48" s="12">
        <v>918.47</v>
      </c>
      <c r="G48" s="12">
        <v>916.56</v>
      </c>
      <c r="H48" s="12">
        <v>912.55</v>
      </c>
      <c r="I48" s="12">
        <v>910.41</v>
      </c>
      <c r="J48" s="12">
        <v>898.6</v>
      </c>
      <c r="K48" s="12">
        <v>897.39</v>
      </c>
      <c r="L48" s="12">
        <v>896.08</v>
      </c>
      <c r="M48" s="12">
        <v>895.76</v>
      </c>
      <c r="N48" s="12">
        <v>891.99</v>
      </c>
      <c r="O48" s="14">
        <v>1.1200000000000001</v>
      </c>
    </row>
    <row r="49" spans="1:15" ht="15" x14ac:dyDescent="0.2">
      <c r="A49" s="8">
        <v>360</v>
      </c>
      <c r="B49" s="12">
        <v>46641.52</v>
      </c>
      <c r="C49" s="12">
        <v>46443.28</v>
      </c>
      <c r="D49" s="12">
        <v>46166.61</v>
      </c>
      <c r="E49" s="12">
        <v>46006.59</v>
      </c>
      <c r="F49" s="12">
        <v>45673.66</v>
      </c>
      <c r="G49" s="12">
        <v>45260.9</v>
      </c>
      <c r="H49" s="12">
        <v>44929.78</v>
      </c>
      <c r="I49" s="12">
        <v>44773.81</v>
      </c>
      <c r="J49" s="109">
        <v>42383.12</v>
      </c>
      <c r="K49" s="12">
        <v>44122.21</v>
      </c>
      <c r="L49" s="12">
        <v>43851.19</v>
      </c>
      <c r="M49" s="12">
        <v>43514.14</v>
      </c>
      <c r="N49" s="12">
        <v>43059.57</v>
      </c>
      <c r="O49" s="14">
        <v>979.2</v>
      </c>
    </row>
    <row r="50" spans="1:15" ht="15" x14ac:dyDescent="0.2">
      <c r="A50" s="8">
        <v>364</v>
      </c>
      <c r="B50" s="12">
        <v>0.04</v>
      </c>
      <c r="C50" s="12">
        <v>0.04</v>
      </c>
      <c r="D50" s="12">
        <v>0.04</v>
      </c>
      <c r="E50" s="12">
        <v>0.04</v>
      </c>
      <c r="F50" s="12">
        <v>0.04</v>
      </c>
      <c r="G50" s="12">
        <v>0.04</v>
      </c>
      <c r="H50" s="12">
        <v>0.04</v>
      </c>
      <c r="I50" s="12">
        <v>0.04</v>
      </c>
      <c r="J50" s="12">
        <v>0.04</v>
      </c>
      <c r="K50" s="12">
        <v>0.04</v>
      </c>
      <c r="L50" s="12">
        <v>0.04</v>
      </c>
      <c r="M50" s="12">
        <v>0.04</v>
      </c>
      <c r="N50" s="12">
        <v>0.04</v>
      </c>
      <c r="O50" s="14">
        <v>0</v>
      </c>
    </row>
    <row r="51" spans="1:15" ht="15" x14ac:dyDescent="0.2">
      <c r="A51" s="8">
        <v>384</v>
      </c>
      <c r="B51" s="12">
        <v>215.13</v>
      </c>
      <c r="C51" s="12">
        <v>214.28</v>
      </c>
      <c r="D51" s="12">
        <v>212.49</v>
      </c>
      <c r="E51" s="12">
        <v>212.04</v>
      </c>
      <c r="F51" s="12">
        <v>211.51</v>
      </c>
      <c r="G51" s="12">
        <v>210.8</v>
      </c>
      <c r="H51" s="12">
        <v>209.36</v>
      </c>
      <c r="I51" s="12">
        <v>208.83</v>
      </c>
      <c r="J51" s="12">
        <v>207.2</v>
      </c>
      <c r="K51" s="12">
        <v>204.48</v>
      </c>
      <c r="L51" s="12">
        <v>203.83</v>
      </c>
      <c r="M51" s="12">
        <v>201.61</v>
      </c>
      <c r="N51" s="12">
        <v>200.8</v>
      </c>
      <c r="O51" s="14">
        <v>7.78</v>
      </c>
    </row>
    <row r="52" spans="1:15" ht="15" x14ac:dyDescent="0.2">
      <c r="A52" s="8">
        <v>388</v>
      </c>
      <c r="B52" s="12">
        <v>216.35</v>
      </c>
      <c r="C52" s="12">
        <v>216.02</v>
      </c>
      <c r="D52" s="12">
        <v>215.16</v>
      </c>
      <c r="E52" s="12">
        <v>214.85</v>
      </c>
      <c r="F52" s="12">
        <v>211.77</v>
      </c>
      <c r="G52" s="12">
        <v>206.04</v>
      </c>
      <c r="H52" s="12">
        <v>204.64</v>
      </c>
      <c r="I52" s="12">
        <v>203.89</v>
      </c>
      <c r="J52" s="12">
        <v>203.31</v>
      </c>
      <c r="K52" s="12">
        <v>201.68</v>
      </c>
      <c r="L52" s="12">
        <v>200.67</v>
      </c>
      <c r="M52" s="12">
        <v>199.12</v>
      </c>
      <c r="N52" s="12">
        <v>197.95</v>
      </c>
      <c r="O52" s="14">
        <v>3.68</v>
      </c>
    </row>
    <row r="53" spans="1:15" ht="15" x14ac:dyDescent="0.2">
      <c r="A53" s="8">
        <v>392</v>
      </c>
      <c r="B53" s="12">
        <v>8.0299999999999994</v>
      </c>
      <c r="C53" s="12">
        <v>8.02</v>
      </c>
      <c r="D53" s="12">
        <v>8.01</v>
      </c>
      <c r="E53" s="12">
        <v>8</v>
      </c>
      <c r="F53" s="12">
        <v>8</v>
      </c>
      <c r="G53" s="12">
        <v>7.99</v>
      </c>
      <c r="H53" s="12">
        <v>7.99</v>
      </c>
      <c r="I53" s="12">
        <v>7.98</v>
      </c>
      <c r="J53" s="12">
        <v>7.98</v>
      </c>
      <c r="K53" s="12">
        <v>7.97</v>
      </c>
      <c r="L53" s="12">
        <v>7.97</v>
      </c>
      <c r="M53" s="12">
        <v>7.97</v>
      </c>
      <c r="N53" s="12">
        <v>7.97</v>
      </c>
      <c r="O53" s="14">
        <v>0.03</v>
      </c>
    </row>
    <row r="54" spans="1:15" ht="15" x14ac:dyDescent="0.2">
      <c r="A54" s="8">
        <v>404</v>
      </c>
      <c r="B54" s="12">
        <v>805.31</v>
      </c>
      <c r="C54" s="12">
        <v>802.56</v>
      </c>
      <c r="D54" s="12">
        <v>800.29</v>
      </c>
      <c r="E54" s="12">
        <v>797.56</v>
      </c>
      <c r="F54" s="12">
        <v>793.94</v>
      </c>
      <c r="G54" s="12">
        <v>790.75</v>
      </c>
      <c r="H54" s="12">
        <v>785.29</v>
      </c>
      <c r="I54" s="12">
        <v>781.52</v>
      </c>
      <c r="J54" s="12">
        <v>774.57</v>
      </c>
      <c r="K54" s="12">
        <v>769.95</v>
      </c>
      <c r="L54" s="12">
        <v>760.59</v>
      </c>
      <c r="M54" s="12">
        <v>757.75</v>
      </c>
      <c r="N54" s="12">
        <v>754.87</v>
      </c>
      <c r="O54" s="14">
        <v>3.08</v>
      </c>
    </row>
    <row r="55" spans="1:15" ht="15" x14ac:dyDescent="0.2">
      <c r="A55" s="8">
        <v>430</v>
      </c>
      <c r="B55" s="12">
        <v>793.1</v>
      </c>
      <c r="C55" s="12">
        <v>790.71</v>
      </c>
      <c r="D55" s="12">
        <v>786.77</v>
      </c>
      <c r="E55" s="12">
        <v>784.37</v>
      </c>
      <c r="F55" s="12">
        <v>783.69</v>
      </c>
      <c r="G55" s="12">
        <v>782.49</v>
      </c>
      <c r="H55" s="12">
        <v>779.68</v>
      </c>
      <c r="I55" s="12">
        <v>777.38</v>
      </c>
      <c r="J55" s="12">
        <v>775.06</v>
      </c>
      <c r="K55" s="12">
        <v>762.6</v>
      </c>
      <c r="L55" s="12">
        <v>761.35</v>
      </c>
      <c r="M55" s="12">
        <v>754.11</v>
      </c>
      <c r="N55" s="12">
        <v>750.82</v>
      </c>
      <c r="O55" s="14">
        <v>17.96</v>
      </c>
    </row>
    <row r="56" spans="1:15" ht="15" x14ac:dyDescent="0.2">
      <c r="A56" s="8">
        <v>450</v>
      </c>
      <c r="B56" s="12">
        <v>1801.83</v>
      </c>
      <c r="C56" s="12">
        <v>1798.74</v>
      </c>
      <c r="D56" s="12">
        <v>1796.47</v>
      </c>
      <c r="E56" s="12">
        <v>1791.51</v>
      </c>
      <c r="F56" s="12">
        <v>1789.06</v>
      </c>
      <c r="G56" s="12">
        <v>1785.11</v>
      </c>
      <c r="H56" s="12">
        <v>1778.28</v>
      </c>
      <c r="I56" s="12">
        <v>1771.62</v>
      </c>
      <c r="J56" s="12">
        <v>1757.4</v>
      </c>
      <c r="K56" s="12">
        <v>1751.42</v>
      </c>
      <c r="L56" s="12">
        <v>1745.36</v>
      </c>
      <c r="M56" s="12">
        <v>1739.51</v>
      </c>
      <c r="N56" s="12">
        <v>1735.21</v>
      </c>
      <c r="O56" s="14">
        <v>19.940000000000001</v>
      </c>
    </row>
    <row r="57" spans="1:15" ht="15" x14ac:dyDescent="0.2">
      <c r="A57" s="8">
        <v>458</v>
      </c>
      <c r="B57" s="12">
        <v>8737.9500000000007</v>
      </c>
      <c r="C57" s="12">
        <v>8694.92</v>
      </c>
      <c r="D57" s="12">
        <v>8639.5400000000009</v>
      </c>
      <c r="E57" s="12">
        <v>8599.75</v>
      </c>
      <c r="F57" s="12">
        <v>8534.9</v>
      </c>
      <c r="G57" s="12">
        <v>8456.14</v>
      </c>
      <c r="H57" s="12">
        <v>8388.23</v>
      </c>
      <c r="I57" s="12">
        <v>8317.48</v>
      </c>
      <c r="J57" s="12">
        <v>8254.83</v>
      </c>
      <c r="K57" s="12">
        <v>8025.18</v>
      </c>
      <c r="L57" s="12">
        <v>7915.75</v>
      </c>
      <c r="M57" s="12">
        <v>7825.6</v>
      </c>
      <c r="N57" s="12">
        <v>7700.43</v>
      </c>
      <c r="O57" s="14">
        <v>530.66</v>
      </c>
    </row>
    <row r="58" spans="1:15" ht="15" x14ac:dyDescent="0.2">
      <c r="A58" s="8">
        <v>462</v>
      </c>
      <c r="B58" s="12">
        <v>0.3</v>
      </c>
      <c r="C58" s="12">
        <v>0.3</v>
      </c>
      <c r="D58" s="12">
        <v>0.3</v>
      </c>
      <c r="E58" s="12">
        <v>0.3</v>
      </c>
      <c r="F58" s="12">
        <v>0.3</v>
      </c>
      <c r="G58" s="12">
        <v>0.3</v>
      </c>
      <c r="H58" s="12">
        <v>0.3</v>
      </c>
      <c r="I58" s="12">
        <v>0.3</v>
      </c>
      <c r="J58" s="12">
        <v>0.3</v>
      </c>
      <c r="K58" s="12">
        <v>0.3</v>
      </c>
      <c r="L58" s="12">
        <v>0.3</v>
      </c>
      <c r="M58" s="12">
        <v>0.3</v>
      </c>
      <c r="N58" s="12">
        <v>0.3</v>
      </c>
      <c r="O58" s="14">
        <v>0</v>
      </c>
    </row>
    <row r="59" spans="1:15" ht="15" x14ac:dyDescent="0.2">
      <c r="A59" s="8">
        <v>478</v>
      </c>
      <c r="B59" s="12">
        <v>0</v>
      </c>
      <c r="C59" s="12">
        <v>0</v>
      </c>
      <c r="D59" s="12">
        <v>0</v>
      </c>
      <c r="E59" s="12">
        <v>0</v>
      </c>
      <c r="F59" s="12">
        <v>0</v>
      </c>
      <c r="G59" s="12">
        <v>0</v>
      </c>
      <c r="H59" s="12">
        <v>0</v>
      </c>
      <c r="I59" s="12">
        <v>0</v>
      </c>
      <c r="J59" s="12">
        <v>0</v>
      </c>
      <c r="K59" s="12">
        <v>0</v>
      </c>
      <c r="L59" s="12">
        <v>0</v>
      </c>
      <c r="M59" s="12">
        <v>0</v>
      </c>
      <c r="N59" s="12">
        <v>0</v>
      </c>
      <c r="O59" s="14">
        <v>0</v>
      </c>
    </row>
    <row r="60" spans="1:15" ht="15" x14ac:dyDescent="0.2">
      <c r="A60" s="8">
        <v>484</v>
      </c>
      <c r="B60" s="12">
        <v>6240.38</v>
      </c>
      <c r="C60" s="12">
        <v>6231.02</v>
      </c>
      <c r="D60" s="12">
        <v>6217.59</v>
      </c>
      <c r="E60" s="12">
        <v>6205.62</v>
      </c>
      <c r="F60" s="12">
        <v>6193.07</v>
      </c>
      <c r="G60" s="12">
        <v>6174.77</v>
      </c>
      <c r="H60" s="12">
        <v>6163.6</v>
      </c>
      <c r="I60" s="12">
        <v>6147.75</v>
      </c>
      <c r="J60" s="12">
        <v>6128.42</v>
      </c>
      <c r="K60" s="12">
        <v>6108.55</v>
      </c>
      <c r="L60" s="12">
        <v>6093.94</v>
      </c>
      <c r="M60" s="12">
        <v>6075.3</v>
      </c>
      <c r="N60" s="12">
        <v>6065.93</v>
      </c>
      <c r="O60" s="14">
        <v>137.99</v>
      </c>
    </row>
    <row r="61" spans="1:15" ht="15" x14ac:dyDescent="0.2">
      <c r="A61" s="8">
        <v>504</v>
      </c>
      <c r="B61" s="12">
        <v>0.28999999999999998</v>
      </c>
      <c r="C61" s="12">
        <v>0.28999999999999998</v>
      </c>
      <c r="D61" s="12">
        <v>0.28999999999999998</v>
      </c>
      <c r="E61" s="12">
        <v>0.28999999999999998</v>
      </c>
      <c r="F61" s="12">
        <v>0.28999999999999998</v>
      </c>
      <c r="G61" s="12">
        <v>0.28999999999999998</v>
      </c>
      <c r="H61" s="12">
        <v>0.28999999999999998</v>
      </c>
      <c r="I61" s="12">
        <v>0.28999999999999998</v>
      </c>
      <c r="J61" s="12">
        <v>0.28999999999999998</v>
      </c>
      <c r="K61" s="12">
        <v>0.28999999999999998</v>
      </c>
      <c r="L61" s="12">
        <v>0.28999999999999998</v>
      </c>
      <c r="M61" s="12">
        <v>0.28999999999999998</v>
      </c>
      <c r="N61" s="12">
        <v>0.28999999999999998</v>
      </c>
      <c r="O61" s="14">
        <v>0</v>
      </c>
    </row>
    <row r="62" spans="1:15" ht="15" x14ac:dyDescent="0.2">
      <c r="A62" s="8">
        <v>508</v>
      </c>
      <c r="B62" s="12">
        <v>2715.54</v>
      </c>
      <c r="C62" s="12">
        <v>2712.2</v>
      </c>
      <c r="D62" s="12">
        <v>2705.97</v>
      </c>
      <c r="E62" s="12">
        <v>2703.78</v>
      </c>
      <c r="F62" s="12">
        <v>2700.63</v>
      </c>
      <c r="G62" s="12">
        <v>2697.29</v>
      </c>
      <c r="H62" s="12">
        <v>2693.63</v>
      </c>
      <c r="I62" s="12">
        <v>2688.96</v>
      </c>
      <c r="J62" s="12">
        <v>2684.88</v>
      </c>
      <c r="K62" s="12">
        <v>2677.67</v>
      </c>
      <c r="L62" s="12">
        <v>2671.61</v>
      </c>
      <c r="M62" s="12">
        <v>2668.8</v>
      </c>
      <c r="N62" s="12">
        <v>2666.25</v>
      </c>
      <c r="O62" s="14">
        <v>11.02</v>
      </c>
    </row>
    <row r="63" spans="1:15" ht="15" x14ac:dyDescent="0.2">
      <c r="A63" s="8">
        <v>512</v>
      </c>
      <c r="B63" s="12">
        <v>0.02</v>
      </c>
      <c r="C63" s="12">
        <v>0.02</v>
      </c>
      <c r="D63" s="12">
        <v>0.02</v>
      </c>
      <c r="E63" s="12">
        <v>0.02</v>
      </c>
      <c r="F63" s="12">
        <v>0.02</v>
      </c>
      <c r="G63" s="12">
        <v>0.02</v>
      </c>
      <c r="H63" s="12">
        <v>0.02</v>
      </c>
      <c r="I63" s="12">
        <v>0.02</v>
      </c>
      <c r="J63" s="12">
        <v>0.02</v>
      </c>
      <c r="K63" s="12">
        <v>0.02</v>
      </c>
      <c r="L63" s="12">
        <v>0.02</v>
      </c>
      <c r="M63" s="12">
        <v>0.02</v>
      </c>
      <c r="N63" s="12">
        <v>0.02</v>
      </c>
      <c r="O63" s="14">
        <v>0</v>
      </c>
    </row>
    <row r="64" spans="1:15" ht="15" x14ac:dyDescent="0.2">
      <c r="A64" s="8">
        <v>520</v>
      </c>
      <c r="B64" s="12">
        <v>0</v>
      </c>
      <c r="C64" s="12">
        <v>0</v>
      </c>
      <c r="D64" s="12">
        <v>0</v>
      </c>
      <c r="E64" s="12">
        <v>0</v>
      </c>
      <c r="F64" s="12">
        <v>0</v>
      </c>
      <c r="G64" s="12">
        <v>0</v>
      </c>
      <c r="H64" s="12">
        <v>0</v>
      </c>
      <c r="I64" s="12">
        <v>0</v>
      </c>
      <c r="J64" s="12">
        <v>0</v>
      </c>
      <c r="K64" s="12">
        <v>0</v>
      </c>
      <c r="L64" s="12">
        <v>0</v>
      </c>
      <c r="M64" s="12">
        <v>0</v>
      </c>
      <c r="N64" s="12">
        <v>0</v>
      </c>
      <c r="O64" s="14">
        <v>0</v>
      </c>
    </row>
    <row r="65" spans="1:15" ht="15" x14ac:dyDescent="0.2">
      <c r="A65" s="8">
        <v>528</v>
      </c>
      <c r="B65" s="12">
        <v>2.27</v>
      </c>
      <c r="C65" s="12">
        <v>2.27</v>
      </c>
      <c r="D65" s="12">
        <v>2.27</v>
      </c>
      <c r="E65" s="12">
        <v>2.27</v>
      </c>
      <c r="F65" s="12">
        <v>2.27</v>
      </c>
      <c r="G65" s="12">
        <v>2.27</v>
      </c>
      <c r="H65" s="12">
        <v>2.27</v>
      </c>
      <c r="I65" s="12">
        <v>2.27</v>
      </c>
      <c r="J65" s="12">
        <v>2.27</v>
      </c>
      <c r="K65" s="12">
        <v>2.27</v>
      </c>
      <c r="L65" s="12">
        <v>2.27</v>
      </c>
      <c r="M65" s="12">
        <v>2.27</v>
      </c>
      <c r="N65" s="12">
        <v>2.2599999999999998</v>
      </c>
      <c r="O65" s="14">
        <v>0.05</v>
      </c>
    </row>
    <row r="66" spans="1:15" ht="15" x14ac:dyDescent="0.2">
      <c r="A66" s="8">
        <v>531</v>
      </c>
      <c r="B66" s="12">
        <v>4.4800000000000004</v>
      </c>
      <c r="C66" s="12">
        <v>4.4800000000000004</v>
      </c>
      <c r="D66" s="12">
        <v>4.4800000000000004</v>
      </c>
      <c r="E66" s="12">
        <v>4.47</v>
      </c>
      <c r="F66" s="12">
        <v>4.47</v>
      </c>
      <c r="G66" s="12">
        <v>4.47</v>
      </c>
      <c r="H66" s="12">
        <v>4.47</v>
      </c>
      <c r="I66" s="12">
        <v>4.46</v>
      </c>
      <c r="J66" s="12">
        <v>4.46</v>
      </c>
      <c r="K66" s="12">
        <v>4.46</v>
      </c>
      <c r="L66" s="12">
        <v>4.46</v>
      </c>
      <c r="M66" s="12">
        <v>4.46</v>
      </c>
      <c r="N66" s="12">
        <v>4.41</v>
      </c>
      <c r="O66" s="14">
        <v>7.0000000000000007E-2</v>
      </c>
    </row>
    <row r="67" spans="1:15" ht="15" x14ac:dyDescent="0.2">
      <c r="A67" s="8">
        <v>533</v>
      </c>
      <c r="B67" s="12">
        <v>0.65</v>
      </c>
      <c r="C67" s="12">
        <v>0.65</v>
      </c>
      <c r="D67" s="12">
        <v>0.65</v>
      </c>
      <c r="E67" s="12">
        <v>0.64</v>
      </c>
      <c r="F67" s="12">
        <v>0.64</v>
      </c>
      <c r="G67" s="12">
        <v>0.64</v>
      </c>
      <c r="H67" s="12">
        <v>0.64</v>
      </c>
      <c r="I67" s="12">
        <v>0.64</v>
      </c>
      <c r="J67" s="12">
        <v>0.64</v>
      </c>
      <c r="K67" s="12">
        <v>0.64</v>
      </c>
      <c r="L67" s="12">
        <v>0.64</v>
      </c>
      <c r="M67" s="12">
        <v>0.64</v>
      </c>
      <c r="N67" s="12">
        <v>0.64</v>
      </c>
      <c r="O67" s="14">
        <v>0.01</v>
      </c>
    </row>
    <row r="68" spans="1:15" ht="15" x14ac:dyDescent="0.2">
      <c r="A68" s="8">
        <v>540</v>
      </c>
      <c r="B68" s="12">
        <v>99.67</v>
      </c>
      <c r="C68" s="12">
        <v>99.66</v>
      </c>
      <c r="D68" s="12">
        <v>99.62</v>
      </c>
      <c r="E68" s="12">
        <v>99.59</v>
      </c>
      <c r="F68" s="12">
        <v>99.53</v>
      </c>
      <c r="G68" s="12">
        <v>99.52</v>
      </c>
      <c r="H68" s="12">
        <v>99.49</v>
      </c>
      <c r="I68" s="12">
        <v>99.26</v>
      </c>
      <c r="J68" s="12">
        <v>99.22</v>
      </c>
      <c r="K68" s="12">
        <v>99.2</v>
      </c>
      <c r="L68" s="12">
        <v>99.17</v>
      </c>
      <c r="M68" s="12">
        <v>99.1</v>
      </c>
      <c r="N68" s="12">
        <v>99.07</v>
      </c>
      <c r="O68" s="14">
        <v>0.04</v>
      </c>
    </row>
    <row r="69" spans="1:15" ht="15" x14ac:dyDescent="0.2">
      <c r="A69" s="8">
        <v>548</v>
      </c>
      <c r="B69" s="12">
        <v>10.11</v>
      </c>
      <c r="C69" s="12">
        <v>10.11</v>
      </c>
      <c r="D69" s="12">
        <v>10.11</v>
      </c>
      <c r="E69" s="12">
        <v>10.11</v>
      </c>
      <c r="F69" s="12">
        <v>10.11</v>
      </c>
      <c r="G69" s="12">
        <v>10.11</v>
      </c>
      <c r="H69" s="12">
        <v>10.11</v>
      </c>
      <c r="I69" s="12">
        <v>10.11</v>
      </c>
      <c r="J69" s="12">
        <v>10.11</v>
      </c>
      <c r="K69" s="12">
        <v>10.11</v>
      </c>
      <c r="L69" s="12">
        <v>10.11</v>
      </c>
      <c r="M69" s="12">
        <v>10.11</v>
      </c>
      <c r="N69" s="12">
        <v>10.11</v>
      </c>
      <c r="O69" s="14">
        <v>0</v>
      </c>
    </row>
    <row r="70" spans="1:15" ht="15" x14ac:dyDescent="0.2">
      <c r="A70" s="8">
        <v>554</v>
      </c>
      <c r="B70" s="12">
        <v>78.34</v>
      </c>
      <c r="C70" s="12">
        <v>78.31</v>
      </c>
      <c r="D70" s="12">
        <v>78.23</v>
      </c>
      <c r="E70" s="12">
        <v>78.22</v>
      </c>
      <c r="F70" s="12">
        <v>78.09</v>
      </c>
      <c r="G70" s="12">
        <v>77.98</v>
      </c>
      <c r="H70" s="12">
        <v>77.959999999999994</v>
      </c>
      <c r="I70" s="12">
        <v>77.87</v>
      </c>
      <c r="J70" s="12">
        <v>77.8</v>
      </c>
      <c r="K70" s="12">
        <v>77.709999999999994</v>
      </c>
      <c r="L70" s="12">
        <v>77.650000000000006</v>
      </c>
      <c r="M70" s="12">
        <v>77.61</v>
      </c>
      <c r="N70" s="12">
        <v>77.38</v>
      </c>
      <c r="O70" s="14">
        <v>0.36</v>
      </c>
    </row>
    <row r="71" spans="1:15" ht="15" x14ac:dyDescent="0.2">
      <c r="A71" s="8">
        <v>558</v>
      </c>
      <c r="B71" s="12">
        <v>2349.63</v>
      </c>
      <c r="C71" s="12">
        <v>2345.6799999999998</v>
      </c>
      <c r="D71" s="12">
        <v>2340.4</v>
      </c>
      <c r="E71" s="12">
        <v>2338.5300000000002</v>
      </c>
      <c r="F71" s="12">
        <v>2337.13</v>
      </c>
      <c r="G71" s="12">
        <v>2331.11</v>
      </c>
      <c r="H71" s="12">
        <v>2327.5300000000002</v>
      </c>
      <c r="I71" s="12">
        <v>2322.81</v>
      </c>
      <c r="J71" s="12">
        <v>2317.5500000000002</v>
      </c>
      <c r="K71" s="12">
        <v>2308.29</v>
      </c>
      <c r="L71" s="12">
        <v>2294.9299999999998</v>
      </c>
      <c r="M71" s="12">
        <v>2293.56</v>
      </c>
      <c r="N71" s="12">
        <v>2289.54</v>
      </c>
      <c r="O71" s="14">
        <v>13.38</v>
      </c>
    </row>
    <row r="72" spans="1:15" ht="15" x14ac:dyDescent="0.2">
      <c r="A72" s="8">
        <v>566</v>
      </c>
      <c r="B72" s="12">
        <v>6943.53</v>
      </c>
      <c r="C72" s="12">
        <v>6940.84</v>
      </c>
      <c r="D72" s="12">
        <v>6938.53</v>
      </c>
      <c r="E72" s="12">
        <v>6937.45</v>
      </c>
      <c r="F72" s="12">
        <v>6936.57</v>
      </c>
      <c r="G72" s="12">
        <v>6933.17</v>
      </c>
      <c r="H72" s="12">
        <v>6931.58</v>
      </c>
      <c r="I72" s="12">
        <v>6929.26</v>
      </c>
      <c r="J72" s="12">
        <v>6925.07</v>
      </c>
      <c r="K72" s="12">
        <v>6921.96</v>
      </c>
      <c r="L72" s="12">
        <v>6917.78</v>
      </c>
      <c r="M72" s="12">
        <v>6914.01</v>
      </c>
      <c r="N72" s="12">
        <v>6911.85</v>
      </c>
      <c r="O72" s="14">
        <v>7.43</v>
      </c>
    </row>
    <row r="73" spans="1:15" ht="15" x14ac:dyDescent="0.2">
      <c r="A73" s="8">
        <v>580</v>
      </c>
      <c r="B73" s="12">
        <v>0</v>
      </c>
      <c r="C73" s="12">
        <v>0</v>
      </c>
      <c r="D73" s="12">
        <v>0</v>
      </c>
      <c r="E73" s="12">
        <v>0</v>
      </c>
      <c r="F73" s="12">
        <v>0</v>
      </c>
      <c r="G73" s="12">
        <v>0</v>
      </c>
      <c r="H73" s="12">
        <v>0</v>
      </c>
      <c r="I73" s="12">
        <v>0</v>
      </c>
      <c r="J73" s="12">
        <v>0</v>
      </c>
      <c r="K73" s="12">
        <v>0</v>
      </c>
      <c r="L73" s="12">
        <v>0</v>
      </c>
      <c r="M73" s="12">
        <v>0</v>
      </c>
      <c r="N73" s="12">
        <v>0</v>
      </c>
      <c r="O73" s="14">
        <v>0</v>
      </c>
    </row>
    <row r="74" spans="1:15" ht="15" x14ac:dyDescent="0.2">
      <c r="A74" s="8">
        <v>583</v>
      </c>
      <c r="B74" s="12">
        <v>6.91</v>
      </c>
      <c r="C74" s="12">
        <v>6.91</v>
      </c>
      <c r="D74" s="12">
        <v>6.91</v>
      </c>
      <c r="E74" s="12">
        <v>6.91</v>
      </c>
      <c r="F74" s="12">
        <v>6.91</v>
      </c>
      <c r="G74" s="12">
        <v>6.91</v>
      </c>
      <c r="H74" s="12">
        <v>6.91</v>
      </c>
      <c r="I74" s="12">
        <v>6.91</v>
      </c>
      <c r="J74" s="12">
        <v>6.91</v>
      </c>
      <c r="K74" s="12">
        <v>6.91</v>
      </c>
      <c r="L74" s="12">
        <v>6.88</v>
      </c>
      <c r="M74" s="12">
        <v>6.88</v>
      </c>
      <c r="N74" s="12">
        <v>6.88</v>
      </c>
      <c r="O74" s="14">
        <v>0.08</v>
      </c>
    </row>
    <row r="75" spans="1:15" ht="15" x14ac:dyDescent="0.2">
      <c r="A75" s="8">
        <v>584</v>
      </c>
      <c r="B75" s="12">
        <v>0</v>
      </c>
      <c r="C75" s="12">
        <v>0</v>
      </c>
      <c r="D75" s="12">
        <v>0</v>
      </c>
      <c r="E75" s="12">
        <v>0</v>
      </c>
      <c r="F75" s="12">
        <v>0</v>
      </c>
      <c r="G75" s="12">
        <v>0</v>
      </c>
      <c r="H75" s="12">
        <v>0</v>
      </c>
      <c r="I75" s="12">
        <v>0</v>
      </c>
      <c r="J75" s="12">
        <v>0</v>
      </c>
      <c r="K75" s="12">
        <v>0</v>
      </c>
      <c r="L75" s="12">
        <v>0</v>
      </c>
      <c r="M75" s="12">
        <v>0</v>
      </c>
      <c r="N75" s="12">
        <v>0</v>
      </c>
      <c r="O75" s="14">
        <v>0</v>
      </c>
    </row>
    <row r="76" spans="1:15" ht="15" x14ac:dyDescent="0.2">
      <c r="A76" s="8">
        <v>585</v>
      </c>
      <c r="B76" s="12">
        <v>48.07</v>
      </c>
      <c r="C76" s="12">
        <v>48.06</v>
      </c>
      <c r="D76" s="12">
        <v>48.04</v>
      </c>
      <c r="E76" s="12">
        <v>48.03</v>
      </c>
      <c r="F76" s="12">
        <v>48.02</v>
      </c>
      <c r="G76" s="12">
        <v>48.01</v>
      </c>
      <c r="H76" s="12">
        <v>48</v>
      </c>
      <c r="I76" s="12">
        <v>47.97</v>
      </c>
      <c r="J76" s="12">
        <v>47.95</v>
      </c>
      <c r="K76" s="12">
        <v>47.95</v>
      </c>
      <c r="L76" s="12">
        <v>47.94</v>
      </c>
      <c r="M76" s="12">
        <v>47.93</v>
      </c>
      <c r="N76" s="12">
        <v>47.93</v>
      </c>
      <c r="O76" s="14">
        <v>0.04</v>
      </c>
    </row>
    <row r="77" spans="1:15" ht="15" x14ac:dyDescent="0.2">
      <c r="A77" s="8">
        <v>586</v>
      </c>
      <c r="B77" s="12">
        <v>15.03</v>
      </c>
      <c r="C77" s="12">
        <v>15.02</v>
      </c>
      <c r="D77" s="12">
        <v>15.02</v>
      </c>
      <c r="E77" s="12">
        <v>15.01</v>
      </c>
      <c r="F77" s="12">
        <v>15</v>
      </c>
      <c r="G77" s="12">
        <v>15</v>
      </c>
      <c r="H77" s="12">
        <v>14.99</v>
      </c>
      <c r="I77" s="12">
        <v>14.99</v>
      </c>
      <c r="J77" s="12">
        <v>14.99</v>
      </c>
      <c r="K77" s="12">
        <v>14.98</v>
      </c>
      <c r="L77" s="12">
        <v>14.98</v>
      </c>
      <c r="M77" s="12">
        <v>14.98</v>
      </c>
      <c r="N77" s="12">
        <v>14.98</v>
      </c>
      <c r="O77" s="14">
        <v>0</v>
      </c>
    </row>
    <row r="78" spans="1:15" ht="15" x14ac:dyDescent="0.2">
      <c r="A78" s="8">
        <v>591</v>
      </c>
      <c r="B78" s="12">
        <v>2768.44</v>
      </c>
      <c r="C78" s="12">
        <v>2763.74</v>
      </c>
      <c r="D78" s="12">
        <v>2759.06</v>
      </c>
      <c r="E78" s="12">
        <v>2756.14</v>
      </c>
      <c r="F78" s="12">
        <v>2751.56</v>
      </c>
      <c r="G78" s="12">
        <v>2747.75</v>
      </c>
      <c r="H78" s="12">
        <v>2734.53</v>
      </c>
      <c r="I78" s="12">
        <v>2728.62</v>
      </c>
      <c r="J78" s="12">
        <v>2715.94</v>
      </c>
      <c r="K78" s="12">
        <v>2702.86</v>
      </c>
      <c r="L78" s="12">
        <v>2698.38</v>
      </c>
      <c r="M78" s="12">
        <v>2693.1</v>
      </c>
      <c r="N78" s="12">
        <v>2689.17</v>
      </c>
      <c r="O78" s="14">
        <v>19.04</v>
      </c>
    </row>
    <row r="79" spans="1:15" ht="15" x14ac:dyDescent="0.2">
      <c r="A79" s="8">
        <v>598</v>
      </c>
      <c r="B79" s="12">
        <v>5982.06</v>
      </c>
      <c r="C79" s="12">
        <v>5979.35</v>
      </c>
      <c r="D79" s="12">
        <v>5976.95</v>
      </c>
      <c r="E79" s="12">
        <v>5975.19</v>
      </c>
      <c r="F79" s="12">
        <v>5971.93</v>
      </c>
      <c r="G79" s="12">
        <v>5969.62</v>
      </c>
      <c r="H79" s="12">
        <v>5968.14</v>
      </c>
      <c r="I79" s="12">
        <v>5966.91</v>
      </c>
      <c r="J79" s="12">
        <v>5960.05</v>
      </c>
      <c r="K79" s="12">
        <v>5956.49</v>
      </c>
      <c r="L79" s="12">
        <v>5953.89</v>
      </c>
      <c r="M79" s="12">
        <v>5951.38</v>
      </c>
      <c r="N79" s="12">
        <v>5648.63</v>
      </c>
      <c r="O79" s="14">
        <v>11.32</v>
      </c>
    </row>
    <row r="80" spans="1:15" ht="15" x14ac:dyDescent="0.2">
      <c r="A80" s="8">
        <v>604</v>
      </c>
      <c r="B80" s="12">
        <v>18.829999999999998</v>
      </c>
      <c r="C80" s="12">
        <v>18.760000000000002</v>
      </c>
      <c r="D80" s="12">
        <v>18.71</v>
      </c>
      <c r="E80" s="12">
        <v>18.64</v>
      </c>
      <c r="F80" s="12">
        <v>18.63</v>
      </c>
      <c r="G80" s="12">
        <v>18.489999999999998</v>
      </c>
      <c r="H80" s="12">
        <v>18.420000000000002</v>
      </c>
      <c r="I80" s="12">
        <v>18.329999999999998</v>
      </c>
      <c r="J80" s="12">
        <v>18.27</v>
      </c>
      <c r="K80" s="12">
        <v>18.25</v>
      </c>
      <c r="L80" s="12">
        <v>18.14</v>
      </c>
      <c r="M80" s="12">
        <v>18.13</v>
      </c>
      <c r="N80" s="12">
        <v>17.52</v>
      </c>
      <c r="O80" s="14">
        <v>0.43</v>
      </c>
    </row>
    <row r="81" spans="1:15" ht="15" x14ac:dyDescent="0.2">
      <c r="A81" s="8">
        <v>608</v>
      </c>
      <c r="B81" s="12">
        <v>2115.15</v>
      </c>
      <c r="C81" s="12">
        <v>2113.9299999999998</v>
      </c>
      <c r="D81" s="12">
        <v>2112.19</v>
      </c>
      <c r="E81" s="12">
        <v>2110.58</v>
      </c>
      <c r="F81" s="12">
        <v>2107.9899999999998</v>
      </c>
      <c r="G81" s="12">
        <v>2106.42</v>
      </c>
      <c r="H81" s="12">
        <v>2103.8200000000002</v>
      </c>
      <c r="I81" s="12">
        <v>2101.38</v>
      </c>
      <c r="J81" s="12">
        <v>2099.29</v>
      </c>
      <c r="K81" s="12">
        <v>2095.9699999999998</v>
      </c>
      <c r="L81" s="12">
        <v>2093.04</v>
      </c>
      <c r="M81" s="12">
        <v>2091.4299999999998</v>
      </c>
      <c r="N81" s="12">
        <v>2087.61</v>
      </c>
      <c r="O81" s="14">
        <v>1.63</v>
      </c>
    </row>
    <row r="82" spans="1:15" ht="15" x14ac:dyDescent="0.2">
      <c r="A82" s="8">
        <v>624</v>
      </c>
      <c r="B82" s="12">
        <v>2550.67</v>
      </c>
      <c r="C82" s="12">
        <v>2548.2600000000002</v>
      </c>
      <c r="D82" s="12">
        <v>2535.84</v>
      </c>
      <c r="E82" s="12">
        <v>2534.16</v>
      </c>
      <c r="F82" s="12">
        <v>2528.8200000000002</v>
      </c>
      <c r="G82" s="12">
        <v>2523.67</v>
      </c>
      <c r="H82" s="12">
        <v>2520.3200000000002</v>
      </c>
      <c r="I82" s="12">
        <v>2512.59</v>
      </c>
      <c r="J82" s="12">
        <v>2508.33</v>
      </c>
      <c r="K82" s="12">
        <v>2493.06</v>
      </c>
      <c r="L82" s="12">
        <v>2480.6799999999998</v>
      </c>
      <c r="M82" s="12">
        <v>2474.1</v>
      </c>
      <c r="N82" s="12">
        <v>2473.6</v>
      </c>
      <c r="O82" s="14">
        <v>26.01</v>
      </c>
    </row>
    <row r="83" spans="1:15" ht="15" x14ac:dyDescent="0.2">
      <c r="A83" s="8">
        <v>626</v>
      </c>
      <c r="B83" s="12">
        <v>8.5299999999999994</v>
      </c>
      <c r="C83" s="12">
        <v>8.5299999999999994</v>
      </c>
      <c r="D83" s="12">
        <v>8.5299999999999994</v>
      </c>
      <c r="E83" s="12">
        <v>8.5299999999999994</v>
      </c>
      <c r="F83" s="12">
        <v>8.52</v>
      </c>
      <c r="G83" s="12">
        <v>8.51</v>
      </c>
      <c r="H83" s="12">
        <v>8.5</v>
      </c>
      <c r="I83" s="12">
        <v>8.4700000000000006</v>
      </c>
      <c r="J83" s="12">
        <v>8.4700000000000006</v>
      </c>
      <c r="K83" s="12">
        <v>8.4600000000000009</v>
      </c>
      <c r="L83" s="12">
        <v>8.4499999999999993</v>
      </c>
      <c r="M83" s="12">
        <v>8.4499999999999993</v>
      </c>
      <c r="N83" s="12">
        <v>8.43</v>
      </c>
      <c r="O83" s="14">
        <v>0</v>
      </c>
    </row>
    <row r="84" spans="1:15" ht="15" x14ac:dyDescent="0.2">
      <c r="A84" s="8">
        <v>630</v>
      </c>
      <c r="B84" s="12">
        <v>110.12</v>
      </c>
      <c r="C84" s="12">
        <v>110.05</v>
      </c>
      <c r="D84" s="12">
        <v>110.02</v>
      </c>
      <c r="E84" s="12">
        <v>109.92</v>
      </c>
      <c r="F84" s="12">
        <v>109.79</v>
      </c>
      <c r="G84" s="12">
        <v>109.77</v>
      </c>
      <c r="H84" s="12">
        <v>109.66</v>
      </c>
      <c r="I84" s="12">
        <v>109.56</v>
      </c>
      <c r="J84" s="12">
        <v>109.49</v>
      </c>
      <c r="K84" s="12">
        <v>109.44</v>
      </c>
      <c r="L84" s="12">
        <v>109.39</v>
      </c>
      <c r="M84" s="12">
        <v>109.34</v>
      </c>
      <c r="N84" s="12">
        <v>109.28</v>
      </c>
      <c r="O84" s="14">
        <v>2.17</v>
      </c>
    </row>
    <row r="85" spans="1:15" ht="15" x14ac:dyDescent="0.2">
      <c r="A85" s="8">
        <v>634</v>
      </c>
      <c r="B85" s="12">
        <v>0</v>
      </c>
      <c r="C85" s="12">
        <v>0</v>
      </c>
      <c r="D85" s="12">
        <v>0</v>
      </c>
      <c r="E85" s="12">
        <v>0</v>
      </c>
      <c r="F85" s="12">
        <v>0</v>
      </c>
      <c r="G85" s="12">
        <v>0</v>
      </c>
      <c r="H85" s="12">
        <v>0</v>
      </c>
      <c r="I85" s="12">
        <v>0</v>
      </c>
      <c r="J85" s="12">
        <v>0</v>
      </c>
      <c r="K85" s="12">
        <v>0</v>
      </c>
      <c r="L85" s="12">
        <v>0</v>
      </c>
      <c r="M85" s="12">
        <v>0</v>
      </c>
      <c r="N85" s="12">
        <v>0</v>
      </c>
      <c r="O85" s="14">
        <v>0</v>
      </c>
    </row>
    <row r="86" spans="1:15" ht="15" x14ac:dyDescent="0.2">
      <c r="A86" s="8">
        <v>652</v>
      </c>
      <c r="B86" s="12">
        <v>4.49</v>
      </c>
      <c r="C86" s="12">
        <v>4.49</v>
      </c>
      <c r="D86" s="12">
        <v>4.49</v>
      </c>
      <c r="E86" s="12">
        <v>4.49</v>
      </c>
      <c r="F86" s="12">
        <v>4.49</v>
      </c>
      <c r="G86" s="12">
        <v>4.49</v>
      </c>
      <c r="H86" s="12">
        <v>4.49</v>
      </c>
      <c r="I86" s="12">
        <v>4.49</v>
      </c>
      <c r="J86" s="12">
        <v>4.4800000000000004</v>
      </c>
      <c r="K86" s="12">
        <v>4.4800000000000004</v>
      </c>
      <c r="L86" s="12">
        <v>4.4800000000000004</v>
      </c>
      <c r="M86" s="12">
        <v>4.4800000000000004</v>
      </c>
      <c r="N86" s="12">
        <v>4.4800000000000004</v>
      </c>
      <c r="O86" s="14">
        <v>0.01</v>
      </c>
    </row>
    <row r="87" spans="1:15" ht="15" x14ac:dyDescent="0.2">
      <c r="A87" s="8">
        <v>659</v>
      </c>
      <c r="B87" s="12">
        <v>57.94</v>
      </c>
      <c r="C87" s="12">
        <v>57.65</v>
      </c>
      <c r="D87" s="12">
        <v>57.54</v>
      </c>
      <c r="E87" s="12">
        <v>57.36</v>
      </c>
      <c r="F87" s="12">
        <v>57.19</v>
      </c>
      <c r="G87" s="12">
        <v>57.06</v>
      </c>
      <c r="H87" s="12">
        <v>56.88</v>
      </c>
      <c r="I87" s="12">
        <v>56.79</v>
      </c>
      <c r="J87" s="12">
        <v>56.63</v>
      </c>
      <c r="K87" s="12">
        <v>56.52</v>
      </c>
      <c r="L87" s="12">
        <v>56.42</v>
      </c>
      <c r="M87" s="12">
        <v>56.34</v>
      </c>
      <c r="N87" s="12">
        <v>56.27</v>
      </c>
      <c r="O87" s="14">
        <v>0.98</v>
      </c>
    </row>
    <row r="88" spans="1:15" ht="15" x14ac:dyDescent="0.2">
      <c r="A88" s="8">
        <v>660</v>
      </c>
      <c r="B88" s="12">
        <v>0.03</v>
      </c>
      <c r="C88" s="12">
        <v>0.03</v>
      </c>
      <c r="D88" s="12">
        <v>0.03</v>
      </c>
      <c r="E88" s="12">
        <v>0.03</v>
      </c>
      <c r="F88" s="12">
        <v>0.03</v>
      </c>
      <c r="G88" s="12">
        <v>0.03</v>
      </c>
      <c r="H88" s="12">
        <v>0.03</v>
      </c>
      <c r="I88" s="12">
        <v>0.03</v>
      </c>
      <c r="J88" s="12">
        <v>0.03</v>
      </c>
      <c r="K88" s="12">
        <v>0.03</v>
      </c>
      <c r="L88" s="12">
        <v>0.03</v>
      </c>
      <c r="M88" s="12">
        <v>0.03</v>
      </c>
      <c r="N88" s="12">
        <v>0.03</v>
      </c>
      <c r="O88" s="14">
        <v>0</v>
      </c>
    </row>
    <row r="89" spans="1:15" ht="15" x14ac:dyDescent="0.2">
      <c r="A89" s="8">
        <v>662</v>
      </c>
      <c r="B89" s="12">
        <v>1.05</v>
      </c>
      <c r="C89" s="12">
        <v>1.05</v>
      </c>
      <c r="D89" s="12">
        <v>1.05</v>
      </c>
      <c r="E89" s="12">
        <v>1.05</v>
      </c>
      <c r="F89" s="12">
        <v>1.05</v>
      </c>
      <c r="G89" s="12">
        <v>1.05</v>
      </c>
      <c r="H89" s="12">
        <v>1.05</v>
      </c>
      <c r="I89" s="12">
        <v>1.05</v>
      </c>
      <c r="J89" s="12">
        <v>1.05</v>
      </c>
      <c r="K89" s="12">
        <v>1.05</v>
      </c>
      <c r="L89" s="12">
        <v>1.05</v>
      </c>
      <c r="M89" s="12">
        <v>1.05</v>
      </c>
      <c r="N89" s="12">
        <v>1.05</v>
      </c>
      <c r="O89" s="14">
        <v>0</v>
      </c>
    </row>
    <row r="90" spans="1:15" ht="15" x14ac:dyDescent="0.2">
      <c r="A90" s="8">
        <v>663</v>
      </c>
      <c r="B90" s="12">
        <v>0.03</v>
      </c>
      <c r="C90" s="12">
        <v>0.03</v>
      </c>
      <c r="D90" s="12">
        <v>0.03</v>
      </c>
      <c r="E90" s="12">
        <v>0.03</v>
      </c>
      <c r="F90" s="12">
        <v>0.03</v>
      </c>
      <c r="G90" s="12">
        <v>0.03</v>
      </c>
      <c r="H90" s="12">
        <v>0.03</v>
      </c>
      <c r="I90" s="12">
        <v>0.03</v>
      </c>
      <c r="J90" s="12">
        <v>0.03</v>
      </c>
      <c r="K90" s="12">
        <v>0.03</v>
      </c>
      <c r="L90" s="12">
        <v>0.03</v>
      </c>
      <c r="M90" s="12">
        <v>0.03</v>
      </c>
      <c r="N90" s="12">
        <v>0.03</v>
      </c>
      <c r="O90" s="14">
        <v>0</v>
      </c>
    </row>
    <row r="91" spans="1:15" ht="15" x14ac:dyDescent="0.2">
      <c r="A91" s="8">
        <v>670</v>
      </c>
      <c r="B91" s="12">
        <v>76.84</v>
      </c>
      <c r="C91" s="12">
        <v>76.819999999999993</v>
      </c>
      <c r="D91" s="12">
        <v>76.8</v>
      </c>
      <c r="E91" s="12">
        <v>76.77</v>
      </c>
      <c r="F91" s="12">
        <v>76.739999999999995</v>
      </c>
      <c r="G91" s="12">
        <v>76.67</v>
      </c>
      <c r="H91" s="12">
        <v>76.650000000000006</v>
      </c>
      <c r="I91" s="12">
        <v>76.58</v>
      </c>
      <c r="J91" s="12">
        <v>76.489999999999995</v>
      </c>
      <c r="K91" s="12">
        <v>76.37</v>
      </c>
      <c r="L91" s="12">
        <v>76.150000000000006</v>
      </c>
      <c r="M91" s="12">
        <v>76.03</v>
      </c>
      <c r="N91" s="12">
        <v>75.95</v>
      </c>
      <c r="O91" s="14">
        <v>7.0000000000000007E-2</v>
      </c>
    </row>
    <row r="92" spans="1:15" ht="15" x14ac:dyDescent="0.2">
      <c r="A92" s="8">
        <v>682</v>
      </c>
      <c r="B92" s="12">
        <v>0.33</v>
      </c>
      <c r="C92" s="12">
        <v>0.33</v>
      </c>
      <c r="D92" s="12">
        <v>0.33</v>
      </c>
      <c r="E92" s="12">
        <v>0.33</v>
      </c>
      <c r="F92" s="12">
        <v>0.33</v>
      </c>
      <c r="G92" s="12">
        <v>0.33</v>
      </c>
      <c r="H92" s="12">
        <v>0.33</v>
      </c>
      <c r="I92" s="12">
        <v>0.33</v>
      </c>
      <c r="J92" s="12">
        <v>0.33</v>
      </c>
      <c r="K92" s="12">
        <v>0.33</v>
      </c>
      <c r="L92" s="12">
        <v>0.33</v>
      </c>
      <c r="M92" s="12">
        <v>0.33</v>
      </c>
      <c r="N92" s="12">
        <v>0.33</v>
      </c>
      <c r="O92" s="14">
        <v>0</v>
      </c>
    </row>
    <row r="93" spans="1:15" ht="15" x14ac:dyDescent="0.2">
      <c r="A93" s="8">
        <v>686</v>
      </c>
      <c r="B93" s="12">
        <v>239.72</v>
      </c>
      <c r="C93" s="12">
        <v>239.68</v>
      </c>
      <c r="D93" s="12">
        <v>239.47</v>
      </c>
      <c r="E93" s="12">
        <v>239.39</v>
      </c>
      <c r="F93" s="12">
        <v>239.26</v>
      </c>
      <c r="G93" s="12">
        <v>239.11</v>
      </c>
      <c r="H93" s="12">
        <v>239.05</v>
      </c>
      <c r="I93" s="12">
        <v>238.68</v>
      </c>
      <c r="J93" s="12">
        <v>237.89</v>
      </c>
      <c r="K93" s="12">
        <v>237.58</v>
      </c>
      <c r="L93" s="12">
        <v>237.1</v>
      </c>
      <c r="M93" s="12">
        <v>236.95</v>
      </c>
      <c r="N93" s="12">
        <v>236.95</v>
      </c>
      <c r="O93" s="14">
        <v>0.56000000000000005</v>
      </c>
    </row>
    <row r="94" spans="1:15" ht="15" x14ac:dyDescent="0.2">
      <c r="A94" s="8">
        <v>690</v>
      </c>
      <c r="B94" s="12">
        <v>5.39</v>
      </c>
      <c r="C94" s="12">
        <v>5.39</v>
      </c>
      <c r="D94" s="12">
        <v>5.39</v>
      </c>
      <c r="E94" s="12">
        <v>5.39</v>
      </c>
      <c r="F94" s="12">
        <v>5.39</v>
      </c>
      <c r="G94" s="12">
        <v>5.39</v>
      </c>
      <c r="H94" s="12">
        <v>5.39</v>
      </c>
      <c r="I94" s="12">
        <v>5.39</v>
      </c>
      <c r="J94" s="12">
        <v>5.39</v>
      </c>
      <c r="K94" s="12">
        <v>5.39</v>
      </c>
      <c r="L94" s="12">
        <v>5.39</v>
      </c>
      <c r="M94" s="12">
        <v>5.39</v>
      </c>
      <c r="N94" s="12">
        <v>5.39</v>
      </c>
      <c r="O94" s="14">
        <v>0</v>
      </c>
    </row>
    <row r="95" spans="1:15" ht="15" x14ac:dyDescent="0.2">
      <c r="A95" s="8">
        <v>694</v>
      </c>
      <c r="B95" s="12">
        <v>2917.01</v>
      </c>
      <c r="C95" s="12">
        <v>2911.37</v>
      </c>
      <c r="D95" s="12">
        <v>2902.42</v>
      </c>
      <c r="E95" s="12">
        <v>2899.53</v>
      </c>
      <c r="F95" s="12">
        <v>2898.51</v>
      </c>
      <c r="G95" s="12">
        <v>2897.07</v>
      </c>
      <c r="H95" s="12">
        <v>2889.27</v>
      </c>
      <c r="I95" s="12">
        <v>2885.51</v>
      </c>
      <c r="J95" s="12">
        <v>2884.01</v>
      </c>
      <c r="K95" s="12">
        <v>2872.42</v>
      </c>
      <c r="L95" s="12">
        <v>2869.92</v>
      </c>
      <c r="M95" s="12">
        <v>2863.46</v>
      </c>
      <c r="N95" s="12">
        <v>2862.25</v>
      </c>
      <c r="O95" s="14">
        <v>27.17</v>
      </c>
    </row>
    <row r="96" spans="1:15" ht="15" x14ac:dyDescent="0.2">
      <c r="A96" s="8">
        <v>702</v>
      </c>
      <c r="B96" s="12">
        <v>1.67</v>
      </c>
      <c r="C96" s="12">
        <v>1.66</v>
      </c>
      <c r="D96" s="12">
        <v>1.65</v>
      </c>
      <c r="E96" s="12">
        <v>1.65</v>
      </c>
      <c r="F96" s="12">
        <v>1.65</v>
      </c>
      <c r="G96" s="12">
        <v>1.65</v>
      </c>
      <c r="H96" s="12">
        <v>1.65</v>
      </c>
      <c r="I96" s="12">
        <v>1.65</v>
      </c>
      <c r="J96" s="12">
        <v>1.65</v>
      </c>
      <c r="K96" s="12">
        <v>1.65</v>
      </c>
      <c r="L96" s="12">
        <v>1.65</v>
      </c>
      <c r="M96" s="12">
        <v>1.65</v>
      </c>
      <c r="N96" s="12">
        <v>1.65</v>
      </c>
      <c r="O96" s="14">
        <v>0.01</v>
      </c>
    </row>
    <row r="97" spans="1:15" ht="15" x14ac:dyDescent="0.2">
      <c r="A97" s="8">
        <v>704</v>
      </c>
      <c r="B97" s="12">
        <v>1287.9100000000001</v>
      </c>
      <c r="C97" s="12">
        <v>1285.01</v>
      </c>
      <c r="D97" s="12">
        <v>1283.27</v>
      </c>
      <c r="E97" s="12">
        <v>1282.24</v>
      </c>
      <c r="F97" s="12">
        <v>1280.6199999999999</v>
      </c>
      <c r="G97" s="12">
        <v>1278.93</v>
      </c>
      <c r="H97" s="12">
        <v>1277.24</v>
      </c>
      <c r="I97" s="12">
        <v>1274.74</v>
      </c>
      <c r="J97" s="12">
        <v>1272.78</v>
      </c>
      <c r="K97" s="12">
        <v>1269.1500000000001</v>
      </c>
      <c r="L97" s="12">
        <v>1266.6199999999999</v>
      </c>
      <c r="M97" s="12">
        <v>1264.76</v>
      </c>
      <c r="N97" s="12">
        <v>1262.93</v>
      </c>
      <c r="O97" s="14">
        <v>9.39</v>
      </c>
    </row>
    <row r="98" spans="1:15" ht="15" x14ac:dyDescent="0.2">
      <c r="A98" s="8">
        <v>706</v>
      </c>
      <c r="B98" s="12">
        <v>42.83</v>
      </c>
      <c r="C98" s="12">
        <v>42.83</v>
      </c>
      <c r="D98" s="12">
        <v>42.82</v>
      </c>
      <c r="E98" s="12">
        <v>42.82</v>
      </c>
      <c r="F98" s="12">
        <v>42.82</v>
      </c>
      <c r="G98" s="12">
        <v>42.81</v>
      </c>
      <c r="H98" s="12">
        <v>42.81</v>
      </c>
      <c r="I98" s="12">
        <v>42.8</v>
      </c>
      <c r="J98" s="12">
        <v>42.8</v>
      </c>
      <c r="K98" s="12">
        <v>42.78</v>
      </c>
      <c r="L98" s="12">
        <v>42.78</v>
      </c>
      <c r="M98" s="12">
        <v>42.78</v>
      </c>
      <c r="N98" s="12">
        <v>42.77</v>
      </c>
      <c r="O98" s="14">
        <v>0</v>
      </c>
    </row>
    <row r="99" spans="1:15" ht="15" x14ac:dyDescent="0.2">
      <c r="A99" s="8">
        <v>710</v>
      </c>
      <c r="B99" s="12">
        <v>262.64</v>
      </c>
      <c r="C99" s="12">
        <v>258.04000000000002</v>
      </c>
      <c r="D99" s="12">
        <v>252.95</v>
      </c>
      <c r="E99" s="12">
        <v>249.97</v>
      </c>
      <c r="F99" s="12">
        <v>244.76</v>
      </c>
      <c r="G99" s="12">
        <v>243.87</v>
      </c>
      <c r="H99" s="12">
        <v>239.29</v>
      </c>
      <c r="I99" s="12">
        <v>231.05</v>
      </c>
      <c r="J99" s="12">
        <v>228.12</v>
      </c>
      <c r="K99" s="12">
        <v>221.83</v>
      </c>
      <c r="L99" s="12">
        <v>220.6</v>
      </c>
      <c r="M99" s="12">
        <v>216.98</v>
      </c>
      <c r="N99" s="12">
        <v>213.1</v>
      </c>
      <c r="O99" s="14">
        <v>55.52</v>
      </c>
    </row>
    <row r="100" spans="1:15" ht="15" x14ac:dyDescent="0.2">
      <c r="A100" s="8">
        <v>729</v>
      </c>
      <c r="B100" s="12">
        <v>0.01</v>
      </c>
      <c r="C100" s="12">
        <v>0.01</v>
      </c>
      <c r="D100" s="12">
        <v>0.01</v>
      </c>
      <c r="E100" s="12">
        <v>0.01</v>
      </c>
      <c r="F100" s="12">
        <v>0.01</v>
      </c>
      <c r="G100" s="12">
        <v>0.01</v>
      </c>
      <c r="H100" s="12">
        <v>0.01</v>
      </c>
      <c r="I100" s="12">
        <v>0.01</v>
      </c>
      <c r="J100" s="12">
        <v>0.01</v>
      </c>
      <c r="K100" s="12">
        <v>0.01</v>
      </c>
      <c r="L100" s="12">
        <v>0.01</v>
      </c>
      <c r="M100" s="12">
        <v>0.01</v>
      </c>
      <c r="N100" s="12">
        <v>0.01</v>
      </c>
      <c r="O100" s="14">
        <v>0</v>
      </c>
    </row>
    <row r="101" spans="1:15" ht="15" x14ac:dyDescent="0.2">
      <c r="A101" s="8">
        <v>740</v>
      </c>
      <c r="B101" s="12">
        <v>2669.35</v>
      </c>
      <c r="C101" s="12">
        <v>2668.09</v>
      </c>
      <c r="D101" s="12">
        <v>2666.4</v>
      </c>
      <c r="E101" s="12">
        <v>2664.21</v>
      </c>
      <c r="F101" s="12">
        <v>2660.01</v>
      </c>
      <c r="G101" s="12">
        <v>2658.11</v>
      </c>
      <c r="H101" s="12">
        <v>2656.63</v>
      </c>
      <c r="I101" s="12">
        <v>2654.59</v>
      </c>
      <c r="J101" s="12">
        <v>2652.3</v>
      </c>
      <c r="K101" s="12">
        <v>2650.58</v>
      </c>
      <c r="L101" s="12">
        <v>2649.65</v>
      </c>
      <c r="M101" s="12">
        <v>2647.86</v>
      </c>
      <c r="N101" s="12">
        <v>2642.75</v>
      </c>
      <c r="O101" s="14">
        <v>1.9</v>
      </c>
    </row>
    <row r="102" spans="1:15" ht="15" x14ac:dyDescent="0.2">
      <c r="A102" s="8">
        <v>764</v>
      </c>
      <c r="B102" s="12">
        <v>4361.6499999999996</v>
      </c>
      <c r="C102" s="12">
        <v>4351.92</v>
      </c>
      <c r="D102" s="12">
        <v>4334.8999999999996</v>
      </c>
      <c r="E102" s="12">
        <v>4315.1000000000004</v>
      </c>
      <c r="F102" s="12">
        <v>4279.42</v>
      </c>
      <c r="G102" s="12">
        <v>4245.12</v>
      </c>
      <c r="H102" s="12">
        <v>4208.9799999999996</v>
      </c>
      <c r="I102" s="12">
        <v>4172.7</v>
      </c>
      <c r="J102" s="12">
        <v>4142.95</v>
      </c>
      <c r="K102" s="12">
        <v>4090.21</v>
      </c>
      <c r="L102" s="12">
        <v>4051.74</v>
      </c>
      <c r="M102" s="12">
        <v>4023.65</v>
      </c>
      <c r="N102" s="12">
        <v>3999.79</v>
      </c>
      <c r="O102" s="14">
        <v>197.18</v>
      </c>
    </row>
    <row r="103" spans="1:15" ht="15" x14ac:dyDescent="0.2">
      <c r="A103" s="8">
        <v>768</v>
      </c>
      <c r="B103" s="12">
        <v>0.65</v>
      </c>
      <c r="C103" s="12">
        <v>0.65</v>
      </c>
      <c r="D103" s="12">
        <v>0.65</v>
      </c>
      <c r="E103" s="12">
        <v>0.65</v>
      </c>
      <c r="F103" s="12">
        <v>0.65</v>
      </c>
      <c r="G103" s="12">
        <v>0.65</v>
      </c>
      <c r="H103" s="12">
        <v>0.65</v>
      </c>
      <c r="I103" s="12">
        <v>0.65</v>
      </c>
      <c r="J103" s="12">
        <v>0.65</v>
      </c>
      <c r="K103" s="12">
        <v>0.65</v>
      </c>
      <c r="L103" s="12">
        <v>0.65</v>
      </c>
      <c r="M103" s="12">
        <v>0.65</v>
      </c>
      <c r="N103" s="12">
        <v>0.65</v>
      </c>
      <c r="O103" s="14">
        <v>0</v>
      </c>
    </row>
    <row r="104" spans="1:15" ht="15" x14ac:dyDescent="0.2">
      <c r="A104" s="8">
        <v>776</v>
      </c>
      <c r="B104" s="12">
        <v>0</v>
      </c>
      <c r="C104" s="12">
        <v>0</v>
      </c>
      <c r="D104" s="12">
        <v>0</v>
      </c>
      <c r="E104" s="12">
        <v>0</v>
      </c>
      <c r="F104" s="12">
        <v>0</v>
      </c>
      <c r="G104" s="12">
        <v>0</v>
      </c>
      <c r="H104" s="12">
        <v>0</v>
      </c>
      <c r="I104" s="12">
        <v>0</v>
      </c>
      <c r="J104" s="12">
        <v>0</v>
      </c>
      <c r="K104" s="12">
        <v>0</v>
      </c>
      <c r="L104" s="12">
        <v>0</v>
      </c>
      <c r="M104" s="12">
        <v>0</v>
      </c>
      <c r="N104" s="12">
        <v>0</v>
      </c>
      <c r="O104" s="14">
        <v>0</v>
      </c>
    </row>
    <row r="105" spans="1:15" ht="15" x14ac:dyDescent="0.2">
      <c r="A105" s="8">
        <v>780</v>
      </c>
      <c r="B105" s="12">
        <v>130.57</v>
      </c>
      <c r="C105" s="12">
        <v>129.80000000000001</v>
      </c>
      <c r="D105" s="12">
        <v>129.74</v>
      </c>
      <c r="E105" s="12">
        <v>129.69999999999999</v>
      </c>
      <c r="F105" s="12">
        <v>129.58000000000001</v>
      </c>
      <c r="G105" s="12">
        <v>129.55000000000001</v>
      </c>
      <c r="H105" s="12">
        <v>129.27000000000001</v>
      </c>
      <c r="I105" s="12">
        <v>129.01</v>
      </c>
      <c r="J105" s="12">
        <v>128.96</v>
      </c>
      <c r="K105" s="12">
        <v>128.91</v>
      </c>
      <c r="L105" s="12">
        <v>128.27000000000001</v>
      </c>
      <c r="M105" s="12">
        <v>128.24</v>
      </c>
      <c r="N105" s="12">
        <v>128.21</v>
      </c>
      <c r="O105" s="14">
        <v>0.32</v>
      </c>
    </row>
    <row r="106" spans="1:15" ht="15" x14ac:dyDescent="0.2">
      <c r="A106" s="8">
        <v>784</v>
      </c>
      <c r="B106" s="12">
        <v>0.27</v>
      </c>
      <c r="C106" s="12">
        <v>0.27</v>
      </c>
      <c r="D106" s="12">
        <v>0.27</v>
      </c>
      <c r="E106" s="12">
        <v>0.27</v>
      </c>
      <c r="F106" s="12">
        <v>0.27</v>
      </c>
      <c r="G106" s="12">
        <v>0.27</v>
      </c>
      <c r="H106" s="12">
        <v>0.27</v>
      </c>
      <c r="I106" s="12">
        <v>0.27</v>
      </c>
      <c r="J106" s="12">
        <v>0.27</v>
      </c>
      <c r="K106" s="12">
        <v>0.27</v>
      </c>
      <c r="L106" s="12">
        <v>0.27</v>
      </c>
      <c r="M106" s="12">
        <v>0.27</v>
      </c>
      <c r="N106" s="12">
        <v>0.27</v>
      </c>
      <c r="O106" s="14">
        <v>0</v>
      </c>
    </row>
    <row r="107" spans="1:15" ht="15" x14ac:dyDescent="0.2">
      <c r="A107" s="8">
        <v>796</v>
      </c>
      <c r="B107" s="12">
        <v>44.66</v>
      </c>
      <c r="C107" s="12">
        <v>44.65</v>
      </c>
      <c r="D107" s="12">
        <v>44.65</v>
      </c>
      <c r="E107" s="12">
        <v>44.62</v>
      </c>
      <c r="F107" s="12">
        <v>44.57</v>
      </c>
      <c r="G107" s="12">
        <v>44.5</v>
      </c>
      <c r="H107" s="12">
        <v>44.49</v>
      </c>
      <c r="I107" s="12">
        <v>44.22</v>
      </c>
      <c r="J107" s="12">
        <v>44.01</v>
      </c>
      <c r="K107" s="12">
        <v>43.44</v>
      </c>
      <c r="L107" s="12">
        <v>43.33</v>
      </c>
      <c r="M107" s="12">
        <v>43.31</v>
      </c>
      <c r="N107" s="12">
        <v>43.3</v>
      </c>
      <c r="O107" s="14">
        <v>0.05</v>
      </c>
    </row>
    <row r="108" spans="1:15" ht="15" x14ac:dyDescent="0.2">
      <c r="A108" s="8">
        <v>798</v>
      </c>
      <c r="B108" s="12">
        <v>0</v>
      </c>
      <c r="C108" s="12">
        <v>0</v>
      </c>
      <c r="D108" s="12">
        <v>0</v>
      </c>
      <c r="E108" s="12">
        <v>0</v>
      </c>
      <c r="F108" s="12">
        <v>0</v>
      </c>
      <c r="G108" s="12">
        <v>0</v>
      </c>
      <c r="H108" s="12">
        <v>0</v>
      </c>
      <c r="I108" s="12">
        <v>0</v>
      </c>
      <c r="J108" s="12">
        <v>0</v>
      </c>
      <c r="K108" s="12">
        <v>0</v>
      </c>
      <c r="L108" s="12">
        <v>0</v>
      </c>
      <c r="M108" s="12">
        <v>0</v>
      </c>
      <c r="N108" s="12">
        <v>0</v>
      </c>
      <c r="O108" s="14">
        <v>0</v>
      </c>
    </row>
    <row r="109" spans="1:15" ht="15" x14ac:dyDescent="0.2">
      <c r="A109" s="8">
        <v>818</v>
      </c>
      <c r="B109" s="12">
        <v>0.01</v>
      </c>
      <c r="C109" s="12">
        <v>0.01</v>
      </c>
      <c r="D109" s="12">
        <v>0.01</v>
      </c>
      <c r="E109" s="12">
        <v>0.01</v>
      </c>
      <c r="F109" s="12">
        <v>0.01</v>
      </c>
      <c r="G109" s="12">
        <v>0.01</v>
      </c>
      <c r="H109" s="12">
        <v>0.01</v>
      </c>
      <c r="I109" s="12">
        <v>0.01</v>
      </c>
      <c r="J109" s="12">
        <v>0.01</v>
      </c>
      <c r="K109" s="12">
        <v>0.01</v>
      </c>
      <c r="L109" s="12">
        <v>0.01</v>
      </c>
      <c r="M109" s="12">
        <v>0.01</v>
      </c>
      <c r="N109" s="12">
        <v>0.01</v>
      </c>
      <c r="O109" s="14">
        <v>0</v>
      </c>
    </row>
    <row r="110" spans="1:15" ht="15" x14ac:dyDescent="0.2">
      <c r="A110" s="8">
        <v>834</v>
      </c>
      <c r="B110" s="12">
        <v>1702.41</v>
      </c>
      <c r="C110" s="12">
        <v>1700.02</v>
      </c>
      <c r="D110" s="12">
        <v>1694.94</v>
      </c>
      <c r="E110" s="12">
        <v>1685.65</v>
      </c>
      <c r="F110" s="12">
        <v>1676.54</v>
      </c>
      <c r="G110" s="12">
        <v>1669.75</v>
      </c>
      <c r="H110" s="12">
        <v>1658.36</v>
      </c>
      <c r="I110" s="12">
        <v>1652.34</v>
      </c>
      <c r="J110" s="12">
        <v>1639.59</v>
      </c>
      <c r="K110" s="12">
        <v>1633.03</v>
      </c>
      <c r="L110" s="12">
        <v>1617.05</v>
      </c>
      <c r="M110" s="12">
        <v>1610.63</v>
      </c>
      <c r="N110" s="12">
        <v>1605.27</v>
      </c>
      <c r="O110" s="14">
        <v>34.82</v>
      </c>
    </row>
    <row r="111" spans="1:15" ht="15" x14ac:dyDescent="0.2">
      <c r="A111" s="8">
        <v>840</v>
      </c>
      <c r="B111" s="12">
        <v>1615.74</v>
      </c>
      <c r="C111" s="12">
        <v>1614.58</v>
      </c>
      <c r="D111" s="12">
        <v>1613.08</v>
      </c>
      <c r="E111" s="12">
        <v>1611.85</v>
      </c>
      <c r="F111" s="12">
        <v>1605.69</v>
      </c>
      <c r="G111" s="12">
        <v>1588.19</v>
      </c>
      <c r="H111" s="12">
        <v>1583.39</v>
      </c>
      <c r="I111" s="12">
        <v>1582.11</v>
      </c>
      <c r="J111" s="12">
        <v>1580.26</v>
      </c>
      <c r="K111" s="12">
        <v>1578.28</v>
      </c>
      <c r="L111" s="12">
        <v>1571.12</v>
      </c>
      <c r="M111" s="12">
        <v>1569.28</v>
      </c>
      <c r="N111" s="12">
        <v>1568.15</v>
      </c>
      <c r="O111" s="14">
        <v>16.91</v>
      </c>
    </row>
    <row r="112" spans="1:15" ht="15" x14ac:dyDescent="0.2">
      <c r="A112" s="8">
        <v>850</v>
      </c>
      <c r="B112" s="12">
        <v>1.91</v>
      </c>
      <c r="C112" s="12">
        <v>1.91</v>
      </c>
      <c r="D112" s="12">
        <v>1.91</v>
      </c>
      <c r="E112" s="12">
        <v>1.91</v>
      </c>
      <c r="F112" s="12">
        <v>1.91</v>
      </c>
      <c r="G112" s="12">
        <v>1.9</v>
      </c>
      <c r="H112" s="12">
        <v>1.9</v>
      </c>
      <c r="I112" s="12">
        <v>1.9</v>
      </c>
      <c r="J112" s="12">
        <v>1.9</v>
      </c>
      <c r="K112" s="12">
        <v>1.89</v>
      </c>
      <c r="L112" s="12">
        <v>1.89</v>
      </c>
      <c r="M112" s="12">
        <v>1.89</v>
      </c>
      <c r="N112" s="12">
        <v>1.89</v>
      </c>
      <c r="O112" s="14">
        <v>0</v>
      </c>
    </row>
    <row r="113" spans="1:15" ht="15" x14ac:dyDescent="0.2">
      <c r="A113" s="8">
        <v>862</v>
      </c>
      <c r="B113" s="12">
        <v>7579.08</v>
      </c>
      <c r="C113" s="12">
        <v>7568.88</v>
      </c>
      <c r="D113" s="12">
        <v>7565.52</v>
      </c>
      <c r="E113" s="12">
        <v>7560.52</v>
      </c>
      <c r="F113" s="12">
        <v>7558.14</v>
      </c>
      <c r="G113" s="12">
        <v>7554.86</v>
      </c>
      <c r="H113" s="12">
        <v>7551.59</v>
      </c>
      <c r="I113" s="12">
        <v>7545.91</v>
      </c>
      <c r="J113" s="12">
        <v>7541.41</v>
      </c>
      <c r="K113" s="12">
        <v>7537.37</v>
      </c>
      <c r="L113" s="12">
        <v>7532.55</v>
      </c>
      <c r="M113" s="12">
        <v>7529.07</v>
      </c>
      <c r="N113" s="12">
        <v>7525.52</v>
      </c>
      <c r="O113" s="14">
        <v>13.6</v>
      </c>
    </row>
    <row r="114" spans="1:15" ht="15" x14ac:dyDescent="0.2">
      <c r="A114" s="8">
        <v>876</v>
      </c>
      <c r="B114" s="12">
        <v>0</v>
      </c>
      <c r="C114" s="12">
        <v>0</v>
      </c>
      <c r="D114" s="12">
        <v>0</v>
      </c>
      <c r="E114" s="12">
        <v>0</v>
      </c>
      <c r="F114" s="12">
        <v>0</v>
      </c>
      <c r="G114" s="12">
        <v>0</v>
      </c>
      <c r="H114" s="12">
        <v>0</v>
      </c>
      <c r="I114" s="12">
        <v>0</v>
      </c>
      <c r="J114" s="12">
        <v>0</v>
      </c>
      <c r="K114" s="12">
        <v>0</v>
      </c>
      <c r="L114" s="12">
        <v>0</v>
      </c>
      <c r="M114" s="12">
        <v>0</v>
      </c>
      <c r="N114" s="12">
        <v>0</v>
      </c>
      <c r="O114" s="14">
        <v>0</v>
      </c>
    </row>
    <row r="115" spans="1:15" ht="15" x14ac:dyDescent="0.2">
      <c r="A115" s="8">
        <v>882</v>
      </c>
      <c r="B115" s="12">
        <v>0</v>
      </c>
      <c r="C115" s="12">
        <v>0</v>
      </c>
      <c r="D115" s="12">
        <v>0</v>
      </c>
      <c r="E115" s="12">
        <v>0</v>
      </c>
      <c r="F115" s="12">
        <v>0</v>
      </c>
      <c r="G115" s="12">
        <v>0</v>
      </c>
      <c r="H115" s="12">
        <v>0</v>
      </c>
      <c r="I115" s="12">
        <v>0</v>
      </c>
      <c r="J115" s="12">
        <v>0</v>
      </c>
      <c r="K115" s="12">
        <v>0</v>
      </c>
      <c r="L115" s="12">
        <v>0</v>
      </c>
      <c r="M115" s="12">
        <v>0</v>
      </c>
      <c r="N115" s="12">
        <v>0</v>
      </c>
      <c r="O115" s="14">
        <v>0</v>
      </c>
    </row>
    <row r="116" spans="1:15" ht="15" x14ac:dyDescent="0.2">
      <c r="A116" s="8">
        <v>887</v>
      </c>
      <c r="B116" s="12">
        <v>0.15</v>
      </c>
      <c r="C116" s="12">
        <v>0.15</v>
      </c>
      <c r="D116" s="12">
        <v>0.15</v>
      </c>
      <c r="E116" s="12">
        <v>0.15</v>
      </c>
      <c r="F116" s="12">
        <v>0.15</v>
      </c>
      <c r="G116" s="12">
        <v>0.15</v>
      </c>
      <c r="H116" s="12">
        <v>0.15</v>
      </c>
      <c r="I116" s="12">
        <v>0.15</v>
      </c>
      <c r="J116" s="12">
        <v>0.15</v>
      </c>
      <c r="K116" s="12">
        <v>0.15</v>
      </c>
      <c r="L116" s="12">
        <v>0.15</v>
      </c>
      <c r="M116" s="12">
        <v>0.15</v>
      </c>
      <c r="N116" s="12">
        <v>0.15</v>
      </c>
      <c r="O116" s="14">
        <v>0</v>
      </c>
    </row>
  </sheetData>
  <pageMargins left="0.75000000000000011" right="0.75000000000000011" top="1" bottom="1" header="0.5" footer="0.5"/>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workbookViewId="0">
      <selection activeCell="Q3" sqref="Q3"/>
    </sheetView>
  </sheetViews>
  <sheetFormatPr defaultRowHeight="12.75" x14ac:dyDescent="0.2"/>
  <cols>
    <col min="1" max="8" width="11.140625" customWidth="1"/>
    <col min="9" max="9" width="10.140625" bestFit="1" customWidth="1"/>
    <col min="10" max="15" width="11.140625" customWidth="1"/>
    <col min="16" max="16" width="10.140625" style="40" bestFit="1" customWidth="1"/>
    <col min="17" max="17" width="10.85546875" style="40" bestFit="1" customWidth="1"/>
    <col min="18" max="256" width="17.28515625" customWidth="1"/>
  </cols>
  <sheetData>
    <row r="1" spans="1:17" ht="15" x14ac:dyDescent="0.25">
      <c r="A1" s="17"/>
      <c r="B1" s="17"/>
      <c r="C1" s="18">
        <v>2000</v>
      </c>
      <c r="D1" s="18">
        <v>2001</v>
      </c>
      <c r="E1" s="18">
        <v>2002</v>
      </c>
      <c r="F1" s="18">
        <v>2003</v>
      </c>
      <c r="G1" s="18">
        <v>2004</v>
      </c>
      <c r="H1" s="18">
        <v>2005</v>
      </c>
      <c r="I1" s="18">
        <v>2006</v>
      </c>
      <c r="J1" s="18">
        <v>2007</v>
      </c>
      <c r="K1" s="18">
        <v>2008</v>
      </c>
      <c r="L1" s="18">
        <v>2009</v>
      </c>
      <c r="M1" s="18">
        <v>2010</v>
      </c>
      <c r="N1" s="18">
        <v>2011</v>
      </c>
      <c r="O1" s="18">
        <v>2012</v>
      </c>
      <c r="P1" s="42">
        <v>2013</v>
      </c>
      <c r="Q1" s="42">
        <v>2014</v>
      </c>
    </row>
    <row r="2" spans="1:17" ht="14.25" x14ac:dyDescent="0.2">
      <c r="A2" s="17"/>
      <c r="B2" s="19" t="s">
        <v>115</v>
      </c>
      <c r="C2" s="20">
        <v>1</v>
      </c>
      <c r="D2" s="20">
        <v>2</v>
      </c>
      <c r="E2" s="20">
        <v>3</v>
      </c>
      <c r="F2" s="20">
        <v>4</v>
      </c>
      <c r="G2" s="20">
        <v>5</v>
      </c>
      <c r="H2" s="20">
        <v>6</v>
      </c>
      <c r="I2" s="20">
        <v>7</v>
      </c>
      <c r="J2" s="20">
        <v>8</v>
      </c>
      <c r="K2" s="20">
        <v>9</v>
      </c>
      <c r="L2" s="20">
        <v>10</v>
      </c>
      <c r="M2" s="20">
        <v>11</v>
      </c>
      <c r="N2" s="20">
        <v>12</v>
      </c>
      <c r="O2" s="20">
        <v>14</v>
      </c>
      <c r="P2" s="43">
        <v>15</v>
      </c>
      <c r="Q2" s="43">
        <v>16</v>
      </c>
    </row>
    <row r="3" spans="1:17" ht="15" x14ac:dyDescent="0.25">
      <c r="A3" s="18">
        <v>1</v>
      </c>
      <c r="B3" s="21" t="s">
        <v>129</v>
      </c>
      <c r="C3" s="41">
        <v>24073.13</v>
      </c>
      <c r="D3" s="41">
        <v>24017.21</v>
      </c>
      <c r="E3" s="41">
        <v>23941.11</v>
      </c>
      <c r="F3" s="41">
        <v>23865.72</v>
      </c>
      <c r="G3" s="41">
        <v>23756.92</v>
      </c>
      <c r="H3" s="41">
        <v>23695.77</v>
      </c>
      <c r="I3" s="41">
        <v>23644.98</v>
      </c>
      <c r="J3" s="41">
        <v>23596.73</v>
      </c>
      <c r="K3" s="41">
        <v>23559.29</v>
      </c>
      <c r="L3" s="41">
        <v>23476.959999999999</v>
      </c>
      <c r="M3" s="41">
        <v>23439.56</v>
      </c>
      <c r="N3" s="41">
        <v>23391.41</v>
      </c>
      <c r="O3" s="41">
        <v>23324.29</v>
      </c>
      <c r="P3" s="50">
        <f>FORECAST($P$2,C3:O3,C$2:$O$2)</f>
        <v>23202.481992896603</v>
      </c>
      <c r="Q3" s="50">
        <f>FORECAST($Q$2,C3:P3,$C$2:$P$2)</f>
        <v>23142.765351223359</v>
      </c>
    </row>
    <row r="4" spans="1:17" ht="15" x14ac:dyDescent="0.25">
      <c r="A4" s="18">
        <v>2</v>
      </c>
      <c r="B4" s="21" t="s">
        <v>130</v>
      </c>
      <c r="C4" s="41">
        <v>7721.31</v>
      </c>
      <c r="D4" s="41">
        <v>7720.29</v>
      </c>
      <c r="E4" s="41">
        <v>7715.05</v>
      </c>
      <c r="F4" s="41">
        <v>7713.07</v>
      </c>
      <c r="G4" s="41">
        <v>7707.71</v>
      </c>
      <c r="H4" s="41">
        <v>7701.28</v>
      </c>
      <c r="I4" s="41">
        <v>7697.29</v>
      </c>
      <c r="J4" s="41">
        <v>7693.87</v>
      </c>
      <c r="K4" s="41">
        <v>7689.74</v>
      </c>
      <c r="L4" s="41">
        <v>7684.29</v>
      </c>
      <c r="M4" s="41">
        <v>7681.19</v>
      </c>
      <c r="N4" s="41">
        <v>7678.19</v>
      </c>
      <c r="O4" s="41">
        <v>7674.94</v>
      </c>
      <c r="P4" s="50">
        <f>FORECAST($P$2,C4:O4,C$2:$O$2)</f>
        <v>7666.7322059984217</v>
      </c>
      <c r="Q4" s="50">
        <f t="shared" ref="Q4:Q67" si="0">FORECAST($Q$2,C4:P4,$C$2:$P$2)</f>
        <v>7662.7448145224935</v>
      </c>
    </row>
    <row r="5" spans="1:17" ht="15" x14ac:dyDescent="0.25">
      <c r="A5" s="18">
        <v>3</v>
      </c>
      <c r="B5" s="21" t="s">
        <v>131</v>
      </c>
      <c r="C5" s="41">
        <v>4968.68</v>
      </c>
      <c r="D5" s="41">
        <v>4959.43</v>
      </c>
      <c r="E5" s="41">
        <v>4946.3</v>
      </c>
      <c r="F5" s="41">
        <v>4936.84</v>
      </c>
      <c r="G5" s="41">
        <v>4919.13</v>
      </c>
      <c r="H5" s="41">
        <v>4903.1400000000003</v>
      </c>
      <c r="I5" s="41">
        <v>4886.03</v>
      </c>
      <c r="J5" s="41">
        <v>4867.21</v>
      </c>
      <c r="K5" s="41">
        <v>4847.3999999999996</v>
      </c>
      <c r="L5" s="41">
        <v>4809.18</v>
      </c>
      <c r="M5" s="41">
        <v>4775.8</v>
      </c>
      <c r="N5" s="41">
        <v>4752.6400000000003</v>
      </c>
      <c r="O5" s="41">
        <v>4725.84</v>
      </c>
      <c r="P5" s="50">
        <f>FORECAST($P$2,C5:O5,C$2:$O$2)</f>
        <v>4711.3947829518556</v>
      </c>
      <c r="Q5" s="50">
        <f t="shared" si="0"/>
        <v>4691.4968429360706</v>
      </c>
    </row>
    <row r="6" spans="1:17" ht="15" x14ac:dyDescent="0.25">
      <c r="A6" s="18">
        <v>4</v>
      </c>
      <c r="B6" s="21" t="s">
        <v>132</v>
      </c>
      <c r="C6" s="41">
        <v>4189.92</v>
      </c>
      <c r="D6" s="41">
        <v>4189.41</v>
      </c>
      <c r="E6" s="41">
        <v>4188.79</v>
      </c>
      <c r="F6" s="41">
        <v>4188.2</v>
      </c>
      <c r="G6" s="41">
        <v>4186.99</v>
      </c>
      <c r="H6" s="41">
        <v>4186.32</v>
      </c>
      <c r="I6" s="41">
        <v>4185.6099999999997</v>
      </c>
      <c r="J6" s="41">
        <v>4184.91</v>
      </c>
      <c r="K6" s="41">
        <v>4178.99</v>
      </c>
      <c r="L6" s="41">
        <v>4176.8</v>
      </c>
      <c r="M6" s="41">
        <v>4175.1899999999996</v>
      </c>
      <c r="N6" s="41">
        <v>4173.5600000000004</v>
      </c>
      <c r="O6" s="41">
        <v>4172.29</v>
      </c>
      <c r="P6" s="50">
        <f>FORECAST($P$2,C6:O6,C$2:$O$2)</f>
        <v>4170.5856393054455</v>
      </c>
      <c r="Q6" s="50">
        <f t="shared" si="0"/>
        <v>4169.0383898973951</v>
      </c>
    </row>
    <row r="7" spans="1:17" ht="15" x14ac:dyDescent="0.25">
      <c r="A7" s="18">
        <v>5</v>
      </c>
      <c r="B7" s="21" t="s">
        <v>133</v>
      </c>
      <c r="C7" s="41">
        <v>3326.51</v>
      </c>
      <c r="D7" s="41">
        <v>3326.32</v>
      </c>
      <c r="E7" s="41">
        <v>3325.94</v>
      </c>
      <c r="F7" s="41">
        <v>3325.51</v>
      </c>
      <c r="G7" s="41">
        <v>3324.81</v>
      </c>
      <c r="H7" s="41">
        <v>3323.3</v>
      </c>
      <c r="I7" s="41">
        <v>3322.21</v>
      </c>
      <c r="J7" s="41">
        <v>3321.46</v>
      </c>
      <c r="K7" s="41">
        <v>3320.76</v>
      </c>
      <c r="L7" s="41">
        <v>3320.12</v>
      </c>
      <c r="M7" s="41">
        <v>3319.21</v>
      </c>
      <c r="N7" s="41">
        <v>3317.29</v>
      </c>
      <c r="O7" s="41">
        <v>3316.21</v>
      </c>
      <c r="P7" s="50">
        <f>FORECAST($P$2,C7:O7,C$2:$O$2)</f>
        <v>3315.531270718232</v>
      </c>
      <c r="Q7" s="50">
        <f t="shared" si="0"/>
        <v>3314.6793922651932</v>
      </c>
    </row>
    <row r="8" spans="1:17" ht="15" x14ac:dyDescent="0.25">
      <c r="A8" s="18">
        <v>6</v>
      </c>
      <c r="B8" s="21" t="s">
        <v>134</v>
      </c>
      <c r="C8" s="41">
        <v>3021.03</v>
      </c>
      <c r="D8" s="41">
        <v>3020.18</v>
      </c>
      <c r="E8" s="41">
        <v>3018.49</v>
      </c>
      <c r="F8" s="41">
        <v>3017.17</v>
      </c>
      <c r="G8" s="41">
        <v>3013.83</v>
      </c>
      <c r="H8" s="41">
        <v>3011.79</v>
      </c>
      <c r="I8" s="41">
        <v>3009.42</v>
      </c>
      <c r="J8" s="41">
        <v>3006.68</v>
      </c>
      <c r="K8" s="41">
        <v>3003.02</v>
      </c>
      <c r="L8" s="41">
        <v>2998.17</v>
      </c>
      <c r="M8" s="41">
        <v>2995.72</v>
      </c>
      <c r="N8" s="41">
        <v>2993.91</v>
      </c>
      <c r="O8" s="41">
        <v>2991.83</v>
      </c>
      <c r="P8" s="50">
        <f>FORECAST($P$2,C8:O8,C$2:$O$2)</f>
        <v>2987.5731215469618</v>
      </c>
      <c r="Q8" s="50">
        <f t="shared" si="0"/>
        <v>2985.0217679558018</v>
      </c>
    </row>
    <row r="9" spans="1:17" ht="15" x14ac:dyDescent="0.25">
      <c r="A9" s="18">
        <v>7</v>
      </c>
      <c r="B9" s="21" t="s">
        <v>135</v>
      </c>
      <c r="C9" s="41">
        <v>2792.6</v>
      </c>
      <c r="D9" s="41">
        <v>2790.4</v>
      </c>
      <c r="E9" s="41">
        <v>2782.06</v>
      </c>
      <c r="F9" s="41">
        <v>2774.16</v>
      </c>
      <c r="G9" s="41">
        <v>2758.99</v>
      </c>
      <c r="H9" s="41">
        <v>2744.91</v>
      </c>
      <c r="I9" s="41">
        <v>2726.79</v>
      </c>
      <c r="J9" s="41">
        <v>2701.09</v>
      </c>
      <c r="K9" s="41">
        <v>2668.13</v>
      </c>
      <c r="L9" s="41">
        <v>2626.38</v>
      </c>
      <c r="M9" s="41">
        <v>2580.12</v>
      </c>
      <c r="N9" s="41">
        <v>2567.96</v>
      </c>
      <c r="O9" s="41">
        <v>2557.4499999999998</v>
      </c>
      <c r="P9" s="50">
        <f>FORECAST($P$2,C9:O9,C$2:$O$2)</f>
        <v>2529.490374901342</v>
      </c>
      <c r="Q9" s="50">
        <f t="shared" si="0"/>
        <v>2508.2509076558799</v>
      </c>
    </row>
    <row r="10" spans="1:17" ht="15" x14ac:dyDescent="0.25">
      <c r="A10" s="18">
        <v>8</v>
      </c>
      <c r="B10" s="21" t="s">
        <v>136</v>
      </c>
      <c r="C10" s="41">
        <v>2657.04</v>
      </c>
      <c r="D10" s="41">
        <v>2656.95</v>
      </c>
      <c r="E10" s="41">
        <v>2656.84</v>
      </c>
      <c r="F10" s="41">
        <v>2656.61</v>
      </c>
      <c r="G10" s="41">
        <v>2656.41</v>
      </c>
      <c r="H10" s="41">
        <v>2655.88</v>
      </c>
      <c r="I10" s="41">
        <v>2655.69</v>
      </c>
      <c r="J10" s="41">
        <v>2655.43</v>
      </c>
      <c r="K10" s="41">
        <v>2655.13</v>
      </c>
      <c r="L10" s="41">
        <v>2654.86</v>
      </c>
      <c r="M10" s="41">
        <v>2654.51</v>
      </c>
      <c r="N10" s="41">
        <v>2654.23</v>
      </c>
      <c r="O10" s="41">
        <v>2653.99</v>
      </c>
      <c r="P10" s="50">
        <f>FORECAST($P$2,C10:O10,C$2:$O$2)</f>
        <v>2653.5801578531969</v>
      </c>
      <c r="Q10" s="50">
        <f t="shared" si="0"/>
        <v>2653.3177505919498</v>
      </c>
    </row>
    <row r="11" spans="1:17" ht="15" x14ac:dyDescent="0.25">
      <c r="A11" s="18">
        <v>9</v>
      </c>
      <c r="B11" s="21" t="s">
        <v>137</v>
      </c>
      <c r="C11" s="41">
        <v>2415.84</v>
      </c>
      <c r="D11" s="41">
        <v>2412.96</v>
      </c>
      <c r="E11" s="41">
        <v>2412.6999999999998</v>
      </c>
      <c r="F11" s="41">
        <v>2410.38</v>
      </c>
      <c r="G11" s="41">
        <v>2410.21</v>
      </c>
      <c r="H11" s="41">
        <v>2409.7399999999998</v>
      </c>
      <c r="I11" s="41">
        <v>2409.38</v>
      </c>
      <c r="J11" s="41">
        <v>2408</v>
      </c>
      <c r="K11" s="41">
        <v>2406.91</v>
      </c>
      <c r="L11" s="41">
        <v>2405.86</v>
      </c>
      <c r="M11" s="41">
        <v>2404.64</v>
      </c>
      <c r="N11" s="41">
        <v>2404.37</v>
      </c>
      <c r="O11" s="41">
        <v>2403.83</v>
      </c>
      <c r="P11" s="50">
        <f>FORECAST($P$2,C11:O11,C$2:$O$2)</f>
        <v>2401.7535043409625</v>
      </c>
      <c r="Q11" s="50">
        <f t="shared" si="0"/>
        <v>2400.8600631412787</v>
      </c>
    </row>
    <row r="12" spans="1:17" ht="15" x14ac:dyDescent="0.25">
      <c r="A12" s="18">
        <v>10</v>
      </c>
      <c r="B12" s="21" t="s">
        <v>138</v>
      </c>
      <c r="C12" s="41">
        <v>2091.0500000000002</v>
      </c>
      <c r="D12" s="41">
        <v>2089.89</v>
      </c>
      <c r="E12" s="41">
        <v>2088.19</v>
      </c>
      <c r="F12" s="41">
        <v>2086.64</v>
      </c>
      <c r="G12" s="41">
        <v>2084.13</v>
      </c>
      <c r="H12" s="41">
        <v>2082.61</v>
      </c>
      <c r="I12" s="41">
        <v>2080.0700000000002</v>
      </c>
      <c r="J12" s="41">
        <v>2077.65</v>
      </c>
      <c r="K12" s="41">
        <v>2075.64</v>
      </c>
      <c r="L12" s="41">
        <v>2072.37</v>
      </c>
      <c r="M12" s="41">
        <v>2069.48</v>
      </c>
      <c r="N12" s="41">
        <v>2067.92</v>
      </c>
      <c r="O12" s="41">
        <v>2064.2399999999998</v>
      </c>
      <c r="P12" s="50">
        <f>FORECAST($P$2,C12:O12,C$2:$O$2)</f>
        <v>2061.935035516969</v>
      </c>
      <c r="Q12" s="50">
        <f t="shared" si="0"/>
        <v>2059.7532438831886</v>
      </c>
    </row>
    <row r="13" spans="1:17" ht="15" x14ac:dyDescent="0.25">
      <c r="A13" s="18">
        <v>11</v>
      </c>
      <c r="B13" s="21" t="s">
        <v>139</v>
      </c>
      <c r="C13" s="41">
        <v>1933.45</v>
      </c>
      <c r="D13" s="41">
        <v>1932.87</v>
      </c>
      <c r="E13" s="41">
        <v>1931.55</v>
      </c>
      <c r="F13" s="41">
        <v>1929.27</v>
      </c>
      <c r="G13" s="41">
        <v>1924.23</v>
      </c>
      <c r="H13" s="41">
        <v>1919.54</v>
      </c>
      <c r="I13" s="41">
        <v>1914.65</v>
      </c>
      <c r="J13" s="41">
        <v>1910.9</v>
      </c>
      <c r="K13" s="41">
        <v>1905.66</v>
      </c>
      <c r="L13" s="41">
        <v>1897.62</v>
      </c>
      <c r="M13" s="41">
        <v>1893.45</v>
      </c>
      <c r="N13" s="41">
        <v>1889.92</v>
      </c>
      <c r="O13" s="41">
        <v>1886.33</v>
      </c>
      <c r="P13" s="50">
        <f>FORECAST($P$2,C13:O13,C$2:$O$2)</f>
        <v>1879.81273480663</v>
      </c>
      <c r="Q13" s="50">
        <f t="shared" si="0"/>
        <v>1875.6197790055253</v>
      </c>
    </row>
    <row r="14" spans="1:17" ht="15" x14ac:dyDescent="0.25">
      <c r="A14" s="18">
        <v>12</v>
      </c>
      <c r="B14" s="21" t="s">
        <v>140</v>
      </c>
      <c r="C14" s="41">
        <v>1773.9</v>
      </c>
      <c r="D14" s="41">
        <v>1773.86</v>
      </c>
      <c r="E14" s="41">
        <v>1773.83</v>
      </c>
      <c r="F14" s="41">
        <v>1773.61</v>
      </c>
      <c r="G14" s="41">
        <v>1773.58</v>
      </c>
      <c r="H14" s="41">
        <v>1773.57</v>
      </c>
      <c r="I14" s="41">
        <v>1773.43</v>
      </c>
      <c r="J14" s="41">
        <v>1773.21</v>
      </c>
      <c r="K14" s="41">
        <v>1773.13</v>
      </c>
      <c r="L14" s="41">
        <v>1773.11</v>
      </c>
      <c r="M14" s="41">
        <v>1773.07</v>
      </c>
      <c r="N14" s="41">
        <v>1772.99</v>
      </c>
      <c r="O14" s="41">
        <v>1772.98</v>
      </c>
      <c r="P14" s="50">
        <f>FORECAST($P$2,C14:O14,C$2:$O$2)</f>
        <v>1772.7511523283349</v>
      </c>
      <c r="Q14" s="50">
        <f t="shared" si="0"/>
        <v>1772.6685793212314</v>
      </c>
    </row>
    <row r="15" spans="1:17" ht="15" x14ac:dyDescent="0.25">
      <c r="A15" s="18">
        <v>13</v>
      </c>
      <c r="B15" s="21" t="s">
        <v>141</v>
      </c>
      <c r="C15" s="41">
        <v>1674.15</v>
      </c>
      <c r="D15" s="41">
        <v>1674.01</v>
      </c>
      <c r="E15" s="41">
        <v>1673.92</v>
      </c>
      <c r="F15" s="41">
        <v>1673.9</v>
      </c>
      <c r="G15" s="41">
        <v>1673.69</v>
      </c>
      <c r="H15" s="41">
        <v>1673.64</v>
      </c>
      <c r="I15" s="41">
        <v>1673.42</v>
      </c>
      <c r="J15" s="41">
        <v>1673.29</v>
      </c>
      <c r="K15" s="41">
        <v>1673.04</v>
      </c>
      <c r="L15" s="41">
        <v>1672.78</v>
      </c>
      <c r="M15" s="41">
        <v>1672.51</v>
      </c>
      <c r="N15" s="41">
        <v>1672.24</v>
      </c>
      <c r="O15" s="41">
        <v>1671.86</v>
      </c>
      <c r="P15" s="50">
        <f>FORECAST($P$2,C15:O15,C$2:$O$2)</f>
        <v>1671.8571468034727</v>
      </c>
      <c r="Q15" s="50">
        <f t="shared" si="0"/>
        <v>1671.6794080505128</v>
      </c>
    </row>
    <row r="16" spans="1:17" ht="15" x14ac:dyDescent="0.25">
      <c r="A16" s="18">
        <v>14</v>
      </c>
      <c r="B16" s="21" t="s">
        <v>142</v>
      </c>
      <c r="C16" s="41">
        <v>1660.36</v>
      </c>
      <c r="D16" s="41">
        <v>1659.22</v>
      </c>
      <c r="E16" s="41">
        <v>1658.39</v>
      </c>
      <c r="F16" s="41">
        <v>1656.92</v>
      </c>
      <c r="G16" s="41">
        <v>1654.52</v>
      </c>
      <c r="H16" s="41">
        <v>1651.39</v>
      </c>
      <c r="I16" s="41">
        <v>1648.99</v>
      </c>
      <c r="J16" s="41">
        <v>1647.84</v>
      </c>
      <c r="K16" s="41">
        <v>1638.22</v>
      </c>
      <c r="L16" s="41">
        <v>1634.89</v>
      </c>
      <c r="M16" s="41">
        <v>1634.37</v>
      </c>
      <c r="N16" s="41">
        <v>1633.91</v>
      </c>
      <c r="O16" s="41">
        <v>1633.46</v>
      </c>
      <c r="P16" s="50">
        <f>FORECAST($P$2,C16:O16,C$2:$O$2)</f>
        <v>1626.793342541436</v>
      </c>
      <c r="Q16" s="50">
        <f t="shared" si="0"/>
        <v>1624.22861878453</v>
      </c>
    </row>
    <row r="17" spans="1:17" ht="15" x14ac:dyDescent="0.25">
      <c r="A17" s="18">
        <v>15</v>
      </c>
      <c r="B17" s="21" t="s">
        <v>143</v>
      </c>
      <c r="C17" s="41">
        <v>1612.038669</v>
      </c>
      <c r="D17" s="41">
        <v>1611.0259999999998</v>
      </c>
      <c r="E17" s="41">
        <v>1609.7349889999998</v>
      </c>
      <c r="F17" s="41">
        <v>1608.6680219999998</v>
      </c>
      <c r="G17" s="41">
        <v>1603.1437519999999</v>
      </c>
      <c r="H17" s="41">
        <v>1586.776785</v>
      </c>
      <c r="I17" s="41">
        <v>1582.4385909999999</v>
      </c>
      <c r="J17" s="41">
        <v>1581.3100749999999</v>
      </c>
      <c r="K17" s="41">
        <v>1579.6125989999998</v>
      </c>
      <c r="L17" s="41">
        <v>1577.820905</v>
      </c>
      <c r="M17" s="41">
        <v>1571.341265</v>
      </c>
      <c r="N17" s="41">
        <v>1569.6459809999999</v>
      </c>
      <c r="O17" s="41">
        <v>1568.5977889999999</v>
      </c>
      <c r="P17" s="50">
        <f>FORECAST($P$2,C17:O17,C$2:$O$2)</f>
        <v>1557.4076560643252</v>
      </c>
      <c r="Q17" s="50">
        <f t="shared" si="0"/>
        <v>1553.3702202083666</v>
      </c>
    </row>
    <row r="18" spans="1:17" ht="15" x14ac:dyDescent="0.25">
      <c r="A18" s="18">
        <v>16</v>
      </c>
      <c r="B18" s="21" t="s">
        <v>144</v>
      </c>
      <c r="C18" s="41">
        <v>1327.86</v>
      </c>
      <c r="D18" s="41">
        <v>1327.69</v>
      </c>
      <c r="E18" s="41">
        <v>1327.53</v>
      </c>
      <c r="F18" s="41">
        <v>1327.44</v>
      </c>
      <c r="G18" s="41">
        <v>1327.18</v>
      </c>
      <c r="H18" s="41">
        <v>1326.97</v>
      </c>
      <c r="I18" s="41">
        <v>1326.58</v>
      </c>
      <c r="J18" s="41">
        <v>1326.13</v>
      </c>
      <c r="K18" s="41">
        <v>1325.2</v>
      </c>
      <c r="L18" s="41">
        <v>1324.79</v>
      </c>
      <c r="M18" s="41">
        <v>1324.5</v>
      </c>
      <c r="N18" s="41">
        <v>1324.28</v>
      </c>
      <c r="O18" s="41">
        <v>1323.94</v>
      </c>
      <c r="P18" s="50">
        <f>FORECAST($P$2,C18:O18,C$2:$O$2)</f>
        <v>1323.4105485398584</v>
      </c>
      <c r="Q18" s="50">
        <f t="shared" si="0"/>
        <v>1323.0634333070248</v>
      </c>
    </row>
    <row r="19" spans="1:17" ht="15" x14ac:dyDescent="0.25">
      <c r="A19" s="18">
        <v>17</v>
      </c>
      <c r="B19" s="21" t="s">
        <v>145</v>
      </c>
      <c r="C19" s="41">
        <v>1226.2</v>
      </c>
      <c r="D19" s="41">
        <v>1226.1199999999999</v>
      </c>
      <c r="E19" s="41">
        <v>1225.96</v>
      </c>
      <c r="F19" s="41">
        <v>1225.8800000000001</v>
      </c>
      <c r="G19" s="41">
        <v>1225.78</v>
      </c>
      <c r="H19" s="41">
        <v>1225.56</v>
      </c>
      <c r="I19" s="41">
        <v>1225.3900000000001</v>
      </c>
      <c r="J19" s="41">
        <v>1225.21</v>
      </c>
      <c r="K19" s="41">
        <v>1224.8900000000001</v>
      </c>
      <c r="L19" s="41">
        <v>1224.48</v>
      </c>
      <c r="M19" s="41">
        <v>1223.8900000000001</v>
      </c>
      <c r="N19" s="41">
        <v>1223.75</v>
      </c>
      <c r="O19" s="41">
        <v>1223.67</v>
      </c>
      <c r="P19" s="50">
        <f>FORECAST($P$2,C19:O19,C$2:$O$2)</f>
        <v>1223.3847474348854</v>
      </c>
      <c r="Q19" s="50">
        <f t="shared" si="0"/>
        <v>1223.1635990528807</v>
      </c>
    </row>
    <row r="20" spans="1:17" ht="15" x14ac:dyDescent="0.25">
      <c r="A20" s="18">
        <v>18</v>
      </c>
      <c r="B20" s="21" t="s">
        <v>146</v>
      </c>
      <c r="C20" s="41">
        <v>1118.7</v>
      </c>
      <c r="D20" s="41">
        <v>1118.26</v>
      </c>
      <c r="E20" s="41">
        <v>1118.1300000000001</v>
      </c>
      <c r="F20" s="41">
        <v>1117.9100000000001</v>
      </c>
      <c r="G20" s="41">
        <v>1117.83</v>
      </c>
      <c r="H20" s="41">
        <v>1117.55</v>
      </c>
      <c r="I20" s="41">
        <v>1117.32</v>
      </c>
      <c r="J20" s="41">
        <v>1116.8900000000001</v>
      </c>
      <c r="K20" s="41">
        <v>1116.5</v>
      </c>
      <c r="L20" s="41">
        <v>1116.02</v>
      </c>
      <c r="M20" s="41">
        <v>1114.06</v>
      </c>
      <c r="N20" s="41">
        <v>1113.53</v>
      </c>
      <c r="O20" s="41">
        <v>1112.76</v>
      </c>
      <c r="P20" s="50">
        <f>FORECAST($P$2,C20:O20,C$2:$O$2)</f>
        <v>1112.9816969218627</v>
      </c>
      <c r="Q20" s="50">
        <f t="shared" si="0"/>
        <v>1112.5283188634569</v>
      </c>
    </row>
    <row r="21" spans="1:17" ht="15" x14ac:dyDescent="0.25">
      <c r="A21" s="18">
        <v>19</v>
      </c>
      <c r="B21" s="21" t="s">
        <v>147</v>
      </c>
      <c r="C21" s="41">
        <v>1086.69</v>
      </c>
      <c r="D21" s="41">
        <v>1086.21</v>
      </c>
      <c r="E21" s="41">
        <v>1086.0899999999999</v>
      </c>
      <c r="F21" s="41">
        <v>1085.8699999999999</v>
      </c>
      <c r="G21" s="41">
        <v>1085.56</v>
      </c>
      <c r="H21" s="41">
        <v>1084.94</v>
      </c>
      <c r="I21" s="41">
        <v>1084.67</v>
      </c>
      <c r="J21" s="41">
        <v>1084.2</v>
      </c>
      <c r="K21" s="41">
        <v>1083.77</v>
      </c>
      <c r="L21" s="41">
        <v>1083.4100000000001</v>
      </c>
      <c r="M21" s="41">
        <v>1083.1600000000001</v>
      </c>
      <c r="N21" s="41">
        <v>1082.4000000000001</v>
      </c>
      <c r="O21" s="41">
        <v>1082.1099999999999</v>
      </c>
      <c r="P21" s="50">
        <f>FORECAST($P$2,C21:O21,C$2:$O$2)</f>
        <v>1081.602383583268</v>
      </c>
      <c r="Q21" s="50">
        <f t="shared" si="0"/>
        <v>1081.2310339384376</v>
      </c>
    </row>
    <row r="22" spans="1:17" ht="15" x14ac:dyDescent="0.25">
      <c r="A22" s="18">
        <v>20</v>
      </c>
      <c r="B22" s="21" t="s">
        <v>148</v>
      </c>
      <c r="C22" s="41">
        <v>937.56</v>
      </c>
      <c r="D22" s="41">
        <v>937.51</v>
      </c>
      <c r="E22" s="41">
        <v>937.41</v>
      </c>
      <c r="F22" s="41">
        <v>937.32</v>
      </c>
      <c r="G22" s="41">
        <v>937.05</v>
      </c>
      <c r="H22" s="41">
        <v>936.97</v>
      </c>
      <c r="I22" s="41">
        <v>936.76</v>
      </c>
      <c r="J22" s="41">
        <v>936.56</v>
      </c>
      <c r="K22" s="41">
        <v>936.46</v>
      </c>
      <c r="L22" s="41">
        <v>936.26</v>
      </c>
      <c r="M22" s="41">
        <v>936.14</v>
      </c>
      <c r="N22" s="41">
        <v>935.98</v>
      </c>
      <c r="O22" s="41">
        <v>935.74</v>
      </c>
      <c r="P22" s="50">
        <f>FORECAST($P$2,C22:O22,C$2:$O$2)</f>
        <v>935.55153906866633</v>
      </c>
      <c r="Q22" s="50">
        <f t="shared" si="0"/>
        <v>935.40056827150772</v>
      </c>
    </row>
    <row r="23" spans="1:17" ht="15" x14ac:dyDescent="0.25">
      <c r="A23" s="18">
        <v>21</v>
      </c>
      <c r="B23" s="21" t="s">
        <v>149</v>
      </c>
      <c r="C23" s="41">
        <v>852.22</v>
      </c>
      <c r="D23" s="41">
        <v>852.19</v>
      </c>
      <c r="E23" s="41">
        <v>852.14</v>
      </c>
      <c r="F23" s="41">
        <v>852</v>
      </c>
      <c r="G23" s="41">
        <v>851.92</v>
      </c>
      <c r="H23" s="41">
        <v>851.77</v>
      </c>
      <c r="I23" s="41">
        <v>851.68</v>
      </c>
      <c r="J23" s="41">
        <v>851.33</v>
      </c>
      <c r="K23" s="41">
        <v>850.95</v>
      </c>
      <c r="L23" s="41">
        <v>850.61</v>
      </c>
      <c r="M23" s="41">
        <v>850.37</v>
      </c>
      <c r="N23" s="41">
        <v>850.16</v>
      </c>
      <c r="O23" s="41">
        <v>849.96</v>
      </c>
      <c r="P23" s="50">
        <f>FORECAST($P$2,C23:O23,C$2:$O$2)</f>
        <v>849.75728492501969</v>
      </c>
      <c r="Q23" s="50">
        <f t="shared" si="0"/>
        <v>849.55868981846868</v>
      </c>
    </row>
    <row r="24" spans="1:17" ht="15" x14ac:dyDescent="0.25">
      <c r="A24" s="18">
        <v>22</v>
      </c>
      <c r="B24" s="21" t="s">
        <v>150</v>
      </c>
      <c r="C24" s="41">
        <v>825.06</v>
      </c>
      <c r="D24" s="41">
        <v>824.54</v>
      </c>
      <c r="E24" s="41">
        <v>823.94</v>
      </c>
      <c r="F24" s="41">
        <v>822.98</v>
      </c>
      <c r="G24" s="41">
        <v>822.35</v>
      </c>
      <c r="H24" s="41">
        <v>820.64</v>
      </c>
      <c r="I24" s="41">
        <v>817</v>
      </c>
      <c r="J24" s="41">
        <v>815.03</v>
      </c>
      <c r="K24" s="41">
        <v>803.78</v>
      </c>
      <c r="L24" s="41">
        <v>802.71</v>
      </c>
      <c r="M24" s="41">
        <v>801.58</v>
      </c>
      <c r="N24" s="41">
        <v>801.33</v>
      </c>
      <c r="O24" s="41">
        <v>797.84</v>
      </c>
      <c r="P24" s="50">
        <f>FORECAST($P$2,C24:O24,C$2:$O$2)</f>
        <v>793.90500000000009</v>
      </c>
      <c r="Q24" s="50">
        <f t="shared" si="0"/>
        <v>791.40000000000009</v>
      </c>
    </row>
    <row r="25" spans="1:17" ht="15" x14ac:dyDescent="0.25">
      <c r="A25" s="18">
        <v>23</v>
      </c>
      <c r="B25" s="21" t="s">
        <v>151</v>
      </c>
      <c r="C25" s="41">
        <v>822.06</v>
      </c>
      <c r="D25" s="41">
        <v>822.04</v>
      </c>
      <c r="E25" s="41">
        <v>821.96</v>
      </c>
      <c r="F25" s="41">
        <v>821.93</v>
      </c>
      <c r="G25" s="41">
        <v>821.68</v>
      </c>
      <c r="H25" s="41">
        <v>821.28</v>
      </c>
      <c r="I25" s="41">
        <v>821.12</v>
      </c>
      <c r="J25" s="41">
        <v>820.86</v>
      </c>
      <c r="K25" s="41">
        <v>820.75</v>
      </c>
      <c r="L25" s="41">
        <v>820.69</v>
      </c>
      <c r="M25" s="41">
        <v>820.58</v>
      </c>
      <c r="N25" s="41">
        <v>820.53</v>
      </c>
      <c r="O25" s="41">
        <v>820.4</v>
      </c>
      <c r="P25" s="50">
        <f>FORECAST($P$2,C25:O25,C$2:$O$2)</f>
        <v>820.00815706393053</v>
      </c>
      <c r="Q25" s="50">
        <f t="shared" si="0"/>
        <v>819.85501183898964</v>
      </c>
    </row>
    <row r="26" spans="1:17" ht="15" x14ac:dyDescent="0.25">
      <c r="A26" s="18">
        <v>24</v>
      </c>
      <c r="B26" s="21" t="s">
        <v>152</v>
      </c>
      <c r="C26" s="41">
        <v>745.18</v>
      </c>
      <c r="D26" s="41">
        <v>745.17</v>
      </c>
      <c r="E26" s="41">
        <v>745.13</v>
      </c>
      <c r="F26" s="41">
        <v>745.13</v>
      </c>
      <c r="G26" s="41">
        <v>745.1</v>
      </c>
      <c r="H26" s="41">
        <v>745.08</v>
      </c>
      <c r="I26" s="41">
        <v>745.05</v>
      </c>
      <c r="J26" s="41">
        <v>745</v>
      </c>
      <c r="K26" s="41">
        <v>744.97</v>
      </c>
      <c r="L26" s="41">
        <v>744.9</v>
      </c>
      <c r="M26" s="41">
        <v>744.84</v>
      </c>
      <c r="N26" s="41">
        <v>744.8</v>
      </c>
      <c r="O26" s="41">
        <v>744.8</v>
      </c>
      <c r="P26" s="50">
        <f>FORECAST($P$2,C26:O26,C$2:$O$2)</f>
        <v>744.74604972375676</v>
      </c>
      <c r="Q26" s="50">
        <f t="shared" si="0"/>
        <v>744.71254143646388</v>
      </c>
    </row>
    <row r="27" spans="1:17" ht="15" x14ac:dyDescent="0.25">
      <c r="A27" s="18">
        <v>25</v>
      </c>
      <c r="B27" s="21" t="s">
        <v>153</v>
      </c>
      <c r="C27" s="41">
        <v>716.4</v>
      </c>
      <c r="D27" s="41">
        <v>716.1</v>
      </c>
      <c r="E27" s="41">
        <v>715.81</v>
      </c>
      <c r="F27" s="41">
        <v>715.57</v>
      </c>
      <c r="G27" s="41">
        <v>715.06</v>
      </c>
      <c r="H27" s="41">
        <v>714.57</v>
      </c>
      <c r="I27" s="41">
        <v>713.72</v>
      </c>
      <c r="J27" s="41">
        <v>712.67</v>
      </c>
      <c r="K27" s="41">
        <v>711.59</v>
      </c>
      <c r="L27" s="41">
        <v>710.03</v>
      </c>
      <c r="M27" s="41">
        <v>709.3</v>
      </c>
      <c r="N27" s="41">
        <v>708.84</v>
      </c>
      <c r="O27" s="41">
        <v>708.17</v>
      </c>
      <c r="P27" s="50">
        <f>FORECAST($P$2,C27:O27,C$2:$O$2)</f>
        <v>707.14134964483037</v>
      </c>
      <c r="Q27" s="50">
        <f t="shared" si="0"/>
        <v>706.41326756116825</v>
      </c>
    </row>
    <row r="28" spans="1:17" ht="15" x14ac:dyDescent="0.25">
      <c r="A28" s="18">
        <v>26</v>
      </c>
      <c r="B28" s="21" t="s">
        <v>154</v>
      </c>
      <c r="C28" s="41">
        <v>704.45</v>
      </c>
      <c r="D28" s="41">
        <v>704.3</v>
      </c>
      <c r="E28" s="41">
        <v>704.1</v>
      </c>
      <c r="F28" s="41">
        <v>703.87</v>
      </c>
      <c r="G28" s="41">
        <v>703.51</v>
      </c>
      <c r="H28" s="41">
        <v>703.18</v>
      </c>
      <c r="I28" s="41">
        <v>703.04</v>
      </c>
      <c r="J28" s="41">
        <v>702.81</v>
      </c>
      <c r="K28" s="41">
        <v>701.54</v>
      </c>
      <c r="L28" s="41">
        <v>701.38</v>
      </c>
      <c r="M28" s="41">
        <v>700.84</v>
      </c>
      <c r="N28" s="41">
        <v>700.33</v>
      </c>
      <c r="O28" s="41">
        <v>696.45</v>
      </c>
      <c r="P28" s="50">
        <f>FORECAST($P$2,C28:O28,C$2:$O$2)</f>
        <v>698.28805840568282</v>
      </c>
      <c r="Q28" s="50">
        <f t="shared" si="0"/>
        <v>697.78266771902145</v>
      </c>
    </row>
    <row r="29" spans="1:17" ht="15" x14ac:dyDescent="0.25">
      <c r="A29" s="18">
        <v>27</v>
      </c>
      <c r="B29" s="21" t="s">
        <v>155</v>
      </c>
      <c r="C29" s="41">
        <v>655.67</v>
      </c>
      <c r="D29" s="41">
        <v>655.67</v>
      </c>
      <c r="E29" s="41">
        <v>655.66</v>
      </c>
      <c r="F29" s="41">
        <v>655.65</v>
      </c>
      <c r="G29" s="41">
        <v>655.64</v>
      </c>
      <c r="H29" s="41">
        <v>655.59</v>
      </c>
      <c r="I29" s="41">
        <v>655.57</v>
      </c>
      <c r="J29" s="41">
        <v>655.55</v>
      </c>
      <c r="K29" s="41">
        <v>655.54</v>
      </c>
      <c r="L29" s="41">
        <v>655.44</v>
      </c>
      <c r="M29" s="41">
        <v>655.43</v>
      </c>
      <c r="N29" s="41">
        <v>655.41</v>
      </c>
      <c r="O29" s="41">
        <v>655.38</v>
      </c>
      <c r="P29" s="50">
        <f>FORECAST($P$2,C29:O29,C$2:$O$2)</f>
        <v>655.35045382793999</v>
      </c>
      <c r="Q29" s="50">
        <f t="shared" si="0"/>
        <v>655.32478295185467</v>
      </c>
    </row>
    <row r="30" spans="1:17" ht="15" x14ac:dyDescent="0.25">
      <c r="A30" s="18">
        <v>28</v>
      </c>
      <c r="B30" s="21" t="s">
        <v>156</v>
      </c>
      <c r="C30" s="41">
        <v>557.66</v>
      </c>
      <c r="D30" s="41">
        <v>557.52</v>
      </c>
      <c r="E30" s="41">
        <v>557.46</v>
      </c>
      <c r="F30" s="41">
        <v>557.35</v>
      </c>
      <c r="G30" s="41">
        <v>557.17999999999995</v>
      </c>
      <c r="H30" s="41">
        <v>557.07000000000005</v>
      </c>
      <c r="I30" s="41">
        <v>556.94000000000005</v>
      </c>
      <c r="J30" s="41">
        <v>555.27</v>
      </c>
      <c r="K30" s="41">
        <v>554.36</v>
      </c>
      <c r="L30" s="41">
        <v>553.92999999999995</v>
      </c>
      <c r="M30" s="41">
        <v>553.77</v>
      </c>
      <c r="N30" s="41">
        <v>553.70000000000005</v>
      </c>
      <c r="O30" s="41">
        <v>553.51</v>
      </c>
      <c r="P30" s="50">
        <f>FORECAST($P$2,C30:O30,C$2:$O$2)</f>
        <v>552.62264798737181</v>
      </c>
      <c r="Q30" s="50">
        <f t="shared" si="0"/>
        <v>552.21851617995264</v>
      </c>
    </row>
    <row r="31" spans="1:17" ht="15" x14ac:dyDescent="0.25">
      <c r="A31" s="18">
        <v>29</v>
      </c>
      <c r="B31" s="21" t="s">
        <v>157</v>
      </c>
      <c r="C31" s="41">
        <v>535.97</v>
      </c>
      <c r="D31" s="41">
        <v>535.79</v>
      </c>
      <c r="E31" s="41">
        <v>535.55999999999995</v>
      </c>
      <c r="F31" s="41">
        <v>535.35</v>
      </c>
      <c r="G31" s="41">
        <v>534.95000000000005</v>
      </c>
      <c r="H31" s="41">
        <v>534.39</v>
      </c>
      <c r="I31" s="41">
        <v>532.75</v>
      </c>
      <c r="J31" s="41">
        <v>531.79</v>
      </c>
      <c r="K31" s="41">
        <v>530.63</v>
      </c>
      <c r="L31" s="41">
        <v>528.85</v>
      </c>
      <c r="M31" s="41">
        <v>527.54999999999995</v>
      </c>
      <c r="N31" s="41">
        <v>526.24</v>
      </c>
      <c r="O31" s="41">
        <v>525.24</v>
      </c>
      <c r="P31" s="50">
        <f>FORECAST($P$2,C31:O31,C$2:$O$2)</f>
        <v>524.54625493291235</v>
      </c>
      <c r="Q31" s="50">
        <f t="shared" si="0"/>
        <v>523.61461720599834</v>
      </c>
    </row>
    <row r="32" spans="1:17" ht="15" x14ac:dyDescent="0.25">
      <c r="A32" s="18">
        <v>30</v>
      </c>
      <c r="B32" s="21" t="s">
        <v>158</v>
      </c>
      <c r="C32" s="41">
        <v>523.55999999999995</v>
      </c>
      <c r="D32" s="41">
        <v>523.23</v>
      </c>
      <c r="E32" s="41">
        <v>522.71</v>
      </c>
      <c r="F32" s="41">
        <v>522.11</v>
      </c>
      <c r="G32" s="41">
        <v>519.73</v>
      </c>
      <c r="H32" s="41">
        <v>518.73</v>
      </c>
      <c r="I32" s="41">
        <v>518.12</v>
      </c>
      <c r="J32" s="41">
        <v>516.84</v>
      </c>
      <c r="K32" s="41">
        <v>515.44000000000005</v>
      </c>
      <c r="L32" s="41">
        <v>515.17999999999995</v>
      </c>
      <c r="M32" s="41">
        <v>514.9</v>
      </c>
      <c r="N32" s="41">
        <v>514.01</v>
      </c>
      <c r="O32" s="41">
        <v>512.01</v>
      </c>
      <c r="P32" s="50">
        <f>FORECAST($P$2,C32:O32,C$2:$O$2)</f>
        <v>510.71504340962906</v>
      </c>
      <c r="Q32" s="50">
        <f t="shared" si="0"/>
        <v>509.77063141278609</v>
      </c>
    </row>
    <row r="33" spans="1:17" ht="15" x14ac:dyDescent="0.25">
      <c r="A33" s="18">
        <v>31</v>
      </c>
      <c r="B33" s="21" t="s">
        <v>159</v>
      </c>
      <c r="C33" s="41">
        <v>480.75</v>
      </c>
      <c r="D33" s="41">
        <v>480.7</v>
      </c>
      <c r="E33" s="41">
        <v>480.63</v>
      </c>
      <c r="F33" s="41">
        <v>480.52</v>
      </c>
      <c r="G33" s="41">
        <v>480.34</v>
      </c>
      <c r="H33" s="41">
        <v>480.13</v>
      </c>
      <c r="I33" s="41">
        <v>479.89</v>
      </c>
      <c r="J33" s="41">
        <v>479.77</v>
      </c>
      <c r="K33" s="41">
        <v>479.45</v>
      </c>
      <c r="L33" s="41">
        <v>479.34</v>
      </c>
      <c r="M33" s="41">
        <v>478.97</v>
      </c>
      <c r="N33" s="41">
        <v>478.79</v>
      </c>
      <c r="O33" s="41">
        <v>478.71</v>
      </c>
      <c r="P33" s="50">
        <f>FORECAST($P$2,C33:O33,C$2:$O$2)</f>
        <v>478.41275848460936</v>
      </c>
      <c r="Q33" s="50">
        <f t="shared" si="0"/>
        <v>478.23194159431733</v>
      </c>
    </row>
    <row r="34" spans="1:17" ht="15" x14ac:dyDescent="0.25">
      <c r="A34" s="18">
        <v>32</v>
      </c>
      <c r="B34" s="21" t="s">
        <v>160</v>
      </c>
      <c r="C34" s="41">
        <v>401.7</v>
      </c>
      <c r="D34" s="41">
        <v>401.68</v>
      </c>
      <c r="E34" s="41">
        <v>401.67</v>
      </c>
      <c r="F34" s="41">
        <v>401.64</v>
      </c>
      <c r="G34" s="41">
        <v>401.59</v>
      </c>
      <c r="H34" s="41">
        <v>401.49</v>
      </c>
      <c r="I34" s="41">
        <v>401.39</v>
      </c>
      <c r="J34" s="41">
        <v>401.34</v>
      </c>
      <c r="K34" s="41">
        <v>401.23</v>
      </c>
      <c r="L34" s="41">
        <v>401.15</v>
      </c>
      <c r="M34" s="41">
        <v>401.07</v>
      </c>
      <c r="N34" s="41">
        <v>401</v>
      </c>
      <c r="O34" s="41">
        <v>400.93</v>
      </c>
      <c r="P34" s="50">
        <f>FORECAST($P$2,C34:O34,C$2:$O$2)</f>
        <v>400.83862273086032</v>
      </c>
      <c r="Q34" s="50">
        <f t="shared" si="0"/>
        <v>400.77087608524073</v>
      </c>
    </row>
    <row r="35" spans="1:17" ht="15" x14ac:dyDescent="0.25">
      <c r="A35" s="18">
        <v>33</v>
      </c>
      <c r="B35" s="21" t="s">
        <v>161</v>
      </c>
      <c r="C35" s="41">
        <v>394.92</v>
      </c>
      <c r="D35" s="41">
        <v>394.87</v>
      </c>
      <c r="E35" s="41">
        <v>394.73</v>
      </c>
      <c r="F35" s="41">
        <v>394.69</v>
      </c>
      <c r="G35" s="41">
        <v>394.59</v>
      </c>
      <c r="H35" s="41">
        <v>394.44</v>
      </c>
      <c r="I35" s="41">
        <v>394.26</v>
      </c>
      <c r="J35" s="41">
        <v>394.02</v>
      </c>
      <c r="K35" s="41">
        <v>393.75</v>
      </c>
      <c r="L35" s="41">
        <v>393.52</v>
      </c>
      <c r="M35" s="41">
        <v>393.35</v>
      </c>
      <c r="N35" s="41">
        <v>393.18</v>
      </c>
      <c r="O35" s="41">
        <v>392.93</v>
      </c>
      <c r="P35" s="50">
        <f>FORECAST($P$2,C35:O35,C$2:$O$2)</f>
        <v>392.76755327545391</v>
      </c>
      <c r="Q35" s="50">
        <f t="shared" si="0"/>
        <v>392.59986582478302</v>
      </c>
    </row>
    <row r="36" spans="1:17" ht="15" x14ac:dyDescent="0.25">
      <c r="A36" s="18">
        <v>34</v>
      </c>
      <c r="B36" s="21" t="s">
        <v>162</v>
      </c>
      <c r="C36" s="41">
        <v>338.39</v>
      </c>
      <c r="D36" s="41">
        <v>338.26</v>
      </c>
      <c r="E36" s="41">
        <v>337.87</v>
      </c>
      <c r="F36" s="41">
        <v>337.67</v>
      </c>
      <c r="G36" s="41">
        <v>336.96</v>
      </c>
      <c r="H36" s="41">
        <v>335.98</v>
      </c>
      <c r="I36" s="41">
        <v>334.3</v>
      </c>
      <c r="J36" s="41">
        <v>332.17</v>
      </c>
      <c r="K36" s="41">
        <v>331.27</v>
      </c>
      <c r="L36" s="41">
        <v>326.51</v>
      </c>
      <c r="M36" s="41">
        <v>324.82</v>
      </c>
      <c r="N36" s="41">
        <v>324.29000000000002</v>
      </c>
      <c r="O36" s="41">
        <v>323.22000000000003</v>
      </c>
      <c r="P36" s="50">
        <f>FORECAST($P$2,C36:O36,C$2:$O$2)</f>
        <v>321.42549723756912</v>
      </c>
      <c r="Q36" s="50">
        <f t="shared" si="0"/>
        <v>320.03541436464093</v>
      </c>
    </row>
    <row r="37" spans="1:17" ht="15" x14ac:dyDescent="0.25">
      <c r="A37" s="18">
        <v>35</v>
      </c>
      <c r="B37" s="21" t="s">
        <v>163</v>
      </c>
      <c r="C37" s="41">
        <v>336.38</v>
      </c>
      <c r="D37" s="41">
        <v>336.35</v>
      </c>
      <c r="E37" s="41">
        <v>336.22</v>
      </c>
      <c r="F37" s="41">
        <v>336.19</v>
      </c>
      <c r="G37" s="41">
        <v>336.17</v>
      </c>
      <c r="H37" s="41">
        <v>336.07</v>
      </c>
      <c r="I37" s="41">
        <v>336.05</v>
      </c>
      <c r="J37" s="41">
        <v>335.99</v>
      </c>
      <c r="K37" s="41">
        <v>335.75</v>
      </c>
      <c r="L37" s="41">
        <v>335.51</v>
      </c>
      <c r="M37" s="41">
        <v>335.34</v>
      </c>
      <c r="N37" s="41">
        <v>335.26</v>
      </c>
      <c r="O37" s="41">
        <v>335.21</v>
      </c>
      <c r="P37" s="50">
        <f>FORECAST($P$2,C37:O37,C$2:$O$2)</f>
        <v>335.08619179163378</v>
      </c>
      <c r="Q37" s="50">
        <f t="shared" si="0"/>
        <v>334.98551696921868</v>
      </c>
    </row>
    <row r="38" spans="1:17" ht="15" x14ac:dyDescent="0.25">
      <c r="A38" s="18">
        <v>36</v>
      </c>
      <c r="B38" s="21" t="s">
        <v>164</v>
      </c>
      <c r="C38" s="41">
        <v>306.19</v>
      </c>
      <c r="D38" s="41">
        <v>306.08999999999997</v>
      </c>
      <c r="E38" s="41">
        <v>305.97000000000003</v>
      </c>
      <c r="F38" s="41">
        <v>305.72000000000003</v>
      </c>
      <c r="G38" s="41">
        <v>305.52999999999997</v>
      </c>
      <c r="H38" s="41">
        <v>305.14</v>
      </c>
      <c r="I38" s="41">
        <v>304.86</v>
      </c>
      <c r="J38" s="41">
        <v>304.39</v>
      </c>
      <c r="K38" s="41">
        <v>304.07</v>
      </c>
      <c r="L38" s="41">
        <v>303.7</v>
      </c>
      <c r="M38" s="41">
        <v>303.45</v>
      </c>
      <c r="N38" s="41">
        <v>302.94</v>
      </c>
      <c r="O38" s="41">
        <v>302.75</v>
      </c>
      <c r="P38" s="50">
        <f>FORECAST($P$2,C38:O38,C$2:$O$2)</f>
        <v>302.31422651933701</v>
      </c>
      <c r="Q38" s="50">
        <f t="shared" si="0"/>
        <v>302.01602209944747</v>
      </c>
    </row>
    <row r="39" spans="1:17" ht="15" x14ac:dyDescent="0.25">
      <c r="A39" s="18">
        <v>37</v>
      </c>
      <c r="B39" s="21" t="s">
        <v>165</v>
      </c>
      <c r="C39" s="41">
        <v>274.69</v>
      </c>
      <c r="D39" s="41">
        <v>274.57</v>
      </c>
      <c r="E39" s="41">
        <v>274.14</v>
      </c>
      <c r="F39" s="41">
        <v>273.33999999999997</v>
      </c>
      <c r="G39" s="41">
        <v>271.85000000000002</v>
      </c>
      <c r="H39" s="41">
        <v>269.58999999999997</v>
      </c>
      <c r="I39" s="41">
        <v>269.22000000000003</v>
      </c>
      <c r="J39" s="41">
        <v>266.49</v>
      </c>
      <c r="K39" s="41">
        <v>263.54000000000002</v>
      </c>
      <c r="L39" s="41">
        <v>261.64999999999998</v>
      </c>
      <c r="M39" s="41">
        <v>259.11</v>
      </c>
      <c r="N39" s="41">
        <v>258.61</v>
      </c>
      <c r="O39" s="41">
        <v>257.08</v>
      </c>
      <c r="P39" s="50">
        <f>FORECAST($P$2,C39:O39,C$2:$O$2)</f>
        <v>254.60011444356755</v>
      </c>
      <c r="Q39" s="50">
        <f t="shared" si="0"/>
        <v>253.00711917916345</v>
      </c>
    </row>
    <row r="40" spans="1:17" ht="15" x14ac:dyDescent="0.25">
      <c r="A40" s="18">
        <v>38</v>
      </c>
      <c r="B40" s="21" t="s">
        <v>166</v>
      </c>
      <c r="C40" s="41">
        <v>236.94</v>
      </c>
      <c r="D40" s="41">
        <v>236.93</v>
      </c>
      <c r="E40" s="41">
        <v>236.84</v>
      </c>
      <c r="F40" s="41">
        <v>236.84</v>
      </c>
      <c r="G40" s="41">
        <v>236.8</v>
      </c>
      <c r="H40" s="41">
        <v>236.79</v>
      </c>
      <c r="I40" s="41">
        <v>236.64</v>
      </c>
      <c r="J40" s="41">
        <v>236.52</v>
      </c>
      <c r="K40" s="41">
        <v>236.49</v>
      </c>
      <c r="L40" s="41">
        <v>236.43</v>
      </c>
      <c r="M40" s="41">
        <v>236.33</v>
      </c>
      <c r="N40" s="41">
        <v>236.19</v>
      </c>
      <c r="O40" s="41">
        <v>236.14</v>
      </c>
      <c r="P40" s="50">
        <f>FORECAST($P$2,C40:O40,C$2:$O$2)</f>
        <v>236.0726124704025</v>
      </c>
      <c r="Q40" s="50">
        <f t="shared" si="0"/>
        <v>236.00527229676399</v>
      </c>
    </row>
    <row r="41" spans="1:17" ht="15" x14ac:dyDescent="0.25">
      <c r="A41" s="18">
        <v>39</v>
      </c>
      <c r="B41" s="21" t="s">
        <v>167</v>
      </c>
      <c r="C41" s="41">
        <v>230.47</v>
      </c>
      <c r="D41" s="41">
        <v>230.46</v>
      </c>
      <c r="E41" s="41">
        <v>230.45</v>
      </c>
      <c r="F41" s="41">
        <v>230.42</v>
      </c>
      <c r="G41" s="41">
        <v>230.32</v>
      </c>
      <c r="H41" s="41">
        <v>230.3</v>
      </c>
      <c r="I41" s="41">
        <v>230.28</v>
      </c>
      <c r="J41" s="41">
        <v>230.25</v>
      </c>
      <c r="K41" s="41">
        <v>230.23</v>
      </c>
      <c r="L41" s="41">
        <v>230.19</v>
      </c>
      <c r="M41" s="41">
        <v>230.14</v>
      </c>
      <c r="N41" s="41">
        <v>230.14</v>
      </c>
      <c r="O41" s="41">
        <v>230.12</v>
      </c>
      <c r="P41" s="50">
        <f>FORECAST($P$2,C41:O41,C$2:$O$2)</f>
        <v>230.0448973954222</v>
      </c>
      <c r="Q41" s="50">
        <f t="shared" si="0"/>
        <v>230.0139621152328</v>
      </c>
    </row>
    <row r="42" spans="1:17" ht="15" x14ac:dyDescent="0.25">
      <c r="A42" s="18">
        <v>40</v>
      </c>
      <c r="B42" s="21" t="s">
        <v>168</v>
      </c>
      <c r="C42" s="41">
        <v>217.05099999999999</v>
      </c>
      <c r="D42" s="41">
        <v>216.85549999999998</v>
      </c>
      <c r="E42" s="41">
        <v>216.41849999999999</v>
      </c>
      <c r="F42" s="41">
        <v>216.08499999999998</v>
      </c>
      <c r="G42" s="41">
        <v>216.03899999999999</v>
      </c>
      <c r="H42" s="41">
        <v>216.02749999999997</v>
      </c>
      <c r="I42" s="41">
        <v>215.91249999999999</v>
      </c>
      <c r="J42" s="41">
        <v>215.73999999999998</v>
      </c>
      <c r="K42" s="41">
        <v>215.61349999999999</v>
      </c>
      <c r="L42" s="41">
        <v>215.37199999999999</v>
      </c>
      <c r="M42" s="41">
        <v>213.98049999999998</v>
      </c>
      <c r="N42" s="41">
        <v>213.88849999999999</v>
      </c>
      <c r="O42" s="41">
        <v>213.61249999999998</v>
      </c>
      <c r="P42" s="50">
        <f>FORECAST($P$2,C42:O42,C$2:$O$2)</f>
        <v>213.53295303867404</v>
      </c>
      <c r="Q42" s="50">
        <f t="shared" si="0"/>
        <v>213.27404419889501</v>
      </c>
    </row>
    <row r="43" spans="1:17" ht="15" x14ac:dyDescent="0.25">
      <c r="A43" s="18">
        <v>41</v>
      </c>
      <c r="B43" s="21" t="s">
        <v>169</v>
      </c>
      <c r="C43" s="41">
        <v>188.28</v>
      </c>
      <c r="D43" s="41">
        <v>188.26</v>
      </c>
      <c r="E43" s="41">
        <v>188.24</v>
      </c>
      <c r="F43" s="41">
        <v>188.19</v>
      </c>
      <c r="G43" s="41">
        <v>188.16</v>
      </c>
      <c r="H43" s="41">
        <v>188.12</v>
      </c>
      <c r="I43" s="41">
        <v>188.1</v>
      </c>
      <c r="J43" s="41">
        <v>188.07</v>
      </c>
      <c r="K43" s="41">
        <v>188</v>
      </c>
      <c r="L43" s="41">
        <v>187.97</v>
      </c>
      <c r="M43" s="41">
        <v>187.9</v>
      </c>
      <c r="N43" s="41">
        <v>187.8</v>
      </c>
      <c r="O43" s="41">
        <v>187.77</v>
      </c>
      <c r="P43" s="50">
        <f>FORECAST($P$2,C43:O43,C$2:$O$2)</f>
        <v>187.73910023677982</v>
      </c>
      <c r="Q43" s="50">
        <f t="shared" si="0"/>
        <v>187.69782162588797</v>
      </c>
    </row>
    <row r="44" spans="1:17" ht="15" x14ac:dyDescent="0.25">
      <c r="A44" s="18">
        <v>42</v>
      </c>
      <c r="B44" s="21" t="s">
        <v>170</v>
      </c>
      <c r="C44" s="41">
        <v>156.53</v>
      </c>
      <c r="D44" s="41">
        <v>156.43</v>
      </c>
      <c r="E44" s="41">
        <v>156.4</v>
      </c>
      <c r="F44" s="41">
        <v>156.35</v>
      </c>
      <c r="G44" s="41">
        <v>156.31</v>
      </c>
      <c r="H44" s="41">
        <v>156.30000000000001</v>
      </c>
      <c r="I44" s="41">
        <v>156.26</v>
      </c>
      <c r="J44" s="41">
        <v>155.80000000000001</v>
      </c>
      <c r="K44" s="41">
        <v>155.74</v>
      </c>
      <c r="L44" s="41">
        <v>155.61000000000001</v>
      </c>
      <c r="M44" s="41">
        <v>155.44</v>
      </c>
      <c r="N44" s="41">
        <v>155.36000000000001</v>
      </c>
      <c r="O44" s="41">
        <v>155.24</v>
      </c>
      <c r="P44" s="50">
        <f>FORECAST($P$2,C44:O44,C$2:$O$2)</f>
        <v>155.10707971586427</v>
      </c>
      <c r="Q44" s="50">
        <f t="shared" si="0"/>
        <v>154.99661404893453</v>
      </c>
    </row>
    <row r="45" spans="1:17" ht="15" x14ac:dyDescent="0.25">
      <c r="A45" s="18">
        <v>43</v>
      </c>
      <c r="B45" s="21" t="s">
        <v>171</v>
      </c>
      <c r="C45" s="41">
        <v>155.4</v>
      </c>
      <c r="D45" s="41">
        <v>155.4</v>
      </c>
      <c r="E45" s="41">
        <v>155.4</v>
      </c>
      <c r="F45" s="41">
        <v>155.4</v>
      </c>
      <c r="G45" s="41">
        <v>155.4</v>
      </c>
      <c r="H45" s="41">
        <v>155.38</v>
      </c>
      <c r="I45" s="41">
        <v>155.37</v>
      </c>
      <c r="J45" s="41">
        <v>155.37</v>
      </c>
      <c r="K45" s="41">
        <v>155.36000000000001</v>
      </c>
      <c r="L45" s="41">
        <v>155.35</v>
      </c>
      <c r="M45" s="41">
        <v>155.35</v>
      </c>
      <c r="N45" s="41">
        <v>155.34</v>
      </c>
      <c r="O45" s="41">
        <v>155.34</v>
      </c>
      <c r="P45" s="50">
        <f>FORECAST($P$2,C45:O45,C$2:$O$2)</f>
        <v>155.32775848460929</v>
      </c>
      <c r="Q45" s="50">
        <f t="shared" si="0"/>
        <v>155.32194159431722</v>
      </c>
    </row>
    <row r="46" spans="1:17" ht="15" x14ac:dyDescent="0.25">
      <c r="A46" s="18">
        <v>44</v>
      </c>
      <c r="B46" s="21" t="s">
        <v>172</v>
      </c>
      <c r="C46" s="41">
        <v>147.15</v>
      </c>
      <c r="D46" s="41">
        <v>147.13999999999999</v>
      </c>
      <c r="E46" s="41">
        <v>147.11000000000001</v>
      </c>
      <c r="F46" s="41">
        <v>147.1</v>
      </c>
      <c r="G46" s="41">
        <v>147.08000000000001</v>
      </c>
      <c r="H46" s="41">
        <v>147.08000000000001</v>
      </c>
      <c r="I46" s="41">
        <v>147.04</v>
      </c>
      <c r="J46" s="41">
        <v>147.04</v>
      </c>
      <c r="K46" s="41">
        <v>147.04</v>
      </c>
      <c r="L46" s="41">
        <v>146.94999999999999</v>
      </c>
      <c r="M46" s="41">
        <v>146.13999999999999</v>
      </c>
      <c r="N46" s="41">
        <v>146.11000000000001</v>
      </c>
      <c r="O46" s="41">
        <v>146.09</v>
      </c>
      <c r="P46" s="50">
        <f>FORECAST($P$2,C46:O46,C$2:$O$2)</f>
        <v>146.17185477505919</v>
      </c>
      <c r="Q46" s="50">
        <f t="shared" si="0"/>
        <v>146.08606945540646</v>
      </c>
    </row>
    <row r="47" spans="1:17" ht="15" x14ac:dyDescent="0.25">
      <c r="A47" s="18">
        <v>45</v>
      </c>
      <c r="B47" s="21" t="s">
        <v>173</v>
      </c>
      <c r="C47" s="41">
        <v>104.23</v>
      </c>
      <c r="D47" s="41">
        <v>104.18</v>
      </c>
      <c r="E47" s="41">
        <v>104.11</v>
      </c>
      <c r="F47" s="41">
        <v>104.05</v>
      </c>
      <c r="G47" s="41">
        <v>103.88</v>
      </c>
      <c r="H47" s="41">
        <v>103.85</v>
      </c>
      <c r="I47" s="41">
        <v>103.82</v>
      </c>
      <c r="J47" s="41">
        <v>103.78</v>
      </c>
      <c r="K47" s="41">
        <v>103.73</v>
      </c>
      <c r="L47" s="41">
        <v>103.68</v>
      </c>
      <c r="M47" s="41">
        <v>103.65</v>
      </c>
      <c r="N47" s="41">
        <v>103.46</v>
      </c>
      <c r="O47" s="41">
        <v>103.41</v>
      </c>
      <c r="P47" s="50">
        <f>FORECAST($P$2,C47:O47,C$2:$O$2)</f>
        <v>103.33461720599846</v>
      </c>
      <c r="Q47" s="50">
        <f t="shared" si="0"/>
        <v>103.27170481452254</v>
      </c>
    </row>
    <row r="48" spans="1:17" ht="15" x14ac:dyDescent="0.25">
      <c r="A48" s="18">
        <v>46</v>
      </c>
      <c r="B48" s="21" t="s">
        <v>174</v>
      </c>
      <c r="C48" s="41">
        <v>101.35</v>
      </c>
      <c r="D48" s="41">
        <v>101.34</v>
      </c>
      <c r="E48" s="41">
        <v>101.31</v>
      </c>
      <c r="F48" s="41">
        <v>101.3</v>
      </c>
      <c r="G48" s="41">
        <v>101.27</v>
      </c>
      <c r="H48" s="41">
        <v>101.17</v>
      </c>
      <c r="I48" s="41">
        <v>101.11</v>
      </c>
      <c r="J48" s="41">
        <v>100.98</v>
      </c>
      <c r="K48" s="41">
        <v>100.93</v>
      </c>
      <c r="L48" s="41">
        <v>100.89</v>
      </c>
      <c r="M48" s="41">
        <v>100.86</v>
      </c>
      <c r="N48" s="41">
        <v>100.82</v>
      </c>
      <c r="O48" s="41">
        <v>100.81</v>
      </c>
      <c r="P48" s="50">
        <f>FORECAST($P$2,C48:O48,C$2:$O$2)</f>
        <v>100.68050118389897</v>
      </c>
      <c r="Q48" s="50">
        <f t="shared" si="0"/>
        <v>100.62910812943962</v>
      </c>
    </row>
    <row r="49" spans="1:17" ht="15" x14ac:dyDescent="0.25">
      <c r="A49" s="18">
        <v>47</v>
      </c>
      <c r="B49" s="21" t="s">
        <v>175</v>
      </c>
      <c r="C49" s="41">
        <v>98.62</v>
      </c>
      <c r="D49" s="41">
        <v>98.61</v>
      </c>
      <c r="E49" s="41">
        <v>98.57</v>
      </c>
      <c r="F49" s="41">
        <v>98.55</v>
      </c>
      <c r="G49" s="41">
        <v>98.49</v>
      </c>
      <c r="H49" s="41">
        <v>98.48</v>
      </c>
      <c r="I49" s="41">
        <v>98.45</v>
      </c>
      <c r="J49" s="41">
        <v>98.22</v>
      </c>
      <c r="K49" s="41">
        <v>98.18</v>
      </c>
      <c r="L49" s="41">
        <v>98.16</v>
      </c>
      <c r="M49" s="41">
        <v>98.13</v>
      </c>
      <c r="N49" s="41">
        <v>98.06</v>
      </c>
      <c r="O49" s="41">
        <v>98.03</v>
      </c>
      <c r="P49" s="50">
        <f>FORECAST($P$2,C49:O49,C$2:$O$2)</f>
        <v>97.926456195737956</v>
      </c>
      <c r="Q49" s="50">
        <f t="shared" si="0"/>
        <v>97.872999210734008</v>
      </c>
    </row>
    <row r="50" spans="1:17" ht="15" x14ac:dyDescent="0.25">
      <c r="A50" s="18">
        <v>48</v>
      </c>
      <c r="B50" s="21" t="s">
        <v>176</v>
      </c>
      <c r="C50" s="41">
        <v>78.400000000000006</v>
      </c>
      <c r="D50" s="41">
        <v>78.37</v>
      </c>
      <c r="E50" s="41">
        <v>78.290000000000006</v>
      </c>
      <c r="F50" s="41">
        <v>78.27</v>
      </c>
      <c r="G50" s="41">
        <v>78.150000000000006</v>
      </c>
      <c r="H50" s="41">
        <v>78.040000000000006</v>
      </c>
      <c r="I50" s="41">
        <v>78.02</v>
      </c>
      <c r="J50" s="41">
        <v>77.930000000000007</v>
      </c>
      <c r="K50" s="41">
        <v>77.86</v>
      </c>
      <c r="L50" s="41">
        <v>77.77</v>
      </c>
      <c r="M50" s="41">
        <v>77.709999999999994</v>
      </c>
      <c r="N50" s="41">
        <v>77.67</v>
      </c>
      <c r="O50" s="41">
        <v>77.47</v>
      </c>
      <c r="P50" s="50">
        <f>FORECAST($P$2,C50:O50,C$2:$O$2)</f>
        <v>77.422371744277811</v>
      </c>
      <c r="Q50" s="50">
        <f t="shared" si="0"/>
        <v>77.349952644041039</v>
      </c>
    </row>
    <row r="51" spans="1:17" ht="15" x14ac:dyDescent="0.25">
      <c r="A51" s="18">
        <v>49</v>
      </c>
      <c r="B51" s="21" t="s">
        <v>177</v>
      </c>
      <c r="C51" s="41">
        <v>72</v>
      </c>
      <c r="D51" s="41">
        <v>71.884799999999998</v>
      </c>
      <c r="E51" s="41">
        <v>71.769784319999999</v>
      </c>
      <c r="F51" s="41">
        <v>71.65495266508799</v>
      </c>
      <c r="G51" s="41">
        <v>71.540304740823842</v>
      </c>
      <c r="H51" s="41">
        <v>71.425840253238519</v>
      </c>
      <c r="I51" s="41">
        <v>71.311558908833334</v>
      </c>
      <c r="J51" s="41">
        <v>71.197460414579197</v>
      </c>
      <c r="K51" s="41">
        <v>71.083544477915865</v>
      </c>
      <c r="L51" s="41">
        <v>70.969810806751198</v>
      </c>
      <c r="M51" s="41">
        <v>70.856259109460396</v>
      </c>
      <c r="N51" s="41">
        <v>70.742889094885257</v>
      </c>
      <c r="O51" s="41">
        <v>70.62970047233344</v>
      </c>
      <c r="P51" s="50">
        <f>FORECAST($P$2,C51:O51,C$2:$O$2)</f>
        <v>70.440309491026028</v>
      </c>
      <c r="Q51" s="50">
        <f t="shared" si="0"/>
        <v>70.33018442422437</v>
      </c>
    </row>
    <row r="52" spans="1:17" ht="15" x14ac:dyDescent="0.25">
      <c r="A52" s="18">
        <v>50</v>
      </c>
      <c r="B52" s="21" t="s">
        <v>178</v>
      </c>
      <c r="C52" s="41">
        <v>53.32</v>
      </c>
      <c r="D52" s="41">
        <v>52.73</v>
      </c>
      <c r="E52" s="41">
        <v>52.71</v>
      </c>
      <c r="F52" s="41">
        <v>52.68</v>
      </c>
      <c r="G52" s="41">
        <v>52.61</v>
      </c>
      <c r="H52" s="41">
        <v>52.6</v>
      </c>
      <c r="I52" s="41">
        <v>52.38</v>
      </c>
      <c r="J52" s="41">
        <v>52.23</v>
      </c>
      <c r="K52" s="41">
        <v>52.23</v>
      </c>
      <c r="L52" s="41">
        <v>52.22</v>
      </c>
      <c r="M52" s="41">
        <v>51.77</v>
      </c>
      <c r="N52" s="41">
        <v>51.77</v>
      </c>
      <c r="O52" s="41">
        <v>51.75</v>
      </c>
      <c r="P52" s="50">
        <f>FORECAST($P$2,C52:O52,C$2:$O$2)</f>
        <v>51.525958958168907</v>
      </c>
      <c r="Q52" s="50">
        <f t="shared" si="0"/>
        <v>51.417584846093128</v>
      </c>
    </row>
    <row r="53" spans="1:17" ht="15" x14ac:dyDescent="0.25">
      <c r="A53" s="18">
        <v>51</v>
      </c>
      <c r="B53" s="21" t="s">
        <v>179</v>
      </c>
      <c r="C53" s="41">
        <v>48.06</v>
      </c>
      <c r="D53" s="41">
        <v>48.05</v>
      </c>
      <c r="E53" s="41">
        <v>48.03</v>
      </c>
      <c r="F53" s="41">
        <v>48.02</v>
      </c>
      <c r="G53" s="41">
        <v>48.01</v>
      </c>
      <c r="H53" s="41">
        <v>48</v>
      </c>
      <c r="I53" s="41">
        <v>47.99</v>
      </c>
      <c r="J53" s="41">
        <v>47.96</v>
      </c>
      <c r="K53" s="41">
        <v>47.94</v>
      </c>
      <c r="L53" s="41">
        <v>47.94</v>
      </c>
      <c r="M53" s="41">
        <v>47.93</v>
      </c>
      <c r="N53" s="41">
        <v>47.92</v>
      </c>
      <c r="O53" s="41">
        <v>47.92</v>
      </c>
      <c r="P53" s="50">
        <f>FORECAST($P$2,C53:O53,C$2:$O$2)</f>
        <v>47.885880031570636</v>
      </c>
      <c r="Q53" s="50">
        <f t="shared" si="0"/>
        <v>47.873709550118377</v>
      </c>
    </row>
    <row r="54" spans="1:17" ht="15" x14ac:dyDescent="0.25">
      <c r="A54" s="18">
        <v>52</v>
      </c>
      <c r="B54" s="21" t="s">
        <v>180</v>
      </c>
      <c r="C54" s="41">
        <v>48.05</v>
      </c>
      <c r="D54" s="41">
        <v>48.05</v>
      </c>
      <c r="E54" s="41">
        <v>48.05</v>
      </c>
      <c r="F54" s="41">
        <v>48.05</v>
      </c>
      <c r="G54" s="41">
        <v>48.05</v>
      </c>
      <c r="H54" s="41">
        <v>48.05</v>
      </c>
      <c r="I54" s="41">
        <v>48.05</v>
      </c>
      <c r="J54" s="41">
        <v>48.05</v>
      </c>
      <c r="K54" s="41">
        <v>48.05</v>
      </c>
      <c r="L54" s="41">
        <v>48.05</v>
      </c>
      <c r="M54" s="41">
        <v>48.05</v>
      </c>
      <c r="N54" s="41">
        <v>48.05</v>
      </c>
      <c r="O54" s="41">
        <v>48.05</v>
      </c>
      <c r="P54" s="50">
        <f>FORECAST($P$2,C54:O54,C$2:$O$2)</f>
        <v>48.05</v>
      </c>
      <c r="Q54" s="50">
        <f t="shared" si="0"/>
        <v>48.05</v>
      </c>
    </row>
    <row r="55" spans="1:17" ht="15" x14ac:dyDescent="0.25">
      <c r="A55" s="18">
        <v>53</v>
      </c>
      <c r="B55" s="21" t="s">
        <v>181</v>
      </c>
      <c r="C55" s="41">
        <v>47.2</v>
      </c>
      <c r="D55" s="41">
        <v>47.19</v>
      </c>
      <c r="E55" s="41">
        <v>47.17</v>
      </c>
      <c r="F55" s="41">
        <v>47.16</v>
      </c>
      <c r="G55" s="41">
        <v>47.16</v>
      </c>
      <c r="H55" s="41">
        <v>47.15</v>
      </c>
      <c r="I55" s="41">
        <v>47.14</v>
      </c>
      <c r="J55" s="41">
        <v>47.11</v>
      </c>
      <c r="K55" s="41">
        <v>47.09</v>
      </c>
      <c r="L55" s="41">
        <v>47.05</v>
      </c>
      <c r="M55" s="41">
        <v>47.04</v>
      </c>
      <c r="N55" s="41">
        <v>47.02</v>
      </c>
      <c r="O55" s="41">
        <v>47</v>
      </c>
      <c r="P55" s="50">
        <f>FORECAST($P$2,C55:O55,C$2:$O$2)</f>
        <v>46.984025256511444</v>
      </c>
      <c r="Q55" s="50">
        <f t="shared" si="0"/>
        <v>46.967640094711918</v>
      </c>
    </row>
    <row r="56" spans="1:17" ht="15" x14ac:dyDescent="0.25">
      <c r="A56" s="18">
        <v>54</v>
      </c>
      <c r="B56" s="21" t="s">
        <v>182</v>
      </c>
      <c r="C56" s="41">
        <v>46.64</v>
      </c>
      <c r="D56" s="41">
        <v>46.64</v>
      </c>
      <c r="E56" s="41">
        <v>46.64</v>
      </c>
      <c r="F56" s="41">
        <v>46.64</v>
      </c>
      <c r="G56" s="41">
        <v>46.6</v>
      </c>
      <c r="H56" s="41">
        <v>46.57</v>
      </c>
      <c r="I56" s="41">
        <v>46.55</v>
      </c>
      <c r="J56" s="41">
        <v>46.54</v>
      </c>
      <c r="K56" s="41">
        <v>46.52</v>
      </c>
      <c r="L56" s="41">
        <v>46.5</v>
      </c>
      <c r="M56" s="41">
        <v>46.47</v>
      </c>
      <c r="N56" s="41">
        <v>46.42</v>
      </c>
      <c r="O56" s="41">
        <v>46.4</v>
      </c>
      <c r="P56" s="50">
        <f>FORECAST($P$2,C56:O56,C$2:$O$2)</f>
        <v>46.386748224151532</v>
      </c>
      <c r="Q56" s="50">
        <f t="shared" si="0"/>
        <v>46.366337805840566</v>
      </c>
    </row>
    <row r="57" spans="1:17" ht="15" x14ac:dyDescent="0.25">
      <c r="A57" s="18">
        <v>55</v>
      </c>
      <c r="B57" s="21" t="s">
        <v>183</v>
      </c>
      <c r="C57" s="41">
        <v>46.05</v>
      </c>
      <c r="D57" s="41">
        <v>46.03</v>
      </c>
      <c r="E57" s="41">
        <v>46.03</v>
      </c>
      <c r="F57" s="41">
        <v>46.03</v>
      </c>
      <c r="G57" s="41">
        <v>46.03</v>
      </c>
      <c r="H57" s="41">
        <v>46.03</v>
      </c>
      <c r="I57" s="41">
        <v>46.03</v>
      </c>
      <c r="J57" s="41">
        <v>46.01</v>
      </c>
      <c r="K57" s="41">
        <v>45.97</v>
      </c>
      <c r="L57" s="41">
        <v>45.97</v>
      </c>
      <c r="M57" s="41">
        <v>45.97</v>
      </c>
      <c r="N57" s="41">
        <v>45.96</v>
      </c>
      <c r="O57" s="41">
        <v>45.96</v>
      </c>
      <c r="P57" s="50">
        <f>FORECAST($P$2,C57:O57,C$2:$O$2)</f>
        <v>45.944601420678779</v>
      </c>
      <c r="Q57" s="50">
        <f t="shared" si="0"/>
        <v>45.936929755327554</v>
      </c>
    </row>
    <row r="58" spans="1:17" ht="15" x14ac:dyDescent="0.25">
      <c r="A58" s="18">
        <v>56</v>
      </c>
      <c r="B58" s="21" t="s">
        <v>184</v>
      </c>
      <c r="C58" s="41">
        <v>44.59</v>
      </c>
      <c r="D58" s="41">
        <v>44.59</v>
      </c>
      <c r="E58" s="41">
        <v>44.55</v>
      </c>
      <c r="F58" s="41">
        <v>44.54</v>
      </c>
      <c r="G58" s="41">
        <v>44.24</v>
      </c>
      <c r="H58" s="41">
        <v>44.15</v>
      </c>
      <c r="I58" s="41">
        <v>44.14</v>
      </c>
      <c r="J58" s="41">
        <v>44.13</v>
      </c>
      <c r="K58" s="41">
        <v>44.1</v>
      </c>
      <c r="L58" s="41">
        <v>44.06</v>
      </c>
      <c r="M58" s="41">
        <v>44.02</v>
      </c>
      <c r="N58" s="41">
        <v>43.99</v>
      </c>
      <c r="O58" s="41">
        <v>43.97</v>
      </c>
      <c r="P58" s="50">
        <f>FORECAST($P$2,C58:O58,C$2:$O$2)</f>
        <v>43.795288082083665</v>
      </c>
      <c r="Q58" s="50">
        <f t="shared" si="0"/>
        <v>43.739644830307817</v>
      </c>
    </row>
    <row r="59" spans="1:17" ht="15" x14ac:dyDescent="0.25">
      <c r="A59" s="18">
        <v>57</v>
      </c>
      <c r="B59" s="21" t="s">
        <v>185</v>
      </c>
      <c r="C59" s="41">
        <v>42.41</v>
      </c>
      <c r="D59" s="41">
        <v>42.41</v>
      </c>
      <c r="E59" s="41">
        <v>42.41</v>
      </c>
      <c r="F59" s="41">
        <v>42.41</v>
      </c>
      <c r="G59" s="41">
        <v>42.41</v>
      </c>
      <c r="H59" s="41">
        <v>42.41</v>
      </c>
      <c r="I59" s="41">
        <v>42.4</v>
      </c>
      <c r="J59" s="41">
        <v>42.38</v>
      </c>
      <c r="K59" s="41">
        <v>42.36</v>
      </c>
      <c r="L59" s="41">
        <v>42.36</v>
      </c>
      <c r="M59" s="41">
        <v>42.34</v>
      </c>
      <c r="N59" s="41">
        <v>42.33</v>
      </c>
      <c r="O59" s="41">
        <v>42.32</v>
      </c>
      <c r="P59" s="50">
        <f>FORECAST($P$2,C59:O59,C$2:$O$2)</f>
        <v>42.317328334648771</v>
      </c>
      <c r="Q59" s="50">
        <f t="shared" si="0"/>
        <v>42.309321231254934</v>
      </c>
    </row>
    <row r="60" spans="1:17" ht="15" x14ac:dyDescent="0.25">
      <c r="A60" s="18">
        <v>58</v>
      </c>
      <c r="B60" s="21" t="s">
        <v>186</v>
      </c>
      <c r="C60" s="41">
        <v>37.119999999999997</v>
      </c>
      <c r="D60" s="41">
        <v>37.119999999999997</v>
      </c>
      <c r="E60" s="41">
        <v>37.090000000000003</v>
      </c>
      <c r="F60" s="41">
        <v>37.08</v>
      </c>
      <c r="G60" s="41">
        <v>37.07</v>
      </c>
      <c r="H60" s="41">
        <v>36.979999999999997</v>
      </c>
      <c r="I60" s="41">
        <v>36.96</v>
      </c>
      <c r="J60" s="41">
        <v>36.94</v>
      </c>
      <c r="K60" s="41">
        <v>36.89</v>
      </c>
      <c r="L60" s="41">
        <v>36.880000000000003</v>
      </c>
      <c r="M60" s="41">
        <v>36.880000000000003</v>
      </c>
      <c r="N60" s="41">
        <v>36.869999999999997</v>
      </c>
      <c r="O60" s="41">
        <v>36.869999999999997</v>
      </c>
      <c r="P60" s="50">
        <f>FORECAST($P$2,C60:O60,C$2:$O$2)</f>
        <v>36.789696132596681</v>
      </c>
      <c r="Q60" s="50">
        <f t="shared" si="0"/>
        <v>36.76558011049724</v>
      </c>
    </row>
    <row r="61" spans="1:17" ht="15" x14ac:dyDescent="0.25">
      <c r="A61" s="18">
        <v>59</v>
      </c>
      <c r="B61" s="21" t="s">
        <v>187</v>
      </c>
      <c r="C61" s="41">
        <v>35.74</v>
      </c>
      <c r="D61" s="41">
        <v>35.729999999999997</v>
      </c>
      <c r="E61" s="41">
        <v>35.700000000000003</v>
      </c>
      <c r="F61" s="41">
        <v>35.69</v>
      </c>
      <c r="G61" s="41">
        <v>35.67</v>
      </c>
      <c r="H61" s="41">
        <v>35.57</v>
      </c>
      <c r="I61" s="41">
        <v>35.56</v>
      </c>
      <c r="J61" s="41">
        <v>35.549999999999997</v>
      </c>
      <c r="K61" s="41">
        <v>35.46</v>
      </c>
      <c r="L61" s="41">
        <v>35.44</v>
      </c>
      <c r="M61" s="41">
        <v>35.369999999999997</v>
      </c>
      <c r="N61" s="41">
        <v>35.340000000000003</v>
      </c>
      <c r="O61" s="41">
        <v>35.31</v>
      </c>
      <c r="P61" s="50">
        <f>FORECAST($P$2,C61:O61,C$2:$O$2)</f>
        <v>35.252612470402532</v>
      </c>
      <c r="Q61" s="50">
        <f t="shared" si="0"/>
        <v>35.21527229676402</v>
      </c>
    </row>
    <row r="62" spans="1:17" ht="15" x14ac:dyDescent="0.25">
      <c r="A62" s="18">
        <v>60</v>
      </c>
      <c r="B62" s="21" t="s">
        <v>188</v>
      </c>
      <c r="C62" s="41">
        <v>31.39</v>
      </c>
      <c r="D62" s="41">
        <v>31.35</v>
      </c>
      <c r="E62" s="41">
        <v>31.28</v>
      </c>
      <c r="F62" s="41">
        <v>31.26</v>
      </c>
      <c r="G62" s="41">
        <v>31.23</v>
      </c>
      <c r="H62" s="41">
        <v>31.2</v>
      </c>
      <c r="I62" s="41">
        <v>31.17</v>
      </c>
      <c r="J62" s="41">
        <v>31.11</v>
      </c>
      <c r="K62" s="41">
        <v>31.04</v>
      </c>
      <c r="L62" s="41">
        <v>30.99</v>
      </c>
      <c r="M62" s="41">
        <v>30.91</v>
      </c>
      <c r="N62" s="41">
        <v>30.84</v>
      </c>
      <c r="O62" s="41">
        <v>30.74</v>
      </c>
      <c r="P62" s="50">
        <f>FORECAST($P$2,C62:O62,C$2:$O$2)</f>
        <v>30.726503551696922</v>
      </c>
      <c r="Q62" s="50">
        <f t="shared" si="0"/>
        <v>30.677324388318866</v>
      </c>
    </row>
    <row r="63" spans="1:17" ht="15" x14ac:dyDescent="0.25">
      <c r="A63" s="18">
        <v>61</v>
      </c>
      <c r="B63" s="21" t="s">
        <v>189</v>
      </c>
      <c r="C63" s="41">
        <v>24.48</v>
      </c>
      <c r="D63" s="41">
        <v>24.36</v>
      </c>
      <c r="E63" s="41">
        <v>24.11</v>
      </c>
      <c r="F63" s="41">
        <v>24.08</v>
      </c>
      <c r="G63" s="41">
        <v>24.04</v>
      </c>
      <c r="H63" s="41">
        <v>23.95</v>
      </c>
      <c r="I63" s="41">
        <v>23.93</v>
      </c>
      <c r="J63" s="41">
        <v>23.86</v>
      </c>
      <c r="K63" s="41">
        <v>23.8</v>
      </c>
      <c r="L63" s="41">
        <v>23.73</v>
      </c>
      <c r="M63" s="41">
        <v>23.72</v>
      </c>
      <c r="N63" s="41">
        <v>23.62</v>
      </c>
      <c r="O63" s="41">
        <v>23.58</v>
      </c>
      <c r="P63" s="50">
        <f>FORECAST($P$2,C63:O63,C$2:$O$2)</f>
        <v>23.429171270718232</v>
      </c>
      <c r="Q63" s="50">
        <f t="shared" si="0"/>
        <v>23.364309392265199</v>
      </c>
    </row>
    <row r="64" spans="1:17" ht="15" x14ac:dyDescent="0.25">
      <c r="A64" s="18">
        <v>62</v>
      </c>
      <c r="B64" s="21" t="s">
        <v>190</v>
      </c>
      <c r="C64" s="41">
        <v>23.27</v>
      </c>
      <c r="D64" s="41">
        <v>23.23</v>
      </c>
      <c r="E64" s="41">
        <v>23.2</v>
      </c>
      <c r="F64" s="41">
        <v>23.13</v>
      </c>
      <c r="G64" s="41">
        <v>23.08</v>
      </c>
      <c r="H64" s="41">
        <v>23.03</v>
      </c>
      <c r="I64" s="41">
        <v>23.01</v>
      </c>
      <c r="J64" s="41">
        <v>22.91</v>
      </c>
      <c r="K64" s="41">
        <v>22.84</v>
      </c>
      <c r="L64" s="41">
        <v>22.81</v>
      </c>
      <c r="M64" s="41">
        <v>22.75</v>
      </c>
      <c r="N64" s="41">
        <v>22.7</v>
      </c>
      <c r="O64" s="41">
        <v>22.68</v>
      </c>
      <c r="P64" s="50">
        <f>FORECAST($P$2,C64:O64,C$2:$O$2)</f>
        <v>22.572245461720598</v>
      </c>
      <c r="Q64" s="50">
        <f t="shared" si="0"/>
        <v>22.521752170481452</v>
      </c>
    </row>
    <row r="65" spans="1:17" ht="15" x14ac:dyDescent="0.25">
      <c r="A65" s="18">
        <v>63</v>
      </c>
      <c r="B65" s="21" t="s">
        <v>191</v>
      </c>
      <c r="C65" s="41">
        <v>14.38</v>
      </c>
      <c r="D65" s="41">
        <v>14.37</v>
      </c>
      <c r="E65" s="41">
        <v>14.37</v>
      </c>
      <c r="F65" s="41">
        <v>14.37</v>
      </c>
      <c r="G65" s="41">
        <v>14.37</v>
      </c>
      <c r="H65" s="41">
        <v>14.37</v>
      </c>
      <c r="I65" s="41">
        <v>14.36</v>
      </c>
      <c r="J65" s="41">
        <v>14.36</v>
      </c>
      <c r="K65" s="41">
        <v>14.35</v>
      </c>
      <c r="L65" s="41">
        <v>14.35</v>
      </c>
      <c r="M65" s="41">
        <v>14.34</v>
      </c>
      <c r="N65" s="41">
        <v>14.34</v>
      </c>
      <c r="O65" s="41">
        <v>14.33</v>
      </c>
      <c r="P65" s="50">
        <f>FORECAST($P$2,C65:O65,C$2:$O$2)</f>
        <v>14.329664561957381</v>
      </c>
      <c r="Q65" s="50">
        <f t="shared" si="0"/>
        <v>14.32602999210734</v>
      </c>
    </row>
    <row r="66" spans="1:17" ht="15" x14ac:dyDescent="0.25">
      <c r="A66" s="18">
        <v>64</v>
      </c>
      <c r="B66" s="21" t="s">
        <v>192</v>
      </c>
      <c r="C66" s="41">
        <v>11.7</v>
      </c>
      <c r="D66" s="41">
        <v>11.69</v>
      </c>
      <c r="E66" s="41">
        <v>11.69</v>
      </c>
      <c r="F66" s="41">
        <v>11.69</v>
      </c>
      <c r="G66" s="41">
        <v>11.68</v>
      </c>
      <c r="H66" s="41">
        <v>11.68</v>
      </c>
      <c r="I66" s="41">
        <v>11.67</v>
      </c>
      <c r="J66" s="41">
        <v>11.67</v>
      </c>
      <c r="K66" s="41">
        <v>11.67</v>
      </c>
      <c r="L66" s="41">
        <v>11.67</v>
      </c>
      <c r="M66" s="41">
        <v>11.67</v>
      </c>
      <c r="N66" s="41">
        <v>11.67</v>
      </c>
      <c r="O66" s="41">
        <v>11.67</v>
      </c>
      <c r="P66" s="50">
        <f>FORECAST($P$2,C66:O66,C$2:$O$2)</f>
        <v>11.659826361483818</v>
      </c>
      <c r="Q66" s="50">
        <f t="shared" si="0"/>
        <v>11.657474348855562</v>
      </c>
    </row>
    <row r="67" spans="1:17" ht="15" x14ac:dyDescent="0.25">
      <c r="A67" s="18">
        <v>65</v>
      </c>
      <c r="B67" s="21" t="s">
        <v>193</v>
      </c>
      <c r="C67" s="41">
        <v>10.09</v>
      </c>
      <c r="D67" s="41">
        <v>10.09</v>
      </c>
      <c r="E67" s="41">
        <v>10.09</v>
      </c>
      <c r="F67" s="41">
        <v>10.09</v>
      </c>
      <c r="G67" s="41">
        <v>10.09</v>
      </c>
      <c r="H67" s="41">
        <v>10.09</v>
      </c>
      <c r="I67" s="41">
        <v>10.09</v>
      </c>
      <c r="J67" s="41">
        <v>10.09</v>
      </c>
      <c r="K67" s="41">
        <v>10.09</v>
      </c>
      <c r="L67" s="41">
        <v>10.09</v>
      </c>
      <c r="M67" s="41">
        <v>10.09</v>
      </c>
      <c r="N67" s="41">
        <v>10.09</v>
      </c>
      <c r="O67" s="41">
        <v>10.09</v>
      </c>
      <c r="P67" s="50">
        <f>FORECAST($P$2,C67:O67,C$2:$O$2)</f>
        <v>10.090000000000002</v>
      </c>
      <c r="Q67" s="50">
        <f t="shared" si="0"/>
        <v>10.090000000000002</v>
      </c>
    </row>
    <row r="68" spans="1:17" ht="15" x14ac:dyDescent="0.25">
      <c r="A68" s="18">
        <v>66</v>
      </c>
      <c r="B68" s="21" t="s">
        <v>194</v>
      </c>
      <c r="C68" s="41">
        <v>8.57</v>
      </c>
      <c r="D68" s="41">
        <v>8.57</v>
      </c>
      <c r="E68" s="41">
        <v>8.56</v>
      </c>
      <c r="F68" s="41">
        <v>8.56</v>
      </c>
      <c r="G68" s="41">
        <v>8.56</v>
      </c>
      <c r="H68" s="41">
        <v>8.5500000000000007</v>
      </c>
      <c r="I68" s="41">
        <v>8.5399999999999991</v>
      </c>
      <c r="J68" s="41">
        <v>8.51</v>
      </c>
      <c r="K68" s="41">
        <v>8.5</v>
      </c>
      <c r="L68" s="41">
        <v>8.49</v>
      </c>
      <c r="M68" s="41">
        <v>8.48</v>
      </c>
      <c r="N68" s="41">
        <v>8.48</v>
      </c>
      <c r="O68" s="41">
        <v>8.4600000000000009</v>
      </c>
      <c r="P68" s="50">
        <f>FORECAST($P$2,C68:O68,C$2:$O$2)</f>
        <v>8.4495619573796379</v>
      </c>
      <c r="Q68" s="50">
        <f t="shared" ref="Q68:Q107" si="1">FORECAST($Q$2,C68:P68,$C$2:$P$2)</f>
        <v>8.4399921073401742</v>
      </c>
    </row>
    <row r="69" spans="1:17" ht="15" x14ac:dyDescent="0.25">
      <c r="A69" s="18">
        <v>67</v>
      </c>
      <c r="B69" s="21" t="s">
        <v>195</v>
      </c>
      <c r="C69" s="41">
        <v>7.92</v>
      </c>
      <c r="D69" s="41">
        <v>7.91</v>
      </c>
      <c r="E69" s="41">
        <v>7.9</v>
      </c>
      <c r="F69" s="41">
        <v>7.9</v>
      </c>
      <c r="G69" s="41">
        <v>7.89</v>
      </c>
      <c r="H69" s="41">
        <v>7.88</v>
      </c>
      <c r="I69" s="41">
        <v>7.88</v>
      </c>
      <c r="J69" s="41">
        <v>7.88</v>
      </c>
      <c r="K69" s="41">
        <v>7.87</v>
      </c>
      <c r="L69" s="41">
        <v>7.87</v>
      </c>
      <c r="M69" s="41">
        <v>7.87</v>
      </c>
      <c r="N69" s="41">
        <v>7.86</v>
      </c>
      <c r="O69" s="41">
        <v>7.86</v>
      </c>
      <c r="P69" s="50">
        <f>FORECAST($P$2,C69:O69,C$2:$O$2)</f>
        <v>7.847920284135756</v>
      </c>
      <c r="Q69" s="50">
        <f t="shared" si="1"/>
        <v>7.8433859510655113</v>
      </c>
    </row>
    <row r="70" spans="1:17" ht="15" x14ac:dyDescent="0.25">
      <c r="A70" s="18">
        <v>68</v>
      </c>
      <c r="B70" s="21" t="s">
        <v>196</v>
      </c>
      <c r="C70" s="41">
        <v>7.83</v>
      </c>
      <c r="D70" s="41">
        <v>7.83</v>
      </c>
      <c r="E70" s="41">
        <v>7.83</v>
      </c>
      <c r="F70" s="41">
        <v>7.83</v>
      </c>
      <c r="G70" s="41">
        <v>7.83</v>
      </c>
      <c r="H70" s="41">
        <v>7.83</v>
      </c>
      <c r="I70" s="41">
        <v>7.83</v>
      </c>
      <c r="J70" s="41">
        <v>7.83</v>
      </c>
      <c r="K70" s="41">
        <v>7.83</v>
      </c>
      <c r="L70" s="41">
        <v>7.83</v>
      </c>
      <c r="M70" s="41">
        <v>7.83</v>
      </c>
      <c r="N70" s="41">
        <v>7.83</v>
      </c>
      <c r="O70" s="41">
        <v>7.83</v>
      </c>
      <c r="P70" s="50">
        <f>FORECAST($P$2,C70:O70,C$2:$O$2)</f>
        <v>7.8299999999999992</v>
      </c>
      <c r="Q70" s="50">
        <f t="shared" si="1"/>
        <v>7.8299999999999992</v>
      </c>
    </row>
    <row r="71" spans="1:17" ht="15" x14ac:dyDescent="0.25">
      <c r="A71" s="18">
        <v>69</v>
      </c>
      <c r="B71" s="21" t="s">
        <v>197</v>
      </c>
      <c r="C71" s="41">
        <v>7.15</v>
      </c>
      <c r="D71" s="41">
        <v>7.15</v>
      </c>
      <c r="E71" s="41">
        <v>7.14</v>
      </c>
      <c r="F71" s="41">
        <v>7.14</v>
      </c>
      <c r="G71" s="41">
        <v>7.12</v>
      </c>
      <c r="H71" s="41">
        <v>7.11</v>
      </c>
      <c r="I71" s="41">
        <v>7.11</v>
      </c>
      <c r="J71" s="41">
        <v>7.09</v>
      </c>
      <c r="K71" s="41">
        <v>7.09</v>
      </c>
      <c r="L71" s="41">
        <v>7.07</v>
      </c>
      <c r="M71" s="41">
        <v>7.07</v>
      </c>
      <c r="N71" s="41">
        <v>7.07</v>
      </c>
      <c r="O71" s="41">
        <v>7.07</v>
      </c>
      <c r="P71" s="50">
        <f>FORECAST($P$2,C71:O71,C$2:$O$2)</f>
        <v>7.04574585635359</v>
      </c>
      <c r="Q71" s="50">
        <f t="shared" si="1"/>
        <v>7.0381215469613254</v>
      </c>
    </row>
    <row r="72" spans="1:17" ht="15" x14ac:dyDescent="0.25">
      <c r="A72" s="18">
        <v>70</v>
      </c>
      <c r="B72" s="21" t="s">
        <v>198</v>
      </c>
      <c r="C72" s="41">
        <v>6.98</v>
      </c>
      <c r="D72" s="41">
        <v>6.98</v>
      </c>
      <c r="E72" s="41">
        <v>6.98</v>
      </c>
      <c r="F72" s="41">
        <v>6.98</v>
      </c>
      <c r="G72" s="41">
        <v>6.98</v>
      </c>
      <c r="H72" s="41">
        <v>6.98</v>
      </c>
      <c r="I72" s="41">
        <v>6.98</v>
      </c>
      <c r="J72" s="41">
        <v>6.98</v>
      </c>
      <c r="K72" s="41">
        <v>6.98</v>
      </c>
      <c r="L72" s="41">
        <v>6.98</v>
      </c>
      <c r="M72" s="41">
        <v>6.97</v>
      </c>
      <c r="N72" s="41">
        <v>6.97</v>
      </c>
      <c r="O72" s="41">
        <v>6.97</v>
      </c>
      <c r="P72" s="50">
        <f>FORECAST($P$2,C72:O72,C$2:$O$2)</f>
        <v>6.9712825572217847</v>
      </c>
      <c r="Q72" s="50">
        <f t="shared" si="1"/>
        <v>6.9704735595895828</v>
      </c>
    </row>
    <row r="73" spans="1:17" ht="15" x14ac:dyDescent="0.25">
      <c r="A73" s="18">
        <v>71</v>
      </c>
      <c r="B73" s="21" t="s">
        <v>199</v>
      </c>
      <c r="C73" s="41">
        <v>6.95</v>
      </c>
      <c r="D73" s="41">
        <v>6.95</v>
      </c>
      <c r="E73" s="41">
        <v>6.95</v>
      </c>
      <c r="F73" s="41">
        <v>6.95</v>
      </c>
      <c r="G73" s="41">
        <v>6.95</v>
      </c>
      <c r="H73" s="41">
        <v>6.95</v>
      </c>
      <c r="I73" s="41">
        <v>6.95</v>
      </c>
      <c r="J73" s="41">
        <v>6.95</v>
      </c>
      <c r="K73" s="41">
        <v>6.95</v>
      </c>
      <c r="L73" s="41">
        <v>6.95</v>
      </c>
      <c r="M73" s="41">
        <v>6.92</v>
      </c>
      <c r="N73" s="41">
        <v>6.92</v>
      </c>
      <c r="O73" s="41">
        <v>6.92</v>
      </c>
      <c r="P73" s="50">
        <f>FORECAST($P$2,C73:O73,C$2:$O$2)</f>
        <v>6.923847671665353</v>
      </c>
      <c r="Q73" s="50">
        <f t="shared" si="1"/>
        <v>6.9214206787687473</v>
      </c>
    </row>
    <row r="74" spans="1:17" ht="15" x14ac:dyDescent="0.25">
      <c r="A74" s="18">
        <v>72</v>
      </c>
      <c r="B74" s="21" t="s">
        <v>200</v>
      </c>
      <c r="C74" s="41">
        <v>5.41</v>
      </c>
      <c r="D74" s="41">
        <v>5.41</v>
      </c>
      <c r="E74" s="41">
        <v>5.41</v>
      </c>
      <c r="F74" s="41">
        <v>5.41</v>
      </c>
      <c r="G74" s="41">
        <v>5.41</v>
      </c>
      <c r="H74" s="41">
        <v>5.41</v>
      </c>
      <c r="I74" s="41">
        <v>5.41</v>
      </c>
      <c r="J74" s="41">
        <v>5.41</v>
      </c>
      <c r="K74" s="41">
        <v>5.41</v>
      </c>
      <c r="L74" s="41">
        <v>5.41</v>
      </c>
      <c r="M74" s="41">
        <v>5.41</v>
      </c>
      <c r="N74" s="41">
        <v>5.41</v>
      </c>
      <c r="O74" s="41">
        <v>5.41</v>
      </c>
      <c r="P74" s="50">
        <f>FORECAST($P$2,C74:O74,C$2:$O$2)</f>
        <v>5.4099999999999984</v>
      </c>
      <c r="Q74" s="50">
        <f t="shared" si="1"/>
        <v>5.4099999999999975</v>
      </c>
    </row>
    <row r="75" spans="1:17" ht="15" x14ac:dyDescent="0.25">
      <c r="A75" s="18">
        <v>73</v>
      </c>
      <c r="B75" s="21" t="s">
        <v>201</v>
      </c>
      <c r="C75" s="41">
        <v>1.67</v>
      </c>
      <c r="D75" s="41">
        <v>1.67</v>
      </c>
      <c r="E75" s="41">
        <v>1.67</v>
      </c>
      <c r="F75" s="41">
        <v>1.67</v>
      </c>
      <c r="G75" s="41">
        <v>1.67</v>
      </c>
      <c r="H75" s="41">
        <v>1.67</v>
      </c>
      <c r="I75" s="41">
        <v>1.67</v>
      </c>
      <c r="J75" s="41">
        <v>1.67</v>
      </c>
      <c r="K75" s="41">
        <v>1.67</v>
      </c>
      <c r="L75" s="41">
        <v>1.67</v>
      </c>
      <c r="M75" s="41">
        <v>1.67</v>
      </c>
      <c r="N75" s="41">
        <v>1.67</v>
      </c>
      <c r="O75" s="41">
        <v>1.67</v>
      </c>
      <c r="P75" s="50">
        <f>FORECAST($P$2,C75:O75,C$2:$O$2)</f>
        <v>1.6700000000000002</v>
      </c>
      <c r="Q75" s="50">
        <f t="shared" si="1"/>
        <v>1.6700000000000002</v>
      </c>
    </row>
    <row r="76" spans="1:17" ht="15" x14ac:dyDescent="0.25">
      <c r="A76" s="18">
        <v>74</v>
      </c>
      <c r="B76" s="21" t="s">
        <v>202</v>
      </c>
      <c r="C76" s="41">
        <v>1.67</v>
      </c>
      <c r="D76" s="41">
        <v>1.67</v>
      </c>
      <c r="E76" s="41">
        <v>1.67</v>
      </c>
      <c r="F76" s="41">
        <v>1.67</v>
      </c>
      <c r="G76" s="41">
        <v>1.67</v>
      </c>
      <c r="H76" s="41">
        <v>1.67</v>
      </c>
      <c r="I76" s="41">
        <v>1.67</v>
      </c>
      <c r="J76" s="41">
        <v>1.67</v>
      </c>
      <c r="K76" s="41">
        <v>1.67</v>
      </c>
      <c r="L76" s="41">
        <v>1.67</v>
      </c>
      <c r="M76" s="41">
        <v>1.67</v>
      </c>
      <c r="N76" s="41">
        <v>1.67</v>
      </c>
      <c r="O76" s="41">
        <v>1.67</v>
      </c>
      <c r="P76" s="50">
        <f>FORECAST($P$2,C76:O76,C$2:$O$2)</f>
        <v>1.6700000000000002</v>
      </c>
      <c r="Q76" s="50">
        <f t="shared" si="1"/>
        <v>1.6700000000000002</v>
      </c>
    </row>
    <row r="77" spans="1:17" ht="15" x14ac:dyDescent="0.25">
      <c r="A77" s="18">
        <v>75</v>
      </c>
      <c r="B77" s="21" t="s">
        <v>203</v>
      </c>
      <c r="C77" s="41">
        <v>1.28</v>
      </c>
      <c r="D77" s="41">
        <v>1.28</v>
      </c>
      <c r="E77" s="41">
        <v>1.28</v>
      </c>
      <c r="F77" s="41">
        <v>1.28</v>
      </c>
      <c r="G77" s="41">
        <v>1.28</v>
      </c>
      <c r="H77" s="41">
        <v>1.28</v>
      </c>
      <c r="I77" s="41">
        <v>1.28</v>
      </c>
      <c r="J77" s="41">
        <v>1.28</v>
      </c>
      <c r="K77" s="41">
        <v>1.28</v>
      </c>
      <c r="L77" s="41">
        <v>1.28</v>
      </c>
      <c r="M77" s="41">
        <v>1.28</v>
      </c>
      <c r="N77" s="41">
        <v>1.28</v>
      </c>
      <c r="O77" s="41">
        <v>1.27</v>
      </c>
      <c r="P77" s="50">
        <f>FORECAST($P$2,C77:O77,C$2:$O$2)</f>
        <v>1.276416732438832</v>
      </c>
      <c r="Q77" s="50">
        <f t="shared" si="1"/>
        <v>1.2760615627466456</v>
      </c>
    </row>
    <row r="78" spans="1:17" ht="15" x14ac:dyDescent="0.25">
      <c r="A78" s="18">
        <v>76</v>
      </c>
      <c r="B78" s="21" t="s">
        <v>204</v>
      </c>
      <c r="C78" s="41">
        <v>1.27</v>
      </c>
      <c r="D78" s="41">
        <v>1.27</v>
      </c>
      <c r="E78" s="41">
        <v>1.27</v>
      </c>
      <c r="F78" s="41">
        <v>1.27</v>
      </c>
      <c r="G78" s="41">
        <v>1.27</v>
      </c>
      <c r="H78" s="41">
        <v>1.27</v>
      </c>
      <c r="I78" s="41">
        <v>1.27</v>
      </c>
      <c r="J78" s="41">
        <v>1.27</v>
      </c>
      <c r="K78" s="41">
        <v>1.27</v>
      </c>
      <c r="L78" s="41">
        <v>1.27</v>
      </c>
      <c r="M78" s="41">
        <v>1.27</v>
      </c>
      <c r="N78" s="41">
        <v>1.27</v>
      </c>
      <c r="O78" s="41">
        <v>1.27</v>
      </c>
      <c r="P78" s="50">
        <f>FORECAST($P$2,C78:O78,C$2:$O$2)</f>
        <v>1.2699999999999998</v>
      </c>
      <c r="Q78" s="50">
        <f t="shared" si="1"/>
        <v>1.2699999999999998</v>
      </c>
    </row>
    <row r="79" spans="1:17" ht="15" x14ac:dyDescent="0.25">
      <c r="A79" s="18">
        <v>77</v>
      </c>
      <c r="B79" s="21" t="s">
        <v>205</v>
      </c>
      <c r="C79" s="41">
        <v>1.1399999999999999</v>
      </c>
      <c r="D79" s="41">
        <v>1.1399999999999999</v>
      </c>
      <c r="E79" s="41">
        <v>1.1200000000000001</v>
      </c>
      <c r="F79" s="41">
        <v>1.1200000000000001</v>
      </c>
      <c r="G79" s="41">
        <v>1.1100000000000001</v>
      </c>
      <c r="H79" s="41">
        <v>1.1100000000000001</v>
      </c>
      <c r="I79" s="41">
        <v>1.1100000000000001</v>
      </c>
      <c r="J79" s="41">
        <v>1.1100000000000001</v>
      </c>
      <c r="K79" s="41">
        <v>1.1100000000000001</v>
      </c>
      <c r="L79" s="41">
        <v>1.1100000000000001</v>
      </c>
      <c r="M79" s="41">
        <v>1.1000000000000001</v>
      </c>
      <c r="N79" s="41">
        <v>1.1000000000000001</v>
      </c>
      <c r="O79" s="41">
        <v>1.1000000000000001</v>
      </c>
      <c r="P79" s="50">
        <f>FORECAST($P$2,C79:O79,C$2:$O$2)</f>
        <v>1.0909273875295975</v>
      </c>
      <c r="Q79" s="50">
        <f t="shared" si="1"/>
        <v>1.0880347277032363</v>
      </c>
    </row>
    <row r="80" spans="1:17" ht="15" x14ac:dyDescent="0.25">
      <c r="A80" s="18">
        <v>78</v>
      </c>
      <c r="B80" s="21" t="s">
        <v>206</v>
      </c>
      <c r="C80" s="41">
        <v>1.08</v>
      </c>
      <c r="D80" s="41">
        <v>1.08</v>
      </c>
      <c r="E80" s="41">
        <v>1.08</v>
      </c>
      <c r="F80" s="41">
        <v>1.08</v>
      </c>
      <c r="G80" s="41">
        <v>1.08</v>
      </c>
      <c r="H80" s="41">
        <v>1.08</v>
      </c>
      <c r="I80" s="41">
        <v>1.08</v>
      </c>
      <c r="J80" s="41">
        <v>1.08</v>
      </c>
      <c r="K80" s="41">
        <v>1.07</v>
      </c>
      <c r="L80" s="41">
        <v>1.07</v>
      </c>
      <c r="M80" s="41">
        <v>1.07</v>
      </c>
      <c r="N80" s="41">
        <v>1.07</v>
      </c>
      <c r="O80" s="41">
        <v>1.07</v>
      </c>
      <c r="P80" s="50">
        <f>FORECAST($P$2,C80:O80,C$2:$O$2)</f>
        <v>1.0677742699289661</v>
      </c>
      <c r="Q80" s="50">
        <f t="shared" si="1"/>
        <v>1.0667166535122337</v>
      </c>
    </row>
    <row r="81" spans="1:17" ht="15" x14ac:dyDescent="0.25">
      <c r="A81" s="18">
        <v>79</v>
      </c>
      <c r="B81" s="21" t="s">
        <v>207</v>
      </c>
      <c r="C81" s="41">
        <v>0.99</v>
      </c>
      <c r="D81" s="41">
        <v>0.99</v>
      </c>
      <c r="E81" s="41">
        <v>0.99</v>
      </c>
      <c r="F81" s="41">
        <v>0.99</v>
      </c>
      <c r="G81" s="41">
        <v>0.99</v>
      </c>
      <c r="H81" s="41">
        <v>0.99</v>
      </c>
      <c r="I81" s="41">
        <v>0.99</v>
      </c>
      <c r="J81" s="41">
        <v>0.99</v>
      </c>
      <c r="K81" s="41">
        <v>0.99</v>
      </c>
      <c r="L81" s="41">
        <v>0.99</v>
      </c>
      <c r="M81" s="41">
        <v>0.99</v>
      </c>
      <c r="N81" s="41">
        <v>0.99</v>
      </c>
      <c r="O81" s="41">
        <v>0.99</v>
      </c>
      <c r="P81" s="50">
        <f>FORECAST($P$2,C81:O81,C$2:$O$2)</f>
        <v>0.9900000000000001</v>
      </c>
      <c r="Q81" s="50">
        <f t="shared" si="1"/>
        <v>0.9900000000000001</v>
      </c>
    </row>
    <row r="82" spans="1:17" ht="15" x14ac:dyDescent="0.25">
      <c r="A82" s="18">
        <v>80</v>
      </c>
      <c r="B82" s="21" t="s">
        <v>208</v>
      </c>
      <c r="C82" s="41">
        <v>0.84</v>
      </c>
      <c r="D82" s="41">
        <v>0.84</v>
      </c>
      <c r="E82" s="41">
        <v>0.84</v>
      </c>
      <c r="F82" s="41">
        <v>0.84</v>
      </c>
      <c r="G82" s="41">
        <v>0.84</v>
      </c>
      <c r="H82" s="41">
        <v>0.84</v>
      </c>
      <c r="I82" s="41">
        <v>0.83</v>
      </c>
      <c r="J82" s="41">
        <v>0.83</v>
      </c>
      <c r="K82" s="41">
        <v>0.82</v>
      </c>
      <c r="L82" s="41">
        <v>0.82</v>
      </c>
      <c r="M82" s="41">
        <v>0.82</v>
      </c>
      <c r="N82" s="41">
        <v>0.82</v>
      </c>
      <c r="O82" s="41">
        <v>0.81</v>
      </c>
      <c r="P82" s="50">
        <f>FORECAST($P$2,C82:O82,C$2:$O$2)</f>
        <v>0.81008287292817682</v>
      </c>
      <c r="Q82" s="50">
        <f t="shared" si="1"/>
        <v>0.80756906077348078</v>
      </c>
    </row>
    <row r="83" spans="1:17" ht="15" x14ac:dyDescent="0.25">
      <c r="A83" s="18">
        <v>81</v>
      </c>
      <c r="B83" s="21" t="s">
        <v>209</v>
      </c>
      <c r="C83" s="41">
        <v>0.72</v>
      </c>
      <c r="D83" s="41">
        <v>0.72</v>
      </c>
      <c r="E83" s="41">
        <v>0.72</v>
      </c>
      <c r="F83" s="41">
        <v>0.72</v>
      </c>
      <c r="G83" s="41">
        <v>0.72</v>
      </c>
      <c r="H83" s="41">
        <v>0.72</v>
      </c>
      <c r="I83" s="41">
        <v>0.72</v>
      </c>
      <c r="J83" s="41">
        <v>0.72</v>
      </c>
      <c r="K83" s="41">
        <v>0.72</v>
      </c>
      <c r="L83" s="41">
        <v>0.72</v>
      </c>
      <c r="M83" s="41">
        <v>0.72</v>
      </c>
      <c r="N83" s="41">
        <v>0.72</v>
      </c>
      <c r="O83" s="41">
        <v>0.72</v>
      </c>
      <c r="P83" s="50">
        <f>FORECAST($P$2,C83:O83,C$2:$O$2)</f>
        <v>0.72</v>
      </c>
      <c r="Q83" s="50">
        <f t="shared" si="1"/>
        <v>0.72</v>
      </c>
    </row>
    <row r="84" spans="1:17" ht="15" x14ac:dyDescent="0.25">
      <c r="A84" s="18">
        <v>82</v>
      </c>
      <c r="B84" s="21" t="s">
        <v>210</v>
      </c>
      <c r="C84" s="41">
        <v>0.61</v>
      </c>
      <c r="D84" s="41">
        <v>0.61</v>
      </c>
      <c r="E84" s="41">
        <v>0.61</v>
      </c>
      <c r="F84" s="41">
        <v>0.61</v>
      </c>
      <c r="G84" s="41">
        <v>0.61</v>
      </c>
      <c r="H84" s="41">
        <v>0.61</v>
      </c>
      <c r="I84" s="41">
        <v>0.61</v>
      </c>
      <c r="J84" s="41">
        <v>0.61</v>
      </c>
      <c r="K84" s="41">
        <v>0.61</v>
      </c>
      <c r="L84" s="41">
        <v>0.61</v>
      </c>
      <c r="M84" s="41">
        <v>0.61</v>
      </c>
      <c r="N84" s="41">
        <v>0.61</v>
      </c>
      <c r="O84" s="41">
        <v>0.61</v>
      </c>
      <c r="P84" s="50">
        <f>FORECAST($P$2,C84:O84,C$2:$O$2)</f>
        <v>0.6100000000000001</v>
      </c>
      <c r="Q84" s="50">
        <f t="shared" si="1"/>
        <v>0.6100000000000001</v>
      </c>
    </row>
    <row r="85" spans="1:17" ht="15" x14ac:dyDescent="0.25">
      <c r="A85" s="18">
        <v>83</v>
      </c>
      <c r="B85" s="21" t="s">
        <v>211</v>
      </c>
      <c r="C85" s="41">
        <v>0.35</v>
      </c>
      <c r="D85" s="41">
        <v>0.35</v>
      </c>
      <c r="E85" s="41">
        <v>0.34</v>
      </c>
      <c r="F85" s="41">
        <v>0.34</v>
      </c>
      <c r="G85" s="41">
        <v>0.34</v>
      </c>
      <c r="H85" s="41">
        <v>0.34</v>
      </c>
      <c r="I85" s="41">
        <v>0.34</v>
      </c>
      <c r="J85" s="41">
        <v>0.34</v>
      </c>
      <c r="K85" s="41">
        <v>0.34</v>
      </c>
      <c r="L85" s="41">
        <v>0.34</v>
      </c>
      <c r="M85" s="41">
        <v>0.34</v>
      </c>
      <c r="N85" s="41">
        <v>0.34</v>
      </c>
      <c r="O85" s="41">
        <v>0.33</v>
      </c>
      <c r="P85" s="50">
        <f>FORECAST($P$2,C85:O85,C$2:$O$2)</f>
        <v>0.33342146803472772</v>
      </c>
      <c r="Q85" s="50">
        <f t="shared" si="1"/>
        <v>0.33249408050513024</v>
      </c>
    </row>
    <row r="86" spans="1:17" ht="15" x14ac:dyDescent="0.25">
      <c r="A86" s="18">
        <v>84</v>
      </c>
      <c r="B86" s="21" t="s">
        <v>212</v>
      </c>
      <c r="C86" s="41">
        <v>0.33</v>
      </c>
      <c r="D86" s="41">
        <v>0.33</v>
      </c>
      <c r="E86" s="41">
        <v>0.33</v>
      </c>
      <c r="F86" s="41">
        <v>0.33</v>
      </c>
      <c r="G86" s="41">
        <v>0.33</v>
      </c>
      <c r="H86" s="41">
        <v>0.33</v>
      </c>
      <c r="I86" s="41">
        <v>0.33</v>
      </c>
      <c r="J86" s="41">
        <v>0.33</v>
      </c>
      <c r="K86" s="41">
        <v>0.33</v>
      </c>
      <c r="L86" s="41">
        <v>0.33</v>
      </c>
      <c r="M86" s="41">
        <v>0.33</v>
      </c>
      <c r="N86" s="41">
        <v>0.33</v>
      </c>
      <c r="O86" s="41">
        <v>0.33</v>
      </c>
      <c r="P86" s="50">
        <f>FORECAST($P$2,C86:O86,C$2:$O$2)</f>
        <v>0.33</v>
      </c>
      <c r="Q86" s="50">
        <f t="shared" si="1"/>
        <v>0.33</v>
      </c>
    </row>
    <row r="87" spans="1:17" ht="15" x14ac:dyDescent="0.25">
      <c r="A87" s="18">
        <v>85</v>
      </c>
      <c r="B87" s="21" t="s">
        <v>213</v>
      </c>
      <c r="C87" s="41">
        <v>0.3</v>
      </c>
      <c r="D87" s="41">
        <v>0.3</v>
      </c>
      <c r="E87" s="41">
        <v>0.3</v>
      </c>
      <c r="F87" s="41">
        <v>0.3</v>
      </c>
      <c r="G87" s="41">
        <v>0.3</v>
      </c>
      <c r="H87" s="41">
        <v>0.3</v>
      </c>
      <c r="I87" s="41">
        <v>0.3</v>
      </c>
      <c r="J87" s="41">
        <v>0.3</v>
      </c>
      <c r="K87" s="41">
        <v>0.3</v>
      </c>
      <c r="L87" s="41">
        <v>0.3</v>
      </c>
      <c r="M87" s="41">
        <v>0.3</v>
      </c>
      <c r="N87" s="41">
        <v>0.3</v>
      </c>
      <c r="O87" s="41">
        <v>0.3</v>
      </c>
      <c r="P87" s="50">
        <f>FORECAST($P$2,C87:O87,C$2:$O$2)</f>
        <v>0.29999999999999993</v>
      </c>
      <c r="Q87" s="50">
        <f t="shared" si="1"/>
        <v>0.29999999999999993</v>
      </c>
    </row>
    <row r="88" spans="1:17" ht="15" x14ac:dyDescent="0.25">
      <c r="A88" s="18">
        <v>86</v>
      </c>
      <c r="B88" s="21" t="s">
        <v>214</v>
      </c>
      <c r="C88" s="41">
        <v>0.28999999999999998</v>
      </c>
      <c r="D88" s="41">
        <v>0.28999999999999998</v>
      </c>
      <c r="E88" s="41">
        <v>0.28999999999999998</v>
      </c>
      <c r="F88" s="41">
        <v>0.28999999999999998</v>
      </c>
      <c r="G88" s="41">
        <v>0.28999999999999998</v>
      </c>
      <c r="H88" s="41">
        <v>0.28999999999999998</v>
      </c>
      <c r="I88" s="41">
        <v>0.28999999999999998</v>
      </c>
      <c r="J88" s="41">
        <v>0.28999999999999998</v>
      </c>
      <c r="K88" s="41">
        <v>0.28999999999999998</v>
      </c>
      <c r="L88" s="41">
        <v>0.28999999999999998</v>
      </c>
      <c r="M88" s="41">
        <v>0.28999999999999998</v>
      </c>
      <c r="N88" s="41">
        <v>0.28999999999999998</v>
      </c>
      <c r="O88" s="41">
        <v>0.28999999999999998</v>
      </c>
      <c r="P88" s="50">
        <f>FORECAST($P$2,C88:O88,C$2:$O$2)</f>
        <v>0.28999999999999998</v>
      </c>
      <c r="Q88" s="50">
        <f t="shared" si="1"/>
        <v>0.28999999999999998</v>
      </c>
    </row>
    <row r="89" spans="1:17" ht="15" x14ac:dyDescent="0.25">
      <c r="A89" s="18">
        <v>87</v>
      </c>
      <c r="B89" s="21" t="s">
        <v>215</v>
      </c>
      <c r="C89" s="41">
        <v>0.28000000000000003</v>
      </c>
      <c r="D89" s="41">
        <v>0.28000000000000003</v>
      </c>
      <c r="E89" s="41">
        <v>0.28000000000000003</v>
      </c>
      <c r="F89" s="41">
        <v>0.28000000000000003</v>
      </c>
      <c r="G89" s="41">
        <v>0.28000000000000003</v>
      </c>
      <c r="H89" s="41">
        <v>0.28000000000000003</v>
      </c>
      <c r="I89" s="41">
        <v>0.28000000000000003</v>
      </c>
      <c r="J89" s="41">
        <v>0.28000000000000003</v>
      </c>
      <c r="K89" s="41">
        <v>0.28000000000000003</v>
      </c>
      <c r="L89" s="41">
        <v>0.28000000000000003</v>
      </c>
      <c r="M89" s="41">
        <v>0.28000000000000003</v>
      </c>
      <c r="N89" s="41">
        <v>0.28000000000000003</v>
      </c>
      <c r="O89" s="41">
        <v>0.28000000000000003</v>
      </c>
      <c r="P89" s="50">
        <f>FORECAST($P$2,C89:O89,C$2:$O$2)</f>
        <v>0.28000000000000014</v>
      </c>
      <c r="Q89" s="50">
        <f t="shared" si="1"/>
        <v>0.28000000000000019</v>
      </c>
    </row>
    <row r="90" spans="1:17" ht="15" x14ac:dyDescent="0.25">
      <c r="A90" s="18">
        <v>88</v>
      </c>
      <c r="B90" s="21" t="s">
        <v>216</v>
      </c>
      <c r="C90" s="41">
        <v>0.26</v>
      </c>
      <c r="D90" s="41">
        <v>0.26</v>
      </c>
      <c r="E90" s="41">
        <v>0.26</v>
      </c>
      <c r="F90" s="41">
        <v>0.26</v>
      </c>
      <c r="G90" s="41">
        <v>0.26</v>
      </c>
      <c r="H90" s="41">
        <v>0.26</v>
      </c>
      <c r="I90" s="41">
        <v>0.26</v>
      </c>
      <c r="J90" s="41">
        <v>0.26</v>
      </c>
      <c r="K90" s="41">
        <v>0.26</v>
      </c>
      <c r="L90" s="41">
        <v>0.26</v>
      </c>
      <c r="M90" s="41">
        <v>0.26</v>
      </c>
      <c r="N90" s="41">
        <v>0.26</v>
      </c>
      <c r="O90" s="41">
        <v>0.26</v>
      </c>
      <c r="P90" s="50">
        <f>FORECAST($P$2,C90:O90,C$2:$O$2)</f>
        <v>0.2599999999999999</v>
      </c>
      <c r="Q90" s="50">
        <f t="shared" si="1"/>
        <v>0.25999999999999984</v>
      </c>
    </row>
    <row r="91" spans="1:17" ht="15" x14ac:dyDescent="0.25">
      <c r="A91" s="18">
        <v>89</v>
      </c>
      <c r="B91" s="21" t="s">
        <v>217</v>
      </c>
      <c r="C91" s="41">
        <v>0.19</v>
      </c>
      <c r="D91" s="41">
        <v>0.19</v>
      </c>
      <c r="E91" s="41">
        <v>0.19</v>
      </c>
      <c r="F91" s="41">
        <v>0.19</v>
      </c>
      <c r="G91" s="41">
        <v>0.19</v>
      </c>
      <c r="H91" s="41">
        <v>0.19</v>
      </c>
      <c r="I91" s="41">
        <v>0.19</v>
      </c>
      <c r="J91" s="41">
        <v>0.19</v>
      </c>
      <c r="K91" s="41">
        <v>0.19</v>
      </c>
      <c r="L91" s="41">
        <v>0.19</v>
      </c>
      <c r="M91" s="41">
        <v>0.19</v>
      </c>
      <c r="N91" s="41">
        <v>0.19</v>
      </c>
      <c r="O91" s="41">
        <v>0.19</v>
      </c>
      <c r="P91" s="50">
        <f>FORECAST($P$2,C91:O91,C$2:$O$2)</f>
        <v>0.18999999999999997</v>
      </c>
      <c r="Q91" s="50">
        <f t="shared" si="1"/>
        <v>0.18999999999999997</v>
      </c>
    </row>
    <row r="92" spans="1:17" ht="15" x14ac:dyDescent="0.25">
      <c r="A92" s="18">
        <v>90</v>
      </c>
      <c r="B92" s="21" t="s">
        <v>218</v>
      </c>
      <c r="C92" s="41">
        <v>0.17</v>
      </c>
      <c r="D92" s="41">
        <v>0.17</v>
      </c>
      <c r="E92" s="41">
        <v>0.17</v>
      </c>
      <c r="F92" s="41">
        <v>0.17</v>
      </c>
      <c r="G92" s="41">
        <v>0.17</v>
      </c>
      <c r="H92" s="41">
        <v>0.17</v>
      </c>
      <c r="I92" s="41">
        <v>0.17</v>
      </c>
      <c r="J92" s="41">
        <v>0.17</v>
      </c>
      <c r="K92" s="41">
        <v>0.17</v>
      </c>
      <c r="L92" s="41">
        <v>0.17</v>
      </c>
      <c r="M92" s="41">
        <v>0.17</v>
      </c>
      <c r="N92" s="41">
        <v>0.17</v>
      </c>
      <c r="O92" s="41">
        <v>0.17</v>
      </c>
      <c r="P92" s="50">
        <f>FORECAST($P$2,C92:O92,C$2:$O$2)</f>
        <v>0.16999999999999996</v>
      </c>
      <c r="Q92" s="50">
        <f t="shared" si="1"/>
        <v>0.16999999999999993</v>
      </c>
    </row>
    <row r="93" spans="1:17" ht="15" x14ac:dyDescent="0.25">
      <c r="A93" s="18">
        <v>91</v>
      </c>
      <c r="B93" s="21" t="s">
        <v>219</v>
      </c>
      <c r="C93" s="41">
        <v>0.15</v>
      </c>
      <c r="D93" s="41">
        <v>0.15</v>
      </c>
      <c r="E93" s="41">
        <v>0.15</v>
      </c>
      <c r="F93" s="41">
        <v>0.14000000000000001</v>
      </c>
      <c r="G93" s="41">
        <v>0.14000000000000001</v>
      </c>
      <c r="H93" s="41">
        <v>0.14000000000000001</v>
      </c>
      <c r="I93" s="41">
        <v>0.14000000000000001</v>
      </c>
      <c r="J93" s="41">
        <v>0.14000000000000001</v>
      </c>
      <c r="K93" s="41">
        <v>0.14000000000000001</v>
      </c>
      <c r="L93" s="41">
        <v>0.13</v>
      </c>
      <c r="M93" s="41">
        <v>0.13</v>
      </c>
      <c r="N93" s="41">
        <v>0.13</v>
      </c>
      <c r="O93" s="41">
        <v>0.12</v>
      </c>
      <c r="P93" s="50">
        <f>FORECAST($P$2,C93:O93,C$2:$O$2)</f>
        <v>0.12185872138910811</v>
      </c>
      <c r="Q93" s="50">
        <f t="shared" si="1"/>
        <v>0.11976322020520913</v>
      </c>
    </row>
    <row r="94" spans="1:17" ht="15" x14ac:dyDescent="0.25">
      <c r="A94" s="18">
        <v>92</v>
      </c>
      <c r="B94" s="21" t="s">
        <v>220</v>
      </c>
      <c r="C94" s="41">
        <v>0.15</v>
      </c>
      <c r="D94" s="41">
        <v>0.15</v>
      </c>
      <c r="E94" s="41">
        <v>0.15</v>
      </c>
      <c r="F94" s="41">
        <v>0.15</v>
      </c>
      <c r="G94" s="41">
        <v>0.15</v>
      </c>
      <c r="H94" s="41">
        <v>0.15</v>
      </c>
      <c r="I94" s="41">
        <v>0.15</v>
      </c>
      <c r="J94" s="41">
        <v>0.15</v>
      </c>
      <c r="K94" s="41">
        <v>0.15</v>
      </c>
      <c r="L94" s="41">
        <v>0.15</v>
      </c>
      <c r="M94" s="41">
        <v>0.15</v>
      </c>
      <c r="N94" s="41">
        <v>0.15</v>
      </c>
      <c r="O94" s="41">
        <v>0.15</v>
      </c>
      <c r="P94" s="50">
        <f>FORECAST($P$2,C94:O94,C$2:$O$2)</f>
        <v>0.14999999999999997</v>
      </c>
      <c r="Q94" s="50">
        <f t="shared" si="1"/>
        <v>0.14999999999999997</v>
      </c>
    </row>
    <row r="95" spans="1:17" ht="15" x14ac:dyDescent="0.25">
      <c r="A95" s="18">
        <v>93</v>
      </c>
      <c r="B95" s="21" t="s">
        <v>221</v>
      </c>
      <c r="C95" s="41">
        <v>0.14000000000000001</v>
      </c>
      <c r="D95" s="41">
        <v>0.14000000000000001</v>
      </c>
      <c r="E95" s="41">
        <v>0.14000000000000001</v>
      </c>
      <c r="F95" s="41">
        <v>0.14000000000000001</v>
      </c>
      <c r="G95" s="41">
        <v>0.14000000000000001</v>
      </c>
      <c r="H95" s="41">
        <v>0.14000000000000001</v>
      </c>
      <c r="I95" s="41">
        <v>0.14000000000000001</v>
      </c>
      <c r="J95" s="41">
        <v>0.14000000000000001</v>
      </c>
      <c r="K95" s="41">
        <v>0.14000000000000001</v>
      </c>
      <c r="L95" s="41">
        <v>0.14000000000000001</v>
      </c>
      <c r="M95" s="41">
        <v>0.14000000000000001</v>
      </c>
      <c r="N95" s="41">
        <v>0.14000000000000001</v>
      </c>
      <c r="O95" s="41">
        <v>0.14000000000000001</v>
      </c>
      <c r="P95" s="50">
        <f>FORECAST($P$2,C95:O95,C$2:$O$2)</f>
        <v>0.14000000000000007</v>
      </c>
      <c r="Q95" s="50">
        <f t="shared" si="1"/>
        <v>0.1400000000000001</v>
      </c>
    </row>
    <row r="96" spans="1:17" ht="15" x14ac:dyDescent="0.25">
      <c r="A96" s="18">
        <v>94</v>
      </c>
      <c r="B96" s="21" t="s">
        <v>222</v>
      </c>
      <c r="C96" s="41">
        <v>0.13</v>
      </c>
      <c r="D96" s="41">
        <v>0.13</v>
      </c>
      <c r="E96" s="41">
        <v>0.12</v>
      </c>
      <c r="F96" s="41">
        <v>0.12</v>
      </c>
      <c r="G96" s="41">
        <v>0.12</v>
      </c>
      <c r="H96" s="41">
        <v>0.12</v>
      </c>
      <c r="I96" s="41">
        <v>0.12</v>
      </c>
      <c r="J96" s="41">
        <v>0.12</v>
      </c>
      <c r="K96" s="41">
        <v>0.12</v>
      </c>
      <c r="L96" s="41">
        <v>0.12</v>
      </c>
      <c r="M96" s="41">
        <v>0.12</v>
      </c>
      <c r="N96" s="41">
        <v>0.12</v>
      </c>
      <c r="O96" s="41">
        <v>0.12</v>
      </c>
      <c r="P96" s="50">
        <f>FORECAST($P$2,C96:O96,C$2:$O$2)</f>
        <v>0.11700473559589586</v>
      </c>
      <c r="Q96" s="50">
        <f t="shared" si="1"/>
        <v>0.11643251775848468</v>
      </c>
    </row>
    <row r="97" spans="1:17" ht="15" x14ac:dyDescent="0.25">
      <c r="A97" s="18">
        <v>95</v>
      </c>
      <c r="B97" s="21" t="s">
        <v>223</v>
      </c>
      <c r="C97" s="41">
        <v>0.06</v>
      </c>
      <c r="D97" s="41">
        <v>0.06</v>
      </c>
      <c r="E97" s="41">
        <v>0.06</v>
      </c>
      <c r="F97" s="41">
        <v>0.06</v>
      </c>
      <c r="G97" s="41">
        <v>0.06</v>
      </c>
      <c r="H97" s="41">
        <v>0.06</v>
      </c>
      <c r="I97" s="41">
        <v>0.06</v>
      </c>
      <c r="J97" s="41">
        <v>0.06</v>
      </c>
      <c r="K97" s="41">
        <v>0.06</v>
      </c>
      <c r="L97" s="41">
        <v>0.06</v>
      </c>
      <c r="M97" s="41">
        <v>0.06</v>
      </c>
      <c r="N97" s="41">
        <v>0.06</v>
      </c>
      <c r="O97" s="41">
        <v>0.06</v>
      </c>
      <c r="P97" s="50">
        <f>FORECAST($P$2,C97:O97,C$2:$O$2)</f>
        <v>6.0000000000000019E-2</v>
      </c>
      <c r="Q97" s="50">
        <f t="shared" si="1"/>
        <v>6.0000000000000019E-2</v>
      </c>
    </row>
    <row r="98" spans="1:17" ht="15" x14ac:dyDescent="0.25">
      <c r="A98" s="18">
        <v>96</v>
      </c>
      <c r="B98" s="21" t="s">
        <v>224</v>
      </c>
      <c r="C98" s="41">
        <v>0.04</v>
      </c>
      <c r="D98" s="41">
        <v>0.04</v>
      </c>
      <c r="E98" s="41">
        <v>0.04</v>
      </c>
      <c r="F98" s="41">
        <v>0.04</v>
      </c>
      <c r="G98" s="41">
        <v>0.04</v>
      </c>
      <c r="H98" s="41">
        <v>0.04</v>
      </c>
      <c r="I98" s="41">
        <v>0.04</v>
      </c>
      <c r="J98" s="41">
        <v>0.04</v>
      </c>
      <c r="K98" s="41">
        <v>0.04</v>
      </c>
      <c r="L98" s="41">
        <v>0.04</v>
      </c>
      <c r="M98" s="41">
        <v>0.04</v>
      </c>
      <c r="N98" s="41">
        <v>0.04</v>
      </c>
      <c r="O98" s="41">
        <v>0.04</v>
      </c>
      <c r="P98" s="50">
        <f>FORECAST($P$2,C98:O98,C$2:$O$2)</f>
        <v>3.9999999999999994E-2</v>
      </c>
      <c r="Q98" s="50">
        <f t="shared" si="1"/>
        <v>3.9999999999999994E-2</v>
      </c>
    </row>
    <row r="99" spans="1:17" ht="15" x14ac:dyDescent="0.25">
      <c r="A99" s="18">
        <v>97</v>
      </c>
      <c r="B99" s="21" t="s">
        <v>225</v>
      </c>
      <c r="C99" s="41">
        <v>0.04</v>
      </c>
      <c r="D99" s="41">
        <v>0.04</v>
      </c>
      <c r="E99" s="41">
        <v>0.04</v>
      </c>
      <c r="F99" s="41">
        <v>0.04</v>
      </c>
      <c r="G99" s="41">
        <v>0.04</v>
      </c>
      <c r="H99" s="41">
        <v>0.04</v>
      </c>
      <c r="I99" s="41">
        <v>0.04</v>
      </c>
      <c r="J99" s="41">
        <v>0.04</v>
      </c>
      <c r="K99" s="41">
        <v>0.04</v>
      </c>
      <c r="L99" s="41">
        <v>0.04</v>
      </c>
      <c r="M99" s="41">
        <v>0.04</v>
      </c>
      <c r="N99" s="41">
        <v>0.04</v>
      </c>
      <c r="O99" s="41">
        <v>0.04</v>
      </c>
      <c r="P99" s="50">
        <f>FORECAST($P$2,C99:O99,C$2:$O$2)</f>
        <v>3.9999999999999994E-2</v>
      </c>
      <c r="Q99" s="50">
        <f t="shared" si="1"/>
        <v>3.9999999999999994E-2</v>
      </c>
    </row>
    <row r="100" spans="1:17" ht="15" x14ac:dyDescent="0.25">
      <c r="A100" s="18">
        <v>98</v>
      </c>
      <c r="B100" s="21" t="s">
        <v>226</v>
      </c>
      <c r="C100" s="41">
        <v>0.04</v>
      </c>
      <c r="D100" s="41">
        <v>0.04</v>
      </c>
      <c r="E100" s="41">
        <v>0.04</v>
      </c>
      <c r="F100" s="41">
        <v>0.04</v>
      </c>
      <c r="G100" s="41">
        <v>0.04</v>
      </c>
      <c r="H100" s="41">
        <v>0.04</v>
      </c>
      <c r="I100" s="41">
        <v>0.04</v>
      </c>
      <c r="J100" s="41">
        <v>0.04</v>
      </c>
      <c r="K100" s="41">
        <v>0.04</v>
      </c>
      <c r="L100" s="41">
        <v>0.04</v>
      </c>
      <c r="M100" s="41">
        <v>0.04</v>
      </c>
      <c r="N100" s="41">
        <v>0.04</v>
      </c>
      <c r="O100" s="41">
        <v>0.04</v>
      </c>
      <c r="P100" s="50">
        <f>FORECAST($P$2,C100:O100,C$2:$O$2)</f>
        <v>3.9999999999999994E-2</v>
      </c>
      <c r="Q100" s="50">
        <f t="shared" si="1"/>
        <v>3.9999999999999994E-2</v>
      </c>
    </row>
    <row r="101" spans="1:17" ht="15" x14ac:dyDescent="0.25">
      <c r="A101" s="18">
        <v>99</v>
      </c>
      <c r="B101" s="21" t="s">
        <v>227</v>
      </c>
      <c r="C101" s="41">
        <v>0.02</v>
      </c>
      <c r="D101" s="41">
        <v>0.02</v>
      </c>
      <c r="E101" s="41">
        <v>0.02</v>
      </c>
      <c r="F101" s="41">
        <v>0.02</v>
      </c>
      <c r="G101" s="41">
        <v>0.02</v>
      </c>
      <c r="H101" s="41">
        <v>0.02</v>
      </c>
      <c r="I101" s="41">
        <v>0.02</v>
      </c>
      <c r="J101" s="41">
        <v>0.02</v>
      </c>
      <c r="K101" s="41">
        <v>0.02</v>
      </c>
      <c r="L101" s="41">
        <v>0.02</v>
      </c>
      <c r="M101" s="41">
        <v>0.02</v>
      </c>
      <c r="N101" s="41">
        <v>0.02</v>
      </c>
      <c r="O101" s="41">
        <v>0.02</v>
      </c>
      <c r="P101" s="50">
        <f>FORECAST($P$2,C101:O101,C$2:$O$2)</f>
        <v>1.9999999999999997E-2</v>
      </c>
      <c r="Q101" s="50">
        <f t="shared" si="1"/>
        <v>1.9999999999999997E-2</v>
      </c>
    </row>
    <row r="102" spans="1:17" ht="15" x14ac:dyDescent="0.25">
      <c r="A102" s="18">
        <v>100</v>
      </c>
      <c r="B102" s="21" t="s">
        <v>228</v>
      </c>
      <c r="C102" s="41">
        <v>0.02</v>
      </c>
      <c r="D102" s="41">
        <v>0.02</v>
      </c>
      <c r="E102" s="41">
        <v>0.02</v>
      </c>
      <c r="F102" s="41">
        <v>0.02</v>
      </c>
      <c r="G102" s="41">
        <v>0.02</v>
      </c>
      <c r="H102" s="41">
        <v>0.02</v>
      </c>
      <c r="I102" s="41">
        <v>0.02</v>
      </c>
      <c r="J102" s="41">
        <v>0.02</v>
      </c>
      <c r="K102" s="41">
        <v>0.02</v>
      </c>
      <c r="L102" s="41">
        <v>0.02</v>
      </c>
      <c r="M102" s="41">
        <v>0.02</v>
      </c>
      <c r="N102" s="41">
        <v>0.02</v>
      </c>
      <c r="O102" s="41">
        <v>0.02</v>
      </c>
      <c r="P102" s="50">
        <f>FORECAST($P$2,C102:O102,C$2:$O$2)</f>
        <v>1.9999999999999997E-2</v>
      </c>
      <c r="Q102" s="50">
        <f t="shared" si="1"/>
        <v>1.9999999999999997E-2</v>
      </c>
    </row>
    <row r="103" spans="1:17" ht="15" x14ac:dyDescent="0.25">
      <c r="A103" s="18">
        <v>101</v>
      </c>
      <c r="B103" s="21" t="s">
        <v>229</v>
      </c>
      <c r="C103" s="41">
        <v>0.01</v>
      </c>
      <c r="D103" s="41">
        <v>0.01</v>
      </c>
      <c r="E103" s="41">
        <v>0.01</v>
      </c>
      <c r="F103" s="41">
        <v>0.01</v>
      </c>
      <c r="G103" s="41">
        <v>0.01</v>
      </c>
      <c r="H103" s="41">
        <v>0.01</v>
      </c>
      <c r="I103" s="41">
        <v>0.01</v>
      </c>
      <c r="J103" s="41">
        <v>0.01</v>
      </c>
      <c r="K103" s="41">
        <v>0.01</v>
      </c>
      <c r="L103" s="41">
        <v>0.01</v>
      </c>
      <c r="M103" s="41">
        <v>0.01</v>
      </c>
      <c r="N103" s="41">
        <v>0.01</v>
      </c>
      <c r="O103" s="41">
        <v>0.01</v>
      </c>
      <c r="P103" s="50">
        <f>FORECAST($P$2,C103:O103,C$2:$O$2)</f>
        <v>9.9999999999999985E-3</v>
      </c>
      <c r="Q103" s="50">
        <f t="shared" si="1"/>
        <v>9.9999999999999985E-3</v>
      </c>
    </row>
    <row r="104" spans="1:17" ht="15" x14ac:dyDescent="0.25">
      <c r="A104" s="18">
        <v>102</v>
      </c>
      <c r="B104" s="21" t="s">
        <v>230</v>
      </c>
      <c r="C104" s="41">
        <v>0.01</v>
      </c>
      <c r="D104" s="41">
        <v>0.01</v>
      </c>
      <c r="E104" s="41">
        <v>0.01</v>
      </c>
      <c r="F104" s="41">
        <v>0.01</v>
      </c>
      <c r="G104" s="41">
        <v>0.01</v>
      </c>
      <c r="H104" s="41">
        <v>0.01</v>
      </c>
      <c r="I104" s="41">
        <v>0.01</v>
      </c>
      <c r="J104" s="41">
        <v>0.01</v>
      </c>
      <c r="K104" s="41">
        <v>0.01</v>
      </c>
      <c r="L104" s="41">
        <v>0.01</v>
      </c>
      <c r="M104" s="41">
        <v>0.01</v>
      </c>
      <c r="N104" s="41">
        <v>0.01</v>
      </c>
      <c r="O104" s="41">
        <v>0.01</v>
      </c>
      <c r="P104" s="50">
        <f>FORECAST($P$2,C104:O104,C$2:$O$2)</f>
        <v>9.9999999999999985E-3</v>
      </c>
      <c r="Q104" s="50">
        <f t="shared" si="1"/>
        <v>9.9999999999999985E-3</v>
      </c>
    </row>
    <row r="105" spans="1:17" ht="15" x14ac:dyDescent="0.25">
      <c r="A105" s="18">
        <v>103</v>
      </c>
      <c r="B105" s="21" t="s">
        <v>231</v>
      </c>
      <c r="C105" s="41">
        <v>0</v>
      </c>
      <c r="D105" s="41">
        <v>0</v>
      </c>
      <c r="E105" s="41">
        <v>0</v>
      </c>
      <c r="F105" s="41">
        <v>0</v>
      </c>
      <c r="G105" s="41">
        <v>0</v>
      </c>
      <c r="H105" s="41">
        <v>0</v>
      </c>
      <c r="I105" s="41">
        <v>0</v>
      </c>
      <c r="J105" s="41">
        <v>0</v>
      </c>
      <c r="K105" s="41">
        <v>0</v>
      </c>
      <c r="L105" s="41">
        <v>0</v>
      </c>
      <c r="M105" s="41">
        <v>0</v>
      </c>
      <c r="N105" s="41">
        <v>0</v>
      </c>
      <c r="O105" s="41">
        <v>0</v>
      </c>
      <c r="P105" s="50">
        <f>FORECAST($P$2,C105:O105,C$2:$O$2)</f>
        <v>0</v>
      </c>
      <c r="Q105" s="50">
        <f t="shared" si="1"/>
        <v>0</v>
      </c>
    </row>
    <row r="106" spans="1:17" ht="15" x14ac:dyDescent="0.25">
      <c r="A106" s="18">
        <v>104</v>
      </c>
      <c r="B106" s="21" t="s">
        <v>232</v>
      </c>
      <c r="C106" s="41">
        <v>0</v>
      </c>
      <c r="D106" s="41">
        <v>0</v>
      </c>
      <c r="E106" s="41">
        <v>0</v>
      </c>
      <c r="F106" s="41">
        <v>0</v>
      </c>
      <c r="G106" s="41">
        <v>0</v>
      </c>
      <c r="H106" s="41">
        <v>0</v>
      </c>
      <c r="I106" s="41">
        <v>0</v>
      </c>
      <c r="J106" s="41">
        <v>0</v>
      </c>
      <c r="K106" s="41">
        <v>0</v>
      </c>
      <c r="L106" s="41">
        <v>0</v>
      </c>
      <c r="M106" s="41">
        <v>0</v>
      </c>
      <c r="N106" s="41">
        <v>0</v>
      </c>
      <c r="O106" s="41">
        <v>0</v>
      </c>
      <c r="P106" s="50">
        <f>FORECAST($P$2,C106:O106,C$2:$O$2)</f>
        <v>0</v>
      </c>
      <c r="Q106" s="50">
        <f t="shared" si="1"/>
        <v>0</v>
      </c>
    </row>
    <row r="107" spans="1:17" ht="15" x14ac:dyDescent="0.25">
      <c r="A107" s="18">
        <v>105</v>
      </c>
      <c r="B107" s="21" t="s">
        <v>233</v>
      </c>
      <c r="C107" s="41">
        <v>0</v>
      </c>
      <c r="D107" s="41">
        <v>0</v>
      </c>
      <c r="E107" s="41">
        <v>0</v>
      </c>
      <c r="F107" s="41">
        <v>0</v>
      </c>
      <c r="G107" s="41">
        <v>0</v>
      </c>
      <c r="H107" s="41">
        <v>0</v>
      </c>
      <c r="I107" s="41">
        <v>0</v>
      </c>
      <c r="J107" s="41">
        <v>0</v>
      </c>
      <c r="K107" s="41">
        <v>0</v>
      </c>
      <c r="L107" s="41">
        <v>0</v>
      </c>
      <c r="M107" s="41">
        <v>0</v>
      </c>
      <c r="N107" s="41">
        <v>0</v>
      </c>
      <c r="O107" s="41">
        <v>0</v>
      </c>
      <c r="P107" s="50">
        <f>FORECAST($P$2,C107:O107,C$2:$O$2)</f>
        <v>0</v>
      </c>
      <c r="Q107" s="50">
        <f t="shared" si="1"/>
        <v>0</v>
      </c>
    </row>
  </sheetData>
  <pageMargins left="0.75000000000000011" right="0.75000000000000011" top="1" bottom="1" header="0.5" footer="0.5"/>
  <pageSetup fitToWidth="0"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workbookViewId="0">
      <selection activeCell="V117" sqref="V117"/>
    </sheetView>
  </sheetViews>
  <sheetFormatPr defaultRowHeight="12.75" x14ac:dyDescent="0.2"/>
  <cols>
    <col min="1" max="1" width="7.42578125" bestFit="1" customWidth="1"/>
    <col min="2" max="2" width="10.140625" bestFit="1" customWidth="1"/>
    <col min="3" max="15" width="9.5703125" bestFit="1" customWidth="1"/>
    <col min="16" max="17" width="10.140625" style="40" bestFit="1" customWidth="1"/>
    <col min="18" max="18" width="14.7109375" style="40" bestFit="1" customWidth="1"/>
    <col min="19" max="256" width="17.28515625" customWidth="1"/>
  </cols>
  <sheetData>
    <row r="1" spans="1:18" ht="15" x14ac:dyDescent="0.25">
      <c r="A1" s="22"/>
      <c r="B1" s="17"/>
      <c r="C1" s="23">
        <v>2000</v>
      </c>
      <c r="D1" s="18">
        <v>2001</v>
      </c>
      <c r="E1" s="23">
        <v>2002</v>
      </c>
      <c r="F1" s="18">
        <v>2003</v>
      </c>
      <c r="G1" s="23">
        <v>2004</v>
      </c>
      <c r="H1" s="18">
        <v>2005</v>
      </c>
      <c r="I1" s="23">
        <v>2006</v>
      </c>
      <c r="J1" s="18">
        <v>2007</v>
      </c>
      <c r="K1" s="23">
        <v>2008</v>
      </c>
      <c r="L1" s="18">
        <v>2009</v>
      </c>
      <c r="M1" s="23">
        <v>2010</v>
      </c>
      <c r="N1" s="18">
        <v>2011</v>
      </c>
      <c r="O1" s="23">
        <v>2012</v>
      </c>
      <c r="P1" s="42">
        <v>2013</v>
      </c>
      <c r="Q1" s="42">
        <v>2014</v>
      </c>
      <c r="R1" s="45"/>
    </row>
    <row r="2" spans="1:18" ht="15" x14ac:dyDescent="0.25">
      <c r="A2" s="24" t="s">
        <v>234</v>
      </c>
      <c r="B2" s="19" t="s">
        <v>115</v>
      </c>
      <c r="C2" s="53">
        <v>1</v>
      </c>
      <c r="D2" s="20">
        <v>2</v>
      </c>
      <c r="E2" s="25">
        <v>3</v>
      </c>
      <c r="F2" s="20">
        <v>4</v>
      </c>
      <c r="G2" s="25">
        <v>5</v>
      </c>
      <c r="H2" s="20">
        <v>6</v>
      </c>
      <c r="I2" s="25">
        <v>7</v>
      </c>
      <c r="J2" s="20">
        <v>8</v>
      </c>
      <c r="K2" s="25">
        <v>9</v>
      </c>
      <c r="L2" s="20">
        <v>10</v>
      </c>
      <c r="M2" s="25">
        <v>11</v>
      </c>
      <c r="N2" s="20">
        <v>12</v>
      </c>
      <c r="O2" s="25">
        <v>13</v>
      </c>
      <c r="P2" s="43">
        <v>14</v>
      </c>
      <c r="Q2" s="43">
        <v>15</v>
      </c>
      <c r="R2" s="46" t="s">
        <v>235</v>
      </c>
    </row>
    <row r="3" spans="1:18" ht="15" x14ac:dyDescent="0.25">
      <c r="A3" s="15">
        <v>1</v>
      </c>
      <c r="B3" s="51">
        <v>360</v>
      </c>
      <c r="C3" s="54">
        <v>46641.52</v>
      </c>
      <c r="D3" s="52">
        <v>46443.28</v>
      </c>
      <c r="E3" s="52">
        <v>46166.61</v>
      </c>
      <c r="F3" s="52">
        <v>46006.59</v>
      </c>
      <c r="G3" s="52">
        <v>45673.66</v>
      </c>
      <c r="H3" s="52">
        <v>45260.9</v>
      </c>
      <c r="I3" s="52">
        <v>44929.78</v>
      </c>
      <c r="J3" s="52">
        <v>44773.81</v>
      </c>
      <c r="K3" s="52">
        <v>42383.12</v>
      </c>
      <c r="L3" s="52">
        <v>44122.21</v>
      </c>
      <c r="M3" s="52">
        <v>43851.19</v>
      </c>
      <c r="N3" s="52">
        <v>43514.14</v>
      </c>
      <c r="O3" s="52">
        <v>43059.57</v>
      </c>
      <c r="P3" s="44">
        <f>FORECAST($P$2,C3:O3,$C$2:$O$2)</f>
        <v>42597.398846153847</v>
      </c>
      <c r="Q3" s="44">
        <f>FORECAST($Q$2,C3:P3,$C$2:$P$2)</f>
        <v>42278.056043956043</v>
      </c>
      <c r="R3" s="47">
        <v>979.2</v>
      </c>
    </row>
    <row r="4" spans="1:18" ht="15" x14ac:dyDescent="0.25">
      <c r="A4" s="15">
        <v>2</v>
      </c>
      <c r="B4" s="51">
        <v>76</v>
      </c>
      <c r="C4" s="54">
        <v>18167.59</v>
      </c>
      <c r="D4" s="52">
        <v>18114.060000000001</v>
      </c>
      <c r="E4" s="52">
        <v>18027.61</v>
      </c>
      <c r="F4" s="52">
        <v>17980.689999999999</v>
      </c>
      <c r="G4" s="52">
        <v>17925.14</v>
      </c>
      <c r="H4" s="52">
        <v>17876.2</v>
      </c>
      <c r="I4" s="52">
        <v>17805.34</v>
      </c>
      <c r="J4" s="52">
        <v>17731.71</v>
      </c>
      <c r="K4" s="52">
        <v>17675.810000000001</v>
      </c>
      <c r="L4" s="52">
        <v>17612.16</v>
      </c>
      <c r="M4" s="52">
        <v>17517.490000000002</v>
      </c>
      <c r="N4" s="52">
        <v>17467.7</v>
      </c>
      <c r="O4" s="52">
        <v>17416.509999999998</v>
      </c>
      <c r="P4" s="44">
        <f t="shared" ref="P4:P67" si="0">FORECAST($P$2,C4:O4,$C$2:$O$2)</f>
        <v>17350.327692307696</v>
      </c>
      <c r="Q4" s="44">
        <f t="shared" ref="Q4:Q67" si="1">FORECAST($Q$2,C4:P4,$C$2:$P$2)</f>
        <v>17286.989780219781</v>
      </c>
      <c r="R4" s="47">
        <v>269.08999999999997</v>
      </c>
    </row>
    <row r="5" spans="1:18" ht="15" x14ac:dyDescent="0.25">
      <c r="A5" s="15">
        <v>3</v>
      </c>
      <c r="B5" s="51">
        <v>458</v>
      </c>
      <c r="C5" s="54">
        <v>8737.9500000000007</v>
      </c>
      <c r="D5" s="52">
        <v>8694.92</v>
      </c>
      <c r="E5" s="52">
        <v>8639.5400000000009</v>
      </c>
      <c r="F5" s="52">
        <v>8599.75</v>
      </c>
      <c r="G5" s="52">
        <v>8534.9</v>
      </c>
      <c r="H5" s="52">
        <v>8456.14</v>
      </c>
      <c r="I5" s="52">
        <v>8388.23</v>
      </c>
      <c r="J5" s="52">
        <v>8317.48</v>
      </c>
      <c r="K5" s="52">
        <v>8254.83</v>
      </c>
      <c r="L5" s="52">
        <v>8025.18</v>
      </c>
      <c r="M5" s="52">
        <v>7915.75</v>
      </c>
      <c r="N5" s="52">
        <v>7825.6</v>
      </c>
      <c r="O5" s="52">
        <v>7700.43</v>
      </c>
      <c r="P5" s="44">
        <f t="shared" si="0"/>
        <v>7703.5388461538469</v>
      </c>
      <c r="Q5" s="44">
        <f t="shared" si="1"/>
        <v>7616.2345054945081</v>
      </c>
      <c r="R5" s="47">
        <v>530.66</v>
      </c>
    </row>
    <row r="6" spans="1:18" ht="15" x14ac:dyDescent="0.25">
      <c r="A6" s="15">
        <v>4</v>
      </c>
      <c r="B6" s="51">
        <v>862</v>
      </c>
      <c r="C6" s="54">
        <v>7579.08</v>
      </c>
      <c r="D6" s="52">
        <v>7568.88</v>
      </c>
      <c r="E6" s="52">
        <v>7565.52</v>
      </c>
      <c r="F6" s="52">
        <v>7560.52</v>
      </c>
      <c r="G6" s="52">
        <v>7558.14</v>
      </c>
      <c r="H6" s="52">
        <v>7554.86</v>
      </c>
      <c r="I6" s="52">
        <v>7551.59</v>
      </c>
      <c r="J6" s="52">
        <v>7545.91</v>
      </c>
      <c r="K6" s="52">
        <v>7541.41</v>
      </c>
      <c r="L6" s="52">
        <v>7537.37</v>
      </c>
      <c r="M6" s="52">
        <v>7532.55</v>
      </c>
      <c r="N6" s="52">
        <v>7529.07</v>
      </c>
      <c r="O6" s="52">
        <v>7525.52</v>
      </c>
      <c r="P6" s="44">
        <f t="shared" si="0"/>
        <v>7520.6419230769225</v>
      </c>
      <c r="Q6" s="44">
        <f t="shared" si="1"/>
        <v>7516.4432967032963</v>
      </c>
      <c r="R6" s="47">
        <v>13.6</v>
      </c>
    </row>
    <row r="7" spans="1:18" ht="15" x14ac:dyDescent="0.25">
      <c r="A7" s="15">
        <v>5</v>
      </c>
      <c r="B7" s="51">
        <v>566</v>
      </c>
      <c r="C7" s="54">
        <v>6943.53</v>
      </c>
      <c r="D7" s="52">
        <v>6940.84</v>
      </c>
      <c r="E7" s="52">
        <v>6938.53</v>
      </c>
      <c r="F7" s="52">
        <v>6937.45</v>
      </c>
      <c r="G7" s="52">
        <v>6936.57</v>
      </c>
      <c r="H7" s="52">
        <v>6933.17</v>
      </c>
      <c r="I7" s="52">
        <v>6931.58</v>
      </c>
      <c r="J7" s="52">
        <v>6929.26</v>
      </c>
      <c r="K7" s="52">
        <v>6925.07</v>
      </c>
      <c r="L7" s="52">
        <v>6921.96</v>
      </c>
      <c r="M7" s="52">
        <v>6917.78</v>
      </c>
      <c r="N7" s="52">
        <v>6914.01</v>
      </c>
      <c r="O7" s="52">
        <v>6911.85</v>
      </c>
      <c r="P7" s="44">
        <f t="shared" si="0"/>
        <v>6910.8688461538468</v>
      </c>
      <c r="Q7" s="44">
        <f t="shared" si="1"/>
        <v>6908.2281318681326</v>
      </c>
      <c r="R7" s="47">
        <v>7.43</v>
      </c>
    </row>
    <row r="8" spans="1:18" ht="15" x14ac:dyDescent="0.25">
      <c r="A8" s="15">
        <v>6</v>
      </c>
      <c r="B8" s="51">
        <v>170</v>
      </c>
      <c r="C8" s="54">
        <v>6312.93</v>
      </c>
      <c r="D8" s="52">
        <v>6307.56</v>
      </c>
      <c r="E8" s="52">
        <v>6304.23</v>
      </c>
      <c r="F8" s="52">
        <v>6302.03</v>
      </c>
      <c r="G8" s="52">
        <v>6293.28</v>
      </c>
      <c r="H8" s="52">
        <v>6291.39</v>
      </c>
      <c r="I8" s="52">
        <v>6286.1</v>
      </c>
      <c r="J8" s="52">
        <v>6280.16</v>
      </c>
      <c r="K8" s="52">
        <v>6270</v>
      </c>
      <c r="L8" s="52">
        <v>6261.36</v>
      </c>
      <c r="M8" s="52">
        <v>6256.95</v>
      </c>
      <c r="N8" s="52">
        <v>6252.75</v>
      </c>
      <c r="O8" s="52">
        <v>6246.17</v>
      </c>
      <c r="P8" s="44">
        <f t="shared" si="0"/>
        <v>6241.7803846153838</v>
      </c>
      <c r="Q8" s="44">
        <f t="shared" si="1"/>
        <v>6236.0467032967017</v>
      </c>
      <c r="R8" s="47">
        <v>28.53</v>
      </c>
    </row>
    <row r="9" spans="1:18" ht="15" x14ac:dyDescent="0.25">
      <c r="A9" s="15">
        <v>7</v>
      </c>
      <c r="B9" s="51">
        <v>484</v>
      </c>
      <c r="C9" s="54">
        <v>6240.38</v>
      </c>
      <c r="D9" s="52">
        <v>6231.02</v>
      </c>
      <c r="E9" s="52">
        <v>6217.59</v>
      </c>
      <c r="F9" s="52">
        <v>6205.62</v>
      </c>
      <c r="G9" s="52">
        <v>6193.07</v>
      </c>
      <c r="H9" s="52">
        <v>6174.77</v>
      </c>
      <c r="I9" s="52">
        <v>6163.6</v>
      </c>
      <c r="J9" s="52">
        <v>6147.75</v>
      </c>
      <c r="K9" s="52">
        <v>6128.42</v>
      </c>
      <c r="L9" s="52">
        <v>6108.55</v>
      </c>
      <c r="M9" s="52">
        <v>6093.94</v>
      </c>
      <c r="N9" s="52">
        <v>6075.3</v>
      </c>
      <c r="O9" s="52">
        <v>6065.93</v>
      </c>
      <c r="P9" s="44">
        <f t="shared" si="0"/>
        <v>6050.9403846153846</v>
      </c>
      <c r="Q9" s="44">
        <f t="shared" si="1"/>
        <v>6035.734725274725</v>
      </c>
      <c r="R9" s="47">
        <v>137.99</v>
      </c>
    </row>
    <row r="10" spans="1:18" ht="15" x14ac:dyDescent="0.25">
      <c r="A10" s="15">
        <v>8</v>
      </c>
      <c r="B10" s="51">
        <v>598</v>
      </c>
      <c r="C10" s="54">
        <v>5982.06</v>
      </c>
      <c r="D10" s="52">
        <v>5979.35</v>
      </c>
      <c r="E10" s="52">
        <v>5976.95</v>
      </c>
      <c r="F10" s="52">
        <v>5975.19</v>
      </c>
      <c r="G10" s="52">
        <v>5971.93</v>
      </c>
      <c r="H10" s="52">
        <v>5969.62</v>
      </c>
      <c r="I10" s="52">
        <v>5968.14</v>
      </c>
      <c r="J10" s="52">
        <v>5966.91</v>
      </c>
      <c r="K10" s="52">
        <v>5960.05</v>
      </c>
      <c r="L10" s="52">
        <v>5956.49</v>
      </c>
      <c r="M10" s="52">
        <v>5953.89</v>
      </c>
      <c r="N10" s="52">
        <v>5951.38</v>
      </c>
      <c r="O10" s="52">
        <v>5648.63</v>
      </c>
      <c r="P10" s="44">
        <f t="shared" si="0"/>
        <v>5854.0746153846167</v>
      </c>
      <c r="Q10" s="44">
        <f t="shared" si="1"/>
        <v>5841.3535164835166</v>
      </c>
      <c r="R10" s="47">
        <v>11.32</v>
      </c>
    </row>
    <row r="11" spans="1:18" ht="15" x14ac:dyDescent="0.25">
      <c r="A11" s="15">
        <v>9</v>
      </c>
      <c r="B11" s="51">
        <v>764</v>
      </c>
      <c r="C11" s="54">
        <v>4361.6499999999996</v>
      </c>
      <c r="D11" s="52">
        <v>4351.92</v>
      </c>
      <c r="E11" s="52">
        <v>4334.8999999999996</v>
      </c>
      <c r="F11" s="52">
        <v>4315.1000000000004</v>
      </c>
      <c r="G11" s="52">
        <v>4279.42</v>
      </c>
      <c r="H11" s="52">
        <v>4245.12</v>
      </c>
      <c r="I11" s="52">
        <v>4208.9799999999996</v>
      </c>
      <c r="J11" s="52">
        <v>4172.7</v>
      </c>
      <c r="K11" s="52">
        <v>4142.95</v>
      </c>
      <c r="L11" s="52">
        <v>4090.21</v>
      </c>
      <c r="M11" s="52">
        <v>4051.74</v>
      </c>
      <c r="N11" s="52">
        <v>4023.65</v>
      </c>
      <c r="O11" s="52">
        <v>3999.79</v>
      </c>
      <c r="P11" s="44">
        <f t="shared" si="0"/>
        <v>3968.8876923076923</v>
      </c>
      <c r="Q11" s="44">
        <f t="shared" si="1"/>
        <v>3936.1119780219769</v>
      </c>
      <c r="R11" s="47">
        <v>197.18</v>
      </c>
    </row>
    <row r="12" spans="1:18" ht="15" x14ac:dyDescent="0.25">
      <c r="A12" s="15">
        <v>10</v>
      </c>
      <c r="B12" s="51">
        <v>104</v>
      </c>
      <c r="C12" s="54">
        <v>4205.1899999999996</v>
      </c>
      <c r="D12" s="52">
        <v>4196.8100000000004</v>
      </c>
      <c r="E12" s="52">
        <v>4182.68</v>
      </c>
      <c r="F12" s="52">
        <v>4170.8500000000004</v>
      </c>
      <c r="G12" s="52">
        <v>4149.3999999999996</v>
      </c>
      <c r="H12" s="52">
        <v>4128.1899999999996</v>
      </c>
      <c r="I12" s="52">
        <v>4099.8</v>
      </c>
      <c r="J12" s="52">
        <v>4064.57</v>
      </c>
      <c r="K12" s="52">
        <v>4022.69</v>
      </c>
      <c r="L12" s="52">
        <v>3971.03</v>
      </c>
      <c r="M12" s="52">
        <v>3866.27</v>
      </c>
      <c r="N12" s="52">
        <v>3845.68</v>
      </c>
      <c r="O12" s="52">
        <v>3827.24</v>
      </c>
      <c r="P12" s="44">
        <f t="shared" si="0"/>
        <v>3817.5119230769228</v>
      </c>
      <c r="Q12" s="44">
        <f t="shared" si="1"/>
        <v>3783.4158241758237</v>
      </c>
      <c r="R12" s="47">
        <v>28.85</v>
      </c>
    </row>
    <row r="13" spans="1:18" ht="15" x14ac:dyDescent="0.25">
      <c r="A13" s="15">
        <v>11</v>
      </c>
      <c r="B13" s="51">
        <v>266</v>
      </c>
      <c r="C13" s="54">
        <v>3928.53</v>
      </c>
      <c r="D13" s="52">
        <v>3921.41</v>
      </c>
      <c r="E13" s="52">
        <v>3920.37</v>
      </c>
      <c r="F13" s="52">
        <v>3917.7</v>
      </c>
      <c r="G13" s="52">
        <v>3916.5</v>
      </c>
      <c r="H13" s="52">
        <v>3907.72</v>
      </c>
      <c r="I13" s="52">
        <v>3904.44</v>
      </c>
      <c r="J13" s="52">
        <v>3898.87</v>
      </c>
      <c r="K13" s="52">
        <v>3893.24</v>
      </c>
      <c r="L13" s="52">
        <v>3889.03</v>
      </c>
      <c r="M13" s="52">
        <v>3886.12</v>
      </c>
      <c r="N13" s="52">
        <v>3872.61</v>
      </c>
      <c r="O13" s="52">
        <v>3869.67</v>
      </c>
      <c r="P13" s="44">
        <f t="shared" si="0"/>
        <v>3868.3415384615382</v>
      </c>
      <c r="Q13" s="44">
        <f t="shared" si="1"/>
        <v>3863.530879120879</v>
      </c>
      <c r="R13" s="47">
        <v>13.28</v>
      </c>
    </row>
    <row r="14" spans="1:18" ht="15" x14ac:dyDescent="0.25">
      <c r="A14" s="15">
        <v>12</v>
      </c>
      <c r="B14" s="51">
        <v>36</v>
      </c>
      <c r="C14" s="54">
        <v>3358.96</v>
      </c>
      <c r="D14" s="52">
        <v>3358.77</v>
      </c>
      <c r="E14" s="52">
        <v>3358.39</v>
      </c>
      <c r="F14" s="52">
        <v>3357.95</v>
      </c>
      <c r="G14" s="52">
        <v>3357.25</v>
      </c>
      <c r="H14" s="52">
        <v>3355.68</v>
      </c>
      <c r="I14" s="52">
        <v>3354.56</v>
      </c>
      <c r="J14" s="52">
        <v>3353.79</v>
      </c>
      <c r="K14" s="52">
        <v>3353.08</v>
      </c>
      <c r="L14" s="52">
        <v>3352.43</v>
      </c>
      <c r="M14" s="52">
        <v>3351.51</v>
      </c>
      <c r="N14" s="52">
        <v>3349.62</v>
      </c>
      <c r="O14" s="52">
        <v>3250.3</v>
      </c>
      <c r="P14" s="44">
        <f t="shared" si="0"/>
        <v>3318.1753846153852</v>
      </c>
      <c r="Q14" s="44">
        <f t="shared" si="1"/>
        <v>3314.0434065934073</v>
      </c>
      <c r="R14" s="47">
        <v>0.94</v>
      </c>
    </row>
    <row r="15" spans="1:18" ht="15" x14ac:dyDescent="0.25">
      <c r="A15" s="15">
        <v>13</v>
      </c>
      <c r="B15" s="51">
        <v>694</v>
      </c>
      <c r="C15" s="54">
        <v>2917.01</v>
      </c>
      <c r="D15" s="52">
        <v>2911.37</v>
      </c>
      <c r="E15" s="52">
        <v>2902.42</v>
      </c>
      <c r="F15" s="52">
        <v>2899.53</v>
      </c>
      <c r="G15" s="52">
        <v>2898.51</v>
      </c>
      <c r="H15" s="52">
        <v>2897.07</v>
      </c>
      <c r="I15" s="52">
        <v>2889.27</v>
      </c>
      <c r="J15" s="52">
        <v>2885.51</v>
      </c>
      <c r="K15" s="52">
        <v>2884.01</v>
      </c>
      <c r="L15" s="52">
        <v>2872.42</v>
      </c>
      <c r="M15" s="52">
        <v>2869.92</v>
      </c>
      <c r="N15" s="52">
        <v>2863.46</v>
      </c>
      <c r="O15" s="52">
        <v>2862.25</v>
      </c>
      <c r="P15" s="44">
        <f t="shared" si="0"/>
        <v>2857.1346153846152</v>
      </c>
      <c r="Q15" s="44">
        <f t="shared" si="1"/>
        <v>2852.6291208791213</v>
      </c>
      <c r="R15" s="47">
        <v>27.17</v>
      </c>
    </row>
    <row r="16" spans="1:18" ht="15" x14ac:dyDescent="0.25">
      <c r="A16" s="15">
        <v>14</v>
      </c>
      <c r="B16" s="51">
        <v>591</v>
      </c>
      <c r="C16" s="54">
        <v>2768.44</v>
      </c>
      <c r="D16" s="52">
        <v>2763.74</v>
      </c>
      <c r="E16" s="52">
        <v>2759.06</v>
      </c>
      <c r="F16" s="52">
        <v>2756.14</v>
      </c>
      <c r="G16" s="52">
        <v>2751.56</v>
      </c>
      <c r="H16" s="52">
        <v>2747.75</v>
      </c>
      <c r="I16" s="52">
        <v>2734.53</v>
      </c>
      <c r="J16" s="52">
        <v>2728.62</v>
      </c>
      <c r="K16" s="52">
        <v>2715.94</v>
      </c>
      <c r="L16" s="52">
        <v>2702.86</v>
      </c>
      <c r="M16" s="52">
        <v>2698.38</v>
      </c>
      <c r="N16" s="52">
        <v>2693.1</v>
      </c>
      <c r="O16" s="52">
        <v>2689.17</v>
      </c>
      <c r="P16" s="44">
        <f t="shared" si="0"/>
        <v>2680.6473076923075</v>
      </c>
      <c r="Q16" s="44">
        <f t="shared" si="1"/>
        <v>2673.3849450549446</v>
      </c>
      <c r="R16" s="47">
        <v>19.04</v>
      </c>
    </row>
    <row r="17" spans="1:18" ht="15" x14ac:dyDescent="0.25">
      <c r="A17" s="15">
        <v>15</v>
      </c>
      <c r="B17" s="51">
        <v>508</v>
      </c>
      <c r="C17" s="54">
        <v>2715.54</v>
      </c>
      <c r="D17" s="52">
        <v>2712.2</v>
      </c>
      <c r="E17" s="52">
        <v>2705.97</v>
      </c>
      <c r="F17" s="52">
        <v>2703.78</v>
      </c>
      <c r="G17" s="52">
        <v>2700.63</v>
      </c>
      <c r="H17" s="52">
        <v>2697.29</v>
      </c>
      <c r="I17" s="52">
        <v>2693.63</v>
      </c>
      <c r="J17" s="52">
        <v>2688.96</v>
      </c>
      <c r="K17" s="52">
        <v>2684.88</v>
      </c>
      <c r="L17" s="52">
        <v>2677.67</v>
      </c>
      <c r="M17" s="52">
        <v>2671.61</v>
      </c>
      <c r="N17" s="52">
        <v>2668.8</v>
      </c>
      <c r="O17" s="52">
        <v>2666.25</v>
      </c>
      <c r="P17" s="44">
        <f t="shared" si="0"/>
        <v>2661.7723076923085</v>
      </c>
      <c r="Q17" s="44">
        <f t="shared" si="1"/>
        <v>2657.5506593406603</v>
      </c>
      <c r="R17" s="47">
        <v>11.02</v>
      </c>
    </row>
    <row r="18" spans="1:18" ht="15" x14ac:dyDescent="0.25">
      <c r="A18" s="15">
        <v>16</v>
      </c>
      <c r="B18" s="51">
        <v>740</v>
      </c>
      <c r="C18" s="54">
        <v>2669.35</v>
      </c>
      <c r="D18" s="52">
        <v>2668.09</v>
      </c>
      <c r="E18" s="52">
        <v>2666.4</v>
      </c>
      <c r="F18" s="52">
        <v>2664.21</v>
      </c>
      <c r="G18" s="52">
        <v>2660.01</v>
      </c>
      <c r="H18" s="52">
        <v>2658.11</v>
      </c>
      <c r="I18" s="52">
        <v>2656.63</v>
      </c>
      <c r="J18" s="52">
        <v>2654.59</v>
      </c>
      <c r="K18" s="52">
        <v>2652.3</v>
      </c>
      <c r="L18" s="52">
        <v>2650.58</v>
      </c>
      <c r="M18" s="52">
        <v>2649.65</v>
      </c>
      <c r="N18" s="52">
        <v>2647.86</v>
      </c>
      <c r="O18" s="52">
        <v>2642.75</v>
      </c>
      <c r="P18" s="44">
        <f t="shared" si="0"/>
        <v>2642.0569230769233</v>
      </c>
      <c r="Q18" s="44">
        <f t="shared" si="1"/>
        <v>2639.9273626373629</v>
      </c>
      <c r="R18" s="47">
        <v>1.9</v>
      </c>
    </row>
    <row r="19" spans="1:18" ht="15" x14ac:dyDescent="0.25">
      <c r="A19" s="15">
        <v>17</v>
      </c>
      <c r="B19" s="51">
        <v>624</v>
      </c>
      <c r="C19" s="54">
        <v>2550.67</v>
      </c>
      <c r="D19" s="52">
        <v>2548.2600000000002</v>
      </c>
      <c r="E19" s="52">
        <v>2535.84</v>
      </c>
      <c r="F19" s="52">
        <v>2534.16</v>
      </c>
      <c r="G19" s="52">
        <v>2528.8200000000002</v>
      </c>
      <c r="H19" s="52">
        <v>2523.67</v>
      </c>
      <c r="I19" s="52">
        <v>2520.3200000000002</v>
      </c>
      <c r="J19" s="52">
        <v>2512.59</v>
      </c>
      <c r="K19" s="52">
        <v>2508.33</v>
      </c>
      <c r="L19" s="52">
        <v>2493.06</v>
      </c>
      <c r="M19" s="52">
        <v>2480.6799999999998</v>
      </c>
      <c r="N19" s="52">
        <v>2474.1</v>
      </c>
      <c r="O19" s="52">
        <v>2473.6</v>
      </c>
      <c r="P19" s="44">
        <f t="shared" si="0"/>
        <v>2466.8838461538467</v>
      </c>
      <c r="Q19" s="44">
        <f t="shared" si="1"/>
        <v>2460.1298901098899</v>
      </c>
      <c r="R19" s="47">
        <v>26.01</v>
      </c>
    </row>
    <row r="20" spans="1:18" ht="15" x14ac:dyDescent="0.25">
      <c r="A20" s="15">
        <v>18</v>
      </c>
      <c r="B20" s="51">
        <v>192</v>
      </c>
      <c r="C20" s="54">
        <v>2470.9699999999998</v>
      </c>
      <c r="D20" s="52">
        <v>2468.21</v>
      </c>
      <c r="E20" s="52">
        <v>2463.8200000000002</v>
      </c>
      <c r="F20" s="52">
        <v>2461.0700000000002</v>
      </c>
      <c r="G20" s="52">
        <v>2456.14</v>
      </c>
      <c r="H20" s="52">
        <v>2450.46</v>
      </c>
      <c r="I20" s="52">
        <v>2446.08</v>
      </c>
      <c r="J20" s="52">
        <v>2443.9699999999998</v>
      </c>
      <c r="K20" s="52">
        <v>2431.15</v>
      </c>
      <c r="L20" s="52">
        <v>2425.7800000000002</v>
      </c>
      <c r="M20" s="52">
        <v>2424.4299999999998</v>
      </c>
      <c r="N20" s="52">
        <v>2421.2800000000002</v>
      </c>
      <c r="O20" s="52">
        <v>2420.15</v>
      </c>
      <c r="P20" s="44">
        <f t="shared" si="0"/>
        <v>2411.8288461538464</v>
      </c>
      <c r="Q20" s="44">
        <f t="shared" si="1"/>
        <v>2407.1064835164839</v>
      </c>
      <c r="R20" s="47">
        <v>33.950000000000003</v>
      </c>
    </row>
    <row r="21" spans="1:18" ht="15" x14ac:dyDescent="0.25">
      <c r="A21" s="15">
        <v>19</v>
      </c>
      <c r="B21" s="51">
        <v>558</v>
      </c>
      <c r="C21" s="54">
        <v>2349.63</v>
      </c>
      <c r="D21" s="52">
        <v>2345.6799999999998</v>
      </c>
      <c r="E21" s="52">
        <v>2340.4</v>
      </c>
      <c r="F21" s="52">
        <v>2338.5300000000002</v>
      </c>
      <c r="G21" s="52">
        <v>2337.13</v>
      </c>
      <c r="H21" s="52">
        <v>2331.11</v>
      </c>
      <c r="I21" s="52">
        <v>2327.5300000000002</v>
      </c>
      <c r="J21" s="52">
        <v>2322.81</v>
      </c>
      <c r="K21" s="52">
        <v>2317.5500000000002</v>
      </c>
      <c r="L21" s="52">
        <v>2308.29</v>
      </c>
      <c r="M21" s="52">
        <v>2294.9299999999998</v>
      </c>
      <c r="N21" s="52">
        <v>2293.56</v>
      </c>
      <c r="O21" s="52">
        <v>2289.54</v>
      </c>
      <c r="P21" s="44">
        <f t="shared" si="0"/>
        <v>2286.6223076923079</v>
      </c>
      <c r="Q21" s="44">
        <f t="shared" si="1"/>
        <v>2281.4508791208796</v>
      </c>
      <c r="R21" s="47">
        <v>13.38</v>
      </c>
    </row>
    <row r="22" spans="1:18" ht="15" x14ac:dyDescent="0.25">
      <c r="A22" s="15">
        <v>20</v>
      </c>
      <c r="B22" s="51">
        <v>50</v>
      </c>
      <c r="C22" s="54">
        <v>2316.8000000000002</v>
      </c>
      <c r="D22" s="52">
        <v>2316.64</v>
      </c>
      <c r="E22" s="52">
        <v>2316.48</v>
      </c>
      <c r="F22" s="52">
        <v>2316.04</v>
      </c>
      <c r="G22" s="52">
        <v>2315.94</v>
      </c>
      <c r="H22" s="52">
        <v>2315.91</v>
      </c>
      <c r="I22" s="52">
        <v>2315.56</v>
      </c>
      <c r="J22" s="52">
        <v>2315.1799999999998</v>
      </c>
      <c r="K22" s="52">
        <v>2315.0300000000002</v>
      </c>
      <c r="L22" s="52">
        <v>2314.9299999999998</v>
      </c>
      <c r="M22" s="52">
        <v>2314.8000000000002</v>
      </c>
      <c r="N22" s="52">
        <v>2314.52</v>
      </c>
      <c r="O22" s="52">
        <v>2314.4499999999998</v>
      </c>
      <c r="P22" s="44">
        <f t="shared" si="0"/>
        <v>2314.1253846153845</v>
      </c>
      <c r="Q22" s="44">
        <f t="shared" si="1"/>
        <v>2313.9204395604393</v>
      </c>
      <c r="R22" s="47">
        <v>0.11</v>
      </c>
    </row>
    <row r="23" spans="1:18" ht="15" x14ac:dyDescent="0.25">
      <c r="A23" s="15">
        <v>21</v>
      </c>
      <c r="B23" s="51">
        <v>608</v>
      </c>
      <c r="C23" s="54">
        <v>2115.15</v>
      </c>
      <c r="D23" s="52">
        <v>2113.9299999999998</v>
      </c>
      <c r="E23" s="52">
        <v>2112.19</v>
      </c>
      <c r="F23" s="52">
        <v>2110.58</v>
      </c>
      <c r="G23" s="52">
        <v>2107.9899999999998</v>
      </c>
      <c r="H23" s="52">
        <v>2106.42</v>
      </c>
      <c r="I23" s="52">
        <v>2103.8200000000002</v>
      </c>
      <c r="J23" s="52">
        <v>2101.38</v>
      </c>
      <c r="K23" s="52">
        <v>2099.29</v>
      </c>
      <c r="L23" s="52">
        <v>2095.9699999999998</v>
      </c>
      <c r="M23" s="52">
        <v>2093.04</v>
      </c>
      <c r="N23" s="52">
        <v>2091.4299999999998</v>
      </c>
      <c r="O23" s="52">
        <v>2087.61</v>
      </c>
      <c r="P23" s="44">
        <f t="shared" si="0"/>
        <v>2086.8073076923079</v>
      </c>
      <c r="Q23" s="44">
        <f t="shared" si="1"/>
        <v>2084.4962637362642</v>
      </c>
      <c r="R23" s="47">
        <v>1.63</v>
      </c>
    </row>
    <row r="24" spans="1:18" ht="15" x14ac:dyDescent="0.25">
      <c r="A24" s="15">
        <v>22</v>
      </c>
      <c r="B24" s="51">
        <v>218</v>
      </c>
      <c r="C24" s="54">
        <v>1970.54</v>
      </c>
      <c r="D24" s="52">
        <v>1963.55</v>
      </c>
      <c r="E24" s="52">
        <v>1959.7</v>
      </c>
      <c r="F24" s="52">
        <v>1959.28</v>
      </c>
      <c r="G24" s="52">
        <v>1953.61</v>
      </c>
      <c r="H24" s="52">
        <v>1951.4</v>
      </c>
      <c r="I24" s="52">
        <v>1946.14</v>
      </c>
      <c r="J24" s="52">
        <v>1941.14</v>
      </c>
      <c r="K24" s="52">
        <v>1932.94</v>
      </c>
      <c r="L24" s="52">
        <v>1924.91</v>
      </c>
      <c r="M24" s="52">
        <v>1922.99</v>
      </c>
      <c r="N24" s="52">
        <v>1920.2</v>
      </c>
      <c r="O24" s="52">
        <v>1915.6</v>
      </c>
      <c r="P24" s="44">
        <f t="shared" si="0"/>
        <v>1910.6176923076926</v>
      </c>
      <c r="Q24" s="44">
        <f t="shared" si="1"/>
        <v>1905.9586813186813</v>
      </c>
      <c r="R24" s="47">
        <v>29.67</v>
      </c>
    </row>
    <row r="25" spans="1:18" ht="15" x14ac:dyDescent="0.25">
      <c r="A25" s="15">
        <v>23</v>
      </c>
      <c r="B25" s="51">
        <v>250</v>
      </c>
      <c r="C25" s="54">
        <v>1923.55</v>
      </c>
      <c r="D25" s="52">
        <v>1920.63</v>
      </c>
      <c r="E25" s="52">
        <v>1918.04</v>
      </c>
      <c r="F25" s="52">
        <v>1915.03</v>
      </c>
      <c r="G25" s="52">
        <v>1909.35</v>
      </c>
      <c r="H25" s="52">
        <v>1905.74</v>
      </c>
      <c r="I25" s="52">
        <v>1903.41</v>
      </c>
      <c r="J25" s="52">
        <v>1899.31</v>
      </c>
      <c r="K25" s="52">
        <v>1891.91</v>
      </c>
      <c r="L25" s="52">
        <v>1889.24</v>
      </c>
      <c r="M25" s="52">
        <v>1886.01</v>
      </c>
      <c r="N25" s="52">
        <v>1882.17</v>
      </c>
      <c r="O25" s="52">
        <v>1872.56</v>
      </c>
      <c r="P25" s="44">
        <f t="shared" si="0"/>
        <v>1872.6484615384618</v>
      </c>
      <c r="Q25" s="44">
        <f t="shared" si="1"/>
        <v>1868.5548351648354</v>
      </c>
      <c r="R25" s="47">
        <v>9.18</v>
      </c>
    </row>
    <row r="26" spans="1:18" ht="15" x14ac:dyDescent="0.25">
      <c r="A26" s="15">
        <v>24</v>
      </c>
      <c r="B26" s="51">
        <v>450</v>
      </c>
      <c r="C26" s="54">
        <v>1801.83</v>
      </c>
      <c r="D26" s="52">
        <v>1798.74</v>
      </c>
      <c r="E26" s="52">
        <v>1796.47</v>
      </c>
      <c r="F26" s="52">
        <v>1791.51</v>
      </c>
      <c r="G26" s="52">
        <v>1789.06</v>
      </c>
      <c r="H26" s="52">
        <v>1785.11</v>
      </c>
      <c r="I26" s="52">
        <v>1778.28</v>
      </c>
      <c r="J26" s="52">
        <v>1771.62</v>
      </c>
      <c r="K26" s="52">
        <v>1757.4</v>
      </c>
      <c r="L26" s="52">
        <v>1751.42</v>
      </c>
      <c r="M26" s="52">
        <v>1745.36</v>
      </c>
      <c r="N26" s="52">
        <v>1739.51</v>
      </c>
      <c r="O26" s="52">
        <v>1735.21</v>
      </c>
      <c r="P26" s="44">
        <f t="shared" si="0"/>
        <v>1730.2173076923077</v>
      </c>
      <c r="Q26" s="44">
        <f t="shared" si="1"/>
        <v>1724.1876923076923</v>
      </c>
      <c r="R26" s="47">
        <v>19.940000000000001</v>
      </c>
    </row>
    <row r="27" spans="1:18" ht="15" x14ac:dyDescent="0.25">
      <c r="A27" s="15">
        <v>25</v>
      </c>
      <c r="B27" s="51">
        <v>834</v>
      </c>
      <c r="C27" s="54">
        <v>1702.41</v>
      </c>
      <c r="D27" s="52">
        <v>1700.02</v>
      </c>
      <c r="E27" s="52">
        <v>1694.94</v>
      </c>
      <c r="F27" s="52">
        <v>1685.65</v>
      </c>
      <c r="G27" s="52">
        <v>1676.54</v>
      </c>
      <c r="H27" s="52">
        <v>1669.75</v>
      </c>
      <c r="I27" s="52">
        <v>1658.36</v>
      </c>
      <c r="J27" s="52">
        <v>1652.34</v>
      </c>
      <c r="K27" s="52">
        <v>1639.59</v>
      </c>
      <c r="L27" s="52">
        <v>1633.03</v>
      </c>
      <c r="M27" s="52">
        <v>1617.05</v>
      </c>
      <c r="N27" s="52">
        <v>1610.63</v>
      </c>
      <c r="O27" s="52">
        <v>1605.27</v>
      </c>
      <c r="P27" s="44">
        <f t="shared" si="0"/>
        <v>1596.1784615384618</v>
      </c>
      <c r="Q27" s="44">
        <f t="shared" si="1"/>
        <v>1587.4393406593408</v>
      </c>
      <c r="R27" s="47">
        <v>34.82</v>
      </c>
    </row>
    <row r="28" spans="1:18" ht="15" x14ac:dyDescent="0.25">
      <c r="A28" s="15">
        <v>26</v>
      </c>
      <c r="B28" s="51">
        <v>840</v>
      </c>
      <c r="C28" s="54">
        <v>1615.74</v>
      </c>
      <c r="D28" s="52">
        <v>1614.58</v>
      </c>
      <c r="E28" s="52">
        <v>1613.08</v>
      </c>
      <c r="F28" s="52">
        <v>1611.85</v>
      </c>
      <c r="G28" s="52">
        <v>1605.69</v>
      </c>
      <c r="H28" s="52">
        <v>1588.19</v>
      </c>
      <c r="I28" s="52">
        <v>1583.39</v>
      </c>
      <c r="J28" s="52">
        <v>1582.11</v>
      </c>
      <c r="K28" s="52">
        <v>1580.26</v>
      </c>
      <c r="L28" s="52">
        <v>1578.28</v>
      </c>
      <c r="M28" s="52">
        <v>1571.12</v>
      </c>
      <c r="N28" s="52">
        <v>1569.28</v>
      </c>
      <c r="O28" s="52">
        <v>1568.15</v>
      </c>
      <c r="P28" s="44">
        <f t="shared" si="0"/>
        <v>1558.6888461538465</v>
      </c>
      <c r="Q28" s="44">
        <f t="shared" si="1"/>
        <v>1554.0870329670331</v>
      </c>
      <c r="R28" s="47">
        <v>16.91</v>
      </c>
    </row>
    <row r="29" spans="1:18" ht="15" x14ac:dyDescent="0.25">
      <c r="A29" s="15">
        <v>27</v>
      </c>
      <c r="B29" s="51">
        <v>340</v>
      </c>
      <c r="C29" s="54">
        <v>1480.63</v>
      </c>
      <c r="D29" s="52">
        <v>1477.61</v>
      </c>
      <c r="E29" s="52">
        <v>1472.76</v>
      </c>
      <c r="F29" s="52">
        <v>1468.7</v>
      </c>
      <c r="G29" s="52">
        <v>1460.67</v>
      </c>
      <c r="H29" s="52">
        <v>1451.74</v>
      </c>
      <c r="I29" s="52">
        <v>1442.4</v>
      </c>
      <c r="J29" s="52">
        <v>1437.12</v>
      </c>
      <c r="K29" s="52">
        <v>1428.54</v>
      </c>
      <c r="L29" s="52">
        <v>1417.52</v>
      </c>
      <c r="M29" s="52">
        <v>1410.77</v>
      </c>
      <c r="N29" s="52">
        <v>1403.06</v>
      </c>
      <c r="O29" s="52">
        <v>1397.93</v>
      </c>
      <c r="P29" s="44">
        <f t="shared" si="0"/>
        <v>1390.3680769230773</v>
      </c>
      <c r="Q29" s="44">
        <f t="shared" si="1"/>
        <v>1382.9541758241762</v>
      </c>
      <c r="R29" s="47">
        <v>8.67</v>
      </c>
    </row>
    <row r="30" spans="1:18" ht="15" x14ac:dyDescent="0.25">
      <c r="A30" s="15">
        <v>28</v>
      </c>
      <c r="B30" s="51">
        <v>324</v>
      </c>
      <c r="C30" s="54">
        <v>1445.85</v>
      </c>
      <c r="D30" s="52">
        <v>1444.18</v>
      </c>
      <c r="E30" s="52">
        <v>1441.73</v>
      </c>
      <c r="F30" s="52">
        <v>1440.81</v>
      </c>
      <c r="G30" s="52">
        <v>1438.07</v>
      </c>
      <c r="H30" s="52">
        <v>1433.96</v>
      </c>
      <c r="I30" s="52">
        <v>1433.11</v>
      </c>
      <c r="J30" s="52">
        <v>1431.19</v>
      </c>
      <c r="K30" s="52">
        <v>1429.54</v>
      </c>
      <c r="L30" s="52">
        <v>1428.08</v>
      </c>
      <c r="M30" s="52">
        <v>1427.05</v>
      </c>
      <c r="N30" s="52">
        <v>1425.9</v>
      </c>
      <c r="O30" s="52">
        <v>1425.41</v>
      </c>
      <c r="P30" s="44">
        <f t="shared" si="0"/>
        <v>1421.4992307692305</v>
      </c>
      <c r="Q30" s="44">
        <f t="shared" si="1"/>
        <v>1419.681758241758</v>
      </c>
      <c r="R30" s="47">
        <v>7.8</v>
      </c>
    </row>
    <row r="31" spans="1:18" ht="15" x14ac:dyDescent="0.25">
      <c r="A31" s="15">
        <v>29</v>
      </c>
      <c r="B31" s="51">
        <v>120</v>
      </c>
      <c r="C31" s="54">
        <v>1344.17</v>
      </c>
      <c r="D31" s="52">
        <v>1342.96</v>
      </c>
      <c r="E31" s="52">
        <v>1342.42</v>
      </c>
      <c r="F31" s="52">
        <v>1342.05</v>
      </c>
      <c r="G31" s="52">
        <v>1341.85</v>
      </c>
      <c r="H31" s="52">
        <v>1340.69</v>
      </c>
      <c r="I31" s="52">
        <v>1340.09</v>
      </c>
      <c r="J31" s="52">
        <v>1338.28</v>
      </c>
      <c r="K31" s="52">
        <v>1337.15</v>
      </c>
      <c r="L31" s="52">
        <v>1336.24</v>
      </c>
      <c r="M31" s="52">
        <v>1328.45</v>
      </c>
      <c r="N31" s="52">
        <v>1325.66</v>
      </c>
      <c r="O31" s="52">
        <v>1321.19</v>
      </c>
      <c r="P31" s="44">
        <f t="shared" si="0"/>
        <v>1325.1115384615384</v>
      </c>
      <c r="Q31" s="44">
        <f t="shared" si="1"/>
        <v>1323.4109890109889</v>
      </c>
      <c r="R31" s="47">
        <v>10.97</v>
      </c>
    </row>
    <row r="32" spans="1:18" ht="15" x14ac:dyDescent="0.25">
      <c r="A32" s="15">
        <v>30</v>
      </c>
      <c r="B32" s="51">
        <v>704</v>
      </c>
      <c r="C32" s="54">
        <v>1287.9100000000001</v>
      </c>
      <c r="D32" s="52">
        <v>1285.01</v>
      </c>
      <c r="E32" s="52">
        <v>1283.27</v>
      </c>
      <c r="F32" s="52">
        <v>1282.24</v>
      </c>
      <c r="G32" s="52">
        <v>1280.6199999999999</v>
      </c>
      <c r="H32" s="52">
        <v>1278.93</v>
      </c>
      <c r="I32" s="52">
        <v>1277.24</v>
      </c>
      <c r="J32" s="52">
        <v>1274.74</v>
      </c>
      <c r="K32" s="52">
        <v>1272.78</v>
      </c>
      <c r="L32" s="52">
        <v>1269.1500000000001</v>
      </c>
      <c r="M32" s="52">
        <v>1266.6199999999999</v>
      </c>
      <c r="N32" s="52">
        <v>1264.76</v>
      </c>
      <c r="O32" s="52">
        <v>1262.93</v>
      </c>
      <c r="P32" s="44">
        <f t="shared" si="0"/>
        <v>1261.3665384615383</v>
      </c>
      <c r="Q32" s="44">
        <f t="shared" si="1"/>
        <v>1259.2958241758242</v>
      </c>
      <c r="R32" s="47">
        <v>9.39</v>
      </c>
    </row>
    <row r="33" spans="1:18" ht="15" x14ac:dyDescent="0.25">
      <c r="A33" s="15">
        <v>31</v>
      </c>
      <c r="B33" s="51">
        <v>84</v>
      </c>
      <c r="C33" s="54">
        <v>1239.67</v>
      </c>
      <c r="D33" s="52">
        <v>1234.25</v>
      </c>
      <c r="E33" s="52">
        <v>1231.5899999999999</v>
      </c>
      <c r="F33" s="52">
        <v>1229.17</v>
      </c>
      <c r="G33" s="52">
        <v>1227.33</v>
      </c>
      <c r="H33" s="52">
        <v>1222.43</v>
      </c>
      <c r="I33" s="52">
        <v>1221.1600000000001</v>
      </c>
      <c r="J33" s="52">
        <v>1213.9000000000001</v>
      </c>
      <c r="K33" s="52">
        <v>1208.9100000000001</v>
      </c>
      <c r="L33" s="52">
        <v>1200.7</v>
      </c>
      <c r="M33" s="52">
        <v>1196.2</v>
      </c>
      <c r="N33" s="52">
        <v>1188.8</v>
      </c>
      <c r="O33" s="52">
        <v>1172.3499999999999</v>
      </c>
      <c r="P33" s="44">
        <f t="shared" si="0"/>
        <v>1179.5926923076925</v>
      </c>
      <c r="Q33" s="44">
        <f t="shared" si="1"/>
        <v>1174.6283516483518</v>
      </c>
      <c r="R33" s="47">
        <v>5.68</v>
      </c>
    </row>
    <row r="34" spans="1:18" ht="15" x14ac:dyDescent="0.25">
      <c r="A34" s="15">
        <v>32</v>
      </c>
      <c r="B34" s="51">
        <v>356</v>
      </c>
      <c r="C34" s="54">
        <v>921.8</v>
      </c>
      <c r="D34" s="52">
        <v>921.16</v>
      </c>
      <c r="E34" s="52">
        <v>920.43</v>
      </c>
      <c r="F34" s="52">
        <v>919.33</v>
      </c>
      <c r="G34" s="52">
        <v>918.47</v>
      </c>
      <c r="H34" s="52">
        <v>916.56</v>
      </c>
      <c r="I34" s="52">
        <v>912.55</v>
      </c>
      <c r="J34" s="52">
        <v>910.41</v>
      </c>
      <c r="K34" s="52">
        <v>898.6</v>
      </c>
      <c r="L34" s="52">
        <v>897.39</v>
      </c>
      <c r="M34" s="52">
        <v>896.08</v>
      </c>
      <c r="N34" s="52">
        <v>895.76</v>
      </c>
      <c r="O34" s="52">
        <v>891.99</v>
      </c>
      <c r="P34" s="44">
        <f t="shared" si="0"/>
        <v>889.46500000000003</v>
      </c>
      <c r="Q34" s="44">
        <f t="shared" si="1"/>
        <v>886.63549450549442</v>
      </c>
      <c r="R34" s="47">
        <v>1.1200000000000001</v>
      </c>
    </row>
    <row r="35" spans="1:18" ht="15" x14ac:dyDescent="0.25">
      <c r="A35" s="15">
        <v>33</v>
      </c>
      <c r="B35" s="51">
        <v>188</v>
      </c>
      <c r="C35" s="54">
        <v>881.62</v>
      </c>
      <c r="D35" s="52">
        <v>880.32</v>
      </c>
      <c r="E35" s="52">
        <v>879.33</v>
      </c>
      <c r="F35" s="52">
        <v>878.7</v>
      </c>
      <c r="G35" s="52">
        <v>877.68</v>
      </c>
      <c r="H35" s="52">
        <v>875.39</v>
      </c>
      <c r="I35" s="52">
        <v>874.56</v>
      </c>
      <c r="J35" s="52">
        <v>873.25</v>
      </c>
      <c r="K35" s="52">
        <v>870.99</v>
      </c>
      <c r="L35" s="52">
        <v>868.38</v>
      </c>
      <c r="M35" s="52">
        <v>867.1</v>
      </c>
      <c r="N35" s="52">
        <v>865.74</v>
      </c>
      <c r="O35" s="52">
        <v>865.11</v>
      </c>
      <c r="P35" s="44">
        <f t="shared" si="0"/>
        <v>863.42230769230775</v>
      </c>
      <c r="Q35" s="44">
        <f t="shared" si="1"/>
        <v>861.95329670329681</v>
      </c>
      <c r="R35" s="47">
        <v>9.73</v>
      </c>
    </row>
    <row r="36" spans="1:18" ht="15" x14ac:dyDescent="0.25">
      <c r="A36" s="15">
        <v>34</v>
      </c>
      <c r="B36" s="51">
        <v>404</v>
      </c>
      <c r="C36" s="54">
        <v>805.31</v>
      </c>
      <c r="D36" s="52">
        <v>802.56</v>
      </c>
      <c r="E36" s="52">
        <v>800.29</v>
      </c>
      <c r="F36" s="52">
        <v>797.56</v>
      </c>
      <c r="G36" s="52">
        <v>793.94</v>
      </c>
      <c r="H36" s="52">
        <v>790.75</v>
      </c>
      <c r="I36" s="52">
        <v>785.29</v>
      </c>
      <c r="J36" s="52">
        <v>781.52</v>
      </c>
      <c r="K36" s="52">
        <v>774.57</v>
      </c>
      <c r="L36" s="52">
        <v>769.95</v>
      </c>
      <c r="M36" s="52">
        <v>760.59</v>
      </c>
      <c r="N36" s="52">
        <v>757.75</v>
      </c>
      <c r="O36" s="52">
        <v>754.87</v>
      </c>
      <c r="P36" s="44">
        <f t="shared" si="0"/>
        <v>751.29269230769216</v>
      </c>
      <c r="Q36" s="44">
        <f t="shared" si="1"/>
        <v>746.80758241758235</v>
      </c>
      <c r="R36" s="47">
        <v>3.08</v>
      </c>
    </row>
    <row r="37" spans="1:18" ht="15" x14ac:dyDescent="0.25">
      <c r="A37" s="15">
        <v>35</v>
      </c>
      <c r="B37" s="51">
        <v>430</v>
      </c>
      <c r="C37" s="54">
        <v>793.1</v>
      </c>
      <c r="D37" s="52">
        <v>790.71</v>
      </c>
      <c r="E37" s="52">
        <v>786.77</v>
      </c>
      <c r="F37" s="52">
        <v>784.37</v>
      </c>
      <c r="G37" s="52">
        <v>783.69</v>
      </c>
      <c r="H37" s="52">
        <v>782.49</v>
      </c>
      <c r="I37" s="52">
        <v>779.68</v>
      </c>
      <c r="J37" s="52">
        <v>777.38</v>
      </c>
      <c r="K37" s="52">
        <v>775.06</v>
      </c>
      <c r="L37" s="52">
        <v>762.6</v>
      </c>
      <c r="M37" s="52">
        <v>761.35</v>
      </c>
      <c r="N37" s="52">
        <v>754.11</v>
      </c>
      <c r="O37" s="52">
        <v>750.82</v>
      </c>
      <c r="P37" s="44">
        <f t="shared" si="0"/>
        <v>751.47</v>
      </c>
      <c r="Q37" s="44">
        <f t="shared" si="1"/>
        <v>748.0302197802198</v>
      </c>
      <c r="R37" s="47">
        <v>17.96</v>
      </c>
    </row>
    <row r="38" spans="1:18" ht="15" x14ac:dyDescent="0.25">
      <c r="A38" s="15">
        <v>36</v>
      </c>
      <c r="B38" s="51">
        <v>116</v>
      </c>
      <c r="C38" s="54">
        <v>753.39</v>
      </c>
      <c r="D38" s="52">
        <v>750.75</v>
      </c>
      <c r="E38" s="52">
        <v>746.02</v>
      </c>
      <c r="F38" s="52">
        <v>743.08</v>
      </c>
      <c r="G38" s="52">
        <v>737.63</v>
      </c>
      <c r="H38" s="52">
        <v>730.99</v>
      </c>
      <c r="I38" s="52">
        <v>716.51</v>
      </c>
      <c r="J38" s="52">
        <v>705.87</v>
      </c>
      <c r="K38" s="52">
        <v>702</v>
      </c>
      <c r="L38" s="52">
        <v>681.86</v>
      </c>
      <c r="M38" s="52">
        <v>667.62</v>
      </c>
      <c r="N38" s="52">
        <v>665.39</v>
      </c>
      <c r="O38" s="52">
        <v>653.75</v>
      </c>
      <c r="P38" s="44">
        <f t="shared" si="0"/>
        <v>649.67076923076922</v>
      </c>
      <c r="Q38" s="44">
        <f t="shared" si="1"/>
        <v>640.7791208791208</v>
      </c>
      <c r="R38" s="47">
        <v>27.44</v>
      </c>
    </row>
    <row r="39" spans="1:18" ht="15" x14ac:dyDescent="0.25">
      <c r="A39" s="15">
        <v>37</v>
      </c>
      <c r="B39" s="51">
        <v>226</v>
      </c>
      <c r="C39" s="54">
        <v>735.04</v>
      </c>
      <c r="D39" s="52">
        <v>734.2</v>
      </c>
      <c r="E39" s="52">
        <v>734.01</v>
      </c>
      <c r="F39" s="52">
        <v>733.39</v>
      </c>
      <c r="G39" s="52">
        <v>733.29</v>
      </c>
      <c r="H39" s="52">
        <v>733.05</v>
      </c>
      <c r="I39" s="52">
        <v>732.96</v>
      </c>
      <c r="J39" s="52">
        <v>730.65</v>
      </c>
      <c r="K39" s="52">
        <v>730.1</v>
      </c>
      <c r="L39" s="52">
        <v>729.42</v>
      </c>
      <c r="M39" s="52">
        <v>728.11</v>
      </c>
      <c r="N39" s="52">
        <v>726.05</v>
      </c>
      <c r="O39" s="52">
        <v>724.55</v>
      </c>
      <c r="P39" s="44">
        <f t="shared" si="0"/>
        <v>725.4484615384614</v>
      </c>
      <c r="Q39" s="44">
        <f t="shared" si="1"/>
        <v>724.6353846153844</v>
      </c>
      <c r="R39" s="47">
        <v>2.33</v>
      </c>
    </row>
    <row r="40" spans="1:18" ht="15" x14ac:dyDescent="0.25">
      <c r="A40" s="15">
        <v>38</v>
      </c>
      <c r="B40" s="51">
        <v>44</v>
      </c>
      <c r="C40" s="54">
        <v>723.3</v>
      </c>
      <c r="D40" s="52">
        <v>721.62</v>
      </c>
      <c r="E40" s="52">
        <v>719.67</v>
      </c>
      <c r="F40" s="52">
        <v>719.16</v>
      </c>
      <c r="G40" s="52">
        <v>717.93</v>
      </c>
      <c r="H40" s="52">
        <v>715.47</v>
      </c>
      <c r="I40" s="52">
        <v>712.97</v>
      </c>
      <c r="J40" s="52">
        <v>711.22</v>
      </c>
      <c r="K40" s="52">
        <v>708.73</v>
      </c>
      <c r="L40" s="52">
        <v>706.79</v>
      </c>
      <c r="M40" s="52">
        <v>706.1</v>
      </c>
      <c r="N40" s="52">
        <v>705.44</v>
      </c>
      <c r="O40" s="52">
        <v>704.84</v>
      </c>
      <c r="P40" s="44">
        <f t="shared" si="0"/>
        <v>701.56846153846163</v>
      </c>
      <c r="Q40" s="44">
        <f t="shared" si="1"/>
        <v>699.8887912087913</v>
      </c>
      <c r="R40" s="47">
        <v>1.55</v>
      </c>
    </row>
    <row r="41" spans="1:18" ht="15" x14ac:dyDescent="0.25">
      <c r="A41" s="15">
        <v>39</v>
      </c>
      <c r="B41" s="51">
        <v>24</v>
      </c>
      <c r="C41" s="54">
        <v>627.38249999999994</v>
      </c>
      <c r="D41" s="52">
        <v>627.02599999999995</v>
      </c>
      <c r="E41" s="52">
        <v>625.62414999999987</v>
      </c>
      <c r="F41" s="52">
        <v>624.76049999999998</v>
      </c>
      <c r="G41" s="52">
        <v>623.51850000000002</v>
      </c>
      <c r="H41" s="52">
        <v>623.40350000000001</v>
      </c>
      <c r="I41" s="52">
        <v>621.60949999999991</v>
      </c>
      <c r="J41" s="52">
        <v>621.33349999999996</v>
      </c>
      <c r="K41" s="52">
        <v>620.62049999999988</v>
      </c>
      <c r="L41" s="52">
        <v>618.99899999999991</v>
      </c>
      <c r="M41" s="52">
        <v>612.36349999999993</v>
      </c>
      <c r="N41" s="52">
        <v>610.65</v>
      </c>
      <c r="O41" s="52">
        <v>609.28149999999994</v>
      </c>
      <c r="P41" s="44">
        <f t="shared" si="0"/>
        <v>610.17177692307689</v>
      </c>
      <c r="Q41" s="44">
        <f t="shared" si="1"/>
        <v>608.69551813186808</v>
      </c>
      <c r="R41" s="47">
        <v>10.92</v>
      </c>
    </row>
    <row r="42" spans="1:18" ht="15" x14ac:dyDescent="0.25">
      <c r="A42" s="15">
        <v>40</v>
      </c>
      <c r="B42" s="51">
        <v>320</v>
      </c>
      <c r="C42" s="54">
        <v>573.99</v>
      </c>
      <c r="D42" s="52">
        <v>572.66999999999996</v>
      </c>
      <c r="E42" s="52">
        <v>569.73</v>
      </c>
      <c r="F42" s="52">
        <v>566.80999999999995</v>
      </c>
      <c r="G42" s="52">
        <v>564.04</v>
      </c>
      <c r="H42" s="52">
        <v>557.75</v>
      </c>
      <c r="I42" s="52">
        <v>554.36</v>
      </c>
      <c r="J42" s="52">
        <v>544.19000000000005</v>
      </c>
      <c r="K42" s="52">
        <v>537.99</v>
      </c>
      <c r="L42" s="52">
        <v>531.52</v>
      </c>
      <c r="M42" s="52">
        <v>524.51</v>
      </c>
      <c r="N42" s="52">
        <v>522.14</v>
      </c>
      <c r="O42" s="52">
        <v>515.24</v>
      </c>
      <c r="P42" s="44">
        <f t="shared" si="0"/>
        <v>512.01230769230767</v>
      </c>
      <c r="Q42" s="44">
        <f t="shared" si="1"/>
        <v>506.75098901098903</v>
      </c>
      <c r="R42" s="47">
        <v>12.12</v>
      </c>
    </row>
    <row r="43" spans="1:18" ht="15" x14ac:dyDescent="0.25">
      <c r="A43" s="15">
        <v>41</v>
      </c>
      <c r="B43" s="51">
        <v>328</v>
      </c>
      <c r="C43" s="54">
        <v>569.26</v>
      </c>
      <c r="D43" s="52">
        <v>569.01</v>
      </c>
      <c r="E43" s="52">
        <v>568.94000000000005</v>
      </c>
      <c r="F43" s="52">
        <v>568.82000000000005</v>
      </c>
      <c r="G43" s="52">
        <v>568.78</v>
      </c>
      <c r="H43" s="52">
        <v>568.66</v>
      </c>
      <c r="I43" s="52">
        <v>568.6</v>
      </c>
      <c r="J43" s="52">
        <v>568.49</v>
      </c>
      <c r="K43" s="52">
        <v>568.38</v>
      </c>
      <c r="L43" s="52">
        <v>568.17999999999995</v>
      </c>
      <c r="M43" s="52">
        <v>567.71</v>
      </c>
      <c r="N43" s="52">
        <v>567.49</v>
      </c>
      <c r="O43" s="52">
        <v>567.26</v>
      </c>
      <c r="P43" s="44">
        <f t="shared" si="0"/>
        <v>567.375</v>
      </c>
      <c r="Q43" s="44">
        <f t="shared" si="1"/>
        <v>567.22439560439568</v>
      </c>
      <c r="R43" s="47">
        <v>0.37</v>
      </c>
    </row>
    <row r="44" spans="1:18" ht="15" x14ac:dyDescent="0.25">
      <c r="A44" s="15">
        <v>42</v>
      </c>
      <c r="B44" s="51">
        <v>214</v>
      </c>
      <c r="C44" s="54">
        <v>522.67999999999995</v>
      </c>
      <c r="D44" s="52">
        <v>521.25</v>
      </c>
      <c r="E44" s="52">
        <v>519.46</v>
      </c>
      <c r="F44" s="52">
        <v>518.73</v>
      </c>
      <c r="G44" s="52">
        <v>514.83000000000004</v>
      </c>
      <c r="H44" s="52">
        <v>511.27</v>
      </c>
      <c r="I44" s="52">
        <v>507.91</v>
      </c>
      <c r="J44" s="52">
        <v>505.29</v>
      </c>
      <c r="K44" s="52">
        <v>501.8</v>
      </c>
      <c r="L44" s="52">
        <v>500.18</v>
      </c>
      <c r="M44" s="52">
        <v>496.9</v>
      </c>
      <c r="N44" s="52">
        <v>494.35</v>
      </c>
      <c r="O44" s="52">
        <v>492.8</v>
      </c>
      <c r="P44" s="44">
        <f t="shared" si="0"/>
        <v>489.3534615384616</v>
      </c>
      <c r="Q44" s="44">
        <f t="shared" si="1"/>
        <v>486.65175824175833</v>
      </c>
      <c r="R44" s="47">
        <v>8.94</v>
      </c>
    </row>
    <row r="45" spans="1:18" ht="15" x14ac:dyDescent="0.25">
      <c r="A45" s="15">
        <v>43</v>
      </c>
      <c r="B45" s="51">
        <v>242</v>
      </c>
      <c r="C45" s="54">
        <v>398.52</v>
      </c>
      <c r="D45" s="52">
        <v>398.5</v>
      </c>
      <c r="E45" s="52">
        <v>398.49</v>
      </c>
      <c r="F45" s="52">
        <v>398.47</v>
      </c>
      <c r="G45" s="52">
        <v>398.41</v>
      </c>
      <c r="H45" s="52">
        <v>398.31</v>
      </c>
      <c r="I45" s="52">
        <v>398.22</v>
      </c>
      <c r="J45" s="52">
        <v>398.16</v>
      </c>
      <c r="K45" s="52">
        <v>398.07</v>
      </c>
      <c r="L45" s="52">
        <v>397.99</v>
      </c>
      <c r="M45" s="52">
        <v>397.91</v>
      </c>
      <c r="N45" s="52">
        <v>397.83</v>
      </c>
      <c r="O45" s="52">
        <v>397.77</v>
      </c>
      <c r="P45" s="44">
        <f t="shared" si="0"/>
        <v>397.7253846153846</v>
      </c>
      <c r="Q45" s="44">
        <f t="shared" si="1"/>
        <v>397.65703296703288</v>
      </c>
      <c r="R45" s="47">
        <v>0.06</v>
      </c>
    </row>
    <row r="46" spans="1:18" ht="15" x14ac:dyDescent="0.25">
      <c r="A46" s="15">
        <v>44</v>
      </c>
      <c r="B46" s="51">
        <v>90</v>
      </c>
      <c r="C46" s="54">
        <v>394.57</v>
      </c>
      <c r="D46" s="52">
        <v>394.52</v>
      </c>
      <c r="E46" s="52">
        <v>394.37</v>
      </c>
      <c r="F46" s="52">
        <v>394.33</v>
      </c>
      <c r="G46" s="52">
        <v>394.24</v>
      </c>
      <c r="H46" s="52">
        <v>394.07</v>
      </c>
      <c r="I46" s="52">
        <v>393.88</v>
      </c>
      <c r="J46" s="52">
        <v>393.63</v>
      </c>
      <c r="K46" s="52">
        <v>393.35</v>
      </c>
      <c r="L46" s="52">
        <v>393.11</v>
      </c>
      <c r="M46" s="52">
        <v>392.93</v>
      </c>
      <c r="N46" s="52">
        <v>392.75</v>
      </c>
      <c r="O46" s="52">
        <v>392.51</v>
      </c>
      <c r="P46" s="44">
        <f t="shared" si="0"/>
        <v>392.44884615384615</v>
      </c>
      <c r="Q46" s="44">
        <f t="shared" si="1"/>
        <v>392.2683516483516</v>
      </c>
      <c r="R46" s="47">
        <v>0.32</v>
      </c>
    </row>
    <row r="47" spans="1:18" ht="15" x14ac:dyDescent="0.25">
      <c r="A47" s="15">
        <v>45</v>
      </c>
      <c r="B47" s="51">
        <v>222</v>
      </c>
      <c r="C47" s="54">
        <v>341.58</v>
      </c>
      <c r="D47" s="52">
        <v>341.08</v>
      </c>
      <c r="E47" s="52">
        <v>340.2</v>
      </c>
      <c r="F47" s="52">
        <v>340.07</v>
      </c>
      <c r="G47" s="52">
        <v>339.26</v>
      </c>
      <c r="H47" s="52">
        <v>338.86</v>
      </c>
      <c r="I47" s="52">
        <v>338.05</v>
      </c>
      <c r="J47" s="52">
        <v>337.14</v>
      </c>
      <c r="K47" s="52">
        <v>336.68</v>
      </c>
      <c r="L47" s="52">
        <v>336.1</v>
      </c>
      <c r="M47" s="52">
        <v>335.4</v>
      </c>
      <c r="N47" s="52">
        <v>334.87</v>
      </c>
      <c r="O47" s="52">
        <v>334.61</v>
      </c>
      <c r="P47" s="44">
        <f t="shared" si="0"/>
        <v>333.72846153846154</v>
      </c>
      <c r="Q47" s="44">
        <f t="shared" si="1"/>
        <v>333.11934065934059</v>
      </c>
      <c r="R47" s="47">
        <v>4.7300000000000004</v>
      </c>
    </row>
    <row r="48" spans="1:18" ht="15" x14ac:dyDescent="0.25">
      <c r="A48" s="15">
        <v>46</v>
      </c>
      <c r="B48" s="51">
        <v>180</v>
      </c>
      <c r="C48" s="54">
        <v>320.89999999999998</v>
      </c>
      <c r="D48" s="52">
        <v>320.76</v>
      </c>
      <c r="E48" s="52">
        <v>320.38</v>
      </c>
      <c r="F48" s="52">
        <v>320.35000000000002</v>
      </c>
      <c r="G48" s="52">
        <v>320.08999999999997</v>
      </c>
      <c r="H48" s="52">
        <v>320.08</v>
      </c>
      <c r="I48" s="52">
        <v>319.45</v>
      </c>
      <c r="J48" s="52">
        <v>319.42</v>
      </c>
      <c r="K48" s="52">
        <v>319.39999999999998</v>
      </c>
      <c r="L48" s="52">
        <v>318.77</v>
      </c>
      <c r="M48" s="52">
        <v>317.35000000000002</v>
      </c>
      <c r="N48" s="52">
        <v>316.7</v>
      </c>
      <c r="O48" s="52">
        <v>316.39</v>
      </c>
      <c r="P48" s="44">
        <f t="shared" si="0"/>
        <v>316.68538461538463</v>
      </c>
      <c r="Q48" s="44">
        <f t="shared" si="1"/>
        <v>316.32131868131864</v>
      </c>
      <c r="R48" s="47">
        <v>2.63</v>
      </c>
    </row>
    <row r="49" spans="1:18" ht="15" x14ac:dyDescent="0.25">
      <c r="A49" s="15">
        <v>47</v>
      </c>
      <c r="B49" s="51">
        <v>710</v>
      </c>
      <c r="C49" s="54">
        <v>262.64</v>
      </c>
      <c r="D49" s="52">
        <v>258.04000000000002</v>
      </c>
      <c r="E49" s="52">
        <v>252.95</v>
      </c>
      <c r="F49" s="52">
        <v>249.97</v>
      </c>
      <c r="G49" s="52">
        <v>244.76</v>
      </c>
      <c r="H49" s="52">
        <v>243.87</v>
      </c>
      <c r="I49" s="52">
        <v>239.29</v>
      </c>
      <c r="J49" s="52">
        <v>231.05</v>
      </c>
      <c r="K49" s="52">
        <v>228.12</v>
      </c>
      <c r="L49" s="52">
        <v>221.83</v>
      </c>
      <c r="M49" s="52">
        <v>220.6</v>
      </c>
      <c r="N49" s="52">
        <v>216.98</v>
      </c>
      <c r="O49" s="52">
        <v>213.1</v>
      </c>
      <c r="P49" s="44">
        <f t="shared" si="0"/>
        <v>207.84384615384613</v>
      </c>
      <c r="Q49" s="44">
        <f t="shared" si="1"/>
        <v>203.65450549450549</v>
      </c>
      <c r="R49" s="47">
        <v>55.52</v>
      </c>
    </row>
    <row r="50" spans="1:18" ht="15" x14ac:dyDescent="0.25">
      <c r="A50" s="15">
        <v>48</v>
      </c>
      <c r="B50" s="51">
        <v>686</v>
      </c>
      <c r="C50" s="54">
        <v>239.72</v>
      </c>
      <c r="D50" s="52">
        <v>239.68</v>
      </c>
      <c r="E50" s="52">
        <v>239.47</v>
      </c>
      <c r="F50" s="52">
        <v>239.39</v>
      </c>
      <c r="G50" s="52">
        <v>239.26</v>
      </c>
      <c r="H50" s="52">
        <v>239.11</v>
      </c>
      <c r="I50" s="52">
        <v>239.05</v>
      </c>
      <c r="J50" s="52">
        <v>238.68</v>
      </c>
      <c r="K50" s="52">
        <v>237.89</v>
      </c>
      <c r="L50" s="52">
        <v>237.58</v>
      </c>
      <c r="M50" s="52">
        <v>237.1</v>
      </c>
      <c r="N50" s="52">
        <v>236.95</v>
      </c>
      <c r="O50" s="52">
        <v>236.95</v>
      </c>
      <c r="P50" s="44">
        <f t="shared" si="0"/>
        <v>236.66576923076917</v>
      </c>
      <c r="Q50" s="44">
        <f t="shared" si="1"/>
        <v>236.40010989010983</v>
      </c>
      <c r="R50" s="47">
        <v>0.56000000000000005</v>
      </c>
    </row>
    <row r="51" spans="1:18" ht="15" x14ac:dyDescent="0.25">
      <c r="A51" s="15">
        <v>49</v>
      </c>
      <c r="B51" s="51">
        <v>388</v>
      </c>
      <c r="C51" s="54">
        <v>216.35</v>
      </c>
      <c r="D51" s="52">
        <v>216.02</v>
      </c>
      <c r="E51" s="52">
        <v>215.16</v>
      </c>
      <c r="F51" s="52">
        <v>214.85</v>
      </c>
      <c r="G51" s="52">
        <v>211.77</v>
      </c>
      <c r="H51" s="52">
        <v>206.04</v>
      </c>
      <c r="I51" s="52">
        <v>204.64</v>
      </c>
      <c r="J51" s="52">
        <v>203.89</v>
      </c>
      <c r="K51" s="52">
        <v>203.31</v>
      </c>
      <c r="L51" s="52">
        <v>201.68</v>
      </c>
      <c r="M51" s="52">
        <v>200.67</v>
      </c>
      <c r="N51" s="52">
        <v>199.12</v>
      </c>
      <c r="O51" s="52">
        <v>197.95</v>
      </c>
      <c r="P51" s="44">
        <f t="shared" si="0"/>
        <v>195.05615384615379</v>
      </c>
      <c r="Q51" s="44">
        <f t="shared" si="1"/>
        <v>193.34494505494499</v>
      </c>
      <c r="R51" s="47">
        <v>3.68</v>
      </c>
    </row>
    <row r="52" spans="1:18" ht="15" x14ac:dyDescent="0.25">
      <c r="A52" s="15">
        <v>50</v>
      </c>
      <c r="B52" s="51">
        <v>384</v>
      </c>
      <c r="C52" s="54">
        <v>215.13</v>
      </c>
      <c r="D52" s="52">
        <v>214.28</v>
      </c>
      <c r="E52" s="52">
        <v>212.49</v>
      </c>
      <c r="F52" s="52">
        <v>212.04</v>
      </c>
      <c r="G52" s="52">
        <v>211.51</v>
      </c>
      <c r="H52" s="52">
        <v>210.8</v>
      </c>
      <c r="I52" s="52">
        <v>209.36</v>
      </c>
      <c r="J52" s="52">
        <v>208.83</v>
      </c>
      <c r="K52" s="52">
        <v>207.2</v>
      </c>
      <c r="L52" s="52">
        <v>204.48</v>
      </c>
      <c r="M52" s="52">
        <v>203.83</v>
      </c>
      <c r="N52" s="52">
        <v>201.61</v>
      </c>
      <c r="O52" s="52">
        <v>200.8</v>
      </c>
      <c r="P52" s="44">
        <f t="shared" si="0"/>
        <v>200.28769230769231</v>
      </c>
      <c r="Q52" s="44">
        <f t="shared" si="1"/>
        <v>199.0940659340659</v>
      </c>
      <c r="R52" s="47">
        <v>7.78</v>
      </c>
    </row>
    <row r="53" spans="1:18" ht="15" x14ac:dyDescent="0.25">
      <c r="A53" s="15">
        <v>51</v>
      </c>
      <c r="B53" s="51">
        <v>332</v>
      </c>
      <c r="C53" s="54">
        <v>193.52</v>
      </c>
      <c r="D53" s="52">
        <v>193.34</v>
      </c>
      <c r="E53" s="52">
        <v>192.96</v>
      </c>
      <c r="F53" s="52">
        <v>192.67</v>
      </c>
      <c r="G53" s="52">
        <v>192.37</v>
      </c>
      <c r="H53" s="52">
        <v>191.42</v>
      </c>
      <c r="I53" s="52">
        <v>191.24</v>
      </c>
      <c r="J53" s="52">
        <v>191.06</v>
      </c>
      <c r="K53" s="52">
        <v>190.77</v>
      </c>
      <c r="L53" s="52">
        <v>190.15</v>
      </c>
      <c r="M53" s="52">
        <v>189.76</v>
      </c>
      <c r="N53" s="52">
        <v>189.25</v>
      </c>
      <c r="O53" s="52">
        <v>188.59</v>
      </c>
      <c r="P53" s="44">
        <f t="shared" si="0"/>
        <v>188.47115384615384</v>
      </c>
      <c r="Q53" s="44">
        <f t="shared" si="1"/>
        <v>188.06483516483516</v>
      </c>
      <c r="R53" s="47">
        <v>1.0900000000000001</v>
      </c>
    </row>
    <row r="54" spans="1:18" ht="15" x14ac:dyDescent="0.25">
      <c r="A54" s="15">
        <v>52</v>
      </c>
      <c r="B54" s="51">
        <v>288</v>
      </c>
      <c r="C54" s="54">
        <v>146.78</v>
      </c>
      <c r="D54" s="52">
        <v>146.24</v>
      </c>
      <c r="E54" s="52">
        <v>145.63</v>
      </c>
      <c r="F54" s="52">
        <v>145.51</v>
      </c>
      <c r="G54" s="52">
        <v>145.44999999999999</v>
      </c>
      <c r="H54" s="52">
        <v>145.19</v>
      </c>
      <c r="I54" s="52">
        <v>144.99</v>
      </c>
      <c r="J54" s="52">
        <v>144.81</v>
      </c>
      <c r="K54" s="52">
        <v>144.66</v>
      </c>
      <c r="L54" s="52">
        <v>144.47</v>
      </c>
      <c r="M54" s="52">
        <v>144.43</v>
      </c>
      <c r="N54" s="52">
        <v>144.27000000000001</v>
      </c>
      <c r="O54" s="52">
        <v>144.13</v>
      </c>
      <c r="P54" s="44">
        <f t="shared" si="0"/>
        <v>143.7496153846154</v>
      </c>
      <c r="Q54" s="44">
        <f t="shared" si="1"/>
        <v>143.55384615384617</v>
      </c>
      <c r="R54" s="47">
        <v>0.43</v>
      </c>
    </row>
    <row r="55" spans="1:18" ht="15" x14ac:dyDescent="0.25">
      <c r="A55" s="15">
        <v>53</v>
      </c>
      <c r="B55" s="51">
        <v>96</v>
      </c>
      <c r="C55" s="54">
        <v>146.52000000000001</v>
      </c>
      <c r="D55" s="52">
        <v>146.44</v>
      </c>
      <c r="E55" s="52">
        <v>146.32</v>
      </c>
      <c r="F55" s="52">
        <v>146.27000000000001</v>
      </c>
      <c r="G55" s="52">
        <v>146.02000000000001</v>
      </c>
      <c r="H55" s="52">
        <v>145.88999999999999</v>
      </c>
      <c r="I55" s="52">
        <v>145.78</v>
      </c>
      <c r="J55" s="52">
        <v>145.22999999999999</v>
      </c>
      <c r="K55" s="52">
        <v>144.91</v>
      </c>
      <c r="L55" s="52">
        <v>144.78</v>
      </c>
      <c r="M55" s="52">
        <v>144.72999999999999</v>
      </c>
      <c r="N55" s="52">
        <v>143.83000000000001</v>
      </c>
      <c r="O55" s="52">
        <v>143.44999999999999</v>
      </c>
      <c r="P55" s="44">
        <f t="shared" si="0"/>
        <v>143.66</v>
      </c>
      <c r="Q55" s="44">
        <f t="shared" si="1"/>
        <v>143.41175824175824</v>
      </c>
      <c r="R55" s="47">
        <v>0.42</v>
      </c>
    </row>
    <row r="56" spans="1:18" ht="15" x14ac:dyDescent="0.25">
      <c r="A56" s="15">
        <v>54</v>
      </c>
      <c r="B56" s="51">
        <v>270</v>
      </c>
      <c r="C56" s="54">
        <v>130.69999999999999</v>
      </c>
      <c r="D56" s="52">
        <v>130.62</v>
      </c>
      <c r="E56" s="52">
        <v>130.41999999999999</v>
      </c>
      <c r="F56" s="52">
        <v>130.35</v>
      </c>
      <c r="G56" s="52">
        <v>130.05000000000001</v>
      </c>
      <c r="H56" s="52">
        <v>130.03</v>
      </c>
      <c r="I56" s="52">
        <v>130.01</v>
      </c>
      <c r="J56" s="52">
        <v>129.88</v>
      </c>
      <c r="K56" s="52">
        <v>129.47999999999999</v>
      </c>
      <c r="L56" s="52">
        <v>129.46</v>
      </c>
      <c r="M56" s="52">
        <v>129.41999999999999</v>
      </c>
      <c r="N56" s="52">
        <v>129.29</v>
      </c>
      <c r="O56" s="52">
        <v>129.18</v>
      </c>
      <c r="P56" s="44">
        <f t="shared" si="0"/>
        <v>129.00192307692308</v>
      </c>
      <c r="Q56" s="44">
        <f t="shared" si="1"/>
        <v>128.87153846153848</v>
      </c>
      <c r="R56" s="47">
        <v>0.06</v>
      </c>
    </row>
    <row r="57" spans="1:18" ht="15" x14ac:dyDescent="0.25">
      <c r="A57" s="15">
        <v>55</v>
      </c>
      <c r="B57" s="51">
        <v>780</v>
      </c>
      <c r="C57" s="54">
        <v>130.57</v>
      </c>
      <c r="D57" s="52">
        <v>129.80000000000001</v>
      </c>
      <c r="E57" s="52">
        <v>129.74</v>
      </c>
      <c r="F57" s="52">
        <v>129.69999999999999</v>
      </c>
      <c r="G57" s="52">
        <v>129.58000000000001</v>
      </c>
      <c r="H57" s="52">
        <v>129.55000000000001</v>
      </c>
      <c r="I57" s="52">
        <v>129.27000000000001</v>
      </c>
      <c r="J57" s="52">
        <v>129.01</v>
      </c>
      <c r="K57" s="52">
        <v>128.96</v>
      </c>
      <c r="L57" s="52">
        <v>128.91</v>
      </c>
      <c r="M57" s="52">
        <v>128.27000000000001</v>
      </c>
      <c r="N57" s="52">
        <v>128.24</v>
      </c>
      <c r="O57" s="52">
        <v>128.21</v>
      </c>
      <c r="P57" s="44">
        <f t="shared" si="0"/>
        <v>127.98576923076926</v>
      </c>
      <c r="Q57" s="44">
        <f t="shared" si="1"/>
        <v>127.81000000000002</v>
      </c>
      <c r="R57" s="47">
        <v>0.32</v>
      </c>
    </row>
    <row r="58" spans="1:18" ht="15" x14ac:dyDescent="0.25">
      <c r="A58" s="15">
        <v>56</v>
      </c>
      <c r="B58" s="51">
        <v>630</v>
      </c>
      <c r="C58" s="54">
        <v>110.12</v>
      </c>
      <c r="D58" s="52">
        <v>110.05</v>
      </c>
      <c r="E58" s="52">
        <v>110.02</v>
      </c>
      <c r="F58" s="52">
        <v>109.92</v>
      </c>
      <c r="G58" s="52">
        <v>109.79</v>
      </c>
      <c r="H58" s="52">
        <v>109.77</v>
      </c>
      <c r="I58" s="52">
        <v>109.66</v>
      </c>
      <c r="J58" s="52">
        <v>109.56</v>
      </c>
      <c r="K58" s="52">
        <v>109.49</v>
      </c>
      <c r="L58" s="52">
        <v>109.44</v>
      </c>
      <c r="M58" s="52">
        <v>109.39</v>
      </c>
      <c r="N58" s="52">
        <v>109.34</v>
      </c>
      <c r="O58" s="52">
        <v>109.28</v>
      </c>
      <c r="P58" s="44">
        <f t="shared" si="0"/>
        <v>109.16538461538462</v>
      </c>
      <c r="Q58" s="44">
        <f t="shared" si="1"/>
        <v>109.09197802197804</v>
      </c>
      <c r="R58" s="47">
        <v>2.17</v>
      </c>
    </row>
    <row r="59" spans="1:18" ht="15" x14ac:dyDescent="0.25">
      <c r="A59" s="15">
        <v>57</v>
      </c>
      <c r="B59" s="51">
        <v>540</v>
      </c>
      <c r="C59" s="54">
        <v>99.67</v>
      </c>
      <c r="D59" s="52">
        <v>99.66</v>
      </c>
      <c r="E59" s="52">
        <v>99.62</v>
      </c>
      <c r="F59" s="52">
        <v>99.59</v>
      </c>
      <c r="G59" s="52">
        <v>99.53</v>
      </c>
      <c r="H59" s="52">
        <v>99.52</v>
      </c>
      <c r="I59" s="52">
        <v>99.49</v>
      </c>
      <c r="J59" s="52">
        <v>99.26</v>
      </c>
      <c r="K59" s="52">
        <v>99.22</v>
      </c>
      <c r="L59" s="52">
        <v>99.2</v>
      </c>
      <c r="M59" s="52">
        <v>99.17</v>
      </c>
      <c r="N59" s="52">
        <v>99.1</v>
      </c>
      <c r="O59" s="52">
        <v>99.07</v>
      </c>
      <c r="P59" s="44">
        <f t="shared" si="0"/>
        <v>98.998076923076908</v>
      </c>
      <c r="Q59" s="44">
        <f t="shared" si="1"/>
        <v>98.941758241758237</v>
      </c>
      <c r="R59" s="47">
        <v>0.04</v>
      </c>
    </row>
    <row r="60" spans="1:18" ht="15" x14ac:dyDescent="0.25">
      <c r="A60" s="15">
        <v>58</v>
      </c>
      <c r="B60" s="51">
        <v>554</v>
      </c>
      <c r="C60" s="54">
        <v>78.34</v>
      </c>
      <c r="D60" s="52">
        <v>78.31</v>
      </c>
      <c r="E60" s="52">
        <v>78.23</v>
      </c>
      <c r="F60" s="52">
        <v>78.22</v>
      </c>
      <c r="G60" s="52">
        <v>78.09</v>
      </c>
      <c r="H60" s="52">
        <v>77.98</v>
      </c>
      <c r="I60" s="52">
        <v>77.959999999999994</v>
      </c>
      <c r="J60" s="52">
        <v>77.87</v>
      </c>
      <c r="K60" s="52">
        <v>77.8</v>
      </c>
      <c r="L60" s="52">
        <v>77.709999999999994</v>
      </c>
      <c r="M60" s="52">
        <v>77.650000000000006</v>
      </c>
      <c r="N60" s="52">
        <v>77.61</v>
      </c>
      <c r="O60" s="52">
        <v>77.38</v>
      </c>
      <c r="P60" s="44">
        <f t="shared" si="0"/>
        <v>77.403846153846175</v>
      </c>
      <c r="Q60" s="44">
        <f t="shared" si="1"/>
        <v>77.328021978021994</v>
      </c>
      <c r="R60" s="47">
        <v>0.36</v>
      </c>
    </row>
    <row r="61" spans="1:18" ht="15" x14ac:dyDescent="0.25">
      <c r="A61" s="15">
        <v>59</v>
      </c>
      <c r="B61" s="51">
        <v>670</v>
      </c>
      <c r="C61" s="54">
        <v>76.84</v>
      </c>
      <c r="D61" s="52">
        <v>76.819999999999993</v>
      </c>
      <c r="E61" s="52">
        <v>76.8</v>
      </c>
      <c r="F61" s="52">
        <v>76.77</v>
      </c>
      <c r="G61" s="52">
        <v>76.739999999999995</v>
      </c>
      <c r="H61" s="52">
        <v>76.67</v>
      </c>
      <c r="I61" s="52">
        <v>76.650000000000006</v>
      </c>
      <c r="J61" s="52">
        <v>76.58</v>
      </c>
      <c r="K61" s="52">
        <v>76.489999999999995</v>
      </c>
      <c r="L61" s="52">
        <v>76.37</v>
      </c>
      <c r="M61" s="52">
        <v>76.150000000000006</v>
      </c>
      <c r="N61" s="52">
        <v>76.03</v>
      </c>
      <c r="O61" s="52">
        <v>75.95</v>
      </c>
      <c r="P61" s="44">
        <f t="shared" si="0"/>
        <v>76.001538461538473</v>
      </c>
      <c r="Q61" s="44">
        <f t="shared" si="1"/>
        <v>75.926373626373632</v>
      </c>
      <c r="R61" s="47">
        <v>7.0000000000000007E-2</v>
      </c>
    </row>
    <row r="62" spans="1:18" ht="15" x14ac:dyDescent="0.25">
      <c r="A62" s="15">
        <v>60</v>
      </c>
      <c r="B62" s="51">
        <v>136</v>
      </c>
      <c r="C62" s="54">
        <v>66.319999999999993</v>
      </c>
      <c r="D62" s="52">
        <v>66.290000000000006</v>
      </c>
      <c r="E62" s="52">
        <v>66.260000000000005</v>
      </c>
      <c r="F62" s="52">
        <v>66.23</v>
      </c>
      <c r="G62" s="52">
        <v>66.069999999999993</v>
      </c>
      <c r="H62" s="52">
        <v>66.02</v>
      </c>
      <c r="I62" s="52">
        <v>65.91</v>
      </c>
      <c r="J62" s="52">
        <v>65.87</v>
      </c>
      <c r="K62" s="52">
        <v>65.7</v>
      </c>
      <c r="L62" s="52">
        <v>65.55</v>
      </c>
      <c r="M62" s="52">
        <v>65.45</v>
      </c>
      <c r="N62" s="52">
        <v>65.209999999999994</v>
      </c>
      <c r="O62" s="52">
        <v>65.19</v>
      </c>
      <c r="P62" s="44">
        <f t="shared" si="0"/>
        <v>65.145769230769233</v>
      </c>
      <c r="Q62" s="44">
        <f t="shared" si="1"/>
        <v>65.04494505494506</v>
      </c>
      <c r="R62" s="47">
        <v>0.14000000000000001</v>
      </c>
    </row>
    <row r="63" spans="1:18" ht="15" x14ac:dyDescent="0.25">
      <c r="A63" s="15">
        <v>61</v>
      </c>
      <c r="B63" s="51">
        <v>659</v>
      </c>
      <c r="C63" s="54">
        <v>57.94</v>
      </c>
      <c r="D63" s="52">
        <v>57.65</v>
      </c>
      <c r="E63" s="52">
        <v>57.54</v>
      </c>
      <c r="F63" s="52">
        <v>57.36</v>
      </c>
      <c r="G63" s="52">
        <v>57.19</v>
      </c>
      <c r="H63" s="52">
        <v>57.06</v>
      </c>
      <c r="I63" s="52">
        <v>56.88</v>
      </c>
      <c r="J63" s="52">
        <v>56.79</v>
      </c>
      <c r="K63" s="52">
        <v>56.63</v>
      </c>
      <c r="L63" s="52">
        <v>56.52</v>
      </c>
      <c r="M63" s="52">
        <v>56.42</v>
      </c>
      <c r="N63" s="52">
        <v>56.34</v>
      </c>
      <c r="O63" s="52">
        <v>56.27</v>
      </c>
      <c r="P63" s="44">
        <f t="shared" si="0"/>
        <v>56.008461538461539</v>
      </c>
      <c r="Q63" s="44">
        <f t="shared" si="1"/>
        <v>55.871318681318691</v>
      </c>
      <c r="R63" s="47">
        <v>0.98</v>
      </c>
    </row>
    <row r="64" spans="1:18" ht="15" x14ac:dyDescent="0.25">
      <c r="A64" s="15">
        <v>62</v>
      </c>
      <c r="B64" s="51">
        <v>585</v>
      </c>
      <c r="C64" s="54">
        <v>48.07</v>
      </c>
      <c r="D64" s="52">
        <v>48.06</v>
      </c>
      <c r="E64" s="52">
        <v>48.04</v>
      </c>
      <c r="F64" s="52">
        <v>48.03</v>
      </c>
      <c r="G64" s="52">
        <v>48.02</v>
      </c>
      <c r="H64" s="52">
        <v>48.01</v>
      </c>
      <c r="I64" s="52">
        <v>48</v>
      </c>
      <c r="J64" s="52">
        <v>47.97</v>
      </c>
      <c r="K64" s="52">
        <v>47.95</v>
      </c>
      <c r="L64" s="52">
        <v>47.95</v>
      </c>
      <c r="M64" s="52">
        <v>47.94</v>
      </c>
      <c r="N64" s="52">
        <v>47.93</v>
      </c>
      <c r="O64" s="52">
        <v>47.93</v>
      </c>
      <c r="P64" s="44">
        <f t="shared" si="0"/>
        <v>47.903461538461528</v>
      </c>
      <c r="Q64" s="44">
        <f t="shared" si="1"/>
        <v>47.890769230769216</v>
      </c>
      <c r="R64" s="47">
        <v>0.04</v>
      </c>
    </row>
    <row r="65" spans="1:18" ht="15" x14ac:dyDescent="0.25">
      <c r="A65" s="15">
        <v>63</v>
      </c>
      <c r="B65" s="51">
        <v>796</v>
      </c>
      <c r="C65" s="54">
        <v>44.66</v>
      </c>
      <c r="D65" s="52">
        <v>44.65</v>
      </c>
      <c r="E65" s="52">
        <v>44.65</v>
      </c>
      <c r="F65" s="52">
        <v>44.62</v>
      </c>
      <c r="G65" s="52">
        <v>44.57</v>
      </c>
      <c r="H65" s="52">
        <v>44.5</v>
      </c>
      <c r="I65" s="52">
        <v>44.49</v>
      </c>
      <c r="J65" s="52">
        <v>44.22</v>
      </c>
      <c r="K65" s="52">
        <v>44.01</v>
      </c>
      <c r="L65" s="52">
        <v>43.44</v>
      </c>
      <c r="M65" s="52">
        <v>43.33</v>
      </c>
      <c r="N65" s="52">
        <v>43.31</v>
      </c>
      <c r="O65" s="52">
        <v>43.3</v>
      </c>
      <c r="P65" s="44">
        <f t="shared" si="0"/>
        <v>43.17</v>
      </c>
      <c r="Q65" s="44">
        <f t="shared" si="1"/>
        <v>43.032197802197807</v>
      </c>
      <c r="R65" s="47">
        <v>0.05</v>
      </c>
    </row>
    <row r="66" spans="1:18" ht="15" x14ac:dyDescent="0.25">
      <c r="A66" s="15">
        <v>64</v>
      </c>
      <c r="B66" s="51">
        <v>706</v>
      </c>
      <c r="C66" s="54">
        <v>42.83</v>
      </c>
      <c r="D66" s="52">
        <v>42.83</v>
      </c>
      <c r="E66" s="52">
        <v>42.82</v>
      </c>
      <c r="F66" s="52">
        <v>42.82</v>
      </c>
      <c r="G66" s="52">
        <v>42.82</v>
      </c>
      <c r="H66" s="52">
        <v>42.81</v>
      </c>
      <c r="I66" s="52">
        <v>42.81</v>
      </c>
      <c r="J66" s="52">
        <v>42.8</v>
      </c>
      <c r="K66" s="52">
        <v>42.8</v>
      </c>
      <c r="L66" s="52">
        <v>42.78</v>
      </c>
      <c r="M66" s="52">
        <v>42.78</v>
      </c>
      <c r="N66" s="52">
        <v>42.78</v>
      </c>
      <c r="O66" s="52">
        <v>42.77</v>
      </c>
      <c r="P66" s="44">
        <f t="shared" si="0"/>
        <v>42.767692307692307</v>
      </c>
      <c r="Q66" s="44">
        <f t="shared" si="1"/>
        <v>42.762527472527466</v>
      </c>
      <c r="R66" s="47">
        <v>0</v>
      </c>
    </row>
    <row r="67" spans="1:18" ht="15" x14ac:dyDescent="0.25">
      <c r="A67" s="15">
        <v>65</v>
      </c>
      <c r="B67" s="51">
        <v>156</v>
      </c>
      <c r="C67" s="54">
        <v>34.909999999999997</v>
      </c>
      <c r="D67" s="52">
        <v>34.86</v>
      </c>
      <c r="E67" s="52">
        <v>34.78</v>
      </c>
      <c r="F67" s="52">
        <v>34.75</v>
      </c>
      <c r="G67" s="52">
        <v>34.71</v>
      </c>
      <c r="H67" s="52">
        <v>34.68</v>
      </c>
      <c r="I67" s="52">
        <v>34.619999999999997</v>
      </c>
      <c r="J67" s="52">
        <v>34.54</v>
      </c>
      <c r="K67" s="52">
        <v>34.44</v>
      </c>
      <c r="L67" s="52">
        <v>34.380000000000003</v>
      </c>
      <c r="M67" s="52">
        <v>34.28</v>
      </c>
      <c r="N67" s="52">
        <v>34.18</v>
      </c>
      <c r="O67" s="52">
        <v>34.049999999999997</v>
      </c>
      <c r="P67" s="44">
        <f t="shared" si="0"/>
        <v>34.077307692307699</v>
      </c>
      <c r="Q67" s="44">
        <f t="shared" si="1"/>
        <v>34.009450549450555</v>
      </c>
      <c r="R67" s="47">
        <v>0.01</v>
      </c>
    </row>
    <row r="68" spans="1:18" ht="15" x14ac:dyDescent="0.25">
      <c r="A68" s="15">
        <v>66</v>
      </c>
      <c r="B68" s="51">
        <v>144</v>
      </c>
      <c r="C68" s="54">
        <v>33.369999999999997</v>
      </c>
      <c r="D68" s="52">
        <v>33.36</v>
      </c>
      <c r="E68" s="52">
        <v>33.33</v>
      </c>
      <c r="F68" s="52">
        <v>33.32</v>
      </c>
      <c r="G68" s="52">
        <v>33.299999999999997</v>
      </c>
      <c r="H68" s="52">
        <v>33.200000000000003</v>
      </c>
      <c r="I68" s="52">
        <v>33.19</v>
      </c>
      <c r="J68" s="52">
        <v>33.17</v>
      </c>
      <c r="K68" s="52">
        <v>33.1</v>
      </c>
      <c r="L68" s="52">
        <v>33.07</v>
      </c>
      <c r="M68" s="52">
        <v>33.01</v>
      </c>
      <c r="N68" s="52">
        <v>32.97</v>
      </c>
      <c r="O68" s="52">
        <v>32.94</v>
      </c>
      <c r="P68" s="44">
        <f t="shared" ref="P68:P117" si="2">FORECAST($P$2,C68:O68,$C$2:$O$2)</f>
        <v>32.910384615384615</v>
      </c>
      <c r="Q68" s="44">
        <f t="shared" ref="Q68:Q117" si="3">FORECAST($Q$2,C68:P68,$C$2:$P$2)</f>
        <v>32.871978021978016</v>
      </c>
      <c r="R68" s="47">
        <v>0.13</v>
      </c>
    </row>
    <row r="69" spans="1:18" ht="15" x14ac:dyDescent="0.25">
      <c r="A69" s="15">
        <v>67</v>
      </c>
      <c r="B69" s="51">
        <v>604</v>
      </c>
      <c r="C69" s="54">
        <v>18.829999999999998</v>
      </c>
      <c r="D69" s="52">
        <v>18.760000000000002</v>
      </c>
      <c r="E69" s="52">
        <v>18.71</v>
      </c>
      <c r="F69" s="52">
        <v>18.64</v>
      </c>
      <c r="G69" s="52">
        <v>18.63</v>
      </c>
      <c r="H69" s="52">
        <v>18.489999999999998</v>
      </c>
      <c r="I69" s="52">
        <v>18.420000000000002</v>
      </c>
      <c r="J69" s="52">
        <v>18.329999999999998</v>
      </c>
      <c r="K69" s="52">
        <v>18.27</v>
      </c>
      <c r="L69" s="52">
        <v>18.25</v>
      </c>
      <c r="M69" s="52">
        <v>18.14</v>
      </c>
      <c r="N69" s="52">
        <v>18.13</v>
      </c>
      <c r="O69" s="52">
        <v>17.52</v>
      </c>
      <c r="P69" s="44">
        <f t="shared" si="2"/>
        <v>17.803846153846155</v>
      </c>
      <c r="Q69" s="44">
        <f t="shared" si="3"/>
        <v>17.719560439560443</v>
      </c>
      <c r="R69" s="47">
        <v>0.43</v>
      </c>
    </row>
    <row r="70" spans="1:18" ht="15" x14ac:dyDescent="0.25">
      <c r="A70" s="15">
        <v>68</v>
      </c>
      <c r="B70" s="51">
        <v>586</v>
      </c>
      <c r="C70" s="54">
        <v>15.03</v>
      </c>
      <c r="D70" s="52">
        <v>15.02</v>
      </c>
      <c r="E70" s="52">
        <v>15.02</v>
      </c>
      <c r="F70" s="52">
        <v>15.01</v>
      </c>
      <c r="G70" s="52">
        <v>15</v>
      </c>
      <c r="H70" s="52">
        <v>15</v>
      </c>
      <c r="I70" s="52">
        <v>14.99</v>
      </c>
      <c r="J70" s="52">
        <v>14.99</v>
      </c>
      <c r="K70" s="52">
        <v>14.99</v>
      </c>
      <c r="L70" s="52">
        <v>14.98</v>
      </c>
      <c r="M70" s="52">
        <v>14.98</v>
      </c>
      <c r="N70" s="52">
        <v>14.98</v>
      </c>
      <c r="O70" s="52">
        <v>14.98</v>
      </c>
      <c r="P70" s="44">
        <f t="shared" si="2"/>
        <v>14.967692307692303</v>
      </c>
      <c r="Q70" s="44">
        <f t="shared" si="3"/>
        <v>14.963406593406591</v>
      </c>
      <c r="R70" s="47">
        <v>0</v>
      </c>
    </row>
    <row r="71" spans="1:18" ht="15" x14ac:dyDescent="0.25">
      <c r="A71" s="15">
        <v>69</v>
      </c>
      <c r="B71" s="51">
        <v>548</v>
      </c>
      <c r="C71" s="54">
        <v>10.11</v>
      </c>
      <c r="D71" s="52">
        <v>10.11</v>
      </c>
      <c r="E71" s="52">
        <v>10.11</v>
      </c>
      <c r="F71" s="52">
        <v>10.11</v>
      </c>
      <c r="G71" s="52">
        <v>10.11</v>
      </c>
      <c r="H71" s="52">
        <v>10.11</v>
      </c>
      <c r="I71" s="52">
        <v>10.11</v>
      </c>
      <c r="J71" s="52">
        <v>10.11</v>
      </c>
      <c r="K71" s="52">
        <v>10.11</v>
      </c>
      <c r="L71" s="52">
        <v>10.11</v>
      </c>
      <c r="M71" s="52">
        <v>10.11</v>
      </c>
      <c r="N71" s="52">
        <v>10.11</v>
      </c>
      <c r="O71" s="52">
        <v>10.11</v>
      </c>
      <c r="P71" s="44">
        <f t="shared" si="2"/>
        <v>10.110000000000001</v>
      </c>
      <c r="Q71" s="44">
        <f t="shared" si="3"/>
        <v>10.110000000000001</v>
      </c>
      <c r="R71" s="47">
        <v>0</v>
      </c>
    </row>
    <row r="72" spans="1:18" ht="15" x14ac:dyDescent="0.25">
      <c r="A72" s="15">
        <v>70</v>
      </c>
      <c r="B72" s="51">
        <v>308</v>
      </c>
      <c r="C72" s="54">
        <v>9.11</v>
      </c>
      <c r="D72" s="52">
        <v>9.11</v>
      </c>
      <c r="E72" s="52">
        <v>9.08</v>
      </c>
      <c r="F72" s="52">
        <v>9.07</v>
      </c>
      <c r="G72" s="52">
        <v>9.06</v>
      </c>
      <c r="H72" s="52">
        <v>9.0500000000000007</v>
      </c>
      <c r="I72" s="52">
        <v>9.0299999999999994</v>
      </c>
      <c r="J72" s="52">
        <v>9.0299999999999994</v>
      </c>
      <c r="K72" s="52">
        <v>9</v>
      </c>
      <c r="L72" s="52">
        <v>9</v>
      </c>
      <c r="M72" s="52">
        <v>8.9600000000000009</v>
      </c>
      <c r="N72" s="52">
        <v>8.9600000000000009</v>
      </c>
      <c r="O72" s="52">
        <v>8.9600000000000009</v>
      </c>
      <c r="P72" s="44">
        <f t="shared" si="2"/>
        <v>8.9369230769230796</v>
      </c>
      <c r="Q72" s="44">
        <f t="shared" si="3"/>
        <v>8.9232967032967068</v>
      </c>
      <c r="R72" s="47">
        <v>0.16</v>
      </c>
    </row>
    <row r="73" spans="1:18" ht="15" x14ac:dyDescent="0.25">
      <c r="A73" s="15">
        <v>71</v>
      </c>
      <c r="B73" s="51">
        <v>626</v>
      </c>
      <c r="C73" s="54">
        <v>8.5299999999999994</v>
      </c>
      <c r="D73" s="52">
        <v>8.5299999999999994</v>
      </c>
      <c r="E73" s="52">
        <v>8.5299999999999994</v>
      </c>
      <c r="F73" s="52">
        <v>8.5299999999999994</v>
      </c>
      <c r="G73" s="52">
        <v>8.52</v>
      </c>
      <c r="H73" s="52">
        <v>8.51</v>
      </c>
      <c r="I73" s="52">
        <v>8.5</v>
      </c>
      <c r="J73" s="52">
        <v>8.4700000000000006</v>
      </c>
      <c r="K73" s="52">
        <v>8.4700000000000006</v>
      </c>
      <c r="L73" s="52">
        <v>8.4600000000000009</v>
      </c>
      <c r="M73" s="52">
        <v>8.4499999999999993</v>
      </c>
      <c r="N73" s="52">
        <v>8.4499999999999993</v>
      </c>
      <c r="O73" s="52">
        <v>8.43</v>
      </c>
      <c r="P73" s="44">
        <f t="shared" si="2"/>
        <v>8.4265384615384633</v>
      </c>
      <c r="Q73" s="44">
        <f t="shared" si="3"/>
        <v>8.417362637362638</v>
      </c>
      <c r="R73" s="47">
        <v>0</v>
      </c>
    </row>
    <row r="74" spans="1:18" ht="15" x14ac:dyDescent="0.25">
      <c r="A74" s="15">
        <v>72</v>
      </c>
      <c r="B74" s="51">
        <v>392</v>
      </c>
      <c r="C74" s="54">
        <v>8.0299999999999994</v>
      </c>
      <c r="D74" s="52">
        <v>8.02</v>
      </c>
      <c r="E74" s="52">
        <v>8.01</v>
      </c>
      <c r="F74" s="52">
        <v>8</v>
      </c>
      <c r="G74" s="52">
        <v>8</v>
      </c>
      <c r="H74" s="52">
        <v>7.99</v>
      </c>
      <c r="I74" s="52">
        <v>7.99</v>
      </c>
      <c r="J74" s="52">
        <v>7.98</v>
      </c>
      <c r="K74" s="52">
        <v>7.98</v>
      </c>
      <c r="L74" s="52">
        <v>7.97</v>
      </c>
      <c r="M74" s="52">
        <v>7.97</v>
      </c>
      <c r="N74" s="52">
        <v>7.97</v>
      </c>
      <c r="O74" s="52">
        <v>7.97</v>
      </c>
      <c r="P74" s="44">
        <f t="shared" si="2"/>
        <v>7.9557692307692305</v>
      </c>
      <c r="Q74" s="44">
        <f t="shared" si="3"/>
        <v>7.9507692307692315</v>
      </c>
      <c r="R74" s="47">
        <v>0.03</v>
      </c>
    </row>
    <row r="75" spans="1:18" ht="15" x14ac:dyDescent="0.25">
      <c r="A75" s="15">
        <v>73</v>
      </c>
      <c r="B75" s="51">
        <v>204</v>
      </c>
      <c r="C75" s="54">
        <v>6.95</v>
      </c>
      <c r="D75" s="52">
        <v>6.95</v>
      </c>
      <c r="E75" s="52">
        <v>6.95</v>
      </c>
      <c r="F75" s="52">
        <v>6.95</v>
      </c>
      <c r="G75" s="52">
        <v>6.95</v>
      </c>
      <c r="H75" s="52">
        <v>6.95</v>
      </c>
      <c r="I75" s="52">
        <v>6.95</v>
      </c>
      <c r="J75" s="52">
        <v>6.95</v>
      </c>
      <c r="K75" s="52">
        <v>6.95</v>
      </c>
      <c r="L75" s="52">
        <v>6.95</v>
      </c>
      <c r="M75" s="52">
        <v>6.95</v>
      </c>
      <c r="N75" s="52">
        <v>6.95</v>
      </c>
      <c r="O75" s="52">
        <v>6.94</v>
      </c>
      <c r="P75" s="44">
        <f t="shared" si="2"/>
        <v>6.9469230769230785</v>
      </c>
      <c r="Q75" s="44">
        <f t="shared" si="3"/>
        <v>6.9465934065934087</v>
      </c>
      <c r="R75" s="47">
        <v>0</v>
      </c>
    </row>
    <row r="76" spans="1:18" ht="15" x14ac:dyDescent="0.25">
      <c r="A76" s="15">
        <v>74</v>
      </c>
      <c r="B76" s="51">
        <v>583</v>
      </c>
      <c r="C76" s="54">
        <v>6.91</v>
      </c>
      <c r="D76" s="52">
        <v>6.91</v>
      </c>
      <c r="E76" s="52">
        <v>6.91</v>
      </c>
      <c r="F76" s="52">
        <v>6.91</v>
      </c>
      <c r="G76" s="52">
        <v>6.91</v>
      </c>
      <c r="H76" s="52">
        <v>6.91</v>
      </c>
      <c r="I76" s="52">
        <v>6.91</v>
      </c>
      <c r="J76" s="52">
        <v>6.91</v>
      </c>
      <c r="K76" s="52">
        <v>6.91</v>
      </c>
      <c r="L76" s="52">
        <v>6.91</v>
      </c>
      <c r="M76" s="52">
        <v>6.88</v>
      </c>
      <c r="N76" s="52">
        <v>6.88</v>
      </c>
      <c r="O76" s="52">
        <v>6.88</v>
      </c>
      <c r="P76" s="44">
        <f t="shared" si="2"/>
        <v>6.8857692307692284</v>
      </c>
      <c r="Q76" s="44">
        <f t="shared" si="3"/>
        <v>6.8832967032967005</v>
      </c>
      <c r="R76" s="47">
        <v>0.08</v>
      </c>
    </row>
    <row r="77" spans="1:18" ht="15" x14ac:dyDescent="0.25">
      <c r="A77" s="15">
        <v>75</v>
      </c>
      <c r="B77" s="51">
        <v>690</v>
      </c>
      <c r="C77" s="54">
        <v>5.39</v>
      </c>
      <c r="D77" s="52">
        <v>5.39</v>
      </c>
      <c r="E77" s="52">
        <v>5.39</v>
      </c>
      <c r="F77" s="52">
        <v>5.39</v>
      </c>
      <c r="G77" s="52">
        <v>5.39</v>
      </c>
      <c r="H77" s="52">
        <v>5.39</v>
      </c>
      <c r="I77" s="52">
        <v>5.39</v>
      </c>
      <c r="J77" s="52">
        <v>5.39</v>
      </c>
      <c r="K77" s="52">
        <v>5.39</v>
      </c>
      <c r="L77" s="52">
        <v>5.39</v>
      </c>
      <c r="M77" s="52">
        <v>5.39</v>
      </c>
      <c r="N77" s="52">
        <v>5.39</v>
      </c>
      <c r="O77" s="52">
        <v>5.39</v>
      </c>
      <c r="P77" s="44">
        <f t="shared" si="2"/>
        <v>5.39</v>
      </c>
      <c r="Q77" s="44">
        <f t="shared" si="3"/>
        <v>5.39</v>
      </c>
      <c r="R77" s="47">
        <v>0</v>
      </c>
    </row>
    <row r="78" spans="1:18" ht="15" x14ac:dyDescent="0.25">
      <c r="A78" s="15">
        <v>76</v>
      </c>
      <c r="B78" s="51">
        <v>652</v>
      </c>
      <c r="C78" s="54">
        <v>4.49</v>
      </c>
      <c r="D78" s="52">
        <v>4.49</v>
      </c>
      <c r="E78" s="52">
        <v>4.49</v>
      </c>
      <c r="F78" s="52">
        <v>4.49</v>
      </c>
      <c r="G78" s="52">
        <v>4.49</v>
      </c>
      <c r="H78" s="52">
        <v>4.49</v>
      </c>
      <c r="I78" s="52">
        <v>4.49</v>
      </c>
      <c r="J78" s="52">
        <v>4.49</v>
      </c>
      <c r="K78" s="52">
        <v>4.4800000000000004</v>
      </c>
      <c r="L78" s="52">
        <v>4.4800000000000004</v>
      </c>
      <c r="M78" s="52">
        <v>4.4800000000000004</v>
      </c>
      <c r="N78" s="52">
        <v>4.4800000000000004</v>
      </c>
      <c r="O78" s="52">
        <v>4.4800000000000004</v>
      </c>
      <c r="P78" s="44">
        <f t="shared" si="2"/>
        <v>4.4784615384615405</v>
      </c>
      <c r="Q78" s="44">
        <f t="shared" si="3"/>
        <v>4.4773626373626385</v>
      </c>
      <c r="R78" s="47">
        <v>0.01</v>
      </c>
    </row>
    <row r="79" spans="1:18" ht="15" x14ac:dyDescent="0.25">
      <c r="A79" s="15">
        <v>77</v>
      </c>
      <c r="B79" s="51">
        <v>531</v>
      </c>
      <c r="C79" s="54">
        <v>4.4800000000000004</v>
      </c>
      <c r="D79" s="52">
        <v>4.4800000000000004</v>
      </c>
      <c r="E79" s="52">
        <v>4.4800000000000004</v>
      </c>
      <c r="F79" s="52">
        <v>4.47</v>
      </c>
      <c r="G79" s="52">
        <v>4.47</v>
      </c>
      <c r="H79" s="52">
        <v>4.47</v>
      </c>
      <c r="I79" s="52">
        <v>4.47</v>
      </c>
      <c r="J79" s="52">
        <v>4.46</v>
      </c>
      <c r="K79" s="52">
        <v>4.46</v>
      </c>
      <c r="L79" s="52">
        <v>4.46</v>
      </c>
      <c r="M79" s="52">
        <v>4.46</v>
      </c>
      <c r="N79" s="52">
        <v>4.46</v>
      </c>
      <c r="O79" s="52">
        <v>4.41</v>
      </c>
      <c r="P79" s="44">
        <f t="shared" si="2"/>
        <v>4.4384615384615378</v>
      </c>
      <c r="Q79" s="44">
        <f t="shared" si="3"/>
        <v>4.4348351648351647</v>
      </c>
      <c r="R79" s="47">
        <v>7.0000000000000007E-2</v>
      </c>
    </row>
    <row r="80" spans="1:18" ht="15" x14ac:dyDescent="0.25">
      <c r="A80" s="15">
        <v>78</v>
      </c>
      <c r="B80" s="51">
        <v>528</v>
      </c>
      <c r="C80" s="54">
        <v>2.27</v>
      </c>
      <c r="D80" s="52">
        <v>2.27</v>
      </c>
      <c r="E80" s="52">
        <v>2.27</v>
      </c>
      <c r="F80" s="52">
        <v>2.27</v>
      </c>
      <c r="G80" s="52">
        <v>2.27</v>
      </c>
      <c r="H80" s="52">
        <v>2.27</v>
      </c>
      <c r="I80" s="52">
        <v>2.27</v>
      </c>
      <c r="J80" s="52">
        <v>2.27</v>
      </c>
      <c r="K80" s="52">
        <v>2.27</v>
      </c>
      <c r="L80" s="52">
        <v>2.27</v>
      </c>
      <c r="M80" s="52">
        <v>2.27</v>
      </c>
      <c r="N80" s="52">
        <v>2.27</v>
      </c>
      <c r="O80" s="52">
        <v>2.2599999999999998</v>
      </c>
      <c r="P80" s="44">
        <f t="shared" si="2"/>
        <v>2.266923076923077</v>
      </c>
      <c r="Q80" s="44">
        <f t="shared" si="3"/>
        <v>2.2665934065934068</v>
      </c>
      <c r="R80" s="47">
        <v>0.05</v>
      </c>
    </row>
    <row r="81" spans="1:18" ht="15" x14ac:dyDescent="0.25">
      <c r="A81" s="15">
        <v>79</v>
      </c>
      <c r="B81" s="51">
        <v>850</v>
      </c>
      <c r="C81" s="54">
        <v>1.91</v>
      </c>
      <c r="D81" s="52">
        <v>1.91</v>
      </c>
      <c r="E81" s="52">
        <v>1.91</v>
      </c>
      <c r="F81" s="52">
        <v>1.91</v>
      </c>
      <c r="G81" s="52">
        <v>1.91</v>
      </c>
      <c r="H81" s="52">
        <v>1.9</v>
      </c>
      <c r="I81" s="52">
        <v>1.9</v>
      </c>
      <c r="J81" s="52">
        <v>1.9</v>
      </c>
      <c r="K81" s="52">
        <v>1.9</v>
      </c>
      <c r="L81" s="52">
        <v>1.89</v>
      </c>
      <c r="M81" s="52">
        <v>1.89</v>
      </c>
      <c r="N81" s="52">
        <v>1.89</v>
      </c>
      <c r="O81" s="52">
        <v>1.89</v>
      </c>
      <c r="P81" s="44">
        <f t="shared" si="2"/>
        <v>1.8861538461538463</v>
      </c>
      <c r="Q81" s="44">
        <f t="shared" si="3"/>
        <v>1.8840659340659343</v>
      </c>
      <c r="R81" s="47">
        <v>0</v>
      </c>
    </row>
    <row r="82" spans="1:18" ht="15" x14ac:dyDescent="0.25">
      <c r="A82" s="15">
        <v>80</v>
      </c>
      <c r="B82" s="51">
        <v>702</v>
      </c>
      <c r="C82" s="54">
        <v>1.67</v>
      </c>
      <c r="D82" s="52">
        <v>1.66</v>
      </c>
      <c r="E82" s="52">
        <v>1.65</v>
      </c>
      <c r="F82" s="52">
        <v>1.65</v>
      </c>
      <c r="G82" s="52">
        <v>1.65</v>
      </c>
      <c r="H82" s="52">
        <v>1.65</v>
      </c>
      <c r="I82" s="52">
        <v>1.65</v>
      </c>
      <c r="J82" s="52">
        <v>1.65</v>
      </c>
      <c r="K82" s="52">
        <v>1.65</v>
      </c>
      <c r="L82" s="52">
        <v>1.65</v>
      </c>
      <c r="M82" s="52">
        <v>1.65</v>
      </c>
      <c r="N82" s="52">
        <v>1.65</v>
      </c>
      <c r="O82" s="52">
        <v>1.65</v>
      </c>
      <c r="P82" s="44">
        <f t="shared" si="2"/>
        <v>1.6457692307692307</v>
      </c>
      <c r="Q82" s="44">
        <f t="shared" si="3"/>
        <v>1.6448351648351645</v>
      </c>
      <c r="R82" s="47">
        <v>0.01</v>
      </c>
    </row>
    <row r="83" spans="1:18" ht="15" x14ac:dyDescent="0.25">
      <c r="A83" s="15">
        <v>81</v>
      </c>
      <c r="B83" s="51">
        <v>28</v>
      </c>
      <c r="C83" s="54">
        <v>1.66</v>
      </c>
      <c r="D83" s="52">
        <v>1.66</v>
      </c>
      <c r="E83" s="52">
        <v>1.66</v>
      </c>
      <c r="F83" s="52">
        <v>1.66</v>
      </c>
      <c r="G83" s="52">
        <v>1.66</v>
      </c>
      <c r="H83" s="52">
        <v>1.66</v>
      </c>
      <c r="I83" s="52">
        <v>1.66</v>
      </c>
      <c r="J83" s="52">
        <v>1.66</v>
      </c>
      <c r="K83" s="52">
        <v>1.66</v>
      </c>
      <c r="L83" s="52">
        <v>1.66</v>
      </c>
      <c r="M83" s="52">
        <v>1.66</v>
      </c>
      <c r="N83" s="52">
        <v>1.66</v>
      </c>
      <c r="O83" s="52">
        <v>1.66</v>
      </c>
      <c r="P83" s="44">
        <f t="shared" si="2"/>
        <v>1.66</v>
      </c>
      <c r="Q83" s="44">
        <f t="shared" si="3"/>
        <v>1.66</v>
      </c>
      <c r="R83" s="47">
        <v>0</v>
      </c>
    </row>
    <row r="84" spans="1:18" ht="15" x14ac:dyDescent="0.25">
      <c r="A84" s="15">
        <v>82</v>
      </c>
      <c r="B84" s="51">
        <v>232</v>
      </c>
      <c r="C84" s="54">
        <v>1.27</v>
      </c>
      <c r="D84" s="52">
        <v>1.27</v>
      </c>
      <c r="E84" s="52">
        <v>1.27</v>
      </c>
      <c r="F84" s="52">
        <v>1.27</v>
      </c>
      <c r="G84" s="52">
        <v>1.27</v>
      </c>
      <c r="H84" s="52">
        <v>1.27</v>
      </c>
      <c r="I84" s="52">
        <v>1.27</v>
      </c>
      <c r="J84" s="52">
        <v>1.27</v>
      </c>
      <c r="K84" s="52">
        <v>1.27</v>
      </c>
      <c r="L84" s="52">
        <v>1.27</v>
      </c>
      <c r="M84" s="52">
        <v>1.27</v>
      </c>
      <c r="N84" s="52">
        <v>1.27</v>
      </c>
      <c r="O84" s="52">
        <v>1.26</v>
      </c>
      <c r="P84" s="44">
        <f t="shared" si="2"/>
        <v>1.2669230769230766</v>
      </c>
      <c r="Q84" s="44">
        <f t="shared" si="3"/>
        <v>1.2665934065934061</v>
      </c>
      <c r="R84" s="47">
        <v>0</v>
      </c>
    </row>
    <row r="85" spans="1:18" ht="15" x14ac:dyDescent="0.25">
      <c r="A85" s="15">
        <v>83</v>
      </c>
      <c r="B85" s="51">
        <v>662</v>
      </c>
      <c r="C85" s="54">
        <v>1.05</v>
      </c>
      <c r="D85" s="52">
        <v>1.05</v>
      </c>
      <c r="E85" s="52">
        <v>1.05</v>
      </c>
      <c r="F85" s="52">
        <v>1.05</v>
      </c>
      <c r="G85" s="52">
        <v>1.05</v>
      </c>
      <c r="H85" s="52">
        <v>1.05</v>
      </c>
      <c r="I85" s="52">
        <v>1.05</v>
      </c>
      <c r="J85" s="52">
        <v>1.05</v>
      </c>
      <c r="K85" s="52">
        <v>1.05</v>
      </c>
      <c r="L85" s="52">
        <v>1.05</v>
      </c>
      <c r="M85" s="52">
        <v>1.05</v>
      </c>
      <c r="N85" s="52">
        <v>1.05</v>
      </c>
      <c r="O85" s="52">
        <v>1.05</v>
      </c>
      <c r="P85" s="44">
        <f t="shared" si="2"/>
        <v>1.0500000000000003</v>
      </c>
      <c r="Q85" s="44">
        <f t="shared" si="3"/>
        <v>1.0500000000000003</v>
      </c>
      <c r="R85" s="47">
        <v>0</v>
      </c>
    </row>
    <row r="86" spans="1:18" ht="15" x14ac:dyDescent="0.25">
      <c r="A86" s="15">
        <v>84</v>
      </c>
      <c r="B86" s="51">
        <v>158</v>
      </c>
      <c r="C86" s="54">
        <v>0.89</v>
      </c>
      <c r="D86" s="52">
        <v>0.89</v>
      </c>
      <c r="E86" s="52">
        <v>0.89</v>
      </c>
      <c r="F86" s="52">
        <v>0.89</v>
      </c>
      <c r="G86" s="52">
        <v>0.89</v>
      </c>
      <c r="H86" s="52">
        <v>0.89</v>
      </c>
      <c r="I86" s="52">
        <v>0.87</v>
      </c>
      <c r="J86" s="52">
        <v>0.87</v>
      </c>
      <c r="K86" s="52">
        <v>0.87</v>
      </c>
      <c r="L86" s="52">
        <v>0.87</v>
      </c>
      <c r="M86" s="52">
        <v>0.87</v>
      </c>
      <c r="N86" s="52">
        <v>0.87</v>
      </c>
      <c r="O86" s="52">
        <v>0.86</v>
      </c>
      <c r="P86" s="44">
        <f t="shared" si="2"/>
        <v>0.85999999999999988</v>
      </c>
      <c r="Q86" s="44">
        <f t="shared" si="3"/>
        <v>0.85736263736263718</v>
      </c>
      <c r="R86" s="47">
        <v>0</v>
      </c>
    </row>
    <row r="87" spans="1:18" ht="15" x14ac:dyDescent="0.25">
      <c r="A87" s="15">
        <v>85</v>
      </c>
      <c r="B87" s="51">
        <v>174</v>
      </c>
      <c r="C87" s="54">
        <v>0.66</v>
      </c>
      <c r="D87" s="52">
        <v>0.66</v>
      </c>
      <c r="E87" s="52">
        <v>0.66</v>
      </c>
      <c r="F87" s="52">
        <v>0.66</v>
      </c>
      <c r="G87" s="52">
        <v>0.66</v>
      </c>
      <c r="H87" s="52">
        <v>0.66</v>
      </c>
      <c r="I87" s="52">
        <v>0.66</v>
      </c>
      <c r="J87" s="52">
        <v>0.66</v>
      </c>
      <c r="K87" s="52">
        <v>0.66</v>
      </c>
      <c r="L87" s="52">
        <v>0.66</v>
      </c>
      <c r="M87" s="52">
        <v>0.66</v>
      </c>
      <c r="N87" s="52">
        <v>0.66</v>
      </c>
      <c r="O87" s="52">
        <v>0.66</v>
      </c>
      <c r="P87" s="44">
        <f t="shared" si="2"/>
        <v>0.66</v>
      </c>
      <c r="Q87" s="44">
        <f t="shared" si="3"/>
        <v>0.66</v>
      </c>
      <c r="R87" s="47">
        <v>0</v>
      </c>
    </row>
    <row r="88" spans="1:18" ht="15" x14ac:dyDescent="0.25">
      <c r="A88" s="15">
        <v>86</v>
      </c>
      <c r="B88" s="51">
        <v>533</v>
      </c>
      <c r="C88" s="54">
        <v>0.65</v>
      </c>
      <c r="D88" s="52">
        <v>0.65</v>
      </c>
      <c r="E88" s="52">
        <v>0.65</v>
      </c>
      <c r="F88" s="52">
        <v>0.64</v>
      </c>
      <c r="G88" s="52">
        <v>0.64</v>
      </c>
      <c r="H88" s="52">
        <v>0.64</v>
      </c>
      <c r="I88" s="52">
        <v>0.64</v>
      </c>
      <c r="J88" s="52">
        <v>0.64</v>
      </c>
      <c r="K88" s="52">
        <v>0.64</v>
      </c>
      <c r="L88" s="52">
        <v>0.64</v>
      </c>
      <c r="M88" s="52">
        <v>0.64</v>
      </c>
      <c r="N88" s="52">
        <v>0.64</v>
      </c>
      <c r="O88" s="52">
        <v>0.64</v>
      </c>
      <c r="P88" s="44">
        <f t="shared" si="2"/>
        <v>0.6365384615384615</v>
      </c>
      <c r="Q88" s="44">
        <f t="shared" si="3"/>
        <v>0.63571428571428568</v>
      </c>
      <c r="R88" s="47">
        <v>0.01</v>
      </c>
    </row>
    <row r="89" spans="1:18" ht="15" x14ac:dyDescent="0.25">
      <c r="A89" s="15">
        <v>87</v>
      </c>
      <c r="B89" s="51">
        <v>768</v>
      </c>
      <c r="C89" s="54">
        <v>0.65</v>
      </c>
      <c r="D89" s="52">
        <v>0.65</v>
      </c>
      <c r="E89" s="52">
        <v>0.65</v>
      </c>
      <c r="F89" s="52">
        <v>0.65</v>
      </c>
      <c r="G89" s="52">
        <v>0.65</v>
      </c>
      <c r="H89" s="52">
        <v>0.65</v>
      </c>
      <c r="I89" s="52">
        <v>0.65</v>
      </c>
      <c r="J89" s="52">
        <v>0.65</v>
      </c>
      <c r="K89" s="52">
        <v>0.65</v>
      </c>
      <c r="L89" s="52">
        <v>0.65</v>
      </c>
      <c r="M89" s="52">
        <v>0.65</v>
      </c>
      <c r="N89" s="52">
        <v>0.65</v>
      </c>
      <c r="O89" s="52">
        <v>0.65</v>
      </c>
      <c r="P89" s="44">
        <f t="shared" si="2"/>
        <v>0.65000000000000013</v>
      </c>
      <c r="Q89" s="44">
        <f t="shared" si="3"/>
        <v>0.65000000000000013</v>
      </c>
      <c r="R89" s="47">
        <v>0</v>
      </c>
    </row>
    <row r="90" spans="1:18" ht="15" x14ac:dyDescent="0.25">
      <c r="A90" s="15">
        <v>88</v>
      </c>
      <c r="B90" s="51">
        <v>682</v>
      </c>
      <c r="C90" s="54">
        <v>0.33</v>
      </c>
      <c r="D90" s="52">
        <v>0.33</v>
      </c>
      <c r="E90" s="52">
        <v>0.33</v>
      </c>
      <c r="F90" s="52">
        <v>0.33</v>
      </c>
      <c r="G90" s="52">
        <v>0.33</v>
      </c>
      <c r="H90" s="52">
        <v>0.33</v>
      </c>
      <c r="I90" s="52">
        <v>0.33</v>
      </c>
      <c r="J90" s="52">
        <v>0.33</v>
      </c>
      <c r="K90" s="52">
        <v>0.33</v>
      </c>
      <c r="L90" s="52">
        <v>0.33</v>
      </c>
      <c r="M90" s="52">
        <v>0.33</v>
      </c>
      <c r="N90" s="52">
        <v>0.33</v>
      </c>
      <c r="O90" s="52">
        <v>0.33</v>
      </c>
      <c r="P90" s="44">
        <f t="shared" si="2"/>
        <v>0.33</v>
      </c>
      <c r="Q90" s="44">
        <f t="shared" si="3"/>
        <v>0.33</v>
      </c>
      <c r="R90" s="47">
        <v>0</v>
      </c>
    </row>
    <row r="91" spans="1:18" ht="15" x14ac:dyDescent="0.25">
      <c r="A91" s="15">
        <v>89</v>
      </c>
      <c r="B91" s="51">
        <v>462</v>
      </c>
      <c r="C91" s="54">
        <v>0.3</v>
      </c>
      <c r="D91" s="52">
        <v>0.3</v>
      </c>
      <c r="E91" s="52">
        <v>0.3</v>
      </c>
      <c r="F91" s="52">
        <v>0.3</v>
      </c>
      <c r="G91" s="52">
        <v>0.3</v>
      </c>
      <c r="H91" s="52">
        <v>0.3</v>
      </c>
      <c r="I91" s="52">
        <v>0.3</v>
      </c>
      <c r="J91" s="52">
        <v>0.3</v>
      </c>
      <c r="K91" s="52">
        <v>0.3</v>
      </c>
      <c r="L91" s="52">
        <v>0.3</v>
      </c>
      <c r="M91" s="52">
        <v>0.3</v>
      </c>
      <c r="N91" s="52">
        <v>0.3</v>
      </c>
      <c r="O91" s="52">
        <v>0.3</v>
      </c>
      <c r="P91" s="44">
        <f t="shared" si="2"/>
        <v>0.29999999999999993</v>
      </c>
      <c r="Q91" s="44">
        <f t="shared" si="3"/>
        <v>0.29999999999999993</v>
      </c>
      <c r="R91" s="47">
        <v>0</v>
      </c>
    </row>
    <row r="92" spans="1:18" ht="15" x14ac:dyDescent="0.25">
      <c r="A92" s="15">
        <v>90</v>
      </c>
      <c r="B92" s="51">
        <v>504</v>
      </c>
      <c r="C92" s="54">
        <v>0.28999999999999998</v>
      </c>
      <c r="D92" s="52">
        <v>0.28999999999999998</v>
      </c>
      <c r="E92" s="52">
        <v>0.28999999999999998</v>
      </c>
      <c r="F92" s="52">
        <v>0.28999999999999998</v>
      </c>
      <c r="G92" s="52">
        <v>0.28999999999999998</v>
      </c>
      <c r="H92" s="52">
        <v>0.28999999999999998</v>
      </c>
      <c r="I92" s="52">
        <v>0.28999999999999998</v>
      </c>
      <c r="J92" s="52">
        <v>0.28999999999999998</v>
      </c>
      <c r="K92" s="52">
        <v>0.28999999999999998</v>
      </c>
      <c r="L92" s="52">
        <v>0.28999999999999998</v>
      </c>
      <c r="M92" s="52">
        <v>0.28999999999999998</v>
      </c>
      <c r="N92" s="52">
        <v>0.28999999999999998</v>
      </c>
      <c r="O92" s="52">
        <v>0.28999999999999998</v>
      </c>
      <c r="P92" s="44">
        <f t="shared" si="2"/>
        <v>0.28999999999999998</v>
      </c>
      <c r="Q92" s="44">
        <f t="shared" si="3"/>
        <v>0.28999999999999998</v>
      </c>
      <c r="R92" s="47">
        <v>0</v>
      </c>
    </row>
    <row r="93" spans="1:18" ht="15" x14ac:dyDescent="0.25">
      <c r="A93" s="15">
        <v>91</v>
      </c>
      <c r="B93" s="51">
        <v>92</v>
      </c>
      <c r="C93" s="54">
        <v>0.27</v>
      </c>
      <c r="D93" s="52">
        <v>0.27</v>
      </c>
      <c r="E93" s="52">
        <v>0.27</v>
      </c>
      <c r="F93" s="52">
        <v>0.27</v>
      </c>
      <c r="G93" s="52">
        <v>0.27</v>
      </c>
      <c r="H93" s="52">
        <v>0.27</v>
      </c>
      <c r="I93" s="52">
        <v>0.27</v>
      </c>
      <c r="J93" s="52">
        <v>0.27</v>
      </c>
      <c r="K93" s="52">
        <v>0.27</v>
      </c>
      <c r="L93" s="52">
        <v>0.27</v>
      </c>
      <c r="M93" s="52">
        <v>0.27</v>
      </c>
      <c r="N93" s="52">
        <v>0.27</v>
      </c>
      <c r="O93" s="52">
        <v>0.27</v>
      </c>
      <c r="P93" s="44">
        <f t="shared" si="2"/>
        <v>0.27</v>
      </c>
      <c r="Q93" s="44">
        <f t="shared" si="3"/>
        <v>0.27</v>
      </c>
      <c r="R93" s="47">
        <v>0</v>
      </c>
    </row>
    <row r="94" spans="1:18" ht="15" x14ac:dyDescent="0.25">
      <c r="A94" s="15">
        <v>92</v>
      </c>
      <c r="B94" s="51">
        <v>784</v>
      </c>
      <c r="C94" s="54">
        <v>0.27</v>
      </c>
      <c r="D94" s="52">
        <v>0.27</v>
      </c>
      <c r="E94" s="52">
        <v>0.27</v>
      </c>
      <c r="F94" s="52">
        <v>0.27</v>
      </c>
      <c r="G94" s="52">
        <v>0.27</v>
      </c>
      <c r="H94" s="52">
        <v>0.27</v>
      </c>
      <c r="I94" s="52">
        <v>0.27</v>
      </c>
      <c r="J94" s="52">
        <v>0.27</v>
      </c>
      <c r="K94" s="52">
        <v>0.27</v>
      </c>
      <c r="L94" s="52">
        <v>0.27</v>
      </c>
      <c r="M94" s="52">
        <v>0.27</v>
      </c>
      <c r="N94" s="52">
        <v>0.27</v>
      </c>
      <c r="O94" s="52">
        <v>0.27</v>
      </c>
      <c r="P94" s="44">
        <f t="shared" si="2"/>
        <v>0.27</v>
      </c>
      <c r="Q94" s="44">
        <f t="shared" si="3"/>
        <v>0.27</v>
      </c>
      <c r="R94" s="47">
        <v>0</v>
      </c>
    </row>
    <row r="95" spans="1:18" ht="15" x14ac:dyDescent="0.25">
      <c r="A95" s="15">
        <v>93</v>
      </c>
      <c r="B95" s="51">
        <v>262</v>
      </c>
      <c r="C95" s="54">
        <v>0.17</v>
      </c>
      <c r="D95" s="52">
        <v>0.17</v>
      </c>
      <c r="E95" s="52">
        <v>0.17</v>
      </c>
      <c r="F95" s="52">
        <v>0.17</v>
      </c>
      <c r="G95" s="52">
        <v>0.17</v>
      </c>
      <c r="H95" s="52">
        <v>0.17</v>
      </c>
      <c r="I95" s="52">
        <v>0.17</v>
      </c>
      <c r="J95" s="52">
        <v>0.17</v>
      </c>
      <c r="K95" s="52">
        <v>0.17</v>
      </c>
      <c r="L95" s="52">
        <v>0.17</v>
      </c>
      <c r="M95" s="52">
        <v>0.17</v>
      </c>
      <c r="N95" s="52">
        <v>0.17</v>
      </c>
      <c r="O95" s="52">
        <v>0.17</v>
      </c>
      <c r="P95" s="44">
        <f t="shared" si="2"/>
        <v>0.16999999999999996</v>
      </c>
      <c r="Q95" s="44">
        <f t="shared" si="3"/>
        <v>0.16999999999999993</v>
      </c>
      <c r="R95" s="47">
        <v>0</v>
      </c>
    </row>
    <row r="96" spans="1:18" ht="15" x14ac:dyDescent="0.25">
      <c r="A96" s="15">
        <v>94</v>
      </c>
      <c r="B96" s="51">
        <v>887</v>
      </c>
      <c r="C96" s="54">
        <v>0.15</v>
      </c>
      <c r="D96" s="52">
        <v>0.15</v>
      </c>
      <c r="E96" s="52">
        <v>0.15</v>
      </c>
      <c r="F96" s="52">
        <v>0.15</v>
      </c>
      <c r="G96" s="52">
        <v>0.15</v>
      </c>
      <c r="H96" s="52">
        <v>0.15</v>
      </c>
      <c r="I96" s="52">
        <v>0.15</v>
      </c>
      <c r="J96" s="52">
        <v>0.15</v>
      </c>
      <c r="K96" s="52">
        <v>0.15</v>
      </c>
      <c r="L96" s="52">
        <v>0.15</v>
      </c>
      <c r="M96" s="52">
        <v>0.15</v>
      </c>
      <c r="N96" s="52">
        <v>0.15</v>
      </c>
      <c r="O96" s="52">
        <v>0.15</v>
      </c>
      <c r="P96" s="44">
        <f t="shared" si="2"/>
        <v>0.14999999999999997</v>
      </c>
      <c r="Q96" s="44">
        <f t="shared" si="3"/>
        <v>0.14999999999999997</v>
      </c>
      <c r="R96" s="47">
        <v>0</v>
      </c>
    </row>
    <row r="97" spans="1:18" ht="15" x14ac:dyDescent="0.25">
      <c r="A97" s="15">
        <v>95</v>
      </c>
      <c r="B97" s="51">
        <v>52</v>
      </c>
      <c r="C97" s="54">
        <v>0.06</v>
      </c>
      <c r="D97" s="52">
        <v>0.06</v>
      </c>
      <c r="E97" s="52">
        <v>0.06</v>
      </c>
      <c r="F97" s="52">
        <v>0.06</v>
      </c>
      <c r="G97" s="52">
        <v>0.06</v>
      </c>
      <c r="H97" s="52">
        <v>0.06</v>
      </c>
      <c r="I97" s="52">
        <v>0.06</v>
      </c>
      <c r="J97" s="52">
        <v>0.06</v>
      </c>
      <c r="K97" s="52">
        <v>0.06</v>
      </c>
      <c r="L97" s="52">
        <v>0.06</v>
      </c>
      <c r="M97" s="52">
        <v>0.06</v>
      </c>
      <c r="N97" s="52">
        <v>0.06</v>
      </c>
      <c r="O97" s="52">
        <v>0.06</v>
      </c>
      <c r="P97" s="44">
        <f t="shared" si="2"/>
        <v>6.0000000000000019E-2</v>
      </c>
      <c r="Q97" s="44">
        <f t="shared" si="3"/>
        <v>6.0000000000000019E-2</v>
      </c>
      <c r="R97" s="47">
        <v>0</v>
      </c>
    </row>
    <row r="98" spans="1:18" ht="15" x14ac:dyDescent="0.25">
      <c r="A98" s="15">
        <v>96</v>
      </c>
      <c r="B98" s="51">
        <v>364</v>
      </c>
      <c r="C98" s="54">
        <v>0.04</v>
      </c>
      <c r="D98" s="52">
        <v>0.04</v>
      </c>
      <c r="E98" s="52">
        <v>0.04</v>
      </c>
      <c r="F98" s="52">
        <v>0.04</v>
      </c>
      <c r="G98" s="52">
        <v>0.04</v>
      </c>
      <c r="H98" s="52">
        <v>0.04</v>
      </c>
      <c r="I98" s="52">
        <v>0.04</v>
      </c>
      <c r="J98" s="52">
        <v>0.04</v>
      </c>
      <c r="K98" s="52">
        <v>0.04</v>
      </c>
      <c r="L98" s="52">
        <v>0.04</v>
      </c>
      <c r="M98" s="52">
        <v>0.04</v>
      </c>
      <c r="N98" s="52">
        <v>0.04</v>
      </c>
      <c r="O98" s="52">
        <v>0.04</v>
      </c>
      <c r="P98" s="44">
        <f t="shared" si="2"/>
        <v>3.9999999999999994E-2</v>
      </c>
      <c r="Q98" s="44">
        <f t="shared" si="3"/>
        <v>3.9999999999999994E-2</v>
      </c>
      <c r="R98" s="47">
        <v>0</v>
      </c>
    </row>
    <row r="99" spans="1:18" ht="15" x14ac:dyDescent="0.25">
      <c r="A99" s="15">
        <v>97</v>
      </c>
      <c r="B99" s="51">
        <v>660</v>
      </c>
      <c r="C99" s="54">
        <v>0.03</v>
      </c>
      <c r="D99" s="52">
        <v>0.03</v>
      </c>
      <c r="E99" s="52">
        <v>0.03</v>
      </c>
      <c r="F99" s="52">
        <v>0.03</v>
      </c>
      <c r="G99" s="52">
        <v>0.03</v>
      </c>
      <c r="H99" s="52">
        <v>0.03</v>
      </c>
      <c r="I99" s="52">
        <v>0.03</v>
      </c>
      <c r="J99" s="52">
        <v>0.03</v>
      </c>
      <c r="K99" s="52">
        <v>0.03</v>
      </c>
      <c r="L99" s="52">
        <v>0.03</v>
      </c>
      <c r="M99" s="52">
        <v>0.03</v>
      </c>
      <c r="N99" s="52">
        <v>0.03</v>
      </c>
      <c r="O99" s="52">
        <v>0.03</v>
      </c>
      <c r="P99" s="44">
        <f t="shared" si="2"/>
        <v>3.0000000000000009E-2</v>
      </c>
      <c r="Q99" s="44">
        <f t="shared" si="3"/>
        <v>3.0000000000000009E-2</v>
      </c>
      <c r="R99" s="47">
        <v>0</v>
      </c>
    </row>
    <row r="100" spans="1:18" ht="15" x14ac:dyDescent="0.25">
      <c r="A100" s="15">
        <v>98</v>
      </c>
      <c r="B100" s="51">
        <v>663</v>
      </c>
      <c r="C100" s="54">
        <v>0.03</v>
      </c>
      <c r="D100" s="52">
        <v>0.03</v>
      </c>
      <c r="E100" s="52">
        <v>0.03</v>
      </c>
      <c r="F100" s="52">
        <v>0.03</v>
      </c>
      <c r="G100" s="52">
        <v>0.03</v>
      </c>
      <c r="H100" s="52">
        <v>0.03</v>
      </c>
      <c r="I100" s="52">
        <v>0.03</v>
      </c>
      <c r="J100" s="52">
        <v>0.03</v>
      </c>
      <c r="K100" s="52">
        <v>0.03</v>
      </c>
      <c r="L100" s="52">
        <v>0.03</v>
      </c>
      <c r="M100" s="52">
        <v>0.03</v>
      </c>
      <c r="N100" s="52">
        <v>0.03</v>
      </c>
      <c r="O100" s="52">
        <v>0.03</v>
      </c>
      <c r="P100" s="44">
        <f t="shared" si="2"/>
        <v>3.0000000000000009E-2</v>
      </c>
      <c r="Q100" s="44">
        <f t="shared" si="3"/>
        <v>3.0000000000000009E-2</v>
      </c>
      <c r="R100" s="47">
        <v>0</v>
      </c>
    </row>
    <row r="101" spans="1:18" ht="15" x14ac:dyDescent="0.25">
      <c r="A101" s="15">
        <v>99</v>
      </c>
      <c r="B101" s="51">
        <v>60</v>
      </c>
      <c r="C101" s="54">
        <v>0.02</v>
      </c>
      <c r="D101" s="52">
        <v>0.02</v>
      </c>
      <c r="E101" s="52">
        <v>0.02</v>
      </c>
      <c r="F101" s="52">
        <v>0.02</v>
      </c>
      <c r="G101" s="52">
        <v>0.02</v>
      </c>
      <c r="H101" s="52">
        <v>0.02</v>
      </c>
      <c r="I101" s="52">
        <v>0.02</v>
      </c>
      <c r="J101" s="52">
        <v>0.02</v>
      </c>
      <c r="K101" s="52">
        <v>0.02</v>
      </c>
      <c r="L101" s="52">
        <v>0.02</v>
      </c>
      <c r="M101" s="52">
        <v>0.02</v>
      </c>
      <c r="N101" s="52">
        <v>0.02</v>
      </c>
      <c r="O101" s="52">
        <v>0.02</v>
      </c>
      <c r="P101" s="44">
        <f t="shared" si="2"/>
        <v>1.9999999999999997E-2</v>
      </c>
      <c r="Q101" s="44">
        <f t="shared" si="3"/>
        <v>1.9999999999999997E-2</v>
      </c>
      <c r="R101" s="47">
        <v>0</v>
      </c>
    </row>
    <row r="102" spans="1:18" ht="15" x14ac:dyDescent="0.25">
      <c r="A102" s="15">
        <v>100</v>
      </c>
      <c r="B102" s="51">
        <v>512</v>
      </c>
      <c r="C102" s="54">
        <v>0.02</v>
      </c>
      <c r="D102" s="52">
        <v>0.02</v>
      </c>
      <c r="E102" s="52">
        <v>0.02</v>
      </c>
      <c r="F102" s="52">
        <v>0.02</v>
      </c>
      <c r="G102" s="52">
        <v>0.02</v>
      </c>
      <c r="H102" s="52">
        <v>0.02</v>
      </c>
      <c r="I102" s="52">
        <v>0.02</v>
      </c>
      <c r="J102" s="52">
        <v>0.02</v>
      </c>
      <c r="K102" s="52">
        <v>0.02</v>
      </c>
      <c r="L102" s="52">
        <v>0.02</v>
      </c>
      <c r="M102" s="52">
        <v>0.02</v>
      </c>
      <c r="N102" s="52">
        <v>0.02</v>
      </c>
      <c r="O102" s="52">
        <v>0.02</v>
      </c>
      <c r="P102" s="44">
        <f t="shared" si="2"/>
        <v>1.9999999999999997E-2</v>
      </c>
      <c r="Q102" s="44">
        <f t="shared" si="3"/>
        <v>1.9999999999999997E-2</v>
      </c>
      <c r="R102" s="47">
        <v>0</v>
      </c>
    </row>
    <row r="103" spans="1:18" ht="15" x14ac:dyDescent="0.25">
      <c r="A103" s="15">
        <v>101</v>
      </c>
      <c r="B103" s="51">
        <v>729</v>
      </c>
      <c r="C103" s="54">
        <v>0.01</v>
      </c>
      <c r="D103" s="52">
        <v>0.01</v>
      </c>
      <c r="E103" s="52">
        <v>0.01</v>
      </c>
      <c r="F103" s="52">
        <v>0.01</v>
      </c>
      <c r="G103" s="52">
        <v>0.01</v>
      </c>
      <c r="H103" s="52">
        <v>0.01</v>
      </c>
      <c r="I103" s="52">
        <v>0.01</v>
      </c>
      <c r="J103" s="52">
        <v>0.01</v>
      </c>
      <c r="K103" s="52">
        <v>0.01</v>
      </c>
      <c r="L103" s="52">
        <v>0.01</v>
      </c>
      <c r="M103" s="52">
        <v>0.01</v>
      </c>
      <c r="N103" s="52">
        <v>0.01</v>
      </c>
      <c r="O103" s="52">
        <v>0.01</v>
      </c>
      <c r="P103" s="44">
        <f t="shared" si="2"/>
        <v>9.9999999999999985E-3</v>
      </c>
      <c r="Q103" s="44">
        <f t="shared" si="3"/>
        <v>9.9999999999999985E-3</v>
      </c>
      <c r="R103" s="47">
        <v>0</v>
      </c>
    </row>
    <row r="104" spans="1:18" ht="15" x14ac:dyDescent="0.25">
      <c r="A104" s="15">
        <v>102</v>
      </c>
      <c r="B104" s="51">
        <v>818</v>
      </c>
      <c r="C104" s="54">
        <v>0.01</v>
      </c>
      <c r="D104" s="52">
        <v>0.01</v>
      </c>
      <c r="E104" s="52">
        <v>0.01</v>
      </c>
      <c r="F104" s="52">
        <v>0.01</v>
      </c>
      <c r="G104" s="52">
        <v>0.01</v>
      </c>
      <c r="H104" s="52">
        <v>0.01</v>
      </c>
      <c r="I104" s="52">
        <v>0.01</v>
      </c>
      <c r="J104" s="52">
        <v>0.01</v>
      </c>
      <c r="K104" s="52">
        <v>0.01</v>
      </c>
      <c r="L104" s="52">
        <v>0.01</v>
      </c>
      <c r="M104" s="52">
        <v>0.01</v>
      </c>
      <c r="N104" s="52">
        <v>0.01</v>
      </c>
      <c r="O104" s="52">
        <v>0.01</v>
      </c>
      <c r="P104" s="44">
        <f t="shared" si="2"/>
        <v>9.9999999999999985E-3</v>
      </c>
      <c r="Q104" s="44">
        <f t="shared" si="3"/>
        <v>9.9999999999999985E-3</v>
      </c>
      <c r="R104" s="47">
        <v>0</v>
      </c>
    </row>
    <row r="105" spans="1:18" s="63" customFormat="1" ht="15" x14ac:dyDescent="0.25">
      <c r="A105" s="57">
        <v>103</v>
      </c>
      <c r="B105" s="58">
        <v>48</v>
      </c>
      <c r="C105" s="59">
        <v>44.66</v>
      </c>
      <c r="D105" s="60">
        <v>44.65</v>
      </c>
      <c r="E105" s="60">
        <v>44.65</v>
      </c>
      <c r="F105" s="60">
        <v>44.62</v>
      </c>
      <c r="G105" s="60">
        <v>44.57</v>
      </c>
      <c r="H105" s="60">
        <v>44.5</v>
      </c>
      <c r="I105" s="60">
        <v>44.49</v>
      </c>
      <c r="J105" s="60">
        <v>44.22</v>
      </c>
      <c r="K105" s="60">
        <v>44.01</v>
      </c>
      <c r="L105" s="60">
        <v>43.44</v>
      </c>
      <c r="M105" s="60">
        <v>43.33</v>
      </c>
      <c r="N105" s="60">
        <v>43.31</v>
      </c>
      <c r="O105" s="60">
        <v>43.3</v>
      </c>
      <c r="P105" s="61">
        <f t="shared" si="2"/>
        <v>43.17</v>
      </c>
      <c r="Q105" s="61">
        <f t="shared" si="3"/>
        <v>43.032197802197807</v>
      </c>
      <c r="R105" s="62">
        <v>0</v>
      </c>
    </row>
    <row r="106" spans="1:18" s="63" customFormat="1" ht="15" x14ac:dyDescent="0.25">
      <c r="A106" s="57">
        <v>104</v>
      </c>
      <c r="B106" s="58">
        <v>258</v>
      </c>
      <c r="C106" s="59">
        <v>0.15</v>
      </c>
      <c r="D106" s="60">
        <v>0.15</v>
      </c>
      <c r="E106" s="60">
        <v>0.15</v>
      </c>
      <c r="F106" s="60">
        <v>0.15</v>
      </c>
      <c r="G106" s="60">
        <v>0.15</v>
      </c>
      <c r="H106" s="60">
        <v>0.15</v>
      </c>
      <c r="I106" s="60">
        <v>0.15</v>
      </c>
      <c r="J106" s="60">
        <v>0.15</v>
      </c>
      <c r="K106" s="60">
        <v>0.15</v>
      </c>
      <c r="L106" s="60">
        <v>0.15</v>
      </c>
      <c r="M106" s="60">
        <v>0.15</v>
      </c>
      <c r="N106" s="60">
        <v>0.15</v>
      </c>
      <c r="O106" s="60">
        <v>0.15</v>
      </c>
      <c r="P106" s="61">
        <f t="shared" si="2"/>
        <v>0.14999999999999997</v>
      </c>
      <c r="Q106" s="61">
        <f t="shared" si="3"/>
        <v>0.14999999999999997</v>
      </c>
      <c r="R106" s="62">
        <v>0</v>
      </c>
    </row>
    <row r="107" spans="1:18" s="63" customFormat="1" ht="15" x14ac:dyDescent="0.25">
      <c r="A107" s="57">
        <v>105</v>
      </c>
      <c r="B107" s="58">
        <v>296</v>
      </c>
      <c r="C107" s="59">
        <v>0.65</v>
      </c>
      <c r="D107" s="60">
        <v>0.65</v>
      </c>
      <c r="E107" s="60">
        <v>0.65</v>
      </c>
      <c r="F107" s="60">
        <v>0.64</v>
      </c>
      <c r="G107" s="60">
        <v>0.64</v>
      </c>
      <c r="H107" s="60">
        <v>0.64</v>
      </c>
      <c r="I107" s="60">
        <v>0.64</v>
      </c>
      <c r="J107" s="60">
        <v>0.64</v>
      </c>
      <c r="K107" s="60">
        <v>0.64</v>
      </c>
      <c r="L107" s="60">
        <v>0.64</v>
      </c>
      <c r="M107" s="60">
        <v>0.64</v>
      </c>
      <c r="N107" s="60">
        <v>0.64</v>
      </c>
      <c r="O107" s="60">
        <v>0.64</v>
      </c>
      <c r="P107" s="61">
        <f t="shared" si="2"/>
        <v>0.6365384615384615</v>
      </c>
      <c r="Q107" s="61">
        <f t="shared" si="3"/>
        <v>0.63571428571428568</v>
      </c>
      <c r="R107" s="62">
        <v>0</v>
      </c>
    </row>
    <row r="108" spans="1:18" s="63" customFormat="1" ht="15" x14ac:dyDescent="0.25">
      <c r="A108" s="57">
        <v>106</v>
      </c>
      <c r="B108" s="58">
        <v>316</v>
      </c>
      <c r="C108" s="59">
        <v>0.06</v>
      </c>
      <c r="D108" s="60">
        <v>0.06</v>
      </c>
      <c r="E108" s="60">
        <v>0.06</v>
      </c>
      <c r="F108" s="60">
        <v>0.06</v>
      </c>
      <c r="G108" s="60">
        <v>0.06</v>
      </c>
      <c r="H108" s="60">
        <v>0.06</v>
      </c>
      <c r="I108" s="60">
        <v>0.06</v>
      </c>
      <c r="J108" s="60">
        <v>0.06</v>
      </c>
      <c r="K108" s="60">
        <v>0.06</v>
      </c>
      <c r="L108" s="60">
        <v>0.06</v>
      </c>
      <c r="M108" s="60">
        <v>0.06</v>
      </c>
      <c r="N108" s="60">
        <v>0.06</v>
      </c>
      <c r="O108" s="60">
        <v>0.06</v>
      </c>
      <c r="P108" s="61">
        <f t="shared" si="2"/>
        <v>6.0000000000000019E-2</v>
      </c>
      <c r="Q108" s="61">
        <f t="shared" si="3"/>
        <v>6.0000000000000019E-2</v>
      </c>
      <c r="R108" s="62">
        <v>0</v>
      </c>
    </row>
    <row r="109" spans="1:18" ht="15" x14ac:dyDescent="0.25">
      <c r="A109" s="15">
        <v>107</v>
      </c>
      <c r="B109" s="51">
        <v>478</v>
      </c>
      <c r="C109" s="54">
        <v>0</v>
      </c>
      <c r="D109" s="52">
        <v>0</v>
      </c>
      <c r="E109" s="52">
        <v>0</v>
      </c>
      <c r="F109" s="52">
        <v>0</v>
      </c>
      <c r="G109" s="52">
        <v>0</v>
      </c>
      <c r="H109" s="52">
        <v>0</v>
      </c>
      <c r="I109" s="52">
        <v>0</v>
      </c>
      <c r="J109" s="52">
        <v>0</v>
      </c>
      <c r="K109" s="52">
        <v>0</v>
      </c>
      <c r="L109" s="52">
        <v>0</v>
      </c>
      <c r="M109" s="52">
        <v>0</v>
      </c>
      <c r="N109" s="52">
        <v>0</v>
      </c>
      <c r="O109" s="52">
        <v>0</v>
      </c>
      <c r="P109" s="44">
        <f t="shared" si="2"/>
        <v>0</v>
      </c>
      <c r="Q109" s="44">
        <f t="shared" si="3"/>
        <v>0</v>
      </c>
      <c r="R109" s="47">
        <v>0</v>
      </c>
    </row>
    <row r="110" spans="1:18" s="63" customFormat="1" ht="15" x14ac:dyDescent="0.25">
      <c r="A110" s="57">
        <v>108</v>
      </c>
      <c r="B110" s="58">
        <v>520</v>
      </c>
      <c r="C110" s="59">
        <v>0.04</v>
      </c>
      <c r="D110" s="60">
        <v>0.04</v>
      </c>
      <c r="E110" s="60">
        <v>0.04</v>
      </c>
      <c r="F110" s="60">
        <v>0.04</v>
      </c>
      <c r="G110" s="60">
        <v>0.04</v>
      </c>
      <c r="H110" s="60">
        <v>0.04</v>
      </c>
      <c r="I110" s="60">
        <v>0.04</v>
      </c>
      <c r="J110" s="60">
        <v>0.04</v>
      </c>
      <c r="K110" s="60">
        <v>0.04</v>
      </c>
      <c r="L110" s="60">
        <v>0.04</v>
      </c>
      <c r="M110" s="60">
        <v>0.04</v>
      </c>
      <c r="N110" s="60">
        <v>0.04</v>
      </c>
      <c r="O110" s="60">
        <v>0.04</v>
      </c>
      <c r="P110" s="61">
        <f t="shared" si="2"/>
        <v>3.9999999999999994E-2</v>
      </c>
      <c r="Q110" s="61">
        <f t="shared" si="3"/>
        <v>3.9999999999999994E-2</v>
      </c>
      <c r="R110" s="62">
        <v>0</v>
      </c>
    </row>
    <row r="111" spans="1:18" s="63" customFormat="1" ht="15" x14ac:dyDescent="0.25">
      <c r="A111" s="57">
        <v>109</v>
      </c>
      <c r="B111" s="58">
        <v>580</v>
      </c>
      <c r="C111" s="59">
        <v>0.03</v>
      </c>
      <c r="D111" s="60">
        <v>0.03</v>
      </c>
      <c r="E111" s="60">
        <v>0.03</v>
      </c>
      <c r="F111" s="60">
        <v>0.03</v>
      </c>
      <c r="G111" s="60">
        <v>0.03</v>
      </c>
      <c r="H111" s="60">
        <v>0.03</v>
      </c>
      <c r="I111" s="60">
        <v>0.03</v>
      </c>
      <c r="J111" s="60">
        <v>0.03</v>
      </c>
      <c r="K111" s="60">
        <v>0.03</v>
      </c>
      <c r="L111" s="60">
        <v>0.03</v>
      </c>
      <c r="M111" s="60">
        <v>0.03</v>
      </c>
      <c r="N111" s="60">
        <v>0.03</v>
      </c>
      <c r="O111" s="60">
        <v>0.03</v>
      </c>
      <c r="P111" s="61">
        <f t="shared" si="2"/>
        <v>3.0000000000000009E-2</v>
      </c>
      <c r="Q111" s="61">
        <f t="shared" si="3"/>
        <v>3.0000000000000009E-2</v>
      </c>
      <c r="R111" s="62">
        <v>0</v>
      </c>
    </row>
    <row r="112" spans="1:18" s="63" customFormat="1" ht="15" x14ac:dyDescent="0.25">
      <c r="A112" s="57">
        <v>110</v>
      </c>
      <c r="B112" s="58">
        <v>584</v>
      </c>
      <c r="C112" s="59">
        <v>0.02</v>
      </c>
      <c r="D112" s="60">
        <v>0.02</v>
      </c>
      <c r="E112" s="60">
        <v>0.02</v>
      </c>
      <c r="F112" s="60">
        <v>0.02</v>
      </c>
      <c r="G112" s="60">
        <v>0.02</v>
      </c>
      <c r="H112" s="60">
        <v>0.02</v>
      </c>
      <c r="I112" s="60">
        <v>0.02</v>
      </c>
      <c r="J112" s="60">
        <v>0.02</v>
      </c>
      <c r="K112" s="60">
        <v>0.02</v>
      </c>
      <c r="L112" s="60">
        <v>0.02</v>
      </c>
      <c r="M112" s="60">
        <v>0.02</v>
      </c>
      <c r="N112" s="60">
        <v>0.02</v>
      </c>
      <c r="O112" s="60">
        <v>0.02</v>
      </c>
      <c r="P112" s="61">
        <f t="shared" si="2"/>
        <v>1.9999999999999997E-2</v>
      </c>
      <c r="Q112" s="61">
        <f t="shared" si="3"/>
        <v>1.9999999999999997E-2</v>
      </c>
      <c r="R112" s="62">
        <v>0</v>
      </c>
    </row>
    <row r="113" spans="1:18" ht="15" x14ac:dyDescent="0.25">
      <c r="A113" s="15">
        <v>111</v>
      </c>
      <c r="B113" s="51">
        <v>634</v>
      </c>
      <c r="C113" s="54">
        <v>0</v>
      </c>
      <c r="D113" s="52">
        <v>0</v>
      </c>
      <c r="E113" s="52">
        <v>0</v>
      </c>
      <c r="F113" s="52">
        <v>0</v>
      </c>
      <c r="G113" s="52">
        <v>0</v>
      </c>
      <c r="H113" s="52">
        <v>0</v>
      </c>
      <c r="I113" s="52">
        <v>0</v>
      </c>
      <c r="J113" s="52">
        <v>0</v>
      </c>
      <c r="K113" s="52">
        <v>0</v>
      </c>
      <c r="L113" s="52">
        <v>0</v>
      </c>
      <c r="M113" s="52">
        <v>0</v>
      </c>
      <c r="N113" s="52">
        <v>0</v>
      </c>
      <c r="O113" s="52">
        <v>0</v>
      </c>
      <c r="P113" s="44">
        <f t="shared" si="2"/>
        <v>0</v>
      </c>
      <c r="Q113" s="44">
        <f t="shared" si="3"/>
        <v>0</v>
      </c>
      <c r="R113" s="47">
        <v>0</v>
      </c>
    </row>
    <row r="114" spans="1:18" s="63" customFormat="1" ht="15" x14ac:dyDescent="0.25">
      <c r="A114" s="57">
        <v>112</v>
      </c>
      <c r="B114" s="58">
        <v>776</v>
      </c>
      <c r="C114" s="59">
        <v>0.01</v>
      </c>
      <c r="D114" s="60">
        <v>0.01</v>
      </c>
      <c r="E114" s="60">
        <v>0.01</v>
      </c>
      <c r="F114" s="60">
        <v>0.01</v>
      </c>
      <c r="G114" s="60">
        <v>0.01</v>
      </c>
      <c r="H114" s="60">
        <v>0.01</v>
      </c>
      <c r="I114" s="60">
        <v>0.01</v>
      </c>
      <c r="J114" s="60">
        <v>0.01</v>
      </c>
      <c r="K114" s="60">
        <v>0.01</v>
      </c>
      <c r="L114" s="60">
        <v>0.01</v>
      </c>
      <c r="M114" s="60">
        <v>0.01</v>
      </c>
      <c r="N114" s="60">
        <v>0.01</v>
      </c>
      <c r="O114" s="60">
        <v>0.01</v>
      </c>
      <c r="P114" s="61">
        <f t="shared" si="2"/>
        <v>9.9999999999999985E-3</v>
      </c>
      <c r="Q114" s="61">
        <f t="shared" si="3"/>
        <v>9.9999999999999985E-3</v>
      </c>
      <c r="R114" s="62">
        <v>0</v>
      </c>
    </row>
    <row r="115" spans="1:18" s="63" customFormat="1" ht="15" x14ac:dyDescent="0.25">
      <c r="A115" s="57">
        <v>113</v>
      </c>
      <c r="B115" s="58">
        <v>798</v>
      </c>
      <c r="C115" s="59">
        <v>0.01</v>
      </c>
      <c r="D115" s="60">
        <v>0.01</v>
      </c>
      <c r="E115" s="60">
        <v>0.01</v>
      </c>
      <c r="F115" s="60">
        <v>0.01</v>
      </c>
      <c r="G115" s="60">
        <v>0.01</v>
      </c>
      <c r="H115" s="60">
        <v>0.01</v>
      </c>
      <c r="I115" s="60">
        <v>0.01</v>
      </c>
      <c r="J115" s="60">
        <v>0.01</v>
      </c>
      <c r="K115" s="60">
        <v>0.01</v>
      </c>
      <c r="L115" s="60">
        <v>0.01</v>
      </c>
      <c r="M115" s="60">
        <v>0.01</v>
      </c>
      <c r="N115" s="60">
        <v>0.01</v>
      </c>
      <c r="O115" s="60">
        <v>0.01</v>
      </c>
      <c r="P115" s="61">
        <f t="shared" si="2"/>
        <v>9.9999999999999985E-3</v>
      </c>
      <c r="Q115" s="61">
        <f t="shared" si="3"/>
        <v>9.9999999999999985E-3</v>
      </c>
      <c r="R115" s="62">
        <v>0</v>
      </c>
    </row>
    <row r="116" spans="1:18" s="63" customFormat="1" ht="15" x14ac:dyDescent="0.25">
      <c r="A116" s="57">
        <v>114</v>
      </c>
      <c r="B116" s="58">
        <v>876</v>
      </c>
      <c r="C116" s="59">
        <v>0</v>
      </c>
      <c r="D116" s="60">
        <v>0</v>
      </c>
      <c r="E116" s="60">
        <v>0</v>
      </c>
      <c r="F116" s="60">
        <v>0</v>
      </c>
      <c r="G116" s="60">
        <v>0</v>
      </c>
      <c r="H116" s="60">
        <v>0</v>
      </c>
      <c r="I116" s="60">
        <v>0</v>
      </c>
      <c r="J116" s="60">
        <v>0</v>
      </c>
      <c r="K116" s="60">
        <v>0</v>
      </c>
      <c r="L116" s="60">
        <v>0</v>
      </c>
      <c r="M116" s="60">
        <v>0</v>
      </c>
      <c r="N116" s="60">
        <v>0</v>
      </c>
      <c r="O116" s="60">
        <v>0</v>
      </c>
      <c r="P116" s="61">
        <f t="shared" si="2"/>
        <v>0</v>
      </c>
      <c r="Q116" s="61">
        <f t="shared" si="3"/>
        <v>0</v>
      </c>
      <c r="R116" s="62">
        <v>0</v>
      </c>
    </row>
    <row r="117" spans="1:18" s="63" customFormat="1" ht="15" x14ac:dyDescent="0.25">
      <c r="A117" s="57">
        <v>115</v>
      </c>
      <c r="B117" s="58">
        <v>882</v>
      </c>
      <c r="C117" s="59">
        <v>4.49</v>
      </c>
      <c r="D117" s="60">
        <v>4.49</v>
      </c>
      <c r="E117" s="60">
        <v>4.49</v>
      </c>
      <c r="F117" s="60">
        <v>4.49</v>
      </c>
      <c r="G117" s="60">
        <v>4.49</v>
      </c>
      <c r="H117" s="60">
        <v>4.49</v>
      </c>
      <c r="I117" s="60">
        <v>4.49</v>
      </c>
      <c r="J117" s="60">
        <v>4.49</v>
      </c>
      <c r="K117" s="60">
        <v>4.4800000000000004</v>
      </c>
      <c r="L117" s="60">
        <v>4.4800000000000004</v>
      </c>
      <c r="M117" s="60">
        <v>4.4800000000000004</v>
      </c>
      <c r="N117" s="60">
        <v>4.4800000000000004</v>
      </c>
      <c r="O117" s="60">
        <v>4.4800000000000004</v>
      </c>
      <c r="P117" s="61">
        <f t="shared" si="2"/>
        <v>4.4784615384615405</v>
      </c>
      <c r="Q117" s="61">
        <f t="shared" si="3"/>
        <v>4.4773626373626385</v>
      </c>
      <c r="R117" s="62">
        <v>0</v>
      </c>
    </row>
    <row r="120" spans="1:18" x14ac:dyDescent="0.2">
      <c r="O120" s="120" t="s">
        <v>247</v>
      </c>
      <c r="P120" s="120"/>
      <c r="Q120" s="120"/>
      <c r="R120" s="49">
        <f>AVERAGE(R3:R117)</f>
        <v>23.333130434782625</v>
      </c>
    </row>
  </sheetData>
  <mergeCells count="1">
    <mergeCell ref="O120:Q120"/>
  </mergeCells>
  <pageMargins left="0.75000000000000011" right="0.75000000000000011" top="1" bottom="1" header="0.5" footer="0.5"/>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4" workbookViewId="0">
      <selection activeCell="C19" sqref="C19"/>
    </sheetView>
  </sheetViews>
  <sheetFormatPr defaultRowHeight="12.75" x14ac:dyDescent="0.2"/>
  <cols>
    <col min="1" max="1" width="19" customWidth="1"/>
    <col min="2" max="256" width="17.28515625" customWidth="1"/>
  </cols>
  <sheetData>
    <row r="1" spans="1:5" x14ac:dyDescent="0.2">
      <c r="A1" s="122" t="s">
        <v>249</v>
      </c>
      <c r="B1" s="122"/>
      <c r="C1" s="122"/>
    </row>
    <row r="2" spans="1:5" ht="15" x14ac:dyDescent="0.2">
      <c r="A2" s="26" t="s">
        <v>236</v>
      </c>
      <c r="B2" s="26">
        <v>2000</v>
      </c>
      <c r="C2" s="26">
        <v>2012</v>
      </c>
    </row>
    <row r="3" spans="1:5" ht="15" x14ac:dyDescent="0.2">
      <c r="A3" s="26" t="s">
        <v>53</v>
      </c>
      <c r="B3" s="27">
        <v>104.23</v>
      </c>
      <c r="C3" s="27">
        <v>103.41</v>
      </c>
      <c r="D3" s="28"/>
    </row>
    <row r="4" spans="1:5" ht="15" x14ac:dyDescent="0.2">
      <c r="A4" s="26" t="s">
        <v>42</v>
      </c>
      <c r="B4" s="27">
        <v>338.39</v>
      </c>
      <c r="C4" s="27">
        <v>323.22000000000003</v>
      </c>
      <c r="D4" s="28"/>
    </row>
    <row r="5" spans="1:5" ht="15" x14ac:dyDescent="0.2">
      <c r="A5" s="26" t="s">
        <v>9</v>
      </c>
      <c r="B5" s="27">
        <v>24073.13</v>
      </c>
      <c r="C5" s="27">
        <v>23324.29</v>
      </c>
      <c r="D5" s="28"/>
    </row>
    <row r="6" spans="1:5" ht="15" x14ac:dyDescent="0.2">
      <c r="A6" s="26" t="s">
        <v>11</v>
      </c>
      <c r="B6" s="27">
        <v>4968.68</v>
      </c>
      <c r="C6" s="27">
        <v>4725.84</v>
      </c>
      <c r="D6" s="28"/>
    </row>
    <row r="7" spans="1:5" ht="15" x14ac:dyDescent="0.2">
      <c r="A7" s="26" t="s">
        <v>15</v>
      </c>
      <c r="B7" s="27">
        <v>2792.6</v>
      </c>
      <c r="C7" s="27">
        <v>2557.4499999999998</v>
      </c>
      <c r="D7" s="28"/>
    </row>
    <row r="8" spans="1:5" ht="15" x14ac:dyDescent="0.2">
      <c r="A8" s="26" t="s">
        <v>18</v>
      </c>
      <c r="B8" s="27">
        <v>2091.0500000000002</v>
      </c>
      <c r="C8" s="27">
        <v>2064.2399999999998</v>
      </c>
      <c r="D8" s="28"/>
    </row>
    <row r="9" spans="1:5" ht="15" x14ac:dyDescent="0.2">
      <c r="A9" s="26" t="s">
        <v>80</v>
      </c>
      <c r="B9" s="27">
        <v>1.67</v>
      </c>
      <c r="C9" s="27">
        <v>1.67</v>
      </c>
      <c r="D9" s="28"/>
    </row>
    <row r="10" spans="1:5" ht="15" x14ac:dyDescent="0.2">
      <c r="A10" s="26" t="s">
        <v>19</v>
      </c>
      <c r="B10" s="27">
        <v>1933.45</v>
      </c>
      <c r="C10" s="27">
        <v>1886.33</v>
      </c>
      <c r="D10" s="28"/>
    </row>
    <row r="11" spans="1:5" ht="15" x14ac:dyDescent="0.2">
      <c r="A11" s="26" t="s">
        <v>33</v>
      </c>
      <c r="B11" s="27">
        <v>716.4</v>
      </c>
      <c r="C11" s="27">
        <v>708.17</v>
      </c>
      <c r="D11" s="28"/>
    </row>
    <row r="12" spans="1:5" ht="15" x14ac:dyDescent="0.2">
      <c r="A12" s="26" t="s">
        <v>112</v>
      </c>
      <c r="B12" s="29">
        <f>SUM(B3:B11)</f>
        <v>37019.599999999999</v>
      </c>
      <c r="C12" s="29">
        <f>SUM(C3:C11)</f>
        <v>35694.620000000003</v>
      </c>
      <c r="D12" s="56">
        <f>(B12-C12)/B12</f>
        <v>3.5791310549006361E-2</v>
      </c>
      <c r="E12" s="55"/>
    </row>
    <row r="13" spans="1:5" ht="14.25" x14ac:dyDescent="0.2">
      <c r="A13" s="30"/>
      <c r="B13" s="31"/>
      <c r="C13" s="31"/>
      <c r="D13" s="56"/>
    </row>
    <row r="14" spans="1:5" ht="14.25" x14ac:dyDescent="0.2">
      <c r="A14" s="30"/>
      <c r="B14" s="28"/>
      <c r="C14" s="31"/>
      <c r="D14" s="56"/>
    </row>
    <row r="15" spans="1:5" x14ac:dyDescent="0.2">
      <c r="B15" s="28"/>
      <c r="C15" s="28"/>
      <c r="D15" s="56"/>
    </row>
    <row r="16" spans="1:5" x14ac:dyDescent="0.2">
      <c r="B16" s="28"/>
      <c r="C16" s="28"/>
      <c r="D16" s="56"/>
    </row>
    <row r="17" spans="1:4" x14ac:dyDescent="0.2">
      <c r="B17" s="28"/>
      <c r="C17" s="28"/>
      <c r="D17" s="56"/>
    </row>
    <row r="18" spans="1:4" s="64" customFormat="1" x14ac:dyDescent="0.2">
      <c r="A18" s="121" t="s">
        <v>234</v>
      </c>
      <c r="B18" s="121"/>
      <c r="C18" s="121"/>
      <c r="D18" s="56"/>
    </row>
    <row r="19" spans="1:4" ht="15" x14ac:dyDescent="0.2">
      <c r="A19" s="65" t="s">
        <v>236</v>
      </c>
      <c r="B19" s="65" t="s">
        <v>237</v>
      </c>
      <c r="C19" s="65" t="s">
        <v>238</v>
      </c>
      <c r="D19" s="56"/>
    </row>
    <row r="20" spans="1:4" ht="15" x14ac:dyDescent="0.2">
      <c r="A20" s="26" t="s">
        <v>53</v>
      </c>
      <c r="B20" s="27">
        <v>146.52000000000001</v>
      </c>
      <c r="C20" s="27">
        <v>143.44999999999999</v>
      </c>
      <c r="D20" s="56"/>
    </row>
    <row r="21" spans="1:4" ht="15" x14ac:dyDescent="0.2">
      <c r="A21" s="26" t="s">
        <v>42</v>
      </c>
      <c r="B21" s="1">
        <v>753.39</v>
      </c>
      <c r="C21" s="1">
        <v>653.75</v>
      </c>
      <c r="D21" s="56"/>
    </row>
    <row r="22" spans="1:4" ht="15" x14ac:dyDescent="0.2">
      <c r="A22" s="26" t="s">
        <v>9</v>
      </c>
      <c r="B22" s="1">
        <v>46641.52</v>
      </c>
      <c r="C22" s="1">
        <v>43059.57</v>
      </c>
      <c r="D22" s="56"/>
    </row>
    <row r="23" spans="1:4" ht="15" x14ac:dyDescent="0.2">
      <c r="A23" s="26" t="s">
        <v>11</v>
      </c>
      <c r="B23" s="1">
        <v>8737.9500000000007</v>
      </c>
      <c r="C23" s="1">
        <v>7700.43</v>
      </c>
      <c r="D23" s="56"/>
    </row>
    <row r="24" spans="1:4" ht="15" x14ac:dyDescent="0.2">
      <c r="A24" s="26" t="s">
        <v>15</v>
      </c>
      <c r="B24" s="1">
        <v>4205.1899999999996</v>
      </c>
      <c r="C24" s="1">
        <v>3827.24</v>
      </c>
      <c r="D24" s="56"/>
    </row>
    <row r="25" spans="1:4" ht="15" x14ac:dyDescent="0.2">
      <c r="A25" s="26" t="s">
        <v>18</v>
      </c>
      <c r="B25" s="1">
        <v>2115.15</v>
      </c>
      <c r="C25" s="1">
        <v>2087.61</v>
      </c>
      <c r="D25" s="56"/>
    </row>
    <row r="26" spans="1:4" ht="15" x14ac:dyDescent="0.2">
      <c r="A26" s="26" t="s">
        <v>80</v>
      </c>
      <c r="B26" s="1">
        <v>1.67</v>
      </c>
      <c r="C26" s="1">
        <v>1.65</v>
      </c>
      <c r="D26" s="56"/>
    </row>
    <row r="27" spans="1:4" ht="15" x14ac:dyDescent="0.2">
      <c r="A27" s="26" t="s">
        <v>19</v>
      </c>
      <c r="B27" s="1">
        <v>4361.6499999999996</v>
      </c>
      <c r="C27" s="1">
        <v>3999.79</v>
      </c>
      <c r="D27" s="56"/>
    </row>
    <row r="28" spans="1:4" ht="15" x14ac:dyDescent="0.2">
      <c r="A28" s="26" t="s">
        <v>33</v>
      </c>
      <c r="B28" s="1">
        <v>1287.9100000000001</v>
      </c>
      <c r="C28" s="1">
        <v>1262.93</v>
      </c>
      <c r="D28" s="56"/>
    </row>
    <row r="29" spans="1:4" ht="15" x14ac:dyDescent="0.2">
      <c r="A29" s="26" t="s">
        <v>112</v>
      </c>
      <c r="B29" s="29">
        <f>SUM(B20:B28)</f>
        <v>68250.950000000012</v>
      </c>
      <c r="C29" s="29">
        <f>SUM(C20:C28)</f>
        <v>62736.42</v>
      </c>
      <c r="D29" s="56">
        <f t="shared" ref="D29" si="0">(B29-C29)/B29</f>
        <v>8.0797849700260771E-2</v>
      </c>
    </row>
    <row r="30" spans="1:4" x14ac:dyDescent="0.2">
      <c r="B30" s="32"/>
      <c r="C30" s="32"/>
    </row>
  </sheetData>
  <mergeCells count="2">
    <mergeCell ref="A18:C18"/>
    <mergeCell ref="A1:C1"/>
  </mergeCells>
  <pageMargins left="0.75000000000000011" right="0.75000000000000011" top="1" bottom="1" header="0.5" footer="0.5"/>
  <pageSetup fitToWidth="0"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M68" sqref="M68"/>
    </sheetView>
  </sheetViews>
  <sheetFormatPr defaultRowHeight="12.75" x14ac:dyDescent="0.2"/>
  <cols>
    <col min="1" max="1" width="6.140625" bestFit="1" customWidth="1"/>
    <col min="2" max="14" width="8.42578125" bestFit="1" customWidth="1"/>
    <col min="15" max="15" width="15.42578125" bestFit="1" customWidth="1"/>
    <col min="16" max="256" width="17.28515625" customWidth="1"/>
  </cols>
  <sheetData>
    <row r="1" spans="1:15" ht="15" x14ac:dyDescent="0.25">
      <c r="A1" s="33" t="s">
        <v>239</v>
      </c>
      <c r="B1" s="33">
        <v>2000</v>
      </c>
      <c r="C1" s="33">
        <v>2001</v>
      </c>
      <c r="D1" s="33">
        <v>2002</v>
      </c>
      <c r="E1" s="33">
        <v>2003</v>
      </c>
      <c r="F1" s="33">
        <v>2004</v>
      </c>
      <c r="G1" s="33">
        <v>2005</v>
      </c>
      <c r="H1" s="33">
        <v>2006</v>
      </c>
      <c r="I1" s="33">
        <v>2007</v>
      </c>
      <c r="J1" s="33">
        <v>2008</v>
      </c>
      <c r="K1" s="33">
        <v>2009</v>
      </c>
      <c r="L1" s="33">
        <v>2010</v>
      </c>
      <c r="M1" s="33">
        <v>2011</v>
      </c>
      <c r="N1" s="33">
        <v>2012</v>
      </c>
      <c r="O1" s="33" t="s">
        <v>240</v>
      </c>
    </row>
    <row r="2" spans="1:15" ht="15" x14ac:dyDescent="0.25">
      <c r="A2" s="34" t="s">
        <v>241</v>
      </c>
      <c r="B2" s="35">
        <v>197994</v>
      </c>
      <c r="C2" s="35">
        <v>197994</v>
      </c>
      <c r="D2" s="35">
        <v>197994</v>
      </c>
      <c r="E2" s="35">
        <v>197994</v>
      </c>
      <c r="F2" s="35">
        <v>197993</v>
      </c>
      <c r="G2" s="35">
        <v>197992</v>
      </c>
      <c r="H2" s="35">
        <v>197991</v>
      </c>
      <c r="I2" s="35">
        <v>197977</v>
      </c>
      <c r="J2" s="35">
        <v>197971</v>
      </c>
      <c r="K2" s="35">
        <v>197970</v>
      </c>
      <c r="L2" s="35">
        <v>197968</v>
      </c>
      <c r="M2" s="35">
        <v>197962</v>
      </c>
      <c r="N2" s="35">
        <v>197961</v>
      </c>
      <c r="O2" s="36">
        <v>2.0000000000000001E-4</v>
      </c>
    </row>
    <row r="3" spans="1:15" ht="15" x14ac:dyDescent="0.25">
      <c r="A3" s="34" t="s">
        <v>242</v>
      </c>
      <c r="B3" s="35">
        <v>93090</v>
      </c>
      <c r="C3" s="35">
        <v>93020</v>
      </c>
      <c r="D3" s="35">
        <v>92946</v>
      </c>
      <c r="E3" s="35">
        <v>92895</v>
      </c>
      <c r="F3" s="35">
        <v>92713</v>
      </c>
      <c r="G3" s="35">
        <v>91220</v>
      </c>
      <c r="H3" s="35">
        <v>90872</v>
      </c>
      <c r="I3" s="35">
        <v>90839</v>
      </c>
      <c r="J3" s="35">
        <v>90760</v>
      </c>
      <c r="K3" s="35">
        <v>90627</v>
      </c>
      <c r="L3" s="35">
        <v>90109</v>
      </c>
      <c r="M3" s="35">
        <v>89988</v>
      </c>
      <c r="N3" s="35">
        <v>89945</v>
      </c>
      <c r="O3" s="36">
        <v>3.3799999999999997E-2</v>
      </c>
    </row>
    <row r="4" spans="1:15" ht="15" x14ac:dyDescent="0.25">
      <c r="A4" s="34" t="s">
        <v>243</v>
      </c>
      <c r="B4" s="35">
        <v>24648</v>
      </c>
      <c r="C4" s="35">
        <v>24637</v>
      </c>
      <c r="D4" s="35">
        <v>24636</v>
      </c>
      <c r="E4" s="35">
        <v>24634</v>
      </c>
      <c r="F4" s="35">
        <v>24633</v>
      </c>
      <c r="G4" s="35">
        <v>24627</v>
      </c>
      <c r="H4" s="35">
        <v>24619</v>
      </c>
      <c r="I4" s="35">
        <v>24598</v>
      </c>
      <c r="J4" s="35">
        <v>24584</v>
      </c>
      <c r="K4" s="35">
        <v>24576</v>
      </c>
      <c r="L4" s="35">
        <v>24549</v>
      </c>
      <c r="M4" s="35">
        <v>24542</v>
      </c>
      <c r="N4" s="35">
        <v>24532</v>
      </c>
      <c r="O4" s="36">
        <v>4.7000000000000002E-3</v>
      </c>
    </row>
    <row r="5" spans="1:15" ht="15" x14ac:dyDescent="0.25">
      <c r="A5" s="34" t="s">
        <v>244</v>
      </c>
      <c r="B5" s="35">
        <v>14807</v>
      </c>
      <c r="C5" s="35">
        <v>14804</v>
      </c>
      <c r="D5" s="35">
        <v>14803</v>
      </c>
      <c r="E5" s="35">
        <v>14802</v>
      </c>
      <c r="F5" s="35">
        <v>14798</v>
      </c>
      <c r="G5" s="35">
        <v>14796</v>
      </c>
      <c r="H5" s="35">
        <v>14791</v>
      </c>
      <c r="I5" s="35">
        <v>14785</v>
      </c>
      <c r="J5" s="35">
        <v>14782</v>
      </c>
      <c r="K5" s="35">
        <v>14779</v>
      </c>
      <c r="L5" s="35">
        <v>14773</v>
      </c>
      <c r="M5" s="35">
        <v>14763</v>
      </c>
      <c r="N5" s="35">
        <v>14748</v>
      </c>
      <c r="O5" s="36">
        <v>4.0000000000000001E-3</v>
      </c>
    </row>
    <row r="6" spans="1:15" ht="15" x14ac:dyDescent="0.25">
      <c r="A6" s="34" t="s">
        <v>245</v>
      </c>
      <c r="B6" s="35">
        <v>11360</v>
      </c>
      <c r="C6" s="35">
        <v>11359</v>
      </c>
      <c r="D6" s="35">
        <v>11359</v>
      </c>
      <c r="E6" s="35">
        <v>11357</v>
      </c>
      <c r="F6" s="35">
        <v>11354</v>
      </c>
      <c r="G6" s="35">
        <v>11323</v>
      </c>
      <c r="H6" s="35">
        <v>11322</v>
      </c>
      <c r="I6" s="35">
        <v>11320</v>
      </c>
      <c r="J6" s="35">
        <v>11310</v>
      </c>
      <c r="K6" s="35">
        <v>11305</v>
      </c>
      <c r="L6" s="35">
        <v>11299</v>
      </c>
      <c r="M6" s="35">
        <v>11298</v>
      </c>
      <c r="N6" s="35">
        <v>11296</v>
      </c>
      <c r="O6" s="36">
        <v>5.5999999999999999E-3</v>
      </c>
    </row>
    <row r="7" spans="1:15" ht="15" x14ac:dyDescent="0.25">
      <c r="A7" s="37" t="s">
        <v>246</v>
      </c>
      <c r="B7" s="38">
        <v>341898</v>
      </c>
      <c r="C7" s="38">
        <v>341815</v>
      </c>
      <c r="D7" s="38">
        <v>341736</v>
      </c>
      <c r="E7" s="38">
        <v>341682</v>
      </c>
      <c r="F7" s="38">
        <v>341491</v>
      </c>
      <c r="G7" s="38">
        <v>339958</v>
      </c>
      <c r="H7" s="38">
        <v>339595</v>
      </c>
      <c r="I7" s="38">
        <v>339517</v>
      </c>
      <c r="J7" s="38">
        <v>339408</v>
      </c>
      <c r="K7" s="38">
        <v>339256</v>
      </c>
      <c r="L7" s="38">
        <v>338698</v>
      </c>
      <c r="M7" s="38">
        <v>338553</v>
      </c>
      <c r="N7" s="38">
        <v>338483</v>
      </c>
      <c r="O7" s="39">
        <v>0.01</v>
      </c>
    </row>
  </sheetData>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Countries </vt:lpstr>
      <vt:lpstr>MFW MASTER</vt:lpstr>
      <vt:lpstr>TEOW MASTER</vt:lpstr>
      <vt:lpstr>MFW_TREND_2013_2014</vt:lpstr>
      <vt:lpstr>TEOW_TREND_2013_2014 &amp; Gain App</vt:lpstr>
      <vt:lpstr>ASEAN</vt:lpstr>
      <vt:lpstr>Ramsar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sehamilton</dc:creator>
  <cp:lastModifiedBy>Stuart E. Hamilton, Ph.D</cp:lastModifiedBy>
  <cp:lastPrinted>2015-12-01T14:35:45Z</cp:lastPrinted>
  <dcterms:created xsi:type="dcterms:W3CDTF">2015-09-05T19:40:37Z</dcterms:created>
  <dcterms:modified xsi:type="dcterms:W3CDTF">2016-01-06T02:14:17Z</dcterms:modified>
</cp:coreProperties>
</file>