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Lucas\excel-dio\"/>
    </mc:Choice>
  </mc:AlternateContent>
  <bookViews>
    <workbookView xWindow="0" yWindow="0" windowWidth="24000" windowHeight="9630" tabRatio="576"/>
  </bookViews>
  <sheets>
    <sheet name="APP Investimentos" sheetId="1" r:id="rId1"/>
    <sheet name="APOIO" sheetId="2" r:id="rId2"/>
  </sheets>
  <definedNames>
    <definedName name="aporte">'APP Investimentos'!$D$18</definedName>
    <definedName name="patrimonio">'APP Investimentos'!$D$21</definedName>
    <definedName name="qtd_anos">'APP Investimentos'!$D$19</definedName>
    <definedName name="rendimento_carteira">'APP Investimentos'!$D$14</definedName>
    <definedName name="salario">'APP Investimentos'!$D$13</definedName>
    <definedName name="sugestao_investimento">'APP Investimentos'!$D$15</definedName>
    <definedName name="taxa_mensal">'APP Investimentos'!$D$20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D38" i="1" s="1"/>
  <c r="C39" i="1"/>
  <c r="C40" i="1"/>
  <c r="C41" i="1"/>
  <c r="C36" i="1"/>
  <c r="D36" i="1" s="1"/>
  <c r="A20" i="2"/>
  <c r="A19" i="2"/>
  <c r="A18" i="2"/>
  <c r="A17" i="2"/>
  <c r="A16" i="2"/>
  <c r="A15" i="2"/>
  <c r="A14" i="2"/>
  <c r="A13" i="2"/>
  <c r="A12" i="2"/>
  <c r="A11" i="2"/>
  <c r="A10" i="2"/>
  <c r="A9" i="2"/>
  <c r="A4" i="2"/>
  <c r="A5" i="2"/>
  <c r="A6" i="2"/>
  <c r="A7" i="2"/>
  <c r="A8" i="2"/>
  <c r="A3" i="2"/>
  <c r="D37" i="1"/>
  <c r="C33" i="1"/>
  <c r="D39" i="1" l="1"/>
  <c r="D41" i="1"/>
  <c r="D40" i="1"/>
  <c r="D21" i="1"/>
  <c r="D22" i="1" s="1"/>
  <c r="D15" i="1"/>
  <c r="C25" i="1"/>
  <c r="D25" i="1" s="1"/>
  <c r="C26" i="1"/>
  <c r="D26" i="1" s="1"/>
  <c r="C27" i="1"/>
  <c r="D27" i="1" s="1"/>
  <c r="C28" i="1"/>
  <c r="D28" i="1" s="1"/>
  <c r="C29" i="1"/>
  <c r="D29" i="1" s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<sst xmlns="http://schemas.openxmlformats.org/spreadsheetml/2006/main" count="69" uniqueCount="34">
  <si>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</si>
  <si>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</si>
  <si>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Por Quantos anos?</t>
  </si>
  <si>
    <t>Taxa de Rendimento Mensal</t>
  </si>
  <si>
    <t>Patrimônio Acumulado</t>
  </si>
  <si>
    <t>Dividendos Mensais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</si>
  <si>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</si>
  <si>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</si>
  <si>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</si>
  <si>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</si>
  <si>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</si>
  <si>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</si>
  <si>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</si>
  <si>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</si>
  <si>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Salário</t>
  </si>
  <si>
    <t>Rendimento na Carteira</t>
  </si>
  <si>
    <t>VALOR A SER INVESTIDO POR MÊS</t>
  </si>
  <si>
    <t>PERFIL</t>
  </si>
  <si>
    <t>TIPOS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</si>
  <si>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</si>
  <si>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</si>
  <si>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</si>
  <si>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</si>
  <si>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</si>
  <si>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</si>
  <si>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</si>
  <si>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Conversador</t>
  </si>
  <si>
    <t>Agressivo</t>
  </si>
  <si>
    <t>TIPO DE FII</t>
  </si>
  <si>
    <t>%</t>
  </si>
  <si>
    <t>CHAVE</t>
  </si>
  <si>
    <t>Moderado</t>
  </si>
  <si>
    <t>HOTELARIAS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</si>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</sst>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9C6500"/>
      <name val="Calibri"/>
      <family val="2"/>
      <scheme val="minor"/>
    </font>
    <font>
      <sz val="12"/>
      <color rgb="FF9C65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B0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8" fontId="6" fillId="3" borderId="14" xfId="0" applyNumberFormat="1" applyFont="1" applyFill="1" applyBorder="1" applyAlignment="1">
      <alignment horizontal="center"/>
    </xf>
    <xf numFmtId="8" fontId="6" fillId="3" borderId="7" xfId="0" applyNumberFormat="1" applyFont="1" applyFill="1" applyBorder="1" applyAlignment="1">
      <alignment horizontal="center"/>
    </xf>
    <xf numFmtId="8" fontId="6" fillId="3" borderId="12" xfId="0" applyNumberFormat="1" applyFont="1" applyFill="1" applyBorder="1" applyAlignment="1">
      <alignment horizontal="center"/>
    </xf>
    <xf numFmtId="8" fontId="6" fillId="3" borderId="9" xfId="0" applyNumberFormat="1" applyFont="1" applyFill="1" applyBorder="1" applyAlignment="1">
      <alignment horizontal="center"/>
    </xf>
    <xf numFmtId="8" fontId="6" fillId="3" borderId="13" xfId="0" applyNumberFormat="1" applyFont="1" applyFill="1" applyBorder="1" applyAlignment="1">
      <alignment horizontal="center"/>
    </xf>
    <xf numFmtId="8" fontId="6" fillId="3" borderId="1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0" fontId="5" fillId="0" borderId="9" xfId="0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8" fontId="5" fillId="3" borderId="9" xfId="0" applyNumberFormat="1" applyFont="1" applyFill="1" applyBorder="1" applyAlignment="1">
      <alignment horizontal="center"/>
    </xf>
    <xf numFmtId="8" fontId="5" fillId="3" borderId="11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9" fontId="6" fillId="0" borderId="20" xfId="0" applyNumberFormat="1" applyFont="1" applyBorder="1" applyAlignment="1">
      <alignment horizontal="center"/>
    </xf>
    <xf numFmtId="164" fontId="6" fillId="0" borderId="21" xfId="1" applyNumberFormat="1" applyFont="1" applyBorder="1" applyAlignment="1">
      <alignment horizontal="center"/>
    </xf>
    <xf numFmtId="0" fontId="6" fillId="0" borderId="6" xfId="0" applyFont="1" applyBorder="1" applyAlignment="1">
      <alignment horizontal="left" indent="4"/>
    </xf>
    <xf numFmtId="0" fontId="6" fillId="0" borderId="7" xfId="0" applyFont="1" applyBorder="1" applyAlignment="1">
      <alignment horizontal="left" indent="4"/>
    </xf>
    <xf numFmtId="0" fontId="6" fillId="0" borderId="8" xfId="0" applyFont="1" applyBorder="1" applyAlignment="1">
      <alignment horizontal="left" indent="4"/>
    </xf>
    <xf numFmtId="0" fontId="6" fillId="0" borderId="9" xfId="0" applyFont="1" applyBorder="1" applyAlignment="1">
      <alignment horizontal="left" indent="4"/>
    </xf>
    <xf numFmtId="0" fontId="6" fillId="0" borderId="10" xfId="0" applyFont="1" applyBorder="1" applyAlignment="1">
      <alignment horizontal="left" indent="4"/>
    </xf>
    <xf numFmtId="0" fontId="6" fillId="0" borderId="11" xfId="0" applyFont="1" applyBorder="1" applyAlignment="1">
      <alignment horizontal="left" indent="4"/>
    </xf>
    <xf numFmtId="0" fontId="6" fillId="0" borderId="14" xfId="0" applyFont="1" applyBorder="1" applyAlignment="1">
      <alignment horizontal="left" indent="4"/>
    </xf>
    <xf numFmtId="0" fontId="6" fillId="0" borderId="12" xfId="0" applyFont="1" applyBorder="1" applyAlignment="1">
      <alignment horizontal="left" indent="4"/>
    </xf>
    <xf numFmtId="0" fontId="5" fillId="3" borderId="8" xfId="0" applyFont="1" applyFill="1" applyBorder="1" applyAlignment="1">
      <alignment horizontal="left" indent="4"/>
    </xf>
    <xf numFmtId="0" fontId="5" fillId="3" borderId="12" xfId="0" applyFont="1" applyFill="1" applyBorder="1" applyAlignment="1">
      <alignment horizontal="left" indent="4"/>
    </xf>
    <xf numFmtId="0" fontId="5" fillId="3" borderId="10" xfId="0" applyFont="1" applyFill="1" applyBorder="1" applyAlignment="1">
      <alignment horizontal="left" indent="4"/>
    </xf>
    <xf numFmtId="0" fontId="5" fillId="3" borderId="13" xfId="0" applyFont="1" applyFill="1" applyBorder="1" applyAlignment="1">
      <alignment horizontal="left" indent="4"/>
    </xf>
    <xf numFmtId="0" fontId="7" fillId="6" borderId="0" xfId="2"/>
    <xf numFmtId="0" fontId="0" fillId="7" borderId="0" xfId="0" applyFill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9" fontId="0" fillId="0" borderId="24" xfId="0" applyNumberFormat="1" applyBorder="1"/>
    <xf numFmtId="0" fontId="6" fillId="3" borderId="6" xfId="0" applyFont="1" applyFill="1" applyBorder="1" applyAlignment="1">
      <alignment horizontal="left" indent="4"/>
    </xf>
    <xf numFmtId="0" fontId="6" fillId="3" borderId="8" xfId="0" applyFont="1" applyFill="1" applyBorder="1" applyAlignment="1">
      <alignment horizontal="left" indent="4"/>
    </xf>
    <xf numFmtId="0" fontId="6" fillId="3" borderId="10" xfId="0" applyFont="1" applyFill="1" applyBorder="1" applyAlignment="1">
      <alignment horizontal="left" indent="4"/>
    </xf>
    <xf numFmtId="0" fontId="8" fillId="6" borderId="0" xfId="2" applyFont="1" applyBorder="1" applyAlignment="1">
      <alignment horizontal="left" indent="3"/>
    </xf>
    <xf numFmtId="0" fontId="8" fillId="6" borderId="0" xfId="2" applyFont="1" applyAlignment="1">
      <alignment horizontal="center"/>
    </xf>
    <xf numFmtId="0" fontId="5" fillId="7" borderId="0" xfId="0" applyFont="1" applyFill="1"/>
    <xf numFmtId="164" fontId="5" fillId="7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18" xfId="0" applyFont="1" applyFill="1" applyBorder="1"/>
    <xf numFmtId="0" fontId="6" fillId="3" borderId="24" xfId="0" applyFont="1" applyFill="1" applyBorder="1"/>
    <xf numFmtId="164" fontId="5" fillId="3" borderId="25" xfId="0" applyNumberFormat="1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9" fontId="6" fillId="0" borderId="27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9" fontId="6" fillId="0" borderId="12" xfId="0" applyNumberFormat="1" applyFont="1" applyBorder="1" applyAlignment="1">
      <alignment horizontal="center"/>
    </xf>
    <xf numFmtId="164" fontId="6" fillId="5" borderId="9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9" fontId="6" fillId="0" borderId="30" xfId="0" applyNumberFormat="1" applyFont="1" applyBorder="1" applyAlignment="1">
      <alignment horizontal="center"/>
    </xf>
    <xf numFmtId="164" fontId="6" fillId="5" borderId="31" xfId="0" applyNumberFormat="1" applyFont="1" applyFill="1" applyBorder="1" applyAlignment="1">
      <alignment horizontal="center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2" defaultPivotStyle="PivotStyleLight16"/>
  <colors>
    <mruColors>
      <color rgb="FF0B0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'APP Investimentos'!$C$35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'APP Investimentos'!$B$36:$B$41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'APP Investimentos'!$C$36:$C$41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D-4A30-AF9F-F917026A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43</xdr:row>
      <xdr:rowOff>180975</xdr:rowOff>
    </xdr:from>
    <xdr:to>
      <xdr:col>4</xdr:col>
      <xdr:colOff>0</xdr:colOff>
      <xdr:row>58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390524</xdr:colOff>
      <xdr:row>1</xdr:row>
      <xdr:rowOff>171450</xdr:rowOff>
    </xdr:from>
    <xdr:to>
      <xdr:col>4</xdr:col>
      <xdr:colOff>200025</xdr:colOff>
      <xdr:row>8</xdr:row>
      <xdr:rowOff>9525</xdr:rowOff>
    </xdr:to>
    <xdr:pic>
      <xdr:nvPicPr>
        <xdr:cNvPr id="5" name="LCD_IMAGEM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60" t="20422" r="4274" b="21161"/>
        <a:stretch/>
      </xdr:blipFill>
      <xdr:spPr>
        <a:xfrm>
          <a:off x="390524" y="361950"/>
          <a:ext cx="5410201" cy="117157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H42"/>
  <sheetViews>
    <sheetView showGridLines="0" tabSelected="1" workbookViewId="0">
      <selection activeCell="F10" sqref="F10"/>
    </sheetView>
  </sheetViews>
  <sheetFormatPr defaultColWidth="0" defaultRowHeight="15" x14ac:dyDescent="0.25"/>
  <cols>
    <col min="1" max="1" width="9.140625" customWidth="1"/>
    <col min="2" max="2" width="41.140625" bestFit="1" customWidth="1"/>
    <col min="3" max="3" width="19.140625" bestFit="1" customWidth="1"/>
    <col min="4" max="4" width="14.5703125" customWidth="1"/>
    <col min="5" max="5" width="6.7109375" customWidth="1"/>
    <col min="6" max="6" width="1.7109375" customWidth="1"/>
    <col min="7" max="7" width="3.85546875" customWidth="1"/>
    <col min="8" max="8" width="3" customWidth="1"/>
    <col min="9" max="16384" width="9.140625" hidden="1"/>
  </cols>
  <sheetData>
    <row r="11" spans="2:4" ht="15.75" thickBot="1" x14ac:dyDescent="0.3"/>
    <row r="12" spans="2:4" ht="19.5" thickBot="1" x14ac:dyDescent="0.3">
      <c r="B12" s="14" t="s">
        <v>13</v>
      </c>
      <c r="C12" s="15"/>
      <c r="D12" s="16"/>
    </row>
    <row r="13" spans="2:4" ht="15.75" x14ac:dyDescent="0.25">
      <c r="B13" s="25" t="s">
        <v>14</v>
      </c>
      <c r="C13" s="26"/>
      <c r="D13" s="22">
        <v>2000</v>
      </c>
    </row>
    <row r="14" spans="2:4" ht="15.75" x14ac:dyDescent="0.25">
      <c r="B14" s="27" t="s">
        <v>15</v>
      </c>
      <c r="C14" s="28"/>
      <c r="D14" s="23">
        <v>6.0000000000000001E-3</v>
      </c>
    </row>
    <row r="15" spans="2:4" ht="16.5" thickBot="1" x14ac:dyDescent="0.3">
      <c r="B15" s="29" t="s">
        <v>33</v>
      </c>
      <c r="C15" s="30"/>
      <c r="D15" s="24">
        <f>D13*30%</f>
        <v>600</v>
      </c>
    </row>
    <row r="17" spans="1:4" ht="26.25" customHeight="1" thickBot="1" x14ac:dyDescent="0.3">
      <c r="B17" s="9" t="s">
        <v>0</v>
      </c>
      <c r="C17" s="10"/>
      <c r="D17" s="11"/>
    </row>
    <row r="18" spans="1:4" ht="15.75" x14ac:dyDescent="0.25">
      <c r="B18" s="25" t="s">
        <v>1</v>
      </c>
      <c r="C18" s="31"/>
      <c r="D18" s="17">
        <v>200</v>
      </c>
    </row>
    <row r="19" spans="1:4" ht="15.75" x14ac:dyDescent="0.25">
      <c r="B19" s="27" t="s">
        <v>2</v>
      </c>
      <c r="C19" s="32"/>
      <c r="D19" s="18">
        <v>5</v>
      </c>
    </row>
    <row r="20" spans="1:4" ht="15.75" x14ac:dyDescent="0.25">
      <c r="B20" s="27" t="s">
        <v>3</v>
      </c>
      <c r="C20" s="32"/>
      <c r="D20" s="19">
        <v>1.0789999999999999E-2</v>
      </c>
    </row>
    <row r="21" spans="1:4" ht="15.75" x14ac:dyDescent="0.25">
      <c r="B21" s="33" t="s">
        <v>4</v>
      </c>
      <c r="C21" s="34"/>
      <c r="D21" s="20">
        <f>FV(taxa_mensal,qtd_anos*12,aporte*-1)</f>
        <v>16755.382799697527</v>
      </c>
    </row>
    <row r="22" spans="1:4" ht="16.5" thickBot="1" x14ac:dyDescent="0.3">
      <c r="B22" s="35" t="s">
        <v>5</v>
      </c>
      <c r="C22" s="36"/>
      <c r="D22" s="21">
        <f>patrimonio*rendimento_carteira</f>
        <v>100.53229679818516</v>
      </c>
    </row>
    <row r="23" spans="1:4" ht="15.75" thickBot="1" x14ac:dyDescent="0.3"/>
    <row r="24" spans="1:4" ht="22.5" customHeight="1" thickBot="1" x14ac:dyDescent="0.3">
      <c r="B24" s="12" t="s">
        <v>6</v>
      </c>
      <c r="C24" s="13"/>
      <c r="D24" s="2" t="s">
        <v>12</v>
      </c>
    </row>
    <row r="25" spans="1:4" ht="15.75" x14ac:dyDescent="0.25">
      <c r="A25" s="1">
        <v>2</v>
      </c>
      <c r="B25" s="52" t="s">
        <v>7</v>
      </c>
      <c r="C25" s="3">
        <f>FV($D$20,$A25*12,$D$18*-1)</f>
        <v>5445.5254595290435</v>
      </c>
      <c r="D25" s="4">
        <f>C25*rendimento_carteira</f>
        <v>32.673152757174265</v>
      </c>
    </row>
    <row r="26" spans="1:4" ht="15.75" x14ac:dyDescent="0.25">
      <c r="A26" s="1">
        <v>5</v>
      </c>
      <c r="B26" s="53" t="s">
        <v>8</v>
      </c>
      <c r="C26" s="5">
        <f>FV($D$20,$A26*12,$D$18*-1)</f>
        <v>16755.382799697527</v>
      </c>
      <c r="D26" s="6">
        <f>C26*rendimento_carteira</f>
        <v>100.53229679818516</v>
      </c>
    </row>
    <row r="27" spans="1:4" ht="15.75" x14ac:dyDescent="0.25">
      <c r="A27" s="1">
        <v>10</v>
      </c>
      <c r="B27" s="53" t="s">
        <v>9</v>
      </c>
      <c r="C27" s="5">
        <f>FV($D$20,$A27*12,$D$18*-1)</f>
        <v>48656.842506034438</v>
      </c>
      <c r="D27" s="6">
        <f>C27*rendimento_carteira</f>
        <v>291.94105503620665</v>
      </c>
    </row>
    <row r="28" spans="1:4" ht="15.75" x14ac:dyDescent="0.25">
      <c r="A28" s="1">
        <v>20</v>
      </c>
      <c r="B28" s="53" t="s">
        <v>10</v>
      </c>
      <c r="C28" s="5">
        <f>FV($D$20,$A28*12,$D$18*-1)</f>
        <v>225039.68001941612</v>
      </c>
      <c r="D28" s="6">
        <f>C28*rendimento_carteira</f>
        <v>1350.2380801164968</v>
      </c>
    </row>
    <row r="29" spans="1:4" ht="16.5" thickBot="1" x14ac:dyDescent="0.3">
      <c r="A29" s="1">
        <v>30</v>
      </c>
      <c r="B29" s="54" t="s">
        <v>11</v>
      </c>
      <c r="C29" s="7">
        <f>FV($D$20,$A29*12,$D$18*-1)</f>
        <v>864433.93100094295</v>
      </c>
      <c r="D29" s="8">
        <f>C29*rendimento_carteira</f>
        <v>5186.6035860056581</v>
      </c>
    </row>
    <row r="32" spans="1:4" ht="15.75" x14ac:dyDescent="0.25">
      <c r="B32" s="55" t="s">
        <v>17</v>
      </c>
      <c r="C32" s="56" t="s">
        <v>31</v>
      </c>
      <c r="D32" s="37"/>
    </row>
    <row r="33" spans="2:4" ht="15.75" x14ac:dyDescent="0.25">
      <c r="B33" s="57" t="s">
        <v>16</v>
      </c>
      <c r="C33" s="58">
        <f>aporte</f>
        <v>200</v>
      </c>
      <c r="D33" s="38"/>
    </row>
    <row r="34" spans="2:4" ht="15.75" thickBot="1" x14ac:dyDescent="0.3"/>
    <row r="35" spans="2:4" ht="15.75" x14ac:dyDescent="0.25">
      <c r="B35" s="59" t="s">
        <v>18</v>
      </c>
      <c r="C35" s="60" t="s">
        <v>19</v>
      </c>
      <c r="D35" s="61" t="s">
        <v>20</v>
      </c>
    </row>
    <row r="36" spans="2:4" ht="15.75" x14ac:dyDescent="0.25">
      <c r="B36" s="65" t="s">
        <v>21</v>
      </c>
      <c r="C36" s="66">
        <f>VLOOKUP($C$32&amp;"-"&amp;B36,APOIO!$A:$D,4,FALSE)</f>
        <v>0.32</v>
      </c>
      <c r="D36" s="67">
        <f>C36*$C$33</f>
        <v>64</v>
      </c>
    </row>
    <row r="37" spans="2:4" ht="15.75" x14ac:dyDescent="0.25">
      <c r="B37" s="68" t="s">
        <v>22</v>
      </c>
      <c r="C37" s="69">
        <f>VLOOKUP($C$32&amp;"-"&amp;B37,APOIO!$A:$D,4,FALSE)</f>
        <v>0.35</v>
      </c>
      <c r="D37" s="70">
        <f t="shared" ref="D37:D41" si="0">C37*$C$33</f>
        <v>70</v>
      </c>
    </row>
    <row r="38" spans="2:4" ht="15.75" x14ac:dyDescent="0.25">
      <c r="B38" s="68" t="s">
        <v>23</v>
      </c>
      <c r="C38" s="69">
        <f>VLOOKUP($C$32&amp;"-"&amp;B38,APOIO!$A:$D,4,FALSE)</f>
        <v>0.08</v>
      </c>
      <c r="D38" s="70">
        <f t="shared" si="0"/>
        <v>16</v>
      </c>
    </row>
    <row r="39" spans="2:4" ht="15.75" x14ac:dyDescent="0.25">
      <c r="B39" s="68" t="s">
        <v>24</v>
      </c>
      <c r="C39" s="69">
        <f>VLOOKUP($C$32&amp;"-"&amp;B39,APOIO!$A:$D,4,FALSE)</f>
        <v>0.05</v>
      </c>
      <c r="D39" s="70">
        <f t="shared" si="0"/>
        <v>10</v>
      </c>
    </row>
    <row r="40" spans="2:4" ht="15.75" x14ac:dyDescent="0.25">
      <c r="B40" s="68" t="s">
        <v>25</v>
      </c>
      <c r="C40" s="69">
        <f>VLOOKUP($C$32&amp;"-"&amp;B40,APOIO!$A:$D,4,FALSE)</f>
        <v>0.1</v>
      </c>
      <c r="D40" s="70">
        <f t="shared" si="0"/>
        <v>20</v>
      </c>
    </row>
    <row r="41" spans="2:4" ht="15.75" x14ac:dyDescent="0.25">
      <c r="B41" s="71" t="s">
        <v>32</v>
      </c>
      <c r="C41" s="72">
        <f>VLOOKUP($C$32&amp;"-"&amp;B41,APOIO!$A:$D,4,FALSE)</f>
        <v>0.1</v>
      </c>
      <c r="D41" s="73">
        <f t="shared" si="0"/>
        <v>20</v>
      </c>
    </row>
    <row r="42" spans="2:4" ht="16.5" thickBot="1" x14ac:dyDescent="0.3">
      <c r="B42" s="62"/>
      <c r="C42" s="63"/>
      <c r="D42" s="64">
        <v>200</v>
      </c>
    </row>
  </sheetData>
  <mergeCells count="11">
    <mergeCell ref="B24:C24"/>
    <mergeCell ref="B18:C18"/>
    <mergeCell ref="B19:C19"/>
    <mergeCell ref="B20:C20"/>
    <mergeCell ref="B21:C21"/>
    <mergeCell ref="B22:C22"/>
    <mergeCell ref="B17:D17"/>
    <mergeCell ref="B13:C13"/>
    <mergeCell ref="B14:C14"/>
    <mergeCell ref="B15:C15"/>
    <mergeCell ref="B12:D12"/>
  </mergeCells>
  <dataValidations count="1">
    <dataValidation type="list" allowBlank="1" showInputMessage="1" showErrorMessage="1" sqref="C32">
      <formula1>"Conversador,Moderado,Agressivo"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t="s">
        <v>30</v>
      </c>
      <c r="B2" t="s">
        <v>17</v>
      </c>
      <c r="C2" t="s">
        <v>28</v>
      </c>
      <c r="D2" s="40" t="s">
        <v>29</v>
      </c>
    </row>
    <row r="3" spans="1:4" x14ac:dyDescent="0.25">
      <c r="A3" t="str">
        <f>B3&amp;"-"&amp;C3</f>
        <v>Conversador-PAPEL</v>
      </c>
      <c r="B3" t="s">
        <v>26</v>
      </c>
      <c r="C3" s="40" t="s">
        <v>21</v>
      </c>
      <c r="D3" s="41">
        <v>0.3</v>
      </c>
    </row>
    <row r="4" spans="1:4" x14ac:dyDescent="0.25">
      <c r="A4" t="str">
        <f t="shared" ref="A4:A20" si="0">B4&amp;"-"&amp;C4</f>
        <v>Conversador-TIJOLO</v>
      </c>
      <c r="B4" t="s">
        <v>26</v>
      </c>
      <c r="C4" s="40" t="s">
        <v>22</v>
      </c>
      <c r="D4" s="41">
        <v>0.5</v>
      </c>
    </row>
    <row r="5" spans="1:4" x14ac:dyDescent="0.25">
      <c r="A5" t="str">
        <f t="shared" si="0"/>
        <v>Conversador-HÍBRIDOS</v>
      </c>
      <c r="B5" t="s">
        <v>26</v>
      </c>
      <c r="C5" s="40" t="s">
        <v>23</v>
      </c>
      <c r="D5" s="41">
        <v>0.1</v>
      </c>
    </row>
    <row r="6" spans="1:4" x14ac:dyDescent="0.25">
      <c r="A6" t="str">
        <f t="shared" si="0"/>
        <v>Conversador-FOFs</v>
      </c>
      <c r="B6" t="s">
        <v>26</v>
      </c>
      <c r="C6" s="40" t="s">
        <v>24</v>
      </c>
      <c r="D6" s="41">
        <v>0.1</v>
      </c>
    </row>
    <row r="7" spans="1:4" s="43" customFormat="1" x14ac:dyDescent="0.25">
      <c r="A7" s="43" t="str">
        <f t="shared" si="0"/>
        <v>Conversador-DESENVOLVIMENTO</v>
      </c>
      <c r="B7" s="43" t="s">
        <v>26</v>
      </c>
      <c r="C7" s="47" t="s">
        <v>25</v>
      </c>
      <c r="D7" s="48">
        <v>0</v>
      </c>
    </row>
    <row r="8" spans="1:4" s="44" customFormat="1" x14ac:dyDescent="0.25">
      <c r="A8" s="42" t="str">
        <f t="shared" si="0"/>
        <v>Conversador-HOTELARIAS</v>
      </c>
      <c r="B8" s="44" t="s">
        <v>26</v>
      </c>
      <c r="C8" s="45" t="s">
        <v>32</v>
      </c>
      <c r="D8" s="46">
        <v>0</v>
      </c>
    </row>
    <row r="9" spans="1:4" x14ac:dyDescent="0.25">
      <c r="A9" t="str">
        <f t="shared" si="0"/>
        <v>Moderado-PAPEL</v>
      </c>
      <c r="B9" t="s">
        <v>31</v>
      </c>
      <c r="C9" s="40" t="s">
        <v>21</v>
      </c>
      <c r="D9" s="39">
        <v>0.32</v>
      </c>
    </row>
    <row r="10" spans="1:4" x14ac:dyDescent="0.25">
      <c r="A10" t="str">
        <f t="shared" si="0"/>
        <v>Moderado-TIJOLO</v>
      </c>
      <c r="B10" t="s">
        <v>31</v>
      </c>
      <c r="C10" s="40" t="s">
        <v>22</v>
      </c>
      <c r="D10" s="39">
        <v>0.35</v>
      </c>
    </row>
    <row r="11" spans="1:4" x14ac:dyDescent="0.25">
      <c r="A11" t="str">
        <f t="shared" si="0"/>
        <v>Moderado-HÍBRIDOS</v>
      </c>
      <c r="B11" t="s">
        <v>31</v>
      </c>
      <c r="C11" s="40" t="s">
        <v>23</v>
      </c>
      <c r="D11" s="39">
        <v>0.08</v>
      </c>
    </row>
    <row r="12" spans="1:4" x14ac:dyDescent="0.25">
      <c r="A12" t="str">
        <f t="shared" si="0"/>
        <v>Moderado-FOFs</v>
      </c>
      <c r="B12" t="s">
        <v>31</v>
      </c>
      <c r="C12" s="40" t="s">
        <v>24</v>
      </c>
      <c r="D12" s="39">
        <v>0.05</v>
      </c>
    </row>
    <row r="13" spans="1:4" x14ac:dyDescent="0.25">
      <c r="A13" s="43" t="str">
        <f t="shared" si="0"/>
        <v>Moderado-DESENVOLVIMENTO</v>
      </c>
      <c r="B13" t="s">
        <v>31</v>
      </c>
      <c r="C13" s="40" t="s">
        <v>25</v>
      </c>
      <c r="D13" s="39">
        <v>0.1</v>
      </c>
    </row>
    <row r="14" spans="1:4" s="49" customFormat="1" ht="15.75" thickBot="1" x14ac:dyDescent="0.3">
      <c r="A14" s="49" t="str">
        <f t="shared" si="0"/>
        <v>Moderado-HOTELARIAS</v>
      </c>
      <c r="B14" s="49" t="s">
        <v>31</v>
      </c>
      <c r="C14" s="50" t="s">
        <v>32</v>
      </c>
      <c r="D14" s="51">
        <v>0.1</v>
      </c>
    </row>
    <row r="15" spans="1:4" x14ac:dyDescent="0.25">
      <c r="A15" t="str">
        <f t="shared" si="0"/>
        <v>Agressivo-PAPEL</v>
      </c>
      <c r="B15" t="s">
        <v>27</v>
      </c>
      <c r="C15" s="40" t="s">
        <v>21</v>
      </c>
      <c r="D15" s="39">
        <v>0.5</v>
      </c>
    </row>
    <row r="16" spans="1:4" x14ac:dyDescent="0.25">
      <c r="A16" t="str">
        <f t="shared" si="0"/>
        <v>Agressivo-TIJOLO</v>
      </c>
      <c r="B16" t="s">
        <v>27</v>
      </c>
      <c r="C16" s="40" t="s">
        <v>22</v>
      </c>
      <c r="D16" s="39">
        <v>0.1</v>
      </c>
    </row>
    <row r="17" spans="1:4" x14ac:dyDescent="0.25">
      <c r="A17" t="str">
        <f t="shared" si="0"/>
        <v>Agressivo-HÍBRIDOS</v>
      </c>
      <c r="B17" t="s">
        <v>27</v>
      </c>
      <c r="C17" s="40" t="s">
        <v>23</v>
      </c>
      <c r="D17" s="39">
        <v>0.05</v>
      </c>
    </row>
    <row r="18" spans="1:4" x14ac:dyDescent="0.25">
      <c r="A18" t="str">
        <f t="shared" si="0"/>
        <v>Agressivo-FOFs</v>
      </c>
      <c r="B18" t="s">
        <v>27</v>
      </c>
      <c r="C18" s="40" t="s">
        <v>24</v>
      </c>
      <c r="D18" s="39">
        <v>0.05</v>
      </c>
    </row>
    <row r="19" spans="1:4" x14ac:dyDescent="0.25">
      <c r="A19" s="43" t="str">
        <f t="shared" si="0"/>
        <v>Agressivo-DESENVOLVIMENTO</v>
      </c>
      <c r="B19" t="s">
        <v>27</v>
      </c>
      <c r="C19" s="40" t="s">
        <v>25</v>
      </c>
      <c r="D19" s="39">
        <v>0.2</v>
      </c>
    </row>
    <row r="20" spans="1:4" x14ac:dyDescent="0.25">
      <c r="A20" s="43" t="str">
        <f t="shared" si="0"/>
        <v>Agressivo-HOTELARIAS</v>
      </c>
      <c r="B20" t="s">
        <v>27</v>
      </c>
      <c r="C20" s="40" t="s">
        <v>32</v>
      </c>
      <c r="D20" s="3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 Investimentos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2025-05-21T17:23:15Z</dcterms:created>
  <dcterms:modified xsi:type="dcterms:W3CDTF">2025-05-22T15:16:09Z</dcterms:modified>
</cp:coreProperties>
</file>