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emdata1\lemusers\gruenewald\public\Diverses\"/>
    </mc:Choice>
  </mc:AlternateContent>
  <xr:revisionPtr revIDLastSave="0" documentId="13_ncr:1_{DF20BA65-5D04-447E-AC47-BD249EECB737}" xr6:coauthVersionLast="37" xr6:coauthVersionMax="37" xr10:uidLastSave="{00000000-0000-0000-0000-000000000000}"/>
  <bookViews>
    <workbookView xWindow="0" yWindow="0" windowWidth="21570" windowHeight="7380" xr2:uid="{92725576-0626-49AA-AC05-B1B3AD11F415}"/>
  </bookViews>
  <sheets>
    <sheet name="Tabelle1" sheetId="1" r:id="rId1"/>
    <sheet name="Constant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2" i="1"/>
  <c r="L5" i="1" l="1"/>
  <c r="I6" i="1"/>
  <c r="I11" i="1" l="1"/>
  <c r="L11" i="1"/>
  <c r="I10" i="1"/>
  <c r="B10" i="1" l="1"/>
  <c r="B11" i="1" l="1"/>
  <c r="B13" i="1" s="1"/>
  <c r="D15" i="1"/>
</calcChain>
</file>

<file path=xl/sharedStrings.xml><?xml version="1.0" encoding="utf-8"?>
<sst xmlns="http://schemas.openxmlformats.org/spreadsheetml/2006/main" count="47" uniqueCount="28">
  <si>
    <t>lambda</t>
  </si>
  <si>
    <t>h</t>
  </si>
  <si>
    <t>c / ms-1</t>
  </si>
  <si>
    <t>e</t>
  </si>
  <si>
    <t>m_0</t>
  </si>
  <si>
    <t>E0</t>
  </si>
  <si>
    <t>mm/pix</t>
  </si>
  <si>
    <t>pix</t>
  </si>
  <si>
    <t>keV</t>
  </si>
  <si>
    <t>Scale</t>
  </si>
  <si>
    <t>Width</t>
  </si>
  <si>
    <t>HFW</t>
  </si>
  <si>
    <t>Camera length</t>
  </si>
  <si>
    <t>mm</t>
  </si>
  <si>
    <t>m</t>
  </si>
  <si>
    <t>nm-1</t>
  </si>
  <si>
    <t>mrad</t>
  </si>
  <si>
    <t>Get Scale</t>
  </si>
  <si>
    <t>Set Scale</t>
  </si>
  <si>
    <t>Pixelsize</t>
  </si>
  <si>
    <t>Width (exp)</t>
  </si>
  <si>
    <t>mm/px</t>
  </si>
  <si>
    <t>Width (ReciPro)</t>
  </si>
  <si>
    <t>Camera length (ReciPro)</t>
  </si>
  <si>
    <t>Scale (ReciPro)</t>
  </si>
  <si>
    <t>Information</t>
  </si>
  <si>
    <t>ReciPro</t>
  </si>
  <si>
    <t>https://github.com/seto77/ReciPro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</si>
</sst>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"/>
    <numFmt numFmtId="165" formatCode="0.000E+00"/>
    <numFmt numFmtId="166" formatCode="0.000000000"/>
    <numFmt numFmtId="167" formatCode="0.00000"/>
    <numFmt numFmtId="168" formatCode="0.000000000E+00"/>
    <numFmt numFmtId="169" formatCode="0.00000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165" fontId="0" fillId="0" borderId="0" xfId="0" applyNumberFormat="1"/>
    <xf numFmtId="2" fontId="0" fillId="0" borderId="0" xfId="0" applyNumberFormat="1"/>
    <xf numFmtId="164" fontId="0" fillId="0" borderId="0" xfId="0" applyNumberFormat="1" applyFill="1"/>
    <xf numFmtId="0" fontId="2" fillId="4" borderId="0" xfId="0" applyFont="1" applyFill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0" fillId="2" borderId="0" xfId="0" applyNumberFormat="1" applyFill="1"/>
    <xf numFmtId="0" fontId="0" fillId="0" borderId="0" xfId="0" applyNumberFormat="1" applyFill="1"/>
    <xf numFmtId="168" fontId="0" fillId="0" borderId="0" xfId="0" applyNumberFormat="1"/>
    <xf numFmtId="169" fontId="0" fillId="0" borderId="0" xfId="0" applyNumberFormat="1" applyFill="1"/>
    <xf numFmtId="0" fontId="1" fillId="0" borderId="0" xfId="0" applyFont="1" applyAlignment="1">
      <alignment horizontal="center" vertical="center"/>
    </xf>
    <xf numFmtId="0" fontId="3" fillId="0" borderId="0" xfId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eto77/ReciP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C365-583B-4472-AF70-7264A331EF25}">
  <dimension ref="A1:M20"/>
  <sheetViews>
    <sheetView tabSelected="1" workbookViewId="0">
      <selection activeCell="I17" sqref="I17"/>
    </sheetView>
  </sheetViews>
  <sheetFormatPr baseColWidth="10" defaultRowHeight="15" x14ac:dyDescent="0.25"/>
  <cols>
    <col min="1" max="1" width="15.28515625" customWidth="1"/>
    <col min="2" max="2" width="12.5703125" bestFit="1" customWidth="1"/>
    <col min="4" max="4" width="27" bestFit="1" customWidth="1"/>
    <col min="8" max="8" width="24.5703125" customWidth="1"/>
    <col min="9" max="9" width="12" bestFit="1" customWidth="1"/>
    <col min="11" max="11" width="16.28515625" customWidth="1"/>
    <col min="12" max="12" width="14.140625" customWidth="1"/>
  </cols>
  <sheetData>
    <row r="1" spans="1:13" x14ac:dyDescent="0.25">
      <c r="A1" s="16" t="s">
        <v>17</v>
      </c>
      <c r="B1" s="16"/>
      <c r="C1" s="16"/>
      <c r="D1" s="16"/>
      <c r="H1" s="16" t="s">
        <v>18</v>
      </c>
      <c r="I1" s="16"/>
      <c r="J1" s="16"/>
      <c r="K1" s="16"/>
    </row>
    <row r="2" spans="1:13" x14ac:dyDescent="0.25">
      <c r="A2" s="16"/>
      <c r="B2" s="16"/>
      <c r="C2" s="16"/>
      <c r="D2" s="16"/>
      <c r="H2" s="16"/>
      <c r="I2" s="16"/>
      <c r="J2" s="16"/>
      <c r="K2" s="16"/>
    </row>
    <row r="3" spans="1:13" x14ac:dyDescent="0.25">
      <c r="A3" s="16"/>
      <c r="B3" s="16"/>
      <c r="C3" s="16"/>
      <c r="D3" s="16"/>
      <c r="H3" s="16"/>
      <c r="I3" s="16"/>
      <c r="J3" s="16"/>
      <c r="K3" s="16"/>
    </row>
    <row r="4" spans="1:13" x14ac:dyDescent="0.25">
      <c r="A4" s="4" t="s">
        <v>5</v>
      </c>
      <c r="B4" s="2">
        <v>300</v>
      </c>
      <c r="C4" s="4" t="s">
        <v>8</v>
      </c>
      <c r="H4" s="4" t="s">
        <v>5</v>
      </c>
      <c r="I4" s="2">
        <v>300</v>
      </c>
      <c r="J4" s="4" t="s">
        <v>8</v>
      </c>
    </row>
    <row r="5" spans="1:13" x14ac:dyDescent="0.25">
      <c r="A5" s="4" t="s">
        <v>9</v>
      </c>
      <c r="B5" s="2">
        <v>2.8999999999999998E-3</v>
      </c>
      <c r="C5" s="4" t="s">
        <v>6</v>
      </c>
      <c r="H5" s="4" t="s">
        <v>20</v>
      </c>
      <c r="I5" s="2">
        <v>16.561539150000002</v>
      </c>
      <c r="J5" s="4" t="s">
        <v>15</v>
      </c>
      <c r="K5" s="4" t="s">
        <v>20</v>
      </c>
      <c r="L5" s="11">
        <f>TAN(L6*0.001)/I10*0.000000001</f>
        <v>11.784113767171521</v>
      </c>
      <c r="M5" s="4" t="s">
        <v>15</v>
      </c>
    </row>
    <row r="6" spans="1:13" x14ac:dyDescent="0.25">
      <c r="A6" s="4" t="s">
        <v>10</v>
      </c>
      <c r="B6" s="2">
        <v>800</v>
      </c>
      <c r="C6" s="4" t="s">
        <v>7</v>
      </c>
      <c r="H6" s="4" t="s">
        <v>20</v>
      </c>
      <c r="I6" s="15">
        <f>ATAN($I$5*1000000000*$I$10)*1000</f>
        <v>32.593964842333889</v>
      </c>
      <c r="J6" s="4" t="s">
        <v>16</v>
      </c>
      <c r="K6" s="4" t="s">
        <v>20</v>
      </c>
      <c r="L6" s="12">
        <v>23.195799999999998</v>
      </c>
      <c r="M6" s="4" t="s">
        <v>16</v>
      </c>
    </row>
    <row r="7" spans="1:13" x14ac:dyDescent="0.25">
      <c r="A7" s="4" t="s">
        <v>12</v>
      </c>
      <c r="B7" s="2">
        <v>100</v>
      </c>
      <c r="C7" s="4" t="s">
        <v>13</v>
      </c>
      <c r="H7" s="4" t="s">
        <v>22</v>
      </c>
      <c r="I7" s="2">
        <v>800</v>
      </c>
      <c r="J7" s="4" t="s">
        <v>7</v>
      </c>
    </row>
    <row r="8" spans="1:13" x14ac:dyDescent="0.25">
      <c r="H8" s="4" t="s">
        <v>23</v>
      </c>
      <c r="I8" s="2">
        <v>100</v>
      </c>
      <c r="J8" s="4" t="s">
        <v>13</v>
      </c>
    </row>
    <row r="10" spans="1:13" x14ac:dyDescent="0.25">
      <c r="A10" t="s">
        <v>0</v>
      </c>
      <c r="B10" s="5">
        <f>Constants!$B$1*Constants!$B$2/SQRT(Constants!$B$3*$B$4*1000*(2*Constants!$B$4*Constants!$B$2^2+Constants!$B$3*$B$4*1000))</f>
        <v>1.9687489006848795E-12</v>
      </c>
      <c r="C10" t="s">
        <v>14</v>
      </c>
      <c r="H10" t="s">
        <v>0</v>
      </c>
      <c r="I10" s="5">
        <f>Constants!$B$1*Constants!$B$2/SQRT(Constants!$B$3*$I$4*1000*(2*Constants!$B$4*Constants!$B$2^2+Constants!$B$3*$I$4*1000))</f>
        <v>1.9687489006848795E-12</v>
      </c>
      <c r="J10" t="s">
        <v>14</v>
      </c>
    </row>
    <row r="11" spans="1:13" x14ac:dyDescent="0.25">
      <c r="A11" s="3" t="s">
        <v>11</v>
      </c>
      <c r="B11" s="7">
        <f>TAN(B12*0.001)/B10*0.000000001</f>
        <v>11.784133564178392</v>
      </c>
      <c r="C11" s="3" t="s">
        <v>15</v>
      </c>
      <c r="D11" s="14"/>
      <c r="H11" s="3" t="s">
        <v>24</v>
      </c>
      <c r="I11" s="9">
        <f>I5*($I$7*0.001/($I$10*$I$8*0.001)*0.000000001)^(-1)</f>
        <v>4.0756889994015121E-3</v>
      </c>
      <c r="J11" s="3" t="s">
        <v>21</v>
      </c>
      <c r="K11" s="8" t="s">
        <v>24</v>
      </c>
      <c r="L11" s="10">
        <f>L5*($I$7*0.001/($I$10*$I$8*0.001)*0.000000001)^(-1)</f>
        <v>2.8999951280830605E-3</v>
      </c>
      <c r="M11" s="8" t="s">
        <v>21</v>
      </c>
    </row>
    <row r="12" spans="1:13" x14ac:dyDescent="0.25">
      <c r="A12" s="3" t="s">
        <v>11</v>
      </c>
      <c r="B12" s="13">
        <f>ATAN($B$6*$B$5/$B$7)*1000</f>
        <v>23.195838954368746</v>
      </c>
      <c r="C12" s="3" t="s">
        <v>16</v>
      </c>
      <c r="D12" s="11"/>
    </row>
    <row r="13" spans="1:13" x14ac:dyDescent="0.25">
      <c r="A13" s="8" t="s">
        <v>19</v>
      </c>
      <c r="B13" s="4">
        <f>$B$11/$B$6</f>
        <v>1.473016695522299E-2</v>
      </c>
      <c r="C13" s="8" t="s">
        <v>15</v>
      </c>
    </row>
    <row r="14" spans="1:13" x14ac:dyDescent="0.25">
      <c r="A14" s="8" t="s">
        <v>19</v>
      </c>
      <c r="B14" s="7">
        <f>$B$12/$B$6</f>
        <v>2.8994798692960934E-2</v>
      </c>
      <c r="C14" s="8" t="s">
        <v>16</v>
      </c>
      <c r="M14" s="6"/>
    </row>
    <row r="15" spans="1:13" x14ac:dyDescent="0.25">
      <c r="D15">
        <f>B5*B6*0.001/($B$10*$B$7*0.001)*0.000000001</f>
        <v>11.784133564178394</v>
      </c>
    </row>
    <row r="17" spans="1:5" x14ac:dyDescent="0.25">
      <c r="E17" s="4"/>
    </row>
    <row r="18" spans="1:5" x14ac:dyDescent="0.25">
      <c r="A18" s="16" t="s">
        <v>25</v>
      </c>
      <c r="B18" s="16"/>
      <c r="C18" s="16"/>
    </row>
    <row r="19" spans="1:5" x14ac:dyDescent="0.25">
      <c r="A19" s="16"/>
      <c r="B19" s="16"/>
      <c r="C19" s="16"/>
    </row>
    <row r="20" spans="1:5" x14ac:dyDescent="0.25">
      <c r="A20" t="s">
        <v>26</v>
      </c>
      <c r="B20" s="17" t="s">
        <v>27</v>
      </c>
      <c r="C20" s="17"/>
      <c r="D20" s="17"/>
    </row>
  </sheetData>
  <mergeCells count="4">
    <mergeCell ref="A1:D3"/>
    <mergeCell ref="H1:K3"/>
    <mergeCell ref="A18:C19"/>
    <mergeCell ref="B20:D20"/>
  </mergeCells>
  <hyperlinks>
    <hyperlink ref="B20:D20" r:id="rId1" display="https://github.com/seto77/ReciPro" xr:uid="{F51721EA-110B-490A-86D9-AD68CACDB39C}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B18C-1C99-465D-842C-741013552A11}">
  <dimension ref="A1:B4"/>
  <sheetViews>
    <sheetView workbookViewId="0">
      <selection sqref="A1:B4"/>
    </sheetView>
  </sheetViews>
  <sheetFormatPr baseColWidth="10" defaultRowHeight="15" x14ac:dyDescent="0.25"/>
  <sheetData>
    <row r="1" spans="1:2" x14ac:dyDescent="0.25">
      <c r="A1" t="s">
        <v>1</v>
      </c>
      <c r="B1" s="1">
        <v>6.6260701499999998E-34</v>
      </c>
    </row>
    <row r="2" spans="1:2" x14ac:dyDescent="0.25">
      <c r="A2" t="s">
        <v>2</v>
      </c>
      <c r="B2">
        <v>299792458</v>
      </c>
    </row>
    <row r="3" spans="1:2" x14ac:dyDescent="0.25">
      <c r="A3" t="s">
        <v>3</v>
      </c>
      <c r="B3" s="1">
        <v>1.6021766339999999E-19</v>
      </c>
    </row>
    <row r="4" spans="1:2" x14ac:dyDescent="0.25">
      <c r="A4" t="s">
        <v>4</v>
      </c>
      <c r="B4" s="1">
        <v>9.1093837015000008E-31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gruenewald</dc:creator>
  <cp:lastModifiedBy>gruenewald</cp:lastModifiedBy>
  <dcterms:created xsi:type="dcterms:W3CDTF">2021-12-14T19:34:38Z</dcterms:created>
  <dcterms:modified xsi:type="dcterms:W3CDTF">2021-12-15T14:10:43Z</dcterms:modified>
</cp:coreProperties>
</file>