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firstwxgame\Utils\TerrainGenerator\"/>
    </mc:Choice>
  </mc:AlternateContent>
  <xr:revisionPtr revIDLastSave="0" documentId="13_ncr:1_{07BDD995-3BD3-44C9-B5A6-00F81AA744BE}" xr6:coauthVersionLast="31" xr6:coauthVersionMax="31" xr10:uidLastSave="{00000000-0000-0000-0000-000000000000}"/>
  <bookViews>
    <workbookView xWindow="0" yWindow="0" windowWidth="25200" windowHeight="11775" xr2:uid="{471F85BF-902E-4586-80B9-4B5B383405DC}"/>
  </bookViews>
  <sheets>
    <sheet name="Sheet1" sheetId="1" r:id="rId1"/>
    <sheet name="Husto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3" i="1" l="1"/>
  <c r="U54" i="1"/>
  <c r="U55" i="1"/>
  <c r="U56" i="1"/>
  <c r="P56" i="1" s="1"/>
  <c r="U57" i="1"/>
  <c r="U58" i="1"/>
  <c r="U59" i="1"/>
  <c r="U60" i="1"/>
  <c r="P60" i="1" s="1"/>
  <c r="U61" i="1"/>
  <c r="U62" i="1"/>
  <c r="U63" i="1"/>
  <c r="U64" i="1"/>
  <c r="U65" i="1"/>
  <c r="U66" i="1"/>
  <c r="U67" i="1"/>
  <c r="U68" i="1"/>
  <c r="P68" i="1" s="1"/>
  <c r="U69" i="1"/>
  <c r="U70" i="1"/>
  <c r="U71" i="1"/>
  <c r="U72" i="1"/>
  <c r="P72" i="1" s="1"/>
  <c r="U73" i="1"/>
  <c r="U74" i="1"/>
  <c r="U75" i="1"/>
  <c r="U76" i="1"/>
  <c r="P76" i="1" s="1"/>
  <c r="U77" i="1"/>
  <c r="U78" i="1"/>
  <c r="U79" i="1"/>
  <c r="U80" i="1"/>
  <c r="U81" i="1"/>
  <c r="U82" i="1"/>
  <c r="U83" i="1"/>
  <c r="U84" i="1"/>
  <c r="P84" i="1" s="1"/>
  <c r="U85" i="1"/>
  <c r="U86" i="1"/>
  <c r="U87" i="1"/>
  <c r="U88" i="1"/>
  <c r="P88" i="1" s="1"/>
  <c r="U89" i="1"/>
  <c r="U90" i="1"/>
  <c r="U91" i="1"/>
  <c r="U92" i="1"/>
  <c r="P92" i="1" s="1"/>
  <c r="U93" i="1"/>
  <c r="U94" i="1"/>
  <c r="U95" i="1"/>
  <c r="U96" i="1"/>
  <c r="U97" i="1"/>
  <c r="U98" i="1"/>
  <c r="U99" i="1"/>
  <c r="U100" i="1"/>
  <c r="P100" i="1" s="1"/>
  <c r="U101" i="1"/>
  <c r="U102" i="1"/>
  <c r="P102" i="1" s="1"/>
  <c r="U103" i="1"/>
  <c r="U104" i="1"/>
  <c r="P104" i="1" s="1"/>
  <c r="U105" i="1"/>
  <c r="U106" i="1"/>
  <c r="U107" i="1"/>
  <c r="U108" i="1"/>
  <c r="P108" i="1" s="1"/>
  <c r="U109" i="1"/>
  <c r="U110" i="1"/>
  <c r="U111" i="1"/>
  <c r="U112" i="1"/>
  <c r="U113" i="1"/>
  <c r="U114" i="1"/>
  <c r="U115" i="1"/>
  <c r="U116" i="1"/>
  <c r="P116" i="1" s="1"/>
  <c r="U117" i="1"/>
  <c r="U118" i="1"/>
  <c r="P118" i="1" s="1"/>
  <c r="U119" i="1"/>
  <c r="U120" i="1"/>
  <c r="P120" i="1" s="1"/>
  <c r="U121" i="1"/>
  <c r="U122" i="1"/>
  <c r="U123" i="1"/>
  <c r="U124" i="1"/>
  <c r="P124" i="1" s="1"/>
  <c r="U125" i="1"/>
  <c r="U126" i="1"/>
  <c r="U127" i="1"/>
  <c r="U128" i="1"/>
  <c r="U129" i="1"/>
  <c r="U130" i="1"/>
  <c r="U131" i="1"/>
  <c r="U132" i="1"/>
  <c r="P132" i="1" s="1"/>
  <c r="U133" i="1"/>
  <c r="U134" i="1"/>
  <c r="P134" i="1" s="1"/>
  <c r="U135" i="1"/>
  <c r="U136" i="1"/>
  <c r="P136" i="1" s="1"/>
  <c r="U137" i="1"/>
  <c r="U138" i="1"/>
  <c r="U139" i="1"/>
  <c r="U140" i="1"/>
  <c r="P140" i="1" s="1"/>
  <c r="U141" i="1"/>
  <c r="U142" i="1"/>
  <c r="U143" i="1"/>
  <c r="U144" i="1"/>
  <c r="U145" i="1"/>
  <c r="U146" i="1"/>
  <c r="U147" i="1"/>
  <c r="U148" i="1"/>
  <c r="P148" i="1" s="1"/>
  <c r="U149" i="1"/>
  <c r="U150" i="1"/>
  <c r="P150" i="1" s="1"/>
  <c r="U151" i="1"/>
  <c r="U152" i="1"/>
  <c r="P152" i="1" s="1"/>
  <c r="U153" i="1"/>
  <c r="U154" i="1"/>
  <c r="U155" i="1"/>
  <c r="U156" i="1"/>
  <c r="P156" i="1" s="1"/>
  <c r="U157" i="1"/>
  <c r="U158" i="1"/>
  <c r="U159" i="1"/>
  <c r="U160" i="1"/>
  <c r="U161" i="1"/>
  <c r="U162" i="1"/>
  <c r="U163" i="1"/>
  <c r="U164" i="1"/>
  <c r="P164" i="1" s="1"/>
  <c r="U165" i="1"/>
  <c r="U166" i="1"/>
  <c r="P166" i="1" s="1"/>
  <c r="U167" i="1"/>
  <c r="U168" i="1"/>
  <c r="P168" i="1" s="1"/>
  <c r="U169" i="1"/>
  <c r="U170" i="1"/>
  <c r="U171" i="1"/>
  <c r="U172" i="1"/>
  <c r="P172" i="1" s="1"/>
  <c r="U173" i="1"/>
  <c r="U174" i="1"/>
  <c r="U175" i="1"/>
  <c r="U176" i="1"/>
  <c r="U177" i="1"/>
  <c r="U178" i="1"/>
  <c r="U179" i="1"/>
  <c r="U180" i="1"/>
  <c r="P180" i="1" s="1"/>
  <c r="U181" i="1"/>
  <c r="U182" i="1"/>
  <c r="P182" i="1" s="1"/>
  <c r="U183" i="1"/>
  <c r="U184" i="1"/>
  <c r="P184" i="1" s="1"/>
  <c r="U185" i="1"/>
  <c r="U186" i="1"/>
  <c r="U187" i="1"/>
  <c r="U188" i="1"/>
  <c r="P188" i="1" s="1"/>
  <c r="U189" i="1"/>
  <c r="U190" i="1"/>
  <c r="U191" i="1"/>
  <c r="U192" i="1"/>
  <c r="U193" i="1"/>
  <c r="U194" i="1"/>
  <c r="U195" i="1"/>
  <c r="U196" i="1"/>
  <c r="P196" i="1" s="1"/>
  <c r="U197" i="1"/>
  <c r="U198" i="1"/>
  <c r="P198" i="1" s="1"/>
  <c r="U199" i="1"/>
  <c r="U200" i="1"/>
  <c r="P200" i="1" s="1"/>
  <c r="U201" i="1"/>
  <c r="U52" i="1"/>
  <c r="U2" i="1"/>
  <c r="U3" i="1"/>
  <c r="U4" i="1"/>
  <c r="U5" i="1"/>
  <c r="P5" i="1" s="1"/>
  <c r="U6" i="1"/>
  <c r="U7" i="1"/>
  <c r="U8" i="1"/>
  <c r="U9" i="1"/>
  <c r="P9" i="1" s="1"/>
  <c r="U10" i="1"/>
  <c r="U11" i="1"/>
  <c r="U12" i="1"/>
  <c r="U13" i="1"/>
  <c r="P13" i="1" s="1"/>
  <c r="U14" i="1"/>
  <c r="U15" i="1"/>
  <c r="U16" i="1"/>
  <c r="U17" i="1"/>
  <c r="P17" i="1" s="1"/>
  <c r="U18" i="1"/>
  <c r="U19" i="1"/>
  <c r="U20" i="1"/>
  <c r="U21" i="1"/>
  <c r="P21" i="1" s="1"/>
  <c r="U22" i="1"/>
  <c r="U23" i="1"/>
  <c r="U24" i="1"/>
  <c r="U25" i="1"/>
  <c r="P25" i="1" s="1"/>
  <c r="U26" i="1"/>
  <c r="P26" i="1" s="1"/>
  <c r="U27" i="1"/>
  <c r="U28" i="1"/>
  <c r="U29" i="1"/>
  <c r="P29" i="1" s="1"/>
  <c r="U30" i="1"/>
  <c r="U31" i="1"/>
  <c r="U32" i="1"/>
  <c r="U33" i="1"/>
  <c r="P33" i="1" s="1"/>
  <c r="U34" i="1"/>
  <c r="P34" i="1" s="1"/>
  <c r="U35" i="1"/>
  <c r="U36" i="1"/>
  <c r="U37" i="1"/>
  <c r="P37" i="1" s="1"/>
  <c r="U38" i="1"/>
  <c r="U39" i="1"/>
  <c r="U40" i="1"/>
  <c r="U41" i="1"/>
  <c r="P41" i="1" s="1"/>
  <c r="U42" i="1"/>
  <c r="P42" i="1" s="1"/>
  <c r="U43" i="1"/>
  <c r="U44" i="1"/>
  <c r="U45" i="1"/>
  <c r="P45" i="1" s="1"/>
  <c r="U46" i="1"/>
  <c r="U47" i="1"/>
  <c r="U48" i="1"/>
  <c r="U49" i="1"/>
  <c r="P49" i="1" s="1"/>
  <c r="U50" i="1"/>
  <c r="P50" i="1" s="1"/>
  <c r="U51" i="1"/>
  <c r="U1" i="1"/>
  <c r="P64" i="1"/>
  <c r="P80" i="1"/>
  <c r="P96" i="1"/>
  <c r="P112" i="1"/>
  <c r="P128" i="1"/>
  <c r="P144" i="1"/>
  <c r="P160" i="1"/>
  <c r="P176" i="1"/>
  <c r="P192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2" i="1"/>
  <c r="P4" i="1"/>
  <c r="P6" i="1"/>
  <c r="P8" i="1"/>
  <c r="P10" i="1"/>
  <c r="P12" i="1"/>
  <c r="P14" i="1"/>
  <c r="P16" i="1"/>
  <c r="P18" i="1"/>
  <c r="P20" i="1"/>
  <c r="P22" i="1"/>
  <c r="P24" i="1"/>
  <c r="P28" i="1"/>
  <c r="P30" i="1"/>
  <c r="P32" i="1"/>
  <c r="P36" i="1"/>
  <c r="P38" i="1"/>
  <c r="P40" i="1"/>
  <c r="P44" i="1"/>
  <c r="P46" i="1"/>
  <c r="P48" i="1"/>
  <c r="P52" i="1"/>
  <c r="P53" i="1"/>
  <c r="P54" i="1"/>
  <c r="P55" i="1"/>
  <c r="P57" i="1"/>
  <c r="P58" i="1"/>
  <c r="P59" i="1"/>
  <c r="P61" i="1"/>
  <c r="P62" i="1"/>
  <c r="P63" i="1"/>
  <c r="P65" i="1"/>
  <c r="P66" i="1"/>
  <c r="P67" i="1"/>
  <c r="P69" i="1"/>
  <c r="P70" i="1"/>
  <c r="P71" i="1"/>
  <c r="P73" i="1"/>
  <c r="P74" i="1"/>
  <c r="P75" i="1"/>
  <c r="P77" i="1"/>
  <c r="P78" i="1"/>
  <c r="P79" i="1"/>
  <c r="P81" i="1"/>
  <c r="P82" i="1"/>
  <c r="P83" i="1"/>
  <c r="P85" i="1"/>
  <c r="P86" i="1"/>
  <c r="P87" i="1"/>
  <c r="P89" i="1"/>
  <c r="P90" i="1"/>
  <c r="P91" i="1"/>
  <c r="P93" i="1"/>
  <c r="P94" i="1"/>
  <c r="P95" i="1"/>
  <c r="P97" i="1"/>
  <c r="P98" i="1"/>
  <c r="P99" i="1"/>
  <c r="P101" i="1"/>
  <c r="P103" i="1"/>
  <c r="P105" i="1"/>
  <c r="P106" i="1"/>
  <c r="P107" i="1"/>
  <c r="P109" i="1"/>
  <c r="P110" i="1"/>
  <c r="P111" i="1"/>
  <c r="P113" i="1"/>
  <c r="P114" i="1"/>
  <c r="P115" i="1"/>
  <c r="P117" i="1"/>
  <c r="P119" i="1"/>
  <c r="P121" i="1"/>
  <c r="P122" i="1"/>
  <c r="P123" i="1"/>
  <c r="P125" i="1"/>
  <c r="P126" i="1"/>
  <c r="P127" i="1"/>
  <c r="P129" i="1"/>
  <c r="P130" i="1"/>
  <c r="P131" i="1"/>
  <c r="P133" i="1"/>
  <c r="P135" i="1"/>
  <c r="P137" i="1"/>
  <c r="P138" i="1"/>
  <c r="P139" i="1"/>
  <c r="P141" i="1"/>
  <c r="P142" i="1"/>
  <c r="P143" i="1"/>
  <c r="P145" i="1"/>
  <c r="P146" i="1"/>
  <c r="P147" i="1"/>
  <c r="P149" i="1"/>
  <c r="P151" i="1"/>
  <c r="P153" i="1"/>
  <c r="P154" i="1"/>
  <c r="P155" i="1"/>
  <c r="P157" i="1"/>
  <c r="P158" i="1"/>
  <c r="P159" i="1"/>
  <c r="P161" i="1"/>
  <c r="P162" i="1"/>
  <c r="P163" i="1"/>
  <c r="P165" i="1"/>
  <c r="P167" i="1"/>
  <c r="P169" i="1"/>
  <c r="P170" i="1"/>
  <c r="P171" i="1"/>
  <c r="P173" i="1"/>
  <c r="P174" i="1"/>
  <c r="P175" i="1"/>
  <c r="P177" i="1"/>
  <c r="P178" i="1"/>
  <c r="P179" i="1"/>
  <c r="P181" i="1"/>
  <c r="P183" i="1"/>
  <c r="P185" i="1"/>
  <c r="P186" i="1"/>
  <c r="P187" i="1"/>
  <c r="P189" i="1"/>
  <c r="P190" i="1"/>
  <c r="P191" i="1"/>
  <c r="P193" i="1"/>
  <c r="P194" i="1"/>
  <c r="P195" i="1"/>
  <c r="P197" i="1"/>
  <c r="P199" i="1"/>
  <c r="P201" i="1"/>
  <c r="P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1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5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" i="1"/>
  <c r="H2" i="2" l="1"/>
  <c r="H3" i="2"/>
  <c r="H4" i="2"/>
  <c r="H5" i="2"/>
  <c r="H6" i="2"/>
  <c r="H7" i="2"/>
  <c r="H8" i="2"/>
  <c r="H9" i="2"/>
  <c r="H10" i="2"/>
  <c r="H11" i="2"/>
  <c r="H12" i="2"/>
  <c r="H13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" i="1"/>
  <c r="G2" i="1"/>
  <c r="G3" i="1"/>
  <c r="G4" i="1"/>
  <c r="G5" i="1"/>
  <c r="G6" i="1"/>
  <c r="G7" i="1"/>
  <c r="G8" i="1"/>
  <c r="G9" i="1"/>
  <c r="G10" i="1"/>
  <c r="G11" i="1"/>
  <c r="G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F3" i="1"/>
  <c r="F4" i="1"/>
  <c r="F5" i="1"/>
  <c r="F6" i="1"/>
  <c r="F7" i="1"/>
  <c r="F8" i="1"/>
  <c r="F9" i="1"/>
  <c r="F10" i="1"/>
  <c r="F11" i="1"/>
  <c r="F12" i="1"/>
  <c r="F13" i="1"/>
  <c r="F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1" fontId="0" fillId="0" borderId="0" xfId="0" applyNumberFormat="1"/>
    <xf numFmtId="168" fontId="0" fillId="0" borderId="0" xfId="0" applyNumberFormat="1" applyAlignment="1">
      <alignment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776290463692036"/>
                  <c:y val="7.1089967920676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val>
            <c:numRef>
              <c:f>Hustota!$F$1:$F$13</c:f>
              <c:numCache>
                <c:formatCode>General</c:formatCode>
                <c:ptCount val="13"/>
                <c:pt idx="0">
                  <c:v>999.97299999999996</c:v>
                </c:pt>
                <c:pt idx="1">
                  <c:v>999.97299999999996</c:v>
                </c:pt>
                <c:pt idx="2">
                  <c:v>999.70100000000002</c:v>
                </c:pt>
                <c:pt idx="3">
                  <c:v>999.09900000000005</c:v>
                </c:pt>
                <c:pt idx="4">
                  <c:v>998.20500000000004</c:v>
                </c:pt>
                <c:pt idx="5">
                  <c:v>995.65099999999995</c:v>
                </c:pt>
                <c:pt idx="6">
                  <c:v>992.22</c:v>
                </c:pt>
                <c:pt idx="7">
                  <c:v>988.04</c:v>
                </c:pt>
                <c:pt idx="8">
                  <c:v>983.2</c:v>
                </c:pt>
                <c:pt idx="9">
                  <c:v>977.76</c:v>
                </c:pt>
                <c:pt idx="10">
                  <c:v>971.79</c:v>
                </c:pt>
                <c:pt idx="11">
                  <c:v>965.3</c:v>
                </c:pt>
                <c:pt idx="12">
                  <c:v>958.35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4-4BE8-89D3-E378D70F4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001392"/>
        <c:axId val="739002048"/>
      </c:lineChart>
      <c:catAx>
        <c:axId val="7390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9002048"/>
        <c:crosses val="autoZero"/>
        <c:auto val="1"/>
        <c:lblAlgn val="ctr"/>
        <c:lblOffset val="100"/>
        <c:noMultiLvlLbl val="0"/>
      </c:catAx>
      <c:valAx>
        <c:axId val="7390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90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7</xdr:row>
      <xdr:rowOff>157162</xdr:rowOff>
    </xdr:from>
    <xdr:to>
      <xdr:col>17</xdr:col>
      <xdr:colOff>538162</xdr:colOff>
      <xdr:row>22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681185-D618-40B6-90BA-19D6C516E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86E7-8ADA-4D9A-B679-1A0B43412F7F}">
  <dimension ref="A1:U201"/>
  <sheetViews>
    <sheetView tabSelected="1" topLeftCell="F46" zoomScale="130" zoomScaleNormal="130" workbookViewId="0">
      <selection activeCell="Q51" sqref="Q51"/>
    </sheetView>
  </sheetViews>
  <sheetFormatPr defaultRowHeight="15" x14ac:dyDescent="0.25"/>
  <cols>
    <col min="8" max="8" width="9.140625" style="3"/>
    <col min="9" max="9" width="9.140625" style="5"/>
    <col min="10" max="10" width="9.140625" style="3"/>
    <col min="11" max="11" width="14.42578125" style="8" customWidth="1"/>
    <col min="16" max="16" width="9.140625" style="8"/>
    <col min="17" max="17" width="13.5703125" style="8" customWidth="1"/>
    <col min="18" max="19" width="13" customWidth="1"/>
  </cols>
  <sheetData>
    <row r="1" spans="1:21" x14ac:dyDescent="0.25">
      <c r="A1" s="2">
        <v>-50</v>
      </c>
      <c r="B1" s="1">
        <v>0.06</v>
      </c>
      <c r="C1">
        <v>1</v>
      </c>
      <c r="D1">
        <f>0.0028*C1*C1*C1*C1 - 0.1156*C1*C1*C1 + 1.9279*C1*C1 - 12.065*C1 + 19.62</f>
        <v>9.3701000000000008</v>
      </c>
      <c r="E1">
        <f>0.00003*C1^5 - 0.0001*C1^4 - 0.0068*C1^3 + 0.1809*C1^2 - 1.0589*C1 + 1.6088</f>
        <v>0.72393000000000007</v>
      </c>
      <c r="F1">
        <f>5*C1-55</f>
        <v>-50</v>
      </c>
      <c r="G1" s="3">
        <f>(A1+55)/5</f>
        <v>1</v>
      </c>
      <c r="H1" s="1">
        <v>0.06</v>
      </c>
      <c r="I1" s="4">
        <v>-50</v>
      </c>
      <c r="J1" s="1">
        <v>0.06</v>
      </c>
      <c r="K1" s="7">
        <f>J1/1000</f>
        <v>5.9999999999999995E-5</v>
      </c>
      <c r="O1" s="5">
        <f>I1+273</f>
        <v>223</v>
      </c>
      <c r="P1" s="8">
        <f>0.622*(U1/$T$2)</f>
        <v>2.5362061952214482E-5</v>
      </c>
      <c r="Q1" s="8">
        <f>0.622*(R1/$T$1)</f>
        <v>2.4794398296399629E-5</v>
      </c>
      <c r="R1" s="6">
        <f>EXP(($S$1/O1)+$S$2+$S$3*O1+$S$4*(O1^2)+$S$5*(O1^3)+$S$6*(O1^4)+$S$7*LN(O1))</f>
        <v>3.8666505381845084E-3</v>
      </c>
      <c r="S1" s="6">
        <v>-5674.5358999999999</v>
      </c>
      <c r="T1">
        <v>97</v>
      </c>
      <c r="U1">
        <f>EXP(28.926-(6148/(273.15+I1)))</f>
        <v>3.9551768639305545</v>
      </c>
    </row>
    <row r="2" spans="1:21" x14ac:dyDescent="0.25">
      <c r="A2" s="2">
        <v>-45</v>
      </c>
      <c r="B2" s="1">
        <v>0.11</v>
      </c>
      <c r="C2">
        <v>2</v>
      </c>
      <c r="D2">
        <f t="shared" ref="D2:D41" si="0">0.0028*C2*C2*C2*C2 - 0.1156*C2*C2*C2 + 1.9279*C2*C2 - 12.065*C2 + 19.62</f>
        <v>2.3216000000000001</v>
      </c>
      <c r="E2">
        <f t="shared" ref="E2:E41" si="1">0.00003*C2^5 - 0.0001*C2^4 - 0.0068*C2^3 + 0.1809*C2^2 - 1.0589*C2 + 1.6088</f>
        <v>0.15956000000000015</v>
      </c>
      <c r="F2">
        <f t="shared" ref="F2:F41" si="2">5*C2-55</f>
        <v>-45</v>
      </c>
      <c r="G2" s="3">
        <f t="shared" ref="G2:G11" si="3">(A2+55)/5</f>
        <v>2</v>
      </c>
      <c r="H2" s="1">
        <v>7.0000000000000007E-2</v>
      </c>
      <c r="I2" s="4">
        <v>-49</v>
      </c>
      <c r="J2" s="1">
        <v>7.0000000000000007E-2</v>
      </c>
      <c r="K2" s="7">
        <f t="shared" ref="K2:K65" si="4">J2/1000</f>
        <v>7.0000000000000007E-5</v>
      </c>
      <c r="O2" s="5">
        <f t="shared" ref="O2:O65" si="5">I2+273</f>
        <v>224</v>
      </c>
      <c r="P2" s="8">
        <f t="shared" ref="P2:P65" si="6">0.622*(U2/$T$2)</f>
        <v>2.8679068849759784E-5</v>
      </c>
      <c r="Q2" s="8">
        <f t="shared" ref="Q2:Q65" si="7">0.622*(R2/$T$1)</f>
        <v>2.8042326508159668E-5</v>
      </c>
      <c r="R2" s="6">
        <f t="shared" ref="R2:R51" si="8">EXP(($S$1/O2)+$S$2+$S$3*O2+$S$4*(O2^2)+$S$5*(O2^3)+$S$6*(O2^4)+$S$7*LN(O2))</f>
        <v>4.3731602432339036E-3</v>
      </c>
      <c r="S2" s="6">
        <v>-0.51523057999999999</v>
      </c>
      <c r="T2">
        <v>97000</v>
      </c>
      <c r="U2">
        <f t="shared" ref="U2:U51" si="9">EXP(28.926-(6148/(273.15+I2)))</f>
        <v>4.4724592900750784</v>
      </c>
    </row>
    <row r="3" spans="1:21" x14ac:dyDescent="0.25">
      <c r="A3" s="2">
        <v>-40</v>
      </c>
      <c r="B3" s="1">
        <v>0.18</v>
      </c>
      <c r="C3">
        <v>3</v>
      </c>
      <c r="D3">
        <f t="shared" si="0"/>
        <v>-2.1183000000000014</v>
      </c>
      <c r="E3">
        <f t="shared" si="1"/>
        <v>-0.12420999999999971</v>
      </c>
      <c r="F3">
        <f t="shared" si="2"/>
        <v>-40</v>
      </c>
      <c r="G3" s="3">
        <f t="shared" si="3"/>
        <v>3</v>
      </c>
      <c r="H3" s="1">
        <v>0.08</v>
      </c>
      <c r="I3" s="4">
        <v>-48</v>
      </c>
      <c r="J3" s="1">
        <v>0.08</v>
      </c>
      <c r="K3" s="7">
        <f t="shared" si="4"/>
        <v>8.0000000000000007E-5</v>
      </c>
      <c r="O3" s="5">
        <f t="shared" si="5"/>
        <v>225</v>
      </c>
      <c r="P3" s="8">
        <f t="shared" si="6"/>
        <v>3.2394505658628767E-5</v>
      </c>
      <c r="Q3" s="8">
        <f t="shared" si="7"/>
        <v>3.1681186353014112E-5</v>
      </c>
      <c r="R3" s="6">
        <f t="shared" si="8"/>
        <v>4.9406351708076671E-3</v>
      </c>
      <c r="S3" s="6">
        <v>-9.6778430000000002E-3</v>
      </c>
      <c r="U3">
        <f t="shared" si="9"/>
        <v>5.0518762843842291</v>
      </c>
    </row>
    <row r="4" spans="1:21" x14ac:dyDescent="0.25">
      <c r="A4" s="2">
        <v>-35</v>
      </c>
      <c r="B4" s="1">
        <v>0.28999999999999998</v>
      </c>
      <c r="C4">
        <v>4</v>
      </c>
      <c r="D4">
        <f t="shared" si="0"/>
        <v>-4.4751999999999974</v>
      </c>
      <c r="E4">
        <f t="shared" si="1"/>
        <v>-0.16247999999999951</v>
      </c>
      <c r="F4">
        <f t="shared" si="2"/>
        <v>-35</v>
      </c>
      <c r="G4" s="3">
        <f t="shared" si="3"/>
        <v>4</v>
      </c>
      <c r="H4" s="1">
        <v>0.09</v>
      </c>
      <c r="I4" s="4">
        <v>-47</v>
      </c>
      <c r="J4" s="1">
        <v>0.09</v>
      </c>
      <c r="K4" s="7">
        <f t="shared" si="4"/>
        <v>8.9999999999999992E-5</v>
      </c>
      <c r="O4" s="5">
        <f t="shared" si="5"/>
        <v>226</v>
      </c>
      <c r="P4" s="8">
        <f t="shared" si="6"/>
        <v>3.6551885153651943E-5</v>
      </c>
      <c r="Q4" s="8">
        <f t="shared" si="7"/>
        <v>3.5753774835401964E-5</v>
      </c>
      <c r="R4" s="6">
        <f t="shared" si="8"/>
        <v>5.5757494518231358E-3</v>
      </c>
      <c r="S4" s="6">
        <v>6.2215700999999996E-7</v>
      </c>
      <c r="U4">
        <f t="shared" si="9"/>
        <v>5.7002136011322166</v>
      </c>
    </row>
    <row r="5" spans="1:21" x14ac:dyDescent="0.25">
      <c r="A5" s="2">
        <v>-30</v>
      </c>
      <c r="B5" s="1">
        <v>0.46</v>
      </c>
      <c r="C5">
        <v>5</v>
      </c>
      <c r="D5">
        <f t="shared" si="0"/>
        <v>-5.2074999999999925</v>
      </c>
      <c r="E5">
        <f t="shared" si="1"/>
        <v>1.8050000000000566E-2</v>
      </c>
      <c r="F5">
        <f t="shared" si="2"/>
        <v>-30</v>
      </c>
      <c r="G5" s="3">
        <f t="shared" si="3"/>
        <v>5</v>
      </c>
      <c r="H5" s="1">
        <v>0.1</v>
      </c>
      <c r="I5" s="4">
        <v>-46</v>
      </c>
      <c r="J5" s="1">
        <v>0.1</v>
      </c>
      <c r="K5" s="7">
        <f t="shared" si="4"/>
        <v>1E-4</v>
      </c>
      <c r="O5" s="5">
        <f t="shared" si="5"/>
        <v>227</v>
      </c>
      <c r="P5" s="8">
        <f t="shared" si="6"/>
        <v>4.1198983093076185E-5</v>
      </c>
      <c r="Q5" s="8">
        <f t="shared" si="7"/>
        <v>4.0307092601252199E-5</v>
      </c>
      <c r="R5" s="6">
        <f t="shared" si="8"/>
        <v>6.2858327690055683E-3</v>
      </c>
      <c r="S5" s="6">
        <v>2.0747825000000001E-9</v>
      </c>
      <c r="U5">
        <f t="shared" si="9"/>
        <v>6.4249218006887299</v>
      </c>
    </row>
    <row r="6" spans="1:21" x14ac:dyDescent="0.25">
      <c r="A6" s="2">
        <v>-25</v>
      </c>
      <c r="B6" s="1">
        <v>0.71</v>
      </c>
      <c r="C6">
        <v>6</v>
      </c>
      <c r="D6">
        <f t="shared" si="0"/>
        <v>-4.7064000000000057</v>
      </c>
      <c r="E6">
        <f t="shared" si="1"/>
        <v>0.40268000000000059</v>
      </c>
      <c r="F6">
        <f t="shared" si="2"/>
        <v>-25</v>
      </c>
      <c r="G6" s="3">
        <f t="shared" si="3"/>
        <v>6</v>
      </c>
      <c r="H6" s="1">
        <v>0.11</v>
      </c>
      <c r="I6" s="4">
        <v>-45</v>
      </c>
      <c r="J6" s="1">
        <v>0.11</v>
      </c>
      <c r="K6" s="7">
        <f t="shared" si="4"/>
        <v>1.1E-4</v>
      </c>
      <c r="O6" s="5">
        <f t="shared" si="5"/>
        <v>228</v>
      </c>
      <c r="P6" s="8">
        <f t="shared" si="6"/>
        <v>4.6388205911247529E-5</v>
      </c>
      <c r="Q6" s="8">
        <f t="shared" si="7"/>
        <v>4.5392707326951854E-5</v>
      </c>
      <c r="R6" s="6">
        <f t="shared" si="8"/>
        <v>7.0789270268719123E-3</v>
      </c>
      <c r="S6" s="6">
        <v>-9.4840240000000005E-13</v>
      </c>
      <c r="U6">
        <f t="shared" si="9"/>
        <v>7.234173590660788</v>
      </c>
    </row>
    <row r="7" spans="1:21" x14ac:dyDescent="0.25">
      <c r="A7" s="2">
        <v>-20</v>
      </c>
      <c r="B7" s="1">
        <v>1.08</v>
      </c>
      <c r="C7">
        <v>7</v>
      </c>
      <c r="D7">
        <f t="shared" si="0"/>
        <v>-3.2958999999999925</v>
      </c>
      <c r="E7">
        <f t="shared" si="1"/>
        <v>0.99231000000000114</v>
      </c>
      <c r="F7">
        <f t="shared" si="2"/>
        <v>-20</v>
      </c>
      <c r="G7" s="3">
        <f t="shared" si="3"/>
        <v>7</v>
      </c>
      <c r="H7" s="1">
        <v>0.12</v>
      </c>
      <c r="I7" s="4">
        <v>-44</v>
      </c>
      <c r="J7" s="1">
        <v>0.12</v>
      </c>
      <c r="K7" s="7">
        <f t="shared" si="4"/>
        <v>1.1999999999999999E-4</v>
      </c>
      <c r="O7" s="5">
        <f t="shared" si="5"/>
        <v>229</v>
      </c>
      <c r="P7" s="8">
        <f t="shared" si="6"/>
        <v>5.2176985552247481E-5</v>
      </c>
      <c r="Q7" s="8">
        <f t="shared" si="7"/>
        <v>5.1067143952033376E-5</v>
      </c>
      <c r="R7" s="6">
        <f t="shared" si="8"/>
        <v>7.963847207953758E-3</v>
      </c>
      <c r="S7">
        <v>4.1635019</v>
      </c>
      <c r="U7">
        <f t="shared" si="9"/>
        <v>8.1369253996270192</v>
      </c>
    </row>
    <row r="8" spans="1:21" x14ac:dyDescent="0.25">
      <c r="A8" s="2">
        <v>-15</v>
      </c>
      <c r="B8" s="1">
        <v>1.61</v>
      </c>
      <c r="C8">
        <v>8</v>
      </c>
      <c r="D8">
        <f t="shared" si="0"/>
        <v>-1.2327999999999868</v>
      </c>
      <c r="E8">
        <f t="shared" si="1"/>
        <v>1.807040000000002</v>
      </c>
      <c r="F8">
        <f t="shared" si="2"/>
        <v>-15</v>
      </c>
      <c r="G8" s="3">
        <f t="shared" si="3"/>
        <v>8</v>
      </c>
      <c r="H8" s="1">
        <v>0.13</v>
      </c>
      <c r="I8" s="4">
        <v>-43</v>
      </c>
      <c r="J8" s="1">
        <v>0.13</v>
      </c>
      <c r="K8" s="7">
        <f t="shared" si="4"/>
        <v>1.3000000000000002E-4</v>
      </c>
      <c r="O8" s="5">
        <f t="shared" si="5"/>
        <v>230</v>
      </c>
      <c r="P8" s="8">
        <f t="shared" si="6"/>
        <v>5.8628203078593575E-5</v>
      </c>
      <c r="Q8" s="8">
        <f t="shared" si="7"/>
        <v>5.739230336546887E-5</v>
      </c>
      <c r="R8" s="6">
        <f t="shared" si="8"/>
        <v>8.9502466663191008E-3</v>
      </c>
      <c r="S8" s="6">
        <v>-5800.2205999999996</v>
      </c>
      <c r="U8">
        <f t="shared" si="9"/>
        <v>9.1429834383015702</v>
      </c>
    </row>
    <row r="9" spans="1:21" x14ac:dyDescent="0.25">
      <c r="A9" s="2">
        <v>-10</v>
      </c>
      <c r="B9" s="1">
        <v>2.36</v>
      </c>
      <c r="C9">
        <v>9</v>
      </c>
      <c r="D9">
        <f t="shared" si="0"/>
        <v>1.2932999999999986</v>
      </c>
      <c r="E9">
        <f t="shared" si="1"/>
        <v>2.8897700000000017</v>
      </c>
      <c r="F9">
        <f t="shared" si="2"/>
        <v>-10</v>
      </c>
      <c r="G9" s="3">
        <f t="shared" si="3"/>
        <v>9</v>
      </c>
      <c r="H9" s="1">
        <v>0.14000000000000001</v>
      </c>
      <c r="I9" s="4">
        <v>-42</v>
      </c>
      <c r="J9" s="1">
        <v>0.14000000000000001</v>
      </c>
      <c r="K9" s="7">
        <f t="shared" si="4"/>
        <v>1.4000000000000001E-4</v>
      </c>
      <c r="O9" s="5">
        <f t="shared" si="5"/>
        <v>231</v>
      </c>
      <c r="P9" s="8">
        <f t="shared" si="6"/>
        <v>6.5810642761741478E-5</v>
      </c>
      <c r="Q9" s="8">
        <f t="shared" si="7"/>
        <v>6.4435911225543536E-5</v>
      </c>
      <c r="R9" s="6">
        <f t="shared" si="8"/>
        <v>1.0048687120382191E-2</v>
      </c>
      <c r="S9">
        <v>-5.5162560000000003</v>
      </c>
      <c r="U9">
        <f t="shared" si="9"/>
        <v>10.263074514290874</v>
      </c>
    </row>
    <row r="10" spans="1:21" x14ac:dyDescent="0.25">
      <c r="A10" s="2">
        <v>-5</v>
      </c>
      <c r="B10" s="1">
        <v>3.41</v>
      </c>
      <c r="C10">
        <v>10</v>
      </c>
      <c r="D10">
        <f t="shared" si="0"/>
        <v>4.1600000000000072</v>
      </c>
      <c r="E10">
        <f t="shared" si="1"/>
        <v>4.309800000000001</v>
      </c>
      <c r="F10">
        <f t="shared" si="2"/>
        <v>-5</v>
      </c>
      <c r="G10" s="3">
        <f t="shared" si="3"/>
        <v>10</v>
      </c>
      <c r="H10" s="1">
        <v>0.16</v>
      </c>
      <c r="I10" s="4">
        <v>-41</v>
      </c>
      <c r="J10" s="1">
        <v>0.16</v>
      </c>
      <c r="K10" s="7">
        <f t="shared" si="4"/>
        <v>1.6000000000000001E-4</v>
      </c>
      <c r="O10" s="5">
        <f t="shared" si="5"/>
        <v>232</v>
      </c>
      <c r="P10" s="8">
        <f t="shared" si="6"/>
        <v>7.3799478435453543E-5</v>
      </c>
      <c r="Q10" s="8">
        <f t="shared" si="7"/>
        <v>7.227199866484994E-5</v>
      </c>
      <c r="R10" s="6">
        <f t="shared" si="8"/>
        <v>1.1270713618151839E-2</v>
      </c>
      <c r="S10" s="6">
        <v>-4.8640239000000002E-2</v>
      </c>
      <c r="U10">
        <f t="shared" si="9"/>
        <v>11.508921878197739</v>
      </c>
    </row>
    <row r="11" spans="1:21" x14ac:dyDescent="0.25">
      <c r="A11" s="2">
        <v>0</v>
      </c>
      <c r="B11" s="1">
        <v>4.8499999999999996</v>
      </c>
      <c r="C11">
        <v>11</v>
      </c>
      <c r="D11">
        <f t="shared" si="0"/>
        <v>7.3121000000000116</v>
      </c>
      <c r="E11">
        <f t="shared" si="1"/>
        <v>6.1664300000000001</v>
      </c>
      <c r="F11">
        <f t="shared" si="2"/>
        <v>0</v>
      </c>
      <c r="G11" s="3">
        <f t="shared" si="3"/>
        <v>11</v>
      </c>
      <c r="H11" s="1">
        <v>0.18</v>
      </c>
      <c r="I11" s="4">
        <v>-40</v>
      </c>
      <c r="J11" s="1">
        <v>0.18</v>
      </c>
      <c r="K11" s="7">
        <f t="shared" si="4"/>
        <v>1.7999999999999998E-4</v>
      </c>
      <c r="O11" s="5">
        <f t="shared" si="5"/>
        <v>233</v>
      </c>
      <c r="P11" s="8">
        <f t="shared" si="6"/>
        <v>8.267679396910603E-5</v>
      </c>
      <c r="Q11" s="8">
        <f t="shared" si="7"/>
        <v>8.0981416704866281E-5</v>
      </c>
      <c r="R11" s="6">
        <f t="shared" si="8"/>
        <v>1.2628934759440562E-2</v>
      </c>
      <c r="S11" s="6">
        <v>4.1764768000000003E-5</v>
      </c>
      <c r="U11">
        <f t="shared" si="9"/>
        <v>12.893326390680521</v>
      </c>
    </row>
    <row r="12" spans="1:21" x14ac:dyDescent="0.25">
      <c r="A12" s="2">
        <v>5</v>
      </c>
      <c r="B12" s="1">
        <v>6.79</v>
      </c>
      <c r="C12">
        <v>12</v>
      </c>
      <c r="D12">
        <f t="shared" si="0"/>
        <v>10.761599999999984</v>
      </c>
      <c r="E12">
        <f t="shared" si="1"/>
        <v>8.592560000000006</v>
      </c>
      <c r="F12">
        <f t="shared" si="2"/>
        <v>5</v>
      </c>
      <c r="H12" s="1">
        <v>0.2</v>
      </c>
      <c r="I12" s="4">
        <v>-39</v>
      </c>
      <c r="J12" s="1">
        <v>0.2</v>
      </c>
      <c r="K12" s="7">
        <f t="shared" si="4"/>
        <v>2.0000000000000001E-4</v>
      </c>
      <c r="O12" s="5">
        <f t="shared" si="5"/>
        <v>234</v>
      </c>
      <c r="P12" s="8">
        <f t="shared" si="6"/>
        <v>9.2532139795637524E-5</v>
      </c>
      <c r="Q12" s="8">
        <f t="shared" si="7"/>
        <v>9.0652386278877075E-5</v>
      </c>
      <c r="R12" s="6">
        <f t="shared" si="8"/>
        <v>1.413710847114321E-2</v>
      </c>
      <c r="S12" s="6">
        <v>-1.4452092999999999E-8</v>
      </c>
      <c r="U12">
        <f t="shared" si="9"/>
        <v>14.430253312181415</v>
      </c>
    </row>
    <row r="13" spans="1:21" x14ac:dyDescent="0.25">
      <c r="A13" s="2">
        <v>10</v>
      </c>
      <c r="B13" s="1">
        <v>9.3800000000000008</v>
      </c>
      <c r="C13">
        <v>13</v>
      </c>
      <c r="D13">
        <f t="shared" si="0"/>
        <v>14.587699999999952</v>
      </c>
      <c r="E13">
        <f t="shared" si="1"/>
        <v>11.758290000000004</v>
      </c>
      <c r="F13">
        <f t="shared" si="2"/>
        <v>10</v>
      </c>
      <c r="H13" s="1">
        <v>0.22</v>
      </c>
      <c r="I13" s="4">
        <v>-38</v>
      </c>
      <c r="J13" s="1">
        <v>0.22</v>
      </c>
      <c r="K13" s="7">
        <f t="shared" si="4"/>
        <v>2.2000000000000001E-4</v>
      </c>
      <c r="O13" s="5">
        <f t="shared" si="5"/>
        <v>235</v>
      </c>
      <c r="P13" s="8">
        <f t="shared" si="6"/>
        <v>1.0346312750806335E-4</v>
      </c>
      <c r="Q13" s="8">
        <f t="shared" si="7"/>
        <v>1.013810858375046E-4</v>
      </c>
      <c r="R13" s="6">
        <f t="shared" si="8"/>
        <v>1.5810233643469368E-2</v>
      </c>
      <c r="S13">
        <v>6.5459673</v>
      </c>
      <c r="U13">
        <f t="shared" si="9"/>
        <v>16.134925029392516</v>
      </c>
    </row>
    <row r="14" spans="1:21" x14ac:dyDescent="0.25">
      <c r="A14" s="2">
        <v>15</v>
      </c>
      <c r="B14" s="1">
        <v>12.8</v>
      </c>
      <c r="C14">
        <v>14</v>
      </c>
      <c r="D14">
        <f t="shared" si="0"/>
        <v>18.93680000000003</v>
      </c>
      <c r="E14">
        <f t="shared" si="1"/>
        <v>15.874520000000006</v>
      </c>
      <c r="F14">
        <f t="shared" si="2"/>
        <v>15</v>
      </c>
      <c r="H14" s="1">
        <v>0.24</v>
      </c>
      <c r="I14" s="4">
        <v>-37</v>
      </c>
      <c r="J14" s="1">
        <v>0.24</v>
      </c>
      <c r="K14" s="7">
        <f t="shared" si="4"/>
        <v>2.3999999999999998E-4</v>
      </c>
      <c r="O14" s="5">
        <f t="shared" si="5"/>
        <v>236</v>
      </c>
      <c r="P14" s="8">
        <f t="shared" si="6"/>
        <v>1.1557606461924109E-4</v>
      </c>
      <c r="Q14" s="8">
        <f t="shared" si="7"/>
        <v>1.1327227858787225E-4</v>
      </c>
      <c r="R14" s="6">
        <f t="shared" si="8"/>
        <v>1.7664647946983292E-2</v>
      </c>
      <c r="U14">
        <f t="shared" si="9"/>
        <v>18.023920045122807</v>
      </c>
    </row>
    <row r="15" spans="1:21" x14ac:dyDescent="0.25">
      <c r="A15" s="2">
        <v>20</v>
      </c>
      <c r="B15" s="1">
        <v>17.239999999999998</v>
      </c>
      <c r="C15">
        <v>15</v>
      </c>
      <c r="D15">
        <f t="shared" si="0"/>
        <v>24.022500000000004</v>
      </c>
      <c r="E15">
        <f t="shared" si="1"/>
        <v>21.196549999999998</v>
      </c>
      <c r="F15">
        <f t="shared" si="2"/>
        <v>20</v>
      </c>
      <c r="H15" s="1">
        <v>0.26</v>
      </c>
      <c r="I15" s="4">
        <v>-36</v>
      </c>
      <c r="J15" s="1">
        <v>0.26</v>
      </c>
      <c r="K15" s="7">
        <f t="shared" si="4"/>
        <v>2.6000000000000003E-4</v>
      </c>
      <c r="O15" s="5">
        <f t="shared" si="5"/>
        <v>237</v>
      </c>
      <c r="P15" s="8">
        <f t="shared" si="6"/>
        <v>1.289866316618128E-4</v>
      </c>
      <c r="Q15" s="8">
        <f t="shared" si="7"/>
        <v>1.2643998149524532E-4</v>
      </c>
      <c r="R15" s="6">
        <f t="shared" si="8"/>
        <v>1.9718132162441795E-2</v>
      </c>
      <c r="U15">
        <f t="shared" si="9"/>
        <v>20.115278571054407</v>
      </c>
    </row>
    <row r="16" spans="1:21" x14ac:dyDescent="0.25">
      <c r="A16" s="2">
        <v>25</v>
      </c>
      <c r="B16" s="1">
        <v>22.97</v>
      </c>
      <c r="C16">
        <v>16</v>
      </c>
      <c r="D16">
        <f t="shared" si="0"/>
        <v>30.125599999999988</v>
      </c>
      <c r="E16">
        <f t="shared" si="1"/>
        <v>28.027680000000007</v>
      </c>
      <c r="F16">
        <f t="shared" si="2"/>
        <v>25</v>
      </c>
      <c r="H16" s="1">
        <v>0.28999999999999998</v>
      </c>
      <c r="I16" s="4">
        <v>-35</v>
      </c>
      <c r="J16" s="1">
        <v>0.28999999999999998</v>
      </c>
      <c r="K16" s="7">
        <f t="shared" si="4"/>
        <v>2.9E-4</v>
      </c>
      <c r="O16" s="5">
        <f t="shared" si="5"/>
        <v>238</v>
      </c>
      <c r="P16" s="8">
        <f t="shared" si="6"/>
        <v>1.4382060388892141E-4</v>
      </c>
      <c r="Q16" s="8">
        <f t="shared" si="7"/>
        <v>1.4100817825488218E-4</v>
      </c>
      <c r="R16" s="6">
        <f t="shared" si="8"/>
        <v>2.1990021367722785E-2</v>
      </c>
      <c r="U16">
        <f t="shared" si="9"/>
        <v>22.428615075925045</v>
      </c>
    </row>
    <row r="17" spans="1:21" x14ac:dyDescent="0.25">
      <c r="A17" s="2">
        <v>30</v>
      </c>
      <c r="B17" s="1">
        <v>30.26</v>
      </c>
      <c r="C17">
        <v>17</v>
      </c>
      <c r="D17">
        <f t="shared" si="0"/>
        <v>37.594099999999941</v>
      </c>
      <c r="E17">
        <f t="shared" si="1"/>
        <v>36.72281000000001</v>
      </c>
      <c r="F17">
        <f t="shared" si="2"/>
        <v>30</v>
      </c>
      <c r="H17" s="1">
        <v>0.32</v>
      </c>
      <c r="I17" s="4">
        <v>-34</v>
      </c>
      <c r="J17" s="1">
        <v>0.32</v>
      </c>
      <c r="K17" s="7">
        <f t="shared" si="4"/>
        <v>3.2000000000000003E-4</v>
      </c>
      <c r="O17" s="5">
        <f t="shared" si="5"/>
        <v>239</v>
      </c>
      <c r="P17" s="8">
        <f t="shared" si="6"/>
        <v>1.602146199213467E-4</v>
      </c>
      <c r="Q17" s="8">
        <f t="shared" si="7"/>
        <v>1.5711157852166453E-4</v>
      </c>
      <c r="R17" s="6">
        <f t="shared" si="8"/>
        <v>2.4501323338587552E-2</v>
      </c>
      <c r="U17">
        <f t="shared" si="9"/>
        <v>24.985238154936702</v>
      </c>
    </row>
    <row r="18" spans="1:21" x14ac:dyDescent="0.25">
      <c r="A18" s="2">
        <v>35</v>
      </c>
      <c r="B18" s="1">
        <v>39.47</v>
      </c>
      <c r="C18">
        <v>18</v>
      </c>
      <c r="D18">
        <f t="shared" si="0"/>
        <v>46.843199999999939</v>
      </c>
      <c r="E18">
        <f t="shared" si="1"/>
        <v>47.69204000000002</v>
      </c>
      <c r="F18">
        <f t="shared" si="2"/>
        <v>35</v>
      </c>
      <c r="H18" s="1">
        <v>0.35</v>
      </c>
      <c r="I18" s="4">
        <v>-33</v>
      </c>
      <c r="J18" s="1">
        <v>0.35</v>
      </c>
      <c r="K18" s="7">
        <f t="shared" si="4"/>
        <v>3.5E-4</v>
      </c>
      <c r="O18" s="5">
        <f t="shared" si="5"/>
        <v>240</v>
      </c>
      <c r="P18" s="8">
        <f t="shared" si="6"/>
        <v>1.783169997730375E-4</v>
      </c>
      <c r="Q18" s="8">
        <f t="shared" si="7"/>
        <v>1.7489642576573716E-4</v>
      </c>
      <c r="R18" s="6">
        <f t="shared" si="8"/>
        <v>2.7274844532598885E-2</v>
      </c>
      <c r="U18">
        <f t="shared" si="9"/>
        <v>27.808278099653755</v>
      </c>
    </row>
    <row r="19" spans="1:21" x14ac:dyDescent="0.25">
      <c r="A19" s="2">
        <v>40</v>
      </c>
      <c r="B19" s="1">
        <v>50.98</v>
      </c>
      <c r="C19">
        <v>19</v>
      </c>
      <c r="D19">
        <f t="shared" si="0"/>
        <v>58.355300000000085</v>
      </c>
      <c r="E19">
        <f t="shared" si="1"/>
        <v>61.404270000000011</v>
      </c>
      <c r="F19">
        <f t="shared" si="2"/>
        <v>40</v>
      </c>
      <c r="H19" s="1">
        <v>0.38</v>
      </c>
      <c r="I19" s="4">
        <v>-32</v>
      </c>
      <c r="J19" s="1">
        <v>0.38</v>
      </c>
      <c r="K19" s="7">
        <f t="shared" si="4"/>
        <v>3.8000000000000002E-4</v>
      </c>
      <c r="O19" s="5">
        <f t="shared" si="5"/>
        <v>241</v>
      </c>
      <c r="P19" s="8">
        <f t="shared" si="6"/>
        <v>1.9828861477461096E-4</v>
      </c>
      <c r="Q19" s="8">
        <f t="shared" si="7"/>
        <v>1.9452135620385996E-4</v>
      </c>
      <c r="R19" s="6">
        <f t="shared" si="8"/>
        <v>3.0335324038222533E-2</v>
      </c>
      <c r="U19">
        <f t="shared" si="9"/>
        <v>30.922822561313929</v>
      </c>
    </row>
    <row r="20" spans="1:21" x14ac:dyDescent="0.25">
      <c r="A20" s="2">
        <v>45</v>
      </c>
      <c r="B20" s="1">
        <v>65.25</v>
      </c>
      <c r="C20">
        <v>20</v>
      </c>
      <c r="D20">
        <f t="shared" si="0"/>
        <v>72.680000000000092</v>
      </c>
      <c r="E20">
        <f t="shared" si="1"/>
        <v>78.390800000000013</v>
      </c>
      <c r="F20">
        <f t="shared" si="2"/>
        <v>45</v>
      </c>
      <c r="H20" s="1">
        <v>0.42</v>
      </c>
      <c r="I20" s="4">
        <v>-31</v>
      </c>
      <c r="J20" s="1">
        <v>0.42</v>
      </c>
      <c r="K20" s="7">
        <f t="shared" si="4"/>
        <v>4.1999999999999996E-4</v>
      </c>
      <c r="O20" s="5">
        <f t="shared" si="5"/>
        <v>242</v>
      </c>
      <c r="P20" s="8">
        <f t="shared" si="6"/>
        <v>2.2030381200312162E-4</v>
      </c>
      <c r="Q20" s="8">
        <f t="shared" si="7"/>
        <v>2.1615831133828411E-4</v>
      </c>
      <c r="R20" s="6">
        <f t="shared" si="8"/>
        <v>3.3709575883944624E-2</v>
      </c>
      <c r="U20">
        <f t="shared" si="9"/>
        <v>34.35606071431318</v>
      </c>
    </row>
    <row r="21" spans="1:21" x14ac:dyDescent="0.25">
      <c r="A21" s="2">
        <v>50</v>
      </c>
      <c r="B21" s="1">
        <v>82.78</v>
      </c>
      <c r="C21">
        <v>21</v>
      </c>
      <c r="D21">
        <f t="shared" si="0"/>
        <v>90.434099999999972</v>
      </c>
      <c r="E21">
        <f t="shared" si="1"/>
        <v>99.24893000000003</v>
      </c>
      <c r="F21">
        <f t="shared" si="2"/>
        <v>50</v>
      </c>
      <c r="H21" s="1">
        <v>0.46</v>
      </c>
      <c r="I21" s="4">
        <v>-30</v>
      </c>
      <c r="J21" s="1">
        <v>0.46</v>
      </c>
      <c r="K21" s="7">
        <f t="shared" si="4"/>
        <v>4.6000000000000001E-4</v>
      </c>
      <c r="O21" s="5">
        <f t="shared" si="5"/>
        <v>243</v>
      </c>
      <c r="P21" s="8">
        <f t="shared" si="6"/>
        <v>2.4455139591624426E-4</v>
      </c>
      <c r="Q21" s="8">
        <f t="shared" si="7"/>
        <v>2.3999350671761216E-4</v>
      </c>
      <c r="R21" s="6">
        <f t="shared" si="8"/>
        <v>3.742664011512601E-2</v>
      </c>
      <c r="U21">
        <f t="shared" si="9"/>
        <v>38.137436340636164</v>
      </c>
    </row>
    <row r="22" spans="1:21" x14ac:dyDescent="0.25">
      <c r="A22" s="2">
        <v>55</v>
      </c>
      <c r="B22" s="1">
        <v>104.17</v>
      </c>
      <c r="C22">
        <v>22</v>
      </c>
      <c r="D22">
        <f t="shared" si="0"/>
        <v>112.30160000000006</v>
      </c>
      <c r="E22">
        <f t="shared" si="1"/>
        <v>124.64556</v>
      </c>
      <c r="F22">
        <f t="shared" si="2"/>
        <v>55</v>
      </c>
      <c r="H22" s="1">
        <v>0.5</v>
      </c>
      <c r="I22" s="4">
        <v>-29</v>
      </c>
      <c r="J22" s="1">
        <v>0.5</v>
      </c>
      <c r="K22" s="7">
        <f t="shared" si="4"/>
        <v>5.0000000000000001E-4</v>
      </c>
      <c r="O22" s="5">
        <f t="shared" si="5"/>
        <v>244</v>
      </c>
      <c r="P22" s="8">
        <f t="shared" si="6"/>
        <v>2.7123566997984411E-4</v>
      </c>
      <c r="Q22" s="8">
        <f t="shared" si="7"/>
        <v>2.6622845961727135E-4</v>
      </c>
      <c r="R22" s="6">
        <f t="shared" si="8"/>
        <v>4.1517943059285085E-2</v>
      </c>
      <c r="U22">
        <f t="shared" si="9"/>
        <v>42.298810270168609</v>
      </c>
    </row>
    <row r="23" spans="1:21" x14ac:dyDescent="0.25">
      <c r="A23" s="2">
        <v>60</v>
      </c>
      <c r="B23" s="1">
        <v>130.05000000000001</v>
      </c>
      <c r="C23">
        <v>23</v>
      </c>
      <c r="D23">
        <f t="shared" si="0"/>
        <v>139.03370000000007</v>
      </c>
      <c r="E23">
        <f t="shared" si="1"/>
        <v>155.32078999999999</v>
      </c>
      <c r="F23">
        <f t="shared" si="2"/>
        <v>60</v>
      </c>
      <c r="H23" s="1">
        <v>0.55000000000000004</v>
      </c>
      <c r="I23" s="4">
        <v>-28</v>
      </c>
      <c r="J23" s="1">
        <v>0.55000000000000004</v>
      </c>
      <c r="K23" s="7">
        <f t="shared" si="4"/>
        <v>5.5000000000000003E-4</v>
      </c>
      <c r="O23" s="5">
        <f t="shared" si="5"/>
        <v>245</v>
      </c>
      <c r="P23" s="8">
        <f t="shared" si="6"/>
        <v>3.0057754116967879E-4</v>
      </c>
      <c r="Q23" s="8">
        <f t="shared" si="7"/>
        <v>2.9508107842062388E-4</v>
      </c>
      <c r="R23" s="6">
        <f t="shared" si="8"/>
        <v>4.6017467213505657E-2</v>
      </c>
      <c r="U23">
        <f t="shared" si="9"/>
        <v>46.874632626139622</v>
      </c>
    </row>
    <row r="24" spans="1:21" x14ac:dyDescent="0.25">
      <c r="A24" s="2">
        <v>65</v>
      </c>
      <c r="B24" s="1">
        <v>161.15</v>
      </c>
      <c r="C24">
        <v>24</v>
      </c>
      <c r="D24">
        <f t="shared" si="0"/>
        <v>171.44879999999995</v>
      </c>
      <c r="E24">
        <f t="shared" si="1"/>
        <v>192.09152</v>
      </c>
      <c r="F24">
        <f t="shared" si="2"/>
        <v>65</v>
      </c>
      <c r="H24" s="1">
        <v>0.6</v>
      </c>
      <c r="I24" s="4">
        <v>-27</v>
      </c>
      <c r="J24" s="1">
        <v>0.6</v>
      </c>
      <c r="K24" s="7">
        <f t="shared" si="4"/>
        <v>5.9999999999999995E-4</v>
      </c>
      <c r="O24" s="5">
        <f t="shared" si="5"/>
        <v>246</v>
      </c>
      <c r="P24" s="8">
        <f t="shared" si="6"/>
        <v>3.3281569032059998E-4</v>
      </c>
      <c r="Q24" s="8">
        <f t="shared" si="7"/>
        <v>3.267868165655144E-4</v>
      </c>
      <c r="R24" s="6">
        <f t="shared" si="8"/>
        <v>5.096193120073135E-2</v>
      </c>
      <c r="U24">
        <f t="shared" si="9"/>
        <v>51.902125339386174</v>
      </c>
    </row>
    <row r="25" spans="1:21" x14ac:dyDescent="0.25">
      <c r="A25" s="2">
        <v>70</v>
      </c>
      <c r="B25" s="1">
        <v>198.28</v>
      </c>
      <c r="C25">
        <v>25</v>
      </c>
      <c r="D25">
        <f t="shared" si="0"/>
        <v>210.43250000000023</v>
      </c>
      <c r="E25">
        <f t="shared" si="1"/>
        <v>235.85505000000001</v>
      </c>
      <c r="F25">
        <f t="shared" si="2"/>
        <v>70</v>
      </c>
      <c r="H25" s="1">
        <v>0.65</v>
      </c>
      <c r="I25" s="4">
        <v>-26</v>
      </c>
      <c r="J25" s="1">
        <v>0.65</v>
      </c>
      <c r="K25" s="7">
        <f t="shared" si="4"/>
        <v>6.4999999999999997E-4</v>
      </c>
      <c r="O25" s="5">
        <f t="shared" si="5"/>
        <v>247</v>
      </c>
      <c r="P25" s="8">
        <f t="shared" si="6"/>
        <v>3.6820781138993078E-4</v>
      </c>
      <c r="Q25" s="8">
        <f t="shared" si="7"/>
        <v>3.6159989400474983E-4</v>
      </c>
      <c r="R25" s="6">
        <f t="shared" si="8"/>
        <v>5.6390980254760026E-2</v>
      </c>
      <c r="U25">
        <f t="shared" si="9"/>
        <v>57.421475409683737</v>
      </c>
    </row>
    <row r="26" spans="1:21" x14ac:dyDescent="0.25">
      <c r="A26" s="2">
        <v>75</v>
      </c>
      <c r="B26" s="1">
        <v>242.31</v>
      </c>
      <c r="C26">
        <v>26</v>
      </c>
      <c r="D26">
        <f t="shared" si="0"/>
        <v>256.93759999999969</v>
      </c>
      <c r="E26">
        <f t="shared" si="1"/>
        <v>287.59267999999997</v>
      </c>
      <c r="F26">
        <f t="shared" si="2"/>
        <v>75</v>
      </c>
      <c r="H26" s="1">
        <v>0.71</v>
      </c>
      <c r="I26" s="4">
        <v>-25</v>
      </c>
      <c r="J26" s="1">
        <v>0.71</v>
      </c>
      <c r="K26" s="7">
        <f t="shared" si="4"/>
        <v>7.0999999999999991E-4</v>
      </c>
      <c r="O26" s="5">
        <f t="shared" si="5"/>
        <v>248</v>
      </c>
      <c r="P26" s="8">
        <f t="shared" si="6"/>
        <v>4.0703192279577455E-4</v>
      </c>
      <c r="Q26" s="8">
        <f t="shared" si="7"/>
        <v>3.9979458921281431E-4</v>
      </c>
      <c r="R26" s="6">
        <f t="shared" si="8"/>
        <v>6.2347387706821522E-2</v>
      </c>
      <c r="U26">
        <f t="shared" si="9"/>
        <v>63.476039407058096</v>
      </c>
    </row>
    <row r="27" spans="1:21" x14ac:dyDescent="0.25">
      <c r="A27" s="2">
        <v>80</v>
      </c>
      <c r="B27" s="1">
        <v>294.22000000000003</v>
      </c>
      <c r="C27">
        <v>27</v>
      </c>
      <c r="D27">
        <f t="shared" si="0"/>
        <v>311.9840999999999</v>
      </c>
      <c r="E27">
        <f t="shared" si="1"/>
        <v>348.37331</v>
      </c>
      <c r="F27">
        <f t="shared" si="2"/>
        <v>80</v>
      </c>
      <c r="H27" s="1">
        <v>0.77</v>
      </c>
      <c r="I27" s="4">
        <v>-24</v>
      </c>
      <c r="J27" s="1">
        <v>0.77</v>
      </c>
      <c r="K27" s="7">
        <f t="shared" si="4"/>
        <v>7.7000000000000007E-4</v>
      </c>
      <c r="O27" s="5">
        <f t="shared" si="5"/>
        <v>249</v>
      </c>
      <c r="P27" s="8">
        <f t="shared" si="6"/>
        <v>4.4958775408553316E-4</v>
      </c>
      <c r="Q27" s="8">
        <f t="shared" si="7"/>
        <v>4.4166660485479766E-4</v>
      </c>
      <c r="R27" s="6">
        <f t="shared" si="8"/>
        <v>6.8877267959671015E-2</v>
      </c>
      <c r="U27">
        <f t="shared" si="9"/>
        <v>70.112559720734268</v>
      </c>
    </row>
    <row r="28" spans="1:21" x14ac:dyDescent="0.25">
      <c r="A28" s="2">
        <v>85</v>
      </c>
      <c r="B28" s="1">
        <v>355.07</v>
      </c>
      <c r="C28">
        <v>28</v>
      </c>
      <c r="D28">
        <f t="shared" si="0"/>
        <v>376.65920000000011</v>
      </c>
      <c r="E28">
        <f t="shared" si="1"/>
        <v>419.35704000000004</v>
      </c>
      <c r="F28">
        <f t="shared" si="2"/>
        <v>85</v>
      </c>
      <c r="H28" s="1">
        <v>0.84</v>
      </c>
      <c r="I28" s="4">
        <v>-23</v>
      </c>
      <c r="J28" s="1">
        <v>0.84</v>
      </c>
      <c r="K28" s="7">
        <f t="shared" si="4"/>
        <v>8.3999999999999993E-4</v>
      </c>
      <c r="O28" s="5">
        <f t="shared" si="5"/>
        <v>250</v>
      </c>
      <c r="P28" s="8">
        <f t="shared" si="6"/>
        <v>4.9619821128498007E-4</v>
      </c>
      <c r="Q28" s="8">
        <f t="shared" si="7"/>
        <v>4.8753451031671523E-4</v>
      </c>
      <c r="R28" s="6">
        <f t="shared" si="8"/>
        <v>7.6030301448105103E-2</v>
      </c>
      <c r="U28">
        <f t="shared" si="9"/>
        <v>77.381393078204297</v>
      </c>
    </row>
    <row r="29" spans="1:21" x14ac:dyDescent="0.25">
      <c r="A29" s="2">
        <v>90</v>
      </c>
      <c r="B29" s="1">
        <v>425.98</v>
      </c>
      <c r="C29">
        <v>29</v>
      </c>
      <c r="D29">
        <f t="shared" si="0"/>
        <v>452.11729999999977</v>
      </c>
      <c r="E29">
        <f t="shared" si="1"/>
        <v>501.79876999999993</v>
      </c>
      <c r="F29">
        <f t="shared" si="2"/>
        <v>90</v>
      </c>
      <c r="H29" s="1">
        <v>0.91</v>
      </c>
      <c r="I29" s="4">
        <v>-22</v>
      </c>
      <c r="J29" s="1">
        <v>0.91</v>
      </c>
      <c r="K29" s="7">
        <f t="shared" si="4"/>
        <v>9.1E-4</v>
      </c>
      <c r="O29" s="5">
        <f t="shared" si="5"/>
        <v>251</v>
      </c>
      <c r="P29" s="8">
        <f t="shared" si="6"/>
        <v>5.4721092437363494E-4</v>
      </c>
      <c r="Q29" s="8">
        <f t="shared" si="7"/>
        <v>5.3774126437949746E-4</v>
      </c>
      <c r="R29" s="6">
        <f t="shared" si="8"/>
        <v>8.3859972097767285E-2</v>
      </c>
      <c r="U29">
        <f t="shared" si="9"/>
        <v>85.336751871772663</v>
      </c>
    </row>
    <row r="30" spans="1:21" x14ac:dyDescent="0.25">
      <c r="A30" s="2">
        <v>95</v>
      </c>
      <c r="B30" s="1">
        <v>508.21</v>
      </c>
      <c r="C30">
        <v>30</v>
      </c>
      <c r="D30">
        <f t="shared" si="0"/>
        <v>539.58000000000004</v>
      </c>
      <c r="E30">
        <f t="shared" si="1"/>
        <v>597.05179999999996</v>
      </c>
      <c r="F30">
        <f t="shared" si="2"/>
        <v>95</v>
      </c>
      <c r="H30" s="1">
        <v>0.99</v>
      </c>
      <c r="I30" s="4">
        <v>-21</v>
      </c>
      <c r="J30" s="1">
        <v>0.99</v>
      </c>
      <c r="K30" s="7">
        <f t="shared" si="4"/>
        <v>9.8999999999999999E-4</v>
      </c>
      <c r="O30" s="5">
        <f t="shared" si="5"/>
        <v>252</v>
      </c>
      <c r="P30" s="8">
        <f t="shared" si="6"/>
        <v>6.0299988042783904E-4</v>
      </c>
      <c r="Q30" s="8">
        <f t="shared" si="7"/>
        <v>5.9265582140119498E-4</v>
      </c>
      <c r="R30" s="6">
        <f t="shared" si="8"/>
        <v>9.2423817806938771E-2</v>
      </c>
      <c r="U30">
        <f t="shared" si="9"/>
        <v>94.036958844855917</v>
      </c>
    </row>
    <row r="31" spans="1:21" x14ac:dyDescent="0.25">
      <c r="A31" s="2">
        <v>100</v>
      </c>
      <c r="B31" s="1">
        <v>603.05999999999995</v>
      </c>
      <c r="C31">
        <v>31</v>
      </c>
      <c r="D31">
        <f t="shared" si="0"/>
        <v>640.33610000000067</v>
      </c>
      <c r="E31">
        <f t="shared" si="1"/>
        <v>706.57142999999996</v>
      </c>
      <c r="F31">
        <f t="shared" si="2"/>
        <v>100</v>
      </c>
      <c r="H31" s="1">
        <v>1.08</v>
      </c>
      <c r="I31" s="4">
        <v>-20</v>
      </c>
      <c r="J31" s="1">
        <v>1.08</v>
      </c>
      <c r="K31" s="7">
        <f t="shared" si="4"/>
        <v>1.08E-3</v>
      </c>
      <c r="O31" s="5">
        <f t="shared" si="5"/>
        <v>253</v>
      </c>
      <c r="P31" s="8">
        <f t="shared" si="6"/>
        <v>6.6396714606876495E-4</v>
      </c>
      <c r="Q31" s="8">
        <f t="shared" si="7"/>
        <v>6.5267482445365726E-4</v>
      </c>
      <c r="R31" s="6">
        <f t="shared" si="8"/>
        <v>0.10178369448875361</v>
      </c>
      <c r="U31">
        <f t="shared" si="9"/>
        <v>103.54471570525756</v>
      </c>
    </row>
    <row r="32" spans="1:21" x14ac:dyDescent="0.25">
      <c r="A32" s="2">
        <v>105</v>
      </c>
      <c r="B32" s="1">
        <v>711.96</v>
      </c>
      <c r="C32">
        <v>32</v>
      </c>
      <c r="D32">
        <f t="shared" si="0"/>
        <v>755.74160000000018</v>
      </c>
      <c r="E32">
        <f t="shared" si="1"/>
        <v>831.91855999999984</v>
      </c>
      <c r="F32">
        <f t="shared" si="2"/>
        <v>105</v>
      </c>
      <c r="H32" s="1">
        <v>1.17</v>
      </c>
      <c r="I32" s="4">
        <v>-19</v>
      </c>
      <c r="J32" s="1">
        <v>1.17</v>
      </c>
      <c r="K32" s="7">
        <f t="shared" si="4"/>
        <v>1.17E-3</v>
      </c>
      <c r="O32" s="5">
        <f t="shared" si="5"/>
        <v>254</v>
      </c>
      <c r="P32" s="8">
        <f t="shared" si="6"/>
        <v>7.3054468294843009E-4</v>
      </c>
      <c r="Q32" s="8">
        <f t="shared" si="7"/>
        <v>7.1822438894087912E-4</v>
      </c>
      <c r="R32" s="6">
        <f t="shared" si="8"/>
        <v>0.11200605422389916</v>
      </c>
      <c r="U32">
        <f t="shared" si="9"/>
        <v>113.92738624758475</v>
      </c>
    </row>
    <row r="33" spans="1:21" x14ac:dyDescent="0.25">
      <c r="A33" s="2">
        <v>110</v>
      </c>
      <c r="B33" s="1">
        <v>836.42</v>
      </c>
      <c r="C33">
        <v>33</v>
      </c>
      <c r="D33">
        <f t="shared" si="0"/>
        <v>887.21969999999931</v>
      </c>
      <c r="E33">
        <f t="shared" si="1"/>
        <v>974.76328999999987</v>
      </c>
      <c r="F33">
        <f t="shared" si="2"/>
        <v>110</v>
      </c>
      <c r="H33" s="1">
        <v>1.27</v>
      </c>
      <c r="I33" s="4">
        <v>-18</v>
      </c>
      <c r="J33" s="1">
        <v>1.27</v>
      </c>
      <c r="K33" s="7">
        <f t="shared" si="4"/>
        <v>1.2700000000000001E-3</v>
      </c>
      <c r="O33" s="5">
        <f t="shared" si="5"/>
        <v>255</v>
      </c>
      <c r="P33" s="8">
        <f t="shared" si="6"/>
        <v>8.0319626010258828E-4</v>
      </c>
      <c r="Q33" s="8">
        <f t="shared" si="7"/>
        <v>7.8976198030608321E-4</v>
      </c>
      <c r="R33" s="6">
        <f t="shared" si="8"/>
        <v>0.12316223808631845</v>
      </c>
      <c r="U33">
        <f t="shared" si="9"/>
        <v>125.25729458191491</v>
      </c>
    </row>
    <row r="34" spans="1:21" x14ac:dyDescent="0.25">
      <c r="A34" s="2">
        <v>115</v>
      </c>
      <c r="B34" s="1">
        <v>978.03</v>
      </c>
      <c r="C34">
        <v>34</v>
      </c>
      <c r="D34">
        <f t="shared" si="0"/>
        <v>1036.2607999999991</v>
      </c>
      <c r="E34">
        <f t="shared" si="1"/>
        <v>1136.8885200000002</v>
      </c>
      <c r="F34">
        <f t="shared" si="2"/>
        <v>115</v>
      </c>
      <c r="H34" s="1">
        <v>1.37</v>
      </c>
      <c r="I34" s="4">
        <v>-17</v>
      </c>
      <c r="J34" s="1">
        <v>1.37</v>
      </c>
      <c r="K34" s="7">
        <f t="shared" si="4"/>
        <v>1.3700000000000001E-3</v>
      </c>
      <c r="O34" s="5">
        <f t="shared" si="5"/>
        <v>256</v>
      </c>
      <c r="P34" s="8">
        <f t="shared" si="6"/>
        <v>8.8241946709501377E-4</v>
      </c>
      <c r="Q34" s="8">
        <f t="shared" si="7"/>
        <v>8.6777838951329785E-4</v>
      </c>
      <c r="R34" s="6">
        <f t="shared" si="8"/>
        <v>0.135328784216704</v>
      </c>
      <c r="U34">
        <f t="shared" si="9"/>
        <v>137.61203908073367</v>
      </c>
    </row>
    <row r="35" spans="1:21" x14ac:dyDescent="0.25">
      <c r="A35" s="2">
        <v>120</v>
      </c>
      <c r="B35" s="1">
        <v>1138.48</v>
      </c>
      <c r="C35">
        <v>35</v>
      </c>
      <c r="D35">
        <f t="shared" si="0"/>
        <v>1204.4225000000006</v>
      </c>
      <c r="E35">
        <f t="shared" si="1"/>
        <v>1320.19355</v>
      </c>
      <c r="F35">
        <f t="shared" si="2"/>
        <v>120</v>
      </c>
      <c r="H35" s="1">
        <v>1.49</v>
      </c>
      <c r="I35" s="4">
        <v>-16</v>
      </c>
      <c r="J35" s="1">
        <v>1.49</v>
      </c>
      <c r="K35" s="7">
        <f t="shared" si="4"/>
        <v>1.49E-3</v>
      </c>
      <c r="O35" s="5">
        <f t="shared" si="5"/>
        <v>257</v>
      </c>
      <c r="P35" s="8">
        <f t="shared" si="6"/>
        <v>9.6874783197297212E-4</v>
      </c>
      <c r="Q35" s="8">
        <f t="shared" si="7"/>
        <v>9.5279981006695421E-4</v>
      </c>
      <c r="R35" s="6">
        <f t="shared" si="8"/>
        <v>0.14858775173069863</v>
      </c>
      <c r="U35">
        <f t="shared" si="9"/>
        <v>151.0748226710262</v>
      </c>
    </row>
    <row r="36" spans="1:21" x14ac:dyDescent="0.25">
      <c r="A36" s="2">
        <v>125</v>
      </c>
      <c r="B36" s="1">
        <v>1319.55</v>
      </c>
      <c r="C36">
        <v>36</v>
      </c>
      <c r="D36">
        <f t="shared" si="0"/>
        <v>1393.3295999999993</v>
      </c>
      <c r="E36">
        <f t="shared" si="1"/>
        <v>1526.69768</v>
      </c>
      <c r="F36">
        <f t="shared" si="2"/>
        <v>125</v>
      </c>
      <c r="H36" s="1">
        <v>1.61</v>
      </c>
      <c r="I36" s="4">
        <v>-15</v>
      </c>
      <c r="J36" s="1">
        <v>1.61</v>
      </c>
      <c r="K36" s="7">
        <f t="shared" si="4"/>
        <v>1.6100000000000001E-3</v>
      </c>
      <c r="O36" s="5">
        <f t="shared" si="5"/>
        <v>258</v>
      </c>
      <c r="P36" s="8">
        <f t="shared" si="6"/>
        <v>1.0627530481485895E-3</v>
      </c>
      <c r="Q36" s="8">
        <f t="shared" si="7"/>
        <v>1.0453900204088855E-3</v>
      </c>
      <c r="R36" s="6">
        <f t="shared" si="8"/>
        <v>0.16302706106054968</v>
      </c>
      <c r="U36">
        <f t="shared" si="9"/>
        <v>165.73480011320447</v>
      </c>
    </row>
    <row r="37" spans="1:21" x14ac:dyDescent="0.25">
      <c r="A37" s="2">
        <v>130</v>
      </c>
      <c r="B37" s="1">
        <v>1523.1</v>
      </c>
      <c r="C37">
        <v>37</v>
      </c>
      <c r="D37">
        <f t="shared" si="0"/>
        <v>1604.6741</v>
      </c>
      <c r="E37">
        <f t="shared" si="1"/>
        <v>1758.5438100000001</v>
      </c>
      <c r="F37">
        <f t="shared" si="2"/>
        <v>130</v>
      </c>
      <c r="H37" s="1">
        <v>1.74</v>
      </c>
      <c r="I37" s="4">
        <v>-14</v>
      </c>
      <c r="J37" s="1">
        <v>1.74</v>
      </c>
      <c r="K37" s="7">
        <f t="shared" si="4"/>
        <v>1.74E-3</v>
      </c>
      <c r="O37" s="5">
        <f t="shared" si="5"/>
        <v>259</v>
      </c>
      <c r="P37" s="8">
        <f t="shared" si="6"/>
        <v>1.1650473144152981E-3</v>
      </c>
      <c r="Q37" s="8">
        <f t="shared" si="7"/>
        <v>1.1461526756068913E-3</v>
      </c>
      <c r="R37" s="6">
        <f t="shared" si="8"/>
        <v>0.17874085134062453</v>
      </c>
      <c r="U37">
        <f t="shared" si="9"/>
        <v>181.68744292328603</v>
      </c>
    </row>
    <row r="38" spans="1:21" x14ac:dyDescent="0.25">
      <c r="A38" s="2">
        <v>135</v>
      </c>
      <c r="B38" s="1">
        <v>1751.09</v>
      </c>
      <c r="C38">
        <v>38</v>
      </c>
      <c r="D38">
        <f t="shared" si="0"/>
        <v>1840.2151999999999</v>
      </c>
      <c r="E38">
        <f t="shared" si="1"/>
        <v>2018.0020400000001</v>
      </c>
      <c r="F38">
        <f t="shared" si="2"/>
        <v>135</v>
      </c>
      <c r="H38" s="1">
        <v>1.88</v>
      </c>
      <c r="I38" s="4">
        <v>-13</v>
      </c>
      <c r="J38" s="1">
        <v>1.88</v>
      </c>
      <c r="K38" s="7">
        <f t="shared" si="4"/>
        <v>1.8799999999999999E-3</v>
      </c>
      <c r="O38" s="5">
        <f t="shared" si="5"/>
        <v>260</v>
      </c>
      <c r="P38" s="8">
        <f t="shared" si="6"/>
        <v>1.2762857924021453E-3</v>
      </c>
      <c r="Q38" s="8">
        <f t="shared" si="7"/>
        <v>1.2557337123218024E-3</v>
      </c>
      <c r="R38" s="6">
        <f t="shared" si="8"/>
        <v>0.19582985545854475</v>
      </c>
      <c r="U38">
        <f t="shared" si="9"/>
        <v>199.03492260933777</v>
      </c>
    </row>
    <row r="39" spans="1:21" x14ac:dyDescent="0.25">
      <c r="A39" s="2">
        <v>140</v>
      </c>
      <c r="B39" s="1">
        <v>2005.54</v>
      </c>
      <c r="C39">
        <v>39</v>
      </c>
      <c r="D39">
        <f t="shared" si="0"/>
        <v>2101.7792999999997</v>
      </c>
      <c r="E39">
        <f t="shared" si="1"/>
        <v>2307.4732700000004</v>
      </c>
      <c r="F39">
        <f t="shared" si="2"/>
        <v>140</v>
      </c>
      <c r="H39" s="1">
        <v>2.0299999999999998</v>
      </c>
      <c r="I39" s="4">
        <v>-12</v>
      </c>
      <c r="J39" s="1">
        <v>2.0299999999999998</v>
      </c>
      <c r="K39" s="7">
        <f t="shared" si="4"/>
        <v>2.0299999999999997E-3</v>
      </c>
      <c r="O39" s="5">
        <f t="shared" si="5"/>
        <v>261</v>
      </c>
      <c r="P39" s="8">
        <f t="shared" si="6"/>
        <v>1.3971691858618634E-3</v>
      </c>
      <c r="Q39" s="8">
        <f t="shared" si="7"/>
        <v>1.3748238711109623E-3</v>
      </c>
      <c r="R39" s="6">
        <f t="shared" si="8"/>
        <v>0.2144017934047642</v>
      </c>
      <c r="U39">
        <f t="shared" si="9"/>
        <v>217.88651290771824</v>
      </c>
    </row>
    <row r="40" spans="1:21" x14ac:dyDescent="0.25">
      <c r="A40" s="2">
        <v>145</v>
      </c>
      <c r="B40" s="1">
        <v>2288.58</v>
      </c>
      <c r="C40">
        <v>40</v>
      </c>
      <c r="D40">
        <f t="shared" si="0"/>
        <v>2391.2600000000011</v>
      </c>
      <c r="E40">
        <f t="shared" si="1"/>
        <v>2629.4928</v>
      </c>
      <c r="F40">
        <f t="shared" si="2"/>
        <v>145</v>
      </c>
      <c r="H40" s="1">
        <v>2.19</v>
      </c>
      <c r="I40" s="4">
        <v>-11</v>
      </c>
      <c r="J40" s="1">
        <v>2.19</v>
      </c>
      <c r="K40" s="7">
        <f t="shared" si="4"/>
        <v>2.1900000000000001E-3</v>
      </c>
      <c r="O40" s="5">
        <f t="shared" si="5"/>
        <v>262</v>
      </c>
      <c r="P40" s="8">
        <f t="shared" si="6"/>
        <v>1.52844644628064E-3</v>
      </c>
      <c r="Q40" s="8">
        <f t="shared" si="7"/>
        <v>1.5041613401951316E-3</v>
      </c>
      <c r="R40" s="6">
        <f t="shared" si="8"/>
        <v>0.23457178456419253</v>
      </c>
      <c r="U40">
        <f t="shared" si="9"/>
        <v>238.35901171900656</v>
      </c>
    </row>
    <row r="41" spans="1:21" x14ac:dyDescent="0.25">
      <c r="A41" s="2">
        <v>150</v>
      </c>
      <c r="B41" s="1">
        <v>2602.37</v>
      </c>
      <c r="C41">
        <v>41</v>
      </c>
      <c r="D41">
        <f t="shared" si="0"/>
        <v>2710.6181000000001</v>
      </c>
      <c r="E41">
        <f t="shared" si="1"/>
        <v>2986.7339300000003</v>
      </c>
      <c r="F41">
        <f t="shared" si="2"/>
        <v>150</v>
      </c>
      <c r="H41" s="1">
        <v>2.36</v>
      </c>
      <c r="I41" s="4">
        <v>-10</v>
      </c>
      <c r="J41" s="1">
        <v>2.36</v>
      </c>
      <c r="K41" s="7">
        <f t="shared" si="4"/>
        <v>2.3599999999999997E-3</v>
      </c>
      <c r="O41" s="5">
        <f t="shared" si="5"/>
        <v>263</v>
      </c>
      <c r="P41" s="8">
        <f t="shared" si="6"/>
        <v>1.6709176093885889E-3</v>
      </c>
      <c r="Q41" s="8">
        <f t="shared" si="7"/>
        <v>1.6445345248827787E-3</v>
      </c>
      <c r="R41" s="6">
        <f t="shared" si="8"/>
        <v>0.25646277960390601</v>
      </c>
      <c r="U41">
        <f t="shared" si="9"/>
        <v>260.57718345770598</v>
      </c>
    </row>
    <row r="42" spans="1:21" x14ac:dyDescent="0.25">
      <c r="C42">
        <v>42</v>
      </c>
      <c r="H42" s="1">
        <v>2.5499999999999998</v>
      </c>
      <c r="I42" s="4">
        <v>-9</v>
      </c>
      <c r="J42" s="1">
        <v>2.5499999999999998</v>
      </c>
      <c r="K42" s="7">
        <f t="shared" si="4"/>
        <v>2.5499999999999997E-3</v>
      </c>
      <c r="O42" s="5">
        <f t="shared" si="5"/>
        <v>264</v>
      </c>
      <c r="P42" s="8">
        <f t="shared" si="6"/>
        <v>1.8254367672399777E-3</v>
      </c>
      <c r="Q42" s="8">
        <f t="shared" si="7"/>
        <v>1.7967849469098097E-3</v>
      </c>
      <c r="R42" s="6">
        <f t="shared" si="8"/>
        <v>0.28020601262098316</v>
      </c>
      <c r="U42">
        <f t="shared" si="9"/>
        <v>284.67422254385502</v>
      </c>
    </row>
    <row r="43" spans="1:21" x14ac:dyDescent="0.25">
      <c r="C43">
        <v>43</v>
      </c>
      <c r="H43" s="1">
        <v>2.74</v>
      </c>
      <c r="I43" s="4">
        <v>-8</v>
      </c>
      <c r="J43" s="1">
        <v>2.74</v>
      </c>
      <c r="K43" s="7">
        <f t="shared" si="4"/>
        <v>2.7400000000000002E-3</v>
      </c>
      <c r="O43" s="5">
        <f t="shared" si="5"/>
        <v>265</v>
      </c>
      <c r="P43" s="8">
        <f t="shared" si="6"/>
        <v>1.9929151806208998E-3</v>
      </c>
      <c r="Q43" s="8">
        <f t="shared" si="7"/>
        <v>1.9618102780157003E-3</v>
      </c>
      <c r="R43" s="6">
        <f t="shared" si="8"/>
        <v>0.30594147422431339</v>
      </c>
      <c r="U43">
        <f t="shared" si="9"/>
        <v>310.79223877850046</v>
      </c>
    </row>
    <row r="44" spans="1:21" x14ac:dyDescent="0.25">
      <c r="C44">
        <v>44</v>
      </c>
      <c r="H44" s="1">
        <v>2.95</v>
      </c>
      <c r="I44" s="4">
        <v>-7</v>
      </c>
      <c r="J44" s="1">
        <v>2.95</v>
      </c>
      <c r="K44" s="7">
        <f t="shared" si="4"/>
        <v>2.9500000000000004E-3</v>
      </c>
      <c r="O44" s="5">
        <f t="shared" si="5"/>
        <v>266</v>
      </c>
      <c r="P44" s="8">
        <f t="shared" si="6"/>
        <v>2.1743245366295052E-3</v>
      </c>
      <c r="Q44" s="8">
        <f t="shared" si="7"/>
        <v>2.1405675121355426E-3</v>
      </c>
      <c r="R44" s="6">
        <f t="shared" si="8"/>
        <v>0.33381840623335635</v>
      </c>
      <c r="U44">
        <f t="shared" si="9"/>
        <v>339.08276535862058</v>
      </c>
    </row>
    <row r="45" spans="1:21" x14ac:dyDescent="0.25">
      <c r="C45">
        <v>45</v>
      </c>
      <c r="H45" s="1">
        <v>3.17</v>
      </c>
      <c r="I45" s="4">
        <v>-6</v>
      </c>
      <c r="J45" s="1">
        <v>3.17</v>
      </c>
      <c r="K45" s="7">
        <f t="shared" si="4"/>
        <v>3.1700000000000001E-3</v>
      </c>
      <c r="O45" s="5">
        <f t="shared" si="5"/>
        <v>267</v>
      </c>
      <c r="P45" s="8">
        <f t="shared" si="6"/>
        <v>2.3707003563597099E-3</v>
      </c>
      <c r="Q45" s="8">
        <f t="shared" si="7"/>
        <v>2.3340762806453477E-3</v>
      </c>
      <c r="R45" s="6">
        <f t="shared" si="8"/>
        <v>0.36399581868585007</v>
      </c>
      <c r="U45">
        <f t="shared" si="9"/>
        <v>369.70729030046925</v>
      </c>
    </row>
    <row r="46" spans="1:21" x14ac:dyDescent="0.25">
      <c r="C46">
        <v>46</v>
      </c>
      <c r="H46" s="1">
        <v>3.41</v>
      </c>
      <c r="I46" s="4">
        <v>-5</v>
      </c>
      <c r="J46" s="1">
        <v>3.41</v>
      </c>
      <c r="K46" s="7">
        <f t="shared" si="4"/>
        <v>3.4100000000000003E-3</v>
      </c>
      <c r="O46" s="5">
        <f t="shared" si="5"/>
        <v>268</v>
      </c>
      <c r="P46" s="8">
        <f t="shared" si="6"/>
        <v>2.5831455577036712E-3</v>
      </c>
      <c r="Q46" s="8">
        <f t="shared" si="7"/>
        <v>2.5434223151504921E-3</v>
      </c>
      <c r="R46" s="6">
        <f t="shared" si="8"/>
        <v>0.39664302985465871</v>
      </c>
      <c r="U46">
        <f t="shared" si="9"/>
        <v>402.83781205346639</v>
      </c>
    </row>
    <row r="47" spans="1:21" x14ac:dyDescent="0.25">
      <c r="C47">
        <v>47</v>
      </c>
      <c r="H47" s="1">
        <v>3.66</v>
      </c>
      <c r="I47" s="4">
        <v>-4</v>
      </c>
      <c r="J47" s="1">
        <v>3.66</v>
      </c>
      <c r="K47" s="7">
        <f t="shared" si="4"/>
        <v>3.6600000000000001E-3</v>
      </c>
      <c r="O47" s="5">
        <f t="shared" si="5"/>
        <v>269</v>
      </c>
      <c r="P47" s="8">
        <f t="shared" si="6"/>
        <v>2.8128341783706201E-3</v>
      </c>
      <c r="Q47" s="8">
        <f t="shared" si="7"/>
        <v>2.769761062359806E-3</v>
      </c>
      <c r="R47" s="6">
        <f t="shared" si="8"/>
        <v>0.43194022998215625</v>
      </c>
      <c r="U47">
        <f t="shared" si="9"/>
        <v>438.65742009959826</v>
      </c>
    </row>
    <row r="48" spans="1:21" x14ac:dyDescent="0.25">
      <c r="C48">
        <v>48</v>
      </c>
      <c r="H48" s="1">
        <v>3.93</v>
      </c>
      <c r="I48" s="4">
        <v>-3</v>
      </c>
      <c r="J48" s="1">
        <v>3.93</v>
      </c>
      <c r="K48" s="7">
        <f t="shared" si="4"/>
        <v>3.9300000000000003E-3</v>
      </c>
      <c r="O48" s="5">
        <f t="shared" si="5"/>
        <v>270</v>
      </c>
      <c r="P48" s="8">
        <f t="shared" si="6"/>
        <v>3.0610152643006025E-3</v>
      </c>
      <c r="Q48" s="8">
        <f t="shared" si="7"/>
        <v>3.0143214556333908E-3</v>
      </c>
      <c r="R48" s="6">
        <f t="shared" si="8"/>
        <v>0.47007906944765099</v>
      </c>
      <c r="U48">
        <f t="shared" si="9"/>
        <v>477.36090134591387</v>
      </c>
    </row>
    <row r="49" spans="3:21" x14ac:dyDescent="0.25">
      <c r="C49">
        <v>49</v>
      </c>
      <c r="H49" s="1">
        <v>4.22</v>
      </c>
      <c r="I49" s="4">
        <v>-2</v>
      </c>
      <c r="J49" s="1">
        <v>4.22</v>
      </c>
      <c r="K49" s="7">
        <f t="shared" si="4"/>
        <v>4.2199999999999998E-3</v>
      </c>
      <c r="O49" s="5">
        <f t="shared" si="5"/>
        <v>271</v>
      </c>
      <c r="P49" s="8">
        <f t="shared" si="6"/>
        <v>3.3290169287301628E-3</v>
      </c>
      <c r="Q49" s="8">
        <f t="shared" si="7"/>
        <v>3.2784098478384469E-3</v>
      </c>
      <c r="R49" s="6">
        <f t="shared" si="8"/>
        <v>0.51126327209056166</v>
      </c>
      <c r="U49">
        <f t="shared" si="9"/>
        <v>519.15537312994502</v>
      </c>
    </row>
    <row r="50" spans="3:21" x14ac:dyDescent="0.25">
      <c r="C50">
        <v>50</v>
      </c>
      <c r="H50" s="1">
        <v>4.53</v>
      </c>
      <c r="I50" s="4">
        <v>-1</v>
      </c>
      <c r="J50" s="1">
        <v>4.53</v>
      </c>
      <c r="K50" s="7">
        <f t="shared" si="4"/>
        <v>4.5300000000000002E-3</v>
      </c>
      <c r="O50" s="5">
        <f t="shared" si="5"/>
        <v>272</v>
      </c>
      <c r="P50" s="8">
        <f t="shared" si="6"/>
        <v>3.6182505872437484E-3</v>
      </c>
      <c r="Q50" s="8">
        <f t="shared" si="7"/>
        <v>3.5634141101874629E-3</v>
      </c>
      <c r="R50" s="6">
        <f t="shared" si="8"/>
        <v>0.55570927441830209</v>
      </c>
      <c r="U50">
        <f t="shared" si="9"/>
        <v>564.26094366984501</v>
      </c>
    </row>
    <row r="51" spans="3:21" x14ac:dyDescent="0.25">
      <c r="C51">
        <v>51</v>
      </c>
      <c r="H51" s="1">
        <v>4.8499999999999996</v>
      </c>
      <c r="I51" s="4">
        <v>0</v>
      </c>
      <c r="J51" s="1">
        <v>4.8499999999999996</v>
      </c>
      <c r="K51" s="7">
        <f t="shared" si="4"/>
        <v>4.8499999999999993E-3</v>
      </c>
      <c r="O51" s="5">
        <f t="shared" si="5"/>
        <v>273</v>
      </c>
      <c r="P51" s="8">
        <f t="shared" si="6"/>
        <v>3.9302153742189934E-3</v>
      </c>
      <c r="Q51" s="8">
        <f t="shared" si="7"/>
        <v>3.8708079017700106E-3</v>
      </c>
      <c r="R51" s="6">
        <f t="shared" si="8"/>
        <v>0.60364689143358685</v>
      </c>
      <c r="U51">
        <f t="shared" si="9"/>
        <v>612.9114008026404</v>
      </c>
    </row>
    <row r="52" spans="3:21" x14ac:dyDescent="0.25">
      <c r="C52">
        <v>52</v>
      </c>
      <c r="H52" s="1">
        <v>5.19</v>
      </c>
      <c r="I52" s="4">
        <v>1</v>
      </c>
      <c r="J52" s="1">
        <v>5.19</v>
      </c>
      <c r="K52" s="7">
        <f t="shared" si="4"/>
        <v>5.1900000000000002E-3</v>
      </c>
      <c r="O52" s="5">
        <f t="shared" si="5"/>
        <v>274</v>
      </c>
      <c r="P52" s="8">
        <f t="shared" si="6"/>
        <v>4.2101147174177928E-3</v>
      </c>
      <c r="Q52" s="8">
        <f t="shared" si="7"/>
        <v>4.1680679330243714E-3</v>
      </c>
      <c r="R52" s="6">
        <f>EXP(($S$8/O52)+$S$9+$S$10*O52+$S$11*(O52^2)+$S$12*(O52^3)+$S$13*LN(O52))</f>
        <v>0.65000416318868814</v>
      </c>
      <c r="U52">
        <f>EXP(23.58-(4044.2/(235.6+I52)))</f>
        <v>656.56129837544347</v>
      </c>
    </row>
    <row r="53" spans="3:21" x14ac:dyDescent="0.25">
      <c r="C53">
        <v>53</v>
      </c>
      <c r="H53" s="1">
        <v>5.56</v>
      </c>
      <c r="I53" s="4">
        <v>2</v>
      </c>
      <c r="J53" s="1">
        <v>5.56</v>
      </c>
      <c r="K53" s="7">
        <f t="shared" si="4"/>
        <v>5.5599999999999998E-3</v>
      </c>
      <c r="O53" s="5">
        <f t="shared" si="5"/>
        <v>275</v>
      </c>
      <c r="P53" s="8">
        <f t="shared" si="6"/>
        <v>4.5241515834844601E-3</v>
      </c>
      <c r="Q53" s="8">
        <f t="shared" si="7"/>
        <v>4.4785452011756365E-3</v>
      </c>
      <c r="R53" s="6">
        <f t="shared" ref="R53:R116" si="10">EXP(($S$8/O53)+$S$9+$S$10*O53+$S$11*(O53^2)+$S$12*(O53^3)+$S$13*LN(O53))</f>
        <v>0.69842264391324238</v>
      </c>
      <c r="U53">
        <f t="shared" ref="U53:U116" si="11">EXP(23.58-(4044.2/(235.6+I53)))</f>
        <v>705.53489324436111</v>
      </c>
    </row>
    <row r="54" spans="3:21" x14ac:dyDescent="0.25">
      <c r="C54">
        <v>54</v>
      </c>
      <c r="H54" s="1">
        <v>5.95</v>
      </c>
      <c r="I54" s="4">
        <v>3</v>
      </c>
      <c r="J54" s="1">
        <v>5.95</v>
      </c>
      <c r="K54" s="7">
        <f t="shared" si="4"/>
        <v>5.9500000000000004E-3</v>
      </c>
      <c r="O54" s="5">
        <f t="shared" si="5"/>
        <v>276</v>
      </c>
      <c r="P54" s="8">
        <f t="shared" si="6"/>
        <v>4.8586820270873354E-3</v>
      </c>
      <c r="Q54" s="8">
        <f t="shared" si="7"/>
        <v>4.8093370186484199E-3</v>
      </c>
      <c r="R54" s="6">
        <f t="shared" si="10"/>
        <v>0.75000914921044493</v>
      </c>
      <c r="U54">
        <f t="shared" si="11"/>
        <v>757.70443187696389</v>
      </c>
    </row>
    <row r="55" spans="3:21" x14ac:dyDescent="0.25">
      <c r="C55">
        <v>55</v>
      </c>
      <c r="H55" s="1">
        <v>6.36</v>
      </c>
      <c r="I55" s="4">
        <v>4</v>
      </c>
      <c r="J55" s="1">
        <v>6.36</v>
      </c>
      <c r="K55" s="7">
        <f t="shared" si="4"/>
        <v>6.3600000000000002E-3</v>
      </c>
      <c r="O55" s="5">
        <f t="shared" si="5"/>
        <v>277</v>
      </c>
      <c r="P55" s="8">
        <f t="shared" si="6"/>
        <v>5.2148425366602951E-3</v>
      </c>
      <c r="Q55" s="8">
        <f t="shared" si="7"/>
        <v>5.1615768307686823E-3</v>
      </c>
      <c r="R55" s="6">
        <f t="shared" si="10"/>
        <v>0.80494043823884587</v>
      </c>
      <c r="U55">
        <f t="shared" si="11"/>
        <v>813.24714800007814</v>
      </c>
    </row>
    <row r="56" spans="3:21" x14ac:dyDescent="0.25">
      <c r="C56">
        <v>56</v>
      </c>
      <c r="H56" s="1">
        <v>6.79</v>
      </c>
      <c r="I56" s="4">
        <v>5</v>
      </c>
      <c r="J56" s="1">
        <v>6.79</v>
      </c>
      <c r="K56" s="7">
        <f t="shared" si="4"/>
        <v>6.79E-3</v>
      </c>
      <c r="O56" s="5">
        <f t="shared" si="5"/>
        <v>278</v>
      </c>
      <c r="P56" s="8">
        <f t="shared" si="6"/>
        <v>5.5938206335213667E-3</v>
      </c>
      <c r="Q56" s="8">
        <f t="shared" si="7"/>
        <v>5.5364493694810045E-3</v>
      </c>
      <c r="R56" s="6">
        <f t="shared" si="10"/>
        <v>0.86340126823096053</v>
      </c>
      <c r="U56">
        <f t="shared" si="11"/>
        <v>872.3482338449719</v>
      </c>
    </row>
    <row r="57" spans="3:21" x14ac:dyDescent="0.25">
      <c r="C57">
        <v>57</v>
      </c>
      <c r="H57" s="1">
        <v>7.25</v>
      </c>
      <c r="I57" s="4">
        <v>6</v>
      </c>
      <c r="J57" s="1">
        <v>7.25</v>
      </c>
      <c r="K57" s="7">
        <f t="shared" si="4"/>
        <v>7.2500000000000004E-3</v>
      </c>
      <c r="O57" s="5">
        <f t="shared" si="5"/>
        <v>279</v>
      </c>
      <c r="P57" s="8">
        <f t="shared" si="6"/>
        <v>5.9968565563016957E-3</v>
      </c>
      <c r="Q57" s="8">
        <f t="shared" si="7"/>
        <v>5.9351923488565727E-3</v>
      </c>
      <c r="R57" s="6">
        <f t="shared" si="10"/>
        <v>0.92558465890528541</v>
      </c>
      <c r="U57">
        <f t="shared" si="11"/>
        <v>935.201102831615</v>
      </c>
    </row>
    <row r="58" spans="3:21" x14ac:dyDescent="0.25">
      <c r="C58">
        <v>58</v>
      </c>
      <c r="H58" s="1">
        <v>7.74</v>
      </c>
      <c r="I58" s="4">
        <v>7</v>
      </c>
      <c r="J58" s="1">
        <v>7.74</v>
      </c>
      <c r="K58" s="7">
        <f t="shared" si="4"/>
        <v>7.7400000000000004E-3</v>
      </c>
      <c r="O58" s="5">
        <f t="shared" si="5"/>
        <v>280</v>
      </c>
      <c r="P58" s="8">
        <f t="shared" si="6"/>
        <v>6.4252449758041823E-3</v>
      </c>
      <c r="Q58" s="8">
        <f t="shared" si="7"/>
        <v>6.3590981895164517E-3</v>
      </c>
      <c r="R58" s="6">
        <f t="shared" si="10"/>
        <v>0.99169216138761385</v>
      </c>
      <c r="U58">
        <f t="shared" si="11"/>
        <v>1002.0076569984014</v>
      </c>
    </row>
    <row r="59" spans="3:21" x14ac:dyDescent="0.25">
      <c r="C59">
        <v>59</v>
      </c>
      <c r="H59" s="1">
        <v>8.26</v>
      </c>
      <c r="I59" s="4">
        <v>8</v>
      </c>
      <c r="J59" s="1">
        <v>8.26</v>
      </c>
      <c r="K59" s="7">
        <f t="shared" si="4"/>
        <v>8.26E-3</v>
      </c>
      <c r="O59" s="5">
        <f t="shared" si="5"/>
        <v>281</v>
      </c>
      <c r="P59" s="8">
        <f t="shared" si="6"/>
        <v>6.8803367400099395E-3</v>
      </c>
      <c r="Q59" s="8">
        <f t="shared" si="7"/>
        <v>6.8095157714980594E-3</v>
      </c>
      <c r="R59" s="6">
        <f t="shared" si="10"/>
        <v>1.0619341315680253</v>
      </c>
      <c r="U59">
        <f t="shared" si="11"/>
        <v>1072.9785591333828</v>
      </c>
    </row>
    <row r="60" spans="3:21" x14ac:dyDescent="0.25">
      <c r="C60">
        <v>60</v>
      </c>
      <c r="H60" s="1">
        <v>8.8000000000000007</v>
      </c>
      <c r="I60" s="4">
        <v>9</v>
      </c>
      <c r="J60" s="1">
        <v>8.8000000000000007</v>
      </c>
      <c r="K60" s="7">
        <f t="shared" si="4"/>
        <v>8.8000000000000005E-3</v>
      </c>
      <c r="O60" s="5">
        <f t="shared" si="5"/>
        <v>282</v>
      </c>
      <c r="P60" s="8">
        <f t="shared" si="6"/>
        <v>7.3635406489267075E-3</v>
      </c>
      <c r="Q60" s="8">
        <f t="shared" si="7"/>
        <v>7.2878522150628513E-3</v>
      </c>
      <c r="R60" s="6">
        <f t="shared" si="10"/>
        <v>1.1365300078152678</v>
      </c>
      <c r="U60">
        <f t="shared" si="11"/>
        <v>1148.3335095593097</v>
      </c>
    </row>
    <row r="61" spans="3:21" x14ac:dyDescent="0.25">
      <c r="C61">
        <v>61</v>
      </c>
      <c r="H61" s="1">
        <v>9.3800000000000008</v>
      </c>
      <c r="I61" s="4">
        <v>10</v>
      </c>
      <c r="J61" s="1">
        <v>9.3800000000000008</v>
      </c>
      <c r="K61" s="7">
        <f t="shared" si="4"/>
        <v>9.3800000000000012E-3</v>
      </c>
      <c r="O61" s="5">
        <f t="shared" si="5"/>
        <v>283</v>
      </c>
      <c r="P61" s="8">
        <f t="shared" si="6"/>
        <v>7.8763252589472421E-3</v>
      </c>
      <c r="Q61" s="8">
        <f t="shared" si="7"/>
        <v>7.7955746889073231E-3</v>
      </c>
      <c r="R61" s="6">
        <f t="shared" si="10"/>
        <v>1.215708592964647</v>
      </c>
      <c r="U61">
        <f t="shared" si="11"/>
        <v>1228.3015275207113</v>
      </c>
    </row>
    <row r="62" spans="3:21" x14ac:dyDescent="0.25">
      <c r="C62">
        <v>62</v>
      </c>
      <c r="H62" s="1">
        <v>9.99</v>
      </c>
      <c r="I62" s="4">
        <v>11</v>
      </c>
      <c r="J62" s="1">
        <v>9.99</v>
      </c>
      <c r="K62" s="7">
        <f t="shared" si="4"/>
        <v>9.9900000000000006E-3</v>
      </c>
      <c r="O62" s="5">
        <f t="shared" si="5"/>
        <v>284</v>
      </c>
      <c r="P62" s="8">
        <f t="shared" si="6"/>
        <v>8.4202207163616167E-3</v>
      </c>
      <c r="Q62" s="8">
        <f t="shared" si="7"/>
        <v>8.3342122452135445E-3</v>
      </c>
      <c r="R62" s="6">
        <f t="shared" si="10"/>
        <v>1.2997083404915013</v>
      </c>
      <c r="U62">
        <f t="shared" si="11"/>
        <v>1313.1212371174868</v>
      </c>
    </row>
    <row r="63" spans="3:21" x14ac:dyDescent="0.25">
      <c r="C63">
        <v>63</v>
      </c>
      <c r="H63" s="1">
        <v>10.64</v>
      </c>
      <c r="I63" s="4">
        <v>12</v>
      </c>
      <c r="J63" s="1">
        <v>10.64</v>
      </c>
      <c r="K63" s="7">
        <f t="shared" si="4"/>
        <v>1.064E-2</v>
      </c>
      <c r="O63" s="5">
        <f t="shared" si="5"/>
        <v>285</v>
      </c>
      <c r="P63" s="8">
        <f t="shared" si="6"/>
        <v>8.9968206196423782E-3</v>
      </c>
      <c r="Q63" s="8">
        <f t="shared" si="7"/>
        <v>8.9053576809408081E-3</v>
      </c>
      <c r="R63" s="6">
        <f t="shared" si="10"/>
        <v>1.3887776447769427</v>
      </c>
      <c r="U63">
        <f t="shared" si="11"/>
        <v>1403.04115772558</v>
      </c>
    </row>
    <row r="64" spans="3:21" x14ac:dyDescent="0.25">
      <c r="C64">
        <v>64</v>
      </c>
      <c r="H64" s="1">
        <v>11.32</v>
      </c>
      <c r="I64" s="4">
        <v>13</v>
      </c>
      <c r="J64" s="1">
        <v>11.32</v>
      </c>
      <c r="K64" s="7">
        <f t="shared" si="4"/>
        <v>1.132E-2</v>
      </c>
      <c r="O64" s="5">
        <f t="shared" si="5"/>
        <v>286</v>
      </c>
      <c r="P64" s="8">
        <f t="shared" si="6"/>
        <v>9.6077839100973325E-3</v>
      </c>
      <c r="Q64" s="8">
        <f t="shared" si="7"/>
        <v>9.5106694247322765E-3</v>
      </c>
      <c r="R64" s="6">
        <f t="shared" si="10"/>
        <v>1.4831751353682168</v>
      </c>
      <c r="U64">
        <f t="shared" si="11"/>
        <v>1498.3199988415454</v>
      </c>
    </row>
    <row r="65" spans="3:21" x14ac:dyDescent="0.25">
      <c r="C65">
        <v>65</v>
      </c>
      <c r="H65" s="1">
        <v>12.04</v>
      </c>
      <c r="I65" s="4">
        <v>14</v>
      </c>
      <c r="J65" s="1">
        <v>12.04</v>
      </c>
      <c r="K65" s="7">
        <f t="shared" si="4"/>
        <v>1.2039999999999999E-2</v>
      </c>
      <c r="O65" s="5">
        <f t="shared" si="5"/>
        <v>287</v>
      </c>
      <c r="P65" s="8">
        <f t="shared" si="6"/>
        <v>1.0254836790460841E-2</v>
      </c>
      <c r="Q65" s="8">
        <f t="shared" si="7"/>
        <v>1.0151873448782074E-2</v>
      </c>
      <c r="R65" s="6">
        <f t="shared" si="10"/>
        <v>1.5831699751316095</v>
      </c>
      <c r="U65">
        <f t="shared" si="11"/>
        <v>1599.226959284086</v>
      </c>
    </row>
    <row r="66" spans="3:21" x14ac:dyDescent="0.25">
      <c r="C66">
        <v>66</v>
      </c>
      <c r="H66" s="1">
        <v>12.8</v>
      </c>
      <c r="I66" s="4">
        <v>15</v>
      </c>
      <c r="J66" s="1">
        <v>12.8</v>
      </c>
      <c r="K66" s="7">
        <f t="shared" ref="K66:K129" si="12">J66/1000</f>
        <v>1.2800000000000001E-2</v>
      </c>
      <c r="O66" s="5">
        <f t="shared" ref="O66:O129" si="13">I66+273</f>
        <v>288</v>
      </c>
      <c r="P66" s="8">
        <f t="shared" ref="P66:P129" si="14">0.622*(U66/$T$2)</f>
        <v>1.0939774670970816E-2</v>
      </c>
      <c r="Q66" s="8">
        <f t="shared" ref="Q66:Q129" si="15">0.622*(R66/$T$1)</f>
        <v>1.0830765204977198E-2</v>
      </c>
      <c r="R66" s="6">
        <f t="shared" si="10"/>
        <v>1.6890421621909779</v>
      </c>
      <c r="U66">
        <f t="shared" si="11"/>
        <v>1706.042030681944</v>
      </c>
    </row>
    <row r="67" spans="3:21" x14ac:dyDescent="0.25">
      <c r="C67">
        <v>67</v>
      </c>
      <c r="H67" s="1">
        <v>13.6</v>
      </c>
      <c r="I67" s="4">
        <v>16</v>
      </c>
      <c r="J67" s="1">
        <v>13.6</v>
      </c>
      <c r="K67" s="7">
        <f t="shared" si="12"/>
        <v>1.3599999999999999E-2</v>
      </c>
      <c r="O67" s="5">
        <f t="shared" si="13"/>
        <v>289</v>
      </c>
      <c r="P67" s="8">
        <f t="shared" si="14"/>
        <v>1.1664464142455779E-2</v>
      </c>
      <c r="Q67" s="8">
        <f t="shared" si="15"/>
        <v>1.1549211584604629E-2</v>
      </c>
      <c r="R67" s="6">
        <f t="shared" si="10"/>
        <v>1.8010828355412365</v>
      </c>
      <c r="U67">
        <f t="shared" si="11"/>
        <v>1819.0563051739721</v>
      </c>
    </row>
    <row r="68" spans="3:21" x14ac:dyDescent="0.25">
      <c r="C68">
        <v>68</v>
      </c>
      <c r="H68" s="1">
        <v>14.44</v>
      </c>
      <c r="I68" s="4">
        <v>17</v>
      </c>
      <c r="J68" s="1">
        <v>14.44</v>
      </c>
      <c r="K68" s="7">
        <f t="shared" si="12"/>
        <v>1.444E-2</v>
      </c>
      <c r="O68" s="5">
        <f t="shared" si="13"/>
        <v>290</v>
      </c>
      <c r="P68" s="8">
        <f t="shared" si="14"/>
        <v>1.243084497593288E-2</v>
      </c>
      <c r="Q68" s="8">
        <f t="shared" si="15"/>
        <v>1.230915290088287E-2</v>
      </c>
      <c r="R68" s="6">
        <f t="shared" si="10"/>
        <v>1.9195945842212838</v>
      </c>
      <c r="U68">
        <f t="shared" si="11"/>
        <v>1938.572287243552</v>
      </c>
    </row>
    <row r="69" spans="3:21" x14ac:dyDescent="0.25">
      <c r="C69">
        <v>69</v>
      </c>
      <c r="H69" s="1">
        <v>15.33</v>
      </c>
      <c r="I69" s="4">
        <v>18</v>
      </c>
      <c r="J69" s="1">
        <v>15.33</v>
      </c>
      <c r="K69" s="7">
        <f t="shared" si="12"/>
        <v>1.533E-2</v>
      </c>
      <c r="O69" s="5">
        <f t="shared" si="13"/>
        <v>291</v>
      </c>
      <c r="P69" s="8">
        <f t="shared" si="14"/>
        <v>1.3240932148195782E-2</v>
      </c>
      <c r="Q69" s="8">
        <f t="shared" si="15"/>
        <v>1.3112604893556951E-2</v>
      </c>
      <c r="R69" s="6">
        <f t="shared" si="10"/>
        <v>2.0448917599276917</v>
      </c>
      <c r="U69">
        <f t="shared" si="11"/>
        <v>2064.9042096060948</v>
      </c>
    </row>
    <row r="70" spans="3:21" x14ac:dyDescent="0.25">
      <c r="C70">
        <v>70</v>
      </c>
      <c r="H70" s="1">
        <v>16.260000000000002</v>
      </c>
      <c r="I70" s="4">
        <v>19</v>
      </c>
      <c r="J70" s="1">
        <v>16.260000000000002</v>
      </c>
      <c r="K70" s="7">
        <f t="shared" si="12"/>
        <v>1.626E-2</v>
      </c>
      <c r="O70" s="5">
        <f t="shared" si="13"/>
        <v>292</v>
      </c>
      <c r="P70" s="8">
        <f t="shared" si="14"/>
        <v>1.4096817892849948E-2</v>
      </c>
      <c r="Q70" s="8">
        <f t="shared" si="15"/>
        <v>1.396166075476207E-2</v>
      </c>
      <c r="R70" s="6">
        <f t="shared" si="10"/>
        <v>2.1773007929452102</v>
      </c>
      <c r="U70">
        <f t="shared" si="11"/>
        <v>2198.3783530650239</v>
      </c>
    </row>
    <row r="71" spans="3:21" x14ac:dyDescent="0.25">
      <c r="C71">
        <v>71</v>
      </c>
      <c r="H71" s="1">
        <v>17.239999999999998</v>
      </c>
      <c r="I71" s="4">
        <v>20</v>
      </c>
      <c r="J71" s="1">
        <v>17.239999999999998</v>
      </c>
      <c r="K71" s="7">
        <f t="shared" si="12"/>
        <v>1.7239999999999998E-2</v>
      </c>
      <c r="O71" s="5">
        <f t="shared" si="13"/>
        <v>293</v>
      </c>
      <c r="P71" s="8">
        <f t="shared" si="14"/>
        <v>1.5000673776230053E-2</v>
      </c>
      <c r="Q71" s="8">
        <f t="shared" si="15"/>
        <v>1.4858493175349883E-2</v>
      </c>
      <c r="R71" s="6">
        <f t="shared" si="10"/>
        <v>2.3171605112683902</v>
      </c>
      <c r="U71">
        <f t="shared" si="11"/>
        <v>2339.333370248095</v>
      </c>
    </row>
    <row r="72" spans="3:21" x14ac:dyDescent="0.25">
      <c r="C72">
        <v>72</v>
      </c>
      <c r="H72" s="1">
        <v>18.28</v>
      </c>
      <c r="I72" s="4">
        <v>21</v>
      </c>
      <c r="J72" s="1">
        <v>18.28</v>
      </c>
      <c r="K72" s="7">
        <f t="shared" si="12"/>
        <v>1.8280000000000001E-2</v>
      </c>
      <c r="O72" s="5">
        <f t="shared" si="13"/>
        <v>294</v>
      </c>
      <c r="P72" s="8">
        <f t="shared" si="14"/>
        <v>1.5954752797614671E-2</v>
      </c>
      <c r="Q72" s="8">
        <f t="shared" si="15"/>
        <v>1.5805356410831646E-2</v>
      </c>
      <c r="R72" s="6">
        <f t="shared" si="10"/>
        <v>2.4648224627824269</v>
      </c>
      <c r="U72">
        <f t="shared" si="11"/>
        <v>2488.1206131328345</v>
      </c>
    </row>
    <row r="73" spans="3:21" x14ac:dyDescent="0.25">
      <c r="C73">
        <v>73</v>
      </c>
      <c r="H73" s="1">
        <v>19.36</v>
      </c>
      <c r="I73" s="4">
        <v>22</v>
      </c>
      <c r="J73" s="1">
        <v>19.36</v>
      </c>
      <c r="K73" s="7">
        <f t="shared" si="12"/>
        <v>1.9359999999999999E-2</v>
      </c>
      <c r="O73" s="5">
        <f t="shared" si="13"/>
        <v>295</v>
      </c>
      <c r="P73" s="8">
        <f t="shared" si="14"/>
        <v>1.6961391513132234E-2</v>
      </c>
      <c r="Q73" s="8">
        <f t="shared" si="15"/>
        <v>1.6804588366086889E-2</v>
      </c>
      <c r="R73" s="6">
        <f t="shared" si="10"/>
        <v>2.6206512403704636</v>
      </c>
      <c r="U73">
        <f t="shared" si="11"/>
        <v>2645.1044642666025</v>
      </c>
    </row>
    <row r="74" spans="3:21" x14ac:dyDescent="0.25">
      <c r="C74">
        <v>74</v>
      </c>
      <c r="H74" s="1">
        <v>20.51</v>
      </c>
      <c r="I74" s="4">
        <v>23</v>
      </c>
      <c r="J74" s="1">
        <v>20.51</v>
      </c>
      <c r="K74" s="7">
        <f t="shared" si="12"/>
        <v>2.051E-2</v>
      </c>
      <c r="O74" s="5">
        <f t="shared" si="13"/>
        <v>296</v>
      </c>
      <c r="P74" s="8">
        <f t="shared" si="14"/>
        <v>1.8023012182732362E-2</v>
      </c>
      <c r="Q74" s="8">
        <f t="shared" si="15"/>
        <v>1.7858612697950138E-2</v>
      </c>
      <c r="R74" s="6">
        <f t="shared" si="10"/>
        <v>2.7850248098089447</v>
      </c>
      <c r="U74">
        <f t="shared" si="11"/>
        <v>2810.6626715836642</v>
      </c>
    </row>
    <row r="75" spans="3:21" x14ac:dyDescent="0.25">
      <c r="C75">
        <v>75</v>
      </c>
      <c r="H75" s="1">
        <v>21.71</v>
      </c>
      <c r="I75" s="4">
        <v>24</v>
      </c>
      <c r="J75" s="1">
        <v>21.71</v>
      </c>
      <c r="K75" s="7">
        <f t="shared" si="12"/>
        <v>2.171E-2</v>
      </c>
      <c r="O75" s="5">
        <f t="shared" si="13"/>
        <v>297</v>
      </c>
      <c r="P75" s="8">
        <f t="shared" si="14"/>
        <v>1.9142124939577634E-2</v>
      </c>
      <c r="Q75" s="8">
        <f t="shared" si="15"/>
        <v>1.8969940934783582E-2</v>
      </c>
      <c r="R75" s="6">
        <f t="shared" si="10"/>
        <v>2.9583348403119092</v>
      </c>
      <c r="U75">
        <f t="shared" si="11"/>
        <v>2985.1866867186986</v>
      </c>
    </row>
    <row r="76" spans="3:21" x14ac:dyDescent="0.25">
      <c r="C76">
        <v>76</v>
      </c>
      <c r="H76" s="1">
        <v>22.97</v>
      </c>
      <c r="I76" s="4">
        <v>25</v>
      </c>
      <c r="J76" s="1">
        <v>22.97</v>
      </c>
      <c r="K76" s="7">
        <f t="shared" si="12"/>
        <v>2.2969999999999997E-2</v>
      </c>
      <c r="O76" s="5">
        <f t="shared" si="13"/>
        <v>298</v>
      </c>
      <c r="P76" s="8">
        <f t="shared" si="14"/>
        <v>2.0321329981191821E-2</v>
      </c>
      <c r="Q76" s="8">
        <f t="shared" si="15"/>
        <v>2.0141174612105836E-2</v>
      </c>
      <c r="R76" s="6">
        <f t="shared" si="10"/>
        <v>3.1409870375792059</v>
      </c>
      <c r="U76">
        <f t="shared" si="11"/>
        <v>3169.082006713194</v>
      </c>
    </row>
    <row r="77" spans="3:21" x14ac:dyDescent="0.25">
      <c r="C77">
        <v>77</v>
      </c>
      <c r="H77" s="1">
        <v>24.29</v>
      </c>
      <c r="I77" s="4">
        <v>26</v>
      </c>
      <c r="J77" s="1">
        <v>24.29</v>
      </c>
      <c r="K77" s="7">
        <f t="shared" si="12"/>
        <v>2.4289999999999999E-2</v>
      </c>
      <c r="O77" s="5">
        <f t="shared" si="13"/>
        <v>299</v>
      </c>
      <c r="P77" s="8">
        <f t="shared" si="14"/>
        <v>2.1563319781682133E-2</v>
      </c>
      <c r="Q77" s="8">
        <f t="shared" si="15"/>
        <v>2.1375007423346807E-2</v>
      </c>
      <c r="R77" s="6">
        <f t="shared" si="10"/>
        <v>3.333401479203602</v>
      </c>
      <c r="U77">
        <f t="shared" si="11"/>
        <v>3362.7685190083071</v>
      </c>
    </row>
    <row r="78" spans="3:21" x14ac:dyDescent="0.25">
      <c r="C78">
        <v>78</v>
      </c>
      <c r="H78" s="1">
        <v>25.68</v>
      </c>
      <c r="I78" s="4">
        <v>27</v>
      </c>
      <c r="J78" s="1">
        <v>25.68</v>
      </c>
      <c r="K78" s="7">
        <f t="shared" si="12"/>
        <v>2.5680000000000001E-2</v>
      </c>
      <c r="O78" s="5">
        <f t="shared" si="13"/>
        <v>300</v>
      </c>
      <c r="P78" s="8">
        <f t="shared" si="14"/>
        <v>2.2870881324336474E-2</v>
      </c>
      <c r="Q78" s="8">
        <f t="shared" si="15"/>
        <v>2.2674227384771026E-2</v>
      </c>
      <c r="R78" s="6">
        <f t="shared" si="10"/>
        <v>3.5360129522874431</v>
      </c>
      <c r="U78">
        <f t="shared" si="11"/>
        <v>3566.6808496151734</v>
      </c>
    </row>
    <row r="79" spans="3:21" x14ac:dyDescent="0.25">
      <c r="C79">
        <v>79</v>
      </c>
      <c r="H79" s="1">
        <v>27.14</v>
      </c>
      <c r="I79" s="4">
        <v>28</v>
      </c>
      <c r="J79" s="1">
        <v>27.14</v>
      </c>
      <c r="K79" s="7">
        <f t="shared" si="12"/>
        <v>2.7140000000000001E-2</v>
      </c>
      <c r="O79" s="5">
        <f t="shared" si="13"/>
        <v>301</v>
      </c>
      <c r="P79" s="8">
        <f t="shared" si="14"/>
        <v>2.4246898353878069E-2</v>
      </c>
      <c r="Q79" s="8">
        <f t="shared" si="15"/>
        <v>2.4041719013597904E-2</v>
      </c>
      <c r="R79" s="6">
        <f t="shared" si="10"/>
        <v>3.7492712931173582</v>
      </c>
      <c r="U79">
        <f t="shared" si="11"/>
        <v>3781.2687143507601</v>
      </c>
    </row>
    <row r="80" spans="3:21" x14ac:dyDescent="0.25">
      <c r="C80">
        <v>80</v>
      </c>
      <c r="H80" s="1">
        <v>28.66</v>
      </c>
      <c r="I80" s="4">
        <v>29</v>
      </c>
      <c r="J80" s="1">
        <v>28.66</v>
      </c>
      <c r="K80" s="7">
        <f t="shared" si="12"/>
        <v>2.8660000000000001E-2</v>
      </c>
      <c r="O80" s="5">
        <f t="shared" si="13"/>
        <v>302</v>
      </c>
      <c r="P80" s="8">
        <f t="shared" si="14"/>
        <v>2.5694353647645208E-2</v>
      </c>
      <c r="Q80" s="8">
        <f t="shared" si="15"/>
        <v>2.5480465518336569E-2</v>
      </c>
      <c r="R80" s="6">
        <f t="shared" si="10"/>
        <v>3.9736417287438059</v>
      </c>
      <c r="U80">
        <f t="shared" si="11"/>
        <v>4006.997273025057</v>
      </c>
    </row>
    <row r="81" spans="3:21" x14ac:dyDescent="0.25">
      <c r="C81">
        <v>81</v>
      </c>
      <c r="H81" s="1">
        <v>30.26</v>
      </c>
      <c r="I81" s="4">
        <v>30</v>
      </c>
      <c r="J81" s="1">
        <v>30.26</v>
      </c>
      <c r="K81" s="7">
        <f t="shared" si="12"/>
        <v>3.0260000000000002E-2</v>
      </c>
      <c r="O81" s="5">
        <f t="shared" si="13"/>
        <v>303</v>
      </c>
      <c r="P81" s="8">
        <f t="shared" si="14"/>
        <v>2.7216331304946328E-2</v>
      </c>
      <c r="Q81" s="8">
        <f t="shared" si="15"/>
        <v>2.6993551000332652E-2</v>
      </c>
      <c r="R81" s="6">
        <f t="shared" si="10"/>
        <v>4.2096052203091112</v>
      </c>
      <c r="U81">
        <f t="shared" si="11"/>
        <v>4244.3474864626914</v>
      </c>
    </row>
    <row r="82" spans="3:21" x14ac:dyDescent="0.25">
      <c r="C82">
        <v>82</v>
      </c>
      <c r="H82" s="1">
        <v>31.94</v>
      </c>
      <c r="I82" s="4">
        <v>31</v>
      </c>
      <c r="J82" s="1">
        <v>31.94</v>
      </c>
      <c r="K82" s="7">
        <f t="shared" si="12"/>
        <v>3.1940000000000003E-2</v>
      </c>
      <c r="O82" s="5">
        <f t="shared" si="13"/>
        <v>304</v>
      </c>
      <c r="P82" s="8">
        <f t="shared" si="14"/>
        <v>2.8816019053827288E-2</v>
      </c>
      <c r="Q82" s="8">
        <f t="shared" si="15"/>
        <v>2.8584162665519299E-2</v>
      </c>
      <c r="R82" s="6">
        <f t="shared" si="10"/>
        <v>4.457658807966836</v>
      </c>
      <c r="U82">
        <f t="shared" si="11"/>
        <v>4493.8164762399474</v>
      </c>
    </row>
    <row r="83" spans="3:21" x14ac:dyDescent="0.25">
      <c r="C83">
        <v>83</v>
      </c>
      <c r="H83" s="1">
        <v>33.700000000000003</v>
      </c>
      <c r="I83" s="4">
        <v>32</v>
      </c>
      <c r="J83" s="1">
        <v>33.700000000000003</v>
      </c>
      <c r="K83" s="7">
        <f t="shared" si="12"/>
        <v>3.3700000000000001E-2</v>
      </c>
      <c r="O83" s="5">
        <f t="shared" si="13"/>
        <v>305</v>
      </c>
      <c r="P83" s="8">
        <f t="shared" si="14"/>
        <v>3.0496710574471838E-2</v>
      </c>
      <c r="Q83" s="8">
        <f t="shared" si="15"/>
        <v>3.0255593045350249E-2</v>
      </c>
      <c r="R83" s="6">
        <f t="shared" si="10"/>
        <v>4.7183159572330773</v>
      </c>
      <c r="U83">
        <f t="shared" si="11"/>
        <v>4755.9178870157048</v>
      </c>
    </row>
    <row r="84" spans="3:21" x14ac:dyDescent="0.25">
      <c r="C84">
        <v>84</v>
      </c>
      <c r="H84" s="1">
        <v>35.53</v>
      </c>
      <c r="I84" s="4">
        <v>33</v>
      </c>
      <c r="J84" s="1">
        <v>35.53</v>
      </c>
      <c r="K84" s="7">
        <f t="shared" si="12"/>
        <v>3.5529999999999999E-2</v>
      </c>
      <c r="O84" s="5">
        <f t="shared" si="13"/>
        <v>306</v>
      </c>
      <c r="P84" s="8">
        <f t="shared" si="14"/>
        <v>3.2261807838443284E-2</v>
      </c>
      <c r="Q84" s="8">
        <f t="shared" si="15"/>
        <v>3.2011242225879685E-2</v>
      </c>
      <c r="R84" s="6">
        <f t="shared" si="10"/>
        <v>4.9921069066082469</v>
      </c>
      <c r="U84">
        <f t="shared" si="11"/>
        <v>5031.1822513327943</v>
      </c>
    </row>
    <row r="85" spans="3:21" x14ac:dyDescent="0.25">
      <c r="C85">
        <v>85</v>
      </c>
      <c r="H85" s="1">
        <v>37.46</v>
      </c>
      <c r="I85" s="4">
        <v>34</v>
      </c>
      <c r="J85" s="1">
        <v>37.46</v>
      </c>
      <c r="K85" s="7">
        <f t="shared" si="12"/>
        <v>3.746E-2</v>
      </c>
      <c r="O85" s="5">
        <f t="shared" si="13"/>
        <v>307</v>
      </c>
      <c r="P85" s="8">
        <f t="shared" si="14"/>
        <v>3.4114823462961984E-2</v>
      </c>
      <c r="Q85" s="8">
        <f t="shared" si="15"/>
        <v>3.3854620083952368E-2</v>
      </c>
      <c r="R85" s="6">
        <f t="shared" si="10"/>
        <v>5.2795790163076841</v>
      </c>
      <c r="U85">
        <f t="shared" si="11"/>
        <v>5320.1573567641681</v>
      </c>
    </row>
    <row r="86" spans="3:21" x14ac:dyDescent="0.25">
      <c r="C86">
        <v>86</v>
      </c>
      <c r="H86" s="1">
        <v>39.47</v>
      </c>
      <c r="I86" s="4">
        <v>35</v>
      </c>
      <c r="J86" s="1">
        <v>39.47</v>
      </c>
      <c r="K86" s="7">
        <f t="shared" si="12"/>
        <v>3.9469999999999998E-2</v>
      </c>
      <c r="O86" s="5">
        <f t="shared" si="13"/>
        <v>308</v>
      </c>
      <c r="P86" s="8">
        <f t="shared" si="14"/>
        <v>3.6059383079400771E-2</v>
      </c>
      <c r="Q86" s="8">
        <f t="shared" si="15"/>
        <v>3.578934852945289E-2</v>
      </c>
      <c r="R86" s="6">
        <f t="shared" si="10"/>
        <v>5.5812971179371864</v>
      </c>
      <c r="U86">
        <f t="shared" si="11"/>
        <v>5623.4086152763257</v>
      </c>
    </row>
    <row r="87" spans="3:21" x14ac:dyDescent="0.25">
      <c r="C87">
        <v>87</v>
      </c>
      <c r="H87" s="1">
        <v>41.58</v>
      </c>
      <c r="I87" s="4">
        <v>36</v>
      </c>
      <c r="J87" s="1">
        <v>41.58</v>
      </c>
      <c r="K87" s="7">
        <f t="shared" si="12"/>
        <v>4.1579999999999999E-2</v>
      </c>
      <c r="O87" s="5">
        <f t="shared" si="13"/>
        <v>309</v>
      </c>
      <c r="P87" s="8">
        <f t="shared" si="14"/>
        <v>3.8099227715168958E-2</v>
      </c>
      <c r="Q87" s="8">
        <f t="shared" si="15"/>
        <v>3.7819163752559212E-2</v>
      </c>
      <c r="R87" s="6">
        <f t="shared" si="10"/>
        <v>5.8978438649489444</v>
      </c>
      <c r="U87">
        <f t="shared" si="11"/>
        <v>5941.5194346806893</v>
      </c>
    </row>
    <row r="88" spans="3:21" x14ac:dyDescent="0.25">
      <c r="C88">
        <v>88</v>
      </c>
      <c r="H88" s="1">
        <v>43.78</v>
      </c>
      <c r="I88" s="4">
        <v>37</v>
      </c>
      <c r="J88" s="1">
        <v>43.78</v>
      </c>
      <c r="K88" s="7">
        <f t="shared" si="12"/>
        <v>4.3779999999999999E-2</v>
      </c>
      <c r="O88" s="5">
        <f t="shared" si="13"/>
        <v>310</v>
      </c>
      <c r="P88" s="8">
        <f t="shared" si="14"/>
        <v>4.0238216188144091E-2</v>
      </c>
      <c r="Q88" s="8">
        <f t="shared" si="15"/>
        <v>3.9947918474944277E-2</v>
      </c>
      <c r="R88" s="6">
        <f t="shared" si="10"/>
        <v>6.2298200837131752</v>
      </c>
      <c r="U88">
        <f t="shared" si="11"/>
        <v>6275.0915920417638</v>
      </c>
    </row>
    <row r="89" spans="3:21" x14ac:dyDescent="0.25">
      <c r="C89">
        <v>89</v>
      </c>
      <c r="H89" s="1">
        <v>46.07</v>
      </c>
      <c r="I89" s="4">
        <v>38</v>
      </c>
      <c r="J89" s="1">
        <v>46.07</v>
      </c>
      <c r="K89" s="7">
        <f t="shared" si="12"/>
        <v>4.607E-2</v>
      </c>
      <c r="O89" s="5">
        <f t="shared" si="13"/>
        <v>311</v>
      </c>
      <c r="P89" s="8">
        <f t="shared" si="14"/>
        <v>4.2480327512800418E-2</v>
      </c>
      <c r="Q89" s="8">
        <f t="shared" si="15"/>
        <v>4.2179584203859359E-2</v>
      </c>
      <c r="R89" s="6">
        <f t="shared" si="10"/>
        <v>6.5778451250391603</v>
      </c>
      <c r="U89">
        <f t="shared" si="11"/>
        <v>6624.7456089093894</v>
      </c>
    </row>
    <row r="90" spans="3:21" x14ac:dyDescent="0.25">
      <c r="C90">
        <v>90</v>
      </c>
      <c r="H90" s="1">
        <v>48.48</v>
      </c>
      <c r="I90" s="4">
        <v>39</v>
      </c>
      <c r="J90" s="1">
        <v>48.48</v>
      </c>
      <c r="K90" s="7">
        <f t="shared" si="12"/>
        <v>4.8479999999999995E-2</v>
      </c>
      <c r="O90" s="5">
        <f t="shared" si="13"/>
        <v>312</v>
      </c>
      <c r="P90" s="8">
        <f t="shared" si="14"/>
        <v>4.4829663317173252E-2</v>
      </c>
      <c r="Q90" s="8">
        <f t="shared" si="15"/>
        <v>4.4518253488032629E-2</v>
      </c>
      <c r="R90" s="6">
        <f t="shared" si="10"/>
        <v>6.9425572159793658</v>
      </c>
      <c r="U90">
        <f t="shared" si="11"/>
        <v>6991.1211282408449</v>
      </c>
    </row>
    <row r="91" spans="3:21" x14ac:dyDescent="0.25">
      <c r="C91">
        <v>91</v>
      </c>
      <c r="H91" s="1">
        <v>50.98</v>
      </c>
      <c r="I91" s="4">
        <v>40</v>
      </c>
      <c r="J91" s="1">
        <v>50.98</v>
      </c>
      <c r="K91" s="7">
        <f t="shared" si="12"/>
        <v>5.0979999999999998E-2</v>
      </c>
      <c r="O91" s="5">
        <f t="shared" si="13"/>
        <v>313</v>
      </c>
      <c r="P91" s="8">
        <f t="shared" si="14"/>
        <v>4.729045026979041E-2</v>
      </c>
      <c r="Q91" s="8">
        <f t="shared" si="15"/>
        <v>4.6968142174317121E-2</v>
      </c>
      <c r="R91" s="6">
        <f t="shared" si="10"/>
        <v>7.32461381175042</v>
      </c>
      <c r="U91">
        <f t="shared" si="11"/>
        <v>7374.8772928772833</v>
      </c>
    </row>
    <row r="92" spans="3:21" x14ac:dyDescent="0.25">
      <c r="C92">
        <v>92</v>
      </c>
      <c r="H92" s="1">
        <v>53.6</v>
      </c>
      <c r="I92" s="4">
        <v>41</v>
      </c>
      <c r="J92" s="1">
        <v>53.6</v>
      </c>
      <c r="K92" s="7">
        <f t="shared" si="12"/>
        <v>5.3600000000000002E-2</v>
      </c>
      <c r="O92" s="5">
        <f t="shared" si="13"/>
        <v>314</v>
      </c>
      <c r="P92" s="8">
        <f t="shared" si="14"/>
        <v>4.9867042515690491E-2</v>
      </c>
      <c r="Q92" s="8">
        <f t="shared" si="15"/>
        <v>4.9533591664016427E-2</v>
      </c>
      <c r="R92" s="6">
        <f t="shared" si="10"/>
        <v>7.7246919476038487</v>
      </c>
      <c r="U92">
        <f t="shared" si="11"/>
        <v>7776.693125437263</v>
      </c>
    </row>
    <row r="93" spans="3:21" x14ac:dyDescent="0.25">
      <c r="C93">
        <v>93</v>
      </c>
      <c r="H93" s="1">
        <v>56.33</v>
      </c>
      <c r="I93" s="4">
        <v>42</v>
      </c>
      <c r="J93" s="1">
        <v>56.33</v>
      </c>
      <c r="K93" s="7">
        <f t="shared" si="12"/>
        <v>5.6329999999999998E-2</v>
      </c>
      <c r="O93" s="5">
        <f t="shared" si="13"/>
        <v>315</v>
      </c>
      <c r="P93" s="8">
        <f t="shared" si="14"/>
        <v>5.2563924120645325E-2</v>
      </c>
      <c r="Q93" s="8">
        <f t="shared" si="15"/>
        <v>5.2219071167831463E-2</v>
      </c>
      <c r="R93" s="6">
        <f t="shared" si="10"/>
        <v>8.1434885904817556</v>
      </c>
      <c r="U93">
        <f t="shared" si="11"/>
        <v>8197.2679094897048</v>
      </c>
    </row>
    <row r="94" spans="3:21" x14ac:dyDescent="0.25">
      <c r="C94">
        <v>94</v>
      </c>
      <c r="H94" s="1">
        <v>59.18</v>
      </c>
      <c r="I94" s="4">
        <v>43</v>
      </c>
      <c r="J94" s="1">
        <v>59.18</v>
      </c>
      <c r="K94" s="7">
        <f t="shared" si="12"/>
        <v>5.9179999999999996E-2</v>
      </c>
      <c r="O94" s="5">
        <f t="shared" si="13"/>
        <v>316</v>
      </c>
      <c r="P94" s="8">
        <f t="shared" si="14"/>
        <v>5.5385711522690832E-2</v>
      </c>
      <c r="Q94" s="8">
        <f t="shared" si="15"/>
        <v>5.5029179958344436E-2</v>
      </c>
      <c r="R94" s="6">
        <f t="shared" si="10"/>
        <v>8.5817209902884404</v>
      </c>
      <c r="U94">
        <f t="shared" si="11"/>
        <v>8637.3215718665761</v>
      </c>
    </row>
    <row r="95" spans="3:21" x14ac:dyDescent="0.25">
      <c r="C95">
        <v>95</v>
      </c>
      <c r="H95" s="1">
        <v>62.15</v>
      </c>
      <c r="I95" s="4">
        <v>44</v>
      </c>
      <c r="J95" s="1">
        <v>62.15</v>
      </c>
      <c r="K95" s="7">
        <f t="shared" si="12"/>
        <v>6.2149999999999997E-2</v>
      </c>
      <c r="O95" s="5">
        <f t="shared" si="13"/>
        <v>317</v>
      </c>
      <c r="P95" s="8">
        <f t="shared" si="14"/>
        <v>5.8337155990070555E-2</v>
      </c>
      <c r="Q95" s="8">
        <f t="shared" si="15"/>
        <v>5.7968649618997017E-2</v>
      </c>
      <c r="R95" s="6">
        <f t="shared" si="10"/>
        <v>9.0401270306152899</v>
      </c>
      <c r="U95">
        <f t="shared" si="11"/>
        <v>9097.5950659756327</v>
      </c>
    </row>
    <row r="96" spans="3:21" x14ac:dyDescent="0.25">
      <c r="C96">
        <v>96</v>
      </c>
      <c r="H96" s="1">
        <v>65.25</v>
      </c>
      <c r="I96" s="4">
        <v>45</v>
      </c>
      <c r="J96" s="1">
        <v>65.25</v>
      </c>
      <c r="K96" s="7">
        <f t="shared" si="12"/>
        <v>6.5250000000000002E-2</v>
      </c>
      <c r="O96" s="5">
        <f t="shared" si="13"/>
        <v>318</v>
      </c>
      <c r="P96" s="8">
        <f t="shared" si="14"/>
        <v>6.1423146084684459E-2</v>
      </c>
      <c r="Q96" s="8">
        <f t="shared" si="15"/>
        <v>6.1042346288501935E-2</v>
      </c>
      <c r="R96" s="6">
        <f t="shared" si="10"/>
        <v>9.5194655787535165</v>
      </c>
      <c r="U96">
        <f t="shared" si="11"/>
        <v>9578.8507559716927</v>
      </c>
    </row>
    <row r="97" spans="3:21" x14ac:dyDescent="0.25">
      <c r="C97">
        <v>97</v>
      </c>
      <c r="H97" s="1">
        <v>68.48</v>
      </c>
      <c r="I97" s="4">
        <v>46</v>
      </c>
      <c r="J97" s="1">
        <v>68.48</v>
      </c>
      <c r="K97" s="7">
        <f t="shared" si="12"/>
        <v>6.8479999999999999E-2</v>
      </c>
      <c r="O97" s="5">
        <f t="shared" si="13"/>
        <v>319</v>
      </c>
      <c r="P97" s="8">
        <f t="shared" si="14"/>
        <v>6.4648710130136219E-2</v>
      </c>
      <c r="Q97" s="8">
        <f t="shared" si="15"/>
        <v>6.4255272899614954E-2</v>
      </c>
      <c r="R97" s="6">
        <f t="shared" si="10"/>
        <v>10.020516834827411</v>
      </c>
      <c r="U97">
        <f t="shared" si="11"/>
        <v>10081.872801645039</v>
      </c>
    </row>
    <row r="98" spans="3:21" x14ac:dyDescent="0.25">
      <c r="C98">
        <v>98</v>
      </c>
      <c r="H98" s="1">
        <v>71.84</v>
      </c>
      <c r="I98" s="4">
        <v>47</v>
      </c>
      <c r="J98" s="1">
        <v>71.84</v>
      </c>
      <c r="K98" s="7">
        <f t="shared" si="12"/>
        <v>7.1840000000000001E-2</v>
      </c>
      <c r="O98" s="5">
        <f t="shared" si="13"/>
        <v>320</v>
      </c>
      <c r="P98" s="8">
        <f t="shared" si="14"/>
        <v>6.8019018683464175E-2</v>
      </c>
      <c r="Q98" s="8">
        <f t="shared" si="15"/>
        <v>6.761257141125962E-2</v>
      </c>
      <c r="R98" s="6">
        <f t="shared" si="10"/>
        <v>10.54408267989097</v>
      </c>
      <c r="U98">
        <f t="shared" si="11"/>
        <v>10607.467543884284</v>
      </c>
    </row>
    <row r="99" spans="3:21" x14ac:dyDescent="0.25">
      <c r="C99">
        <v>99</v>
      </c>
      <c r="H99" s="1">
        <v>75.34</v>
      </c>
      <c r="I99" s="4">
        <v>48</v>
      </c>
      <c r="J99" s="1">
        <v>75.34</v>
      </c>
      <c r="K99" s="7">
        <f t="shared" si="12"/>
        <v>7.5340000000000004E-2</v>
      </c>
      <c r="O99" s="5">
        <f t="shared" si="13"/>
        <v>321</v>
      </c>
      <c r="P99" s="8">
        <f t="shared" si="14"/>
        <v>7.1539387009639493E-2</v>
      </c>
      <c r="Q99" s="8">
        <f t="shared" si="15"/>
        <v>7.1119525032926317E-2</v>
      </c>
      <c r="R99" s="6">
        <f t="shared" si="10"/>
        <v>11.0909870228197</v>
      </c>
      <c r="U99">
        <f t="shared" si="11"/>
        <v>11156.463890570789</v>
      </c>
    </row>
    <row r="100" spans="3:21" x14ac:dyDescent="0.25">
      <c r="C100">
        <v>100</v>
      </c>
      <c r="H100" s="1">
        <v>78.989999999999995</v>
      </c>
      <c r="I100" s="4">
        <v>49</v>
      </c>
      <c r="J100" s="1">
        <v>78.989999999999995</v>
      </c>
      <c r="K100" s="7">
        <f t="shared" si="12"/>
        <v>7.8989999999999991E-2</v>
      </c>
      <c r="O100" s="5">
        <f t="shared" si="13"/>
        <v>322</v>
      </c>
      <c r="P100" s="8">
        <f t="shared" si="14"/>
        <v>7.5215277557912005E-2</v>
      </c>
      <c r="Q100" s="8">
        <f t="shared" si="15"/>
        <v>7.4781560440354083E-2</v>
      </c>
      <c r="R100" s="6">
        <f t="shared" si="10"/>
        <v>11.662076145842999</v>
      </c>
      <c r="U100">
        <f t="shared" si="11"/>
        <v>11729.713702761197</v>
      </c>
    </row>
    <row r="101" spans="3:21" x14ac:dyDescent="0.25">
      <c r="C101">
        <v>101</v>
      </c>
      <c r="H101" s="1">
        <v>82.78</v>
      </c>
      <c r="I101" s="4">
        <v>50</v>
      </c>
      <c r="J101" s="1">
        <v>82.78</v>
      </c>
      <c r="K101" s="7">
        <f t="shared" si="12"/>
        <v>8.2780000000000006E-2</v>
      </c>
      <c r="O101" s="5">
        <f t="shared" si="13"/>
        <v>323</v>
      </c>
      <c r="P101" s="8">
        <f t="shared" si="14"/>
        <v>7.9052302439080471E-2</v>
      </c>
      <c r="Q101" s="8">
        <f t="shared" si="15"/>
        <v>7.860424998143932E-2</v>
      </c>
      <c r="R101" s="6">
        <f t="shared" si="10"/>
        <v>12.258219048552435</v>
      </c>
      <c r="U101">
        <f t="shared" si="11"/>
        <v>12328.092181014157</v>
      </c>
    </row>
    <row r="102" spans="3:21" x14ac:dyDescent="0.25">
      <c r="C102">
        <v>102</v>
      </c>
      <c r="H102" s="1">
        <v>86.73</v>
      </c>
      <c r="I102" s="4">
        <v>51</v>
      </c>
      <c r="J102" s="1">
        <v>86.73</v>
      </c>
      <c r="K102" s="7">
        <f t="shared" si="12"/>
        <v>8.6730000000000002E-2</v>
      </c>
      <c r="O102" s="5">
        <f t="shared" si="13"/>
        <v>324</v>
      </c>
      <c r="P102" s="8">
        <f t="shared" si="14"/>
        <v>8.3056225902766678E-2</v>
      </c>
      <c r="Q102" s="8">
        <f t="shared" si="15"/>
        <v>8.2593313871400648E-2</v>
      </c>
      <c r="R102" s="6">
        <f t="shared" si="10"/>
        <v>12.880307790234507</v>
      </c>
      <c r="U102">
        <f t="shared" si="11"/>
        <v>12952.498251717634</v>
      </c>
    </row>
    <row r="103" spans="3:21" x14ac:dyDescent="0.25">
      <c r="C103">
        <v>103</v>
      </c>
      <c r="H103" s="1">
        <v>90.84</v>
      </c>
      <c r="I103" s="4">
        <v>52</v>
      </c>
      <c r="J103" s="1">
        <v>90.84</v>
      </c>
      <c r="K103" s="7">
        <f t="shared" si="12"/>
        <v>9.0840000000000004E-2</v>
      </c>
      <c r="O103" s="5">
        <f t="shared" si="13"/>
        <v>325</v>
      </c>
      <c r="P103" s="8">
        <f t="shared" si="14"/>
        <v>8.7232966813765092E-2</v>
      </c>
      <c r="Q103" s="8">
        <f t="shared" si="15"/>
        <v>8.6754622376167503E-2</v>
      </c>
      <c r="R103" s="6">
        <f t="shared" si="10"/>
        <v>13.529257830366957</v>
      </c>
      <c r="U103">
        <f t="shared" si="11"/>
        <v>13603.854953272048</v>
      </c>
    </row>
    <row r="104" spans="3:21" x14ac:dyDescent="0.25">
      <c r="C104">
        <v>104</v>
      </c>
      <c r="H104" s="1">
        <v>95.11</v>
      </c>
      <c r="I104" s="4">
        <v>53</v>
      </c>
      <c r="J104" s="1">
        <v>95.11</v>
      </c>
      <c r="K104" s="7">
        <f t="shared" si="12"/>
        <v>9.511E-2</v>
      </c>
      <c r="O104" s="5">
        <f t="shared" si="13"/>
        <v>326</v>
      </c>
      <c r="P104" s="8">
        <f t="shared" si="14"/>
        <v>9.1588601126548347E-2</v>
      </c>
      <c r="Q104" s="8">
        <f t="shared" si="15"/>
        <v>9.1094197983030326E-2</v>
      </c>
      <c r="R104" s="6">
        <f t="shared" si="10"/>
        <v>14.206008367128524</v>
      </c>
      <c r="U104">
        <f t="shared" si="11"/>
        <v>14283.109821985834</v>
      </c>
    </row>
    <row r="105" spans="3:21" x14ac:dyDescent="0.25">
      <c r="C105">
        <v>105</v>
      </c>
      <c r="H105" s="1">
        <v>99.55</v>
      </c>
      <c r="I105" s="4">
        <v>54</v>
      </c>
      <c r="J105" s="1">
        <v>99.55</v>
      </c>
      <c r="K105" s="7">
        <f t="shared" si="12"/>
        <v>9.955E-2</v>
      </c>
      <c r="O105" s="5">
        <f t="shared" si="13"/>
        <v>327</v>
      </c>
      <c r="P105" s="8">
        <f t="shared" si="14"/>
        <v>9.6129364356999134E-2</v>
      </c>
      <c r="Q105" s="8">
        <f t="shared" si="15"/>
        <v>9.5618217557583554E-2</v>
      </c>
      <c r="R105" s="6">
        <f t="shared" si="10"/>
        <v>14.911522673771071</v>
      </c>
      <c r="U105">
        <f t="shared" si="11"/>
        <v>14991.235277538452</v>
      </c>
    </row>
    <row r="106" spans="3:21" x14ac:dyDescent="0.25">
      <c r="C106">
        <v>106</v>
      </c>
      <c r="H106" s="1">
        <v>104.17</v>
      </c>
      <c r="I106" s="4">
        <v>55</v>
      </c>
      <c r="J106" s="1">
        <v>104.17</v>
      </c>
      <c r="K106" s="7">
        <f t="shared" si="12"/>
        <v>0.10417</v>
      </c>
      <c r="O106" s="5">
        <f t="shared" si="13"/>
        <v>328</v>
      </c>
      <c r="P106" s="8">
        <f t="shared" si="14"/>
        <v>0.10086165405045089</v>
      </c>
      <c r="Q106" s="8">
        <f t="shared" si="15"/>
        <v>0.10033301448598479</v>
      </c>
      <c r="R106" s="6">
        <f t="shared" si="10"/>
        <v>15.646788432701809</v>
      </c>
      <c r="U106">
        <f t="shared" si="11"/>
        <v>15729.229007867743</v>
      </c>
    </row>
    <row r="107" spans="3:21" x14ac:dyDescent="0.25">
      <c r="C107">
        <v>107</v>
      </c>
      <c r="H107" s="1">
        <v>108.96</v>
      </c>
      <c r="I107" s="4">
        <v>56</v>
      </c>
      <c r="J107" s="1">
        <v>108.96</v>
      </c>
      <c r="K107" s="7">
        <f t="shared" si="12"/>
        <v>0.10895999999999999</v>
      </c>
      <c r="O107" s="5">
        <f t="shared" si="13"/>
        <v>329</v>
      </c>
      <c r="P107" s="8">
        <f t="shared" si="14"/>
        <v>0.10579203224511165</v>
      </c>
      <c r="Q107" s="8">
        <f t="shared" si="15"/>
        <v>0.10524508080161377</v>
      </c>
      <c r="R107" s="6">
        <f t="shared" si="10"/>
        <v>16.412818067132694</v>
      </c>
      <c r="U107">
        <f t="shared" si="11"/>
        <v>16498.114353337347</v>
      </c>
    </row>
    <row r="108" spans="3:21" x14ac:dyDescent="0.25">
      <c r="C108">
        <v>108</v>
      </c>
      <c r="H108" s="1">
        <v>113.94</v>
      </c>
      <c r="I108" s="4">
        <v>57</v>
      </c>
      <c r="J108" s="1">
        <v>113.94</v>
      </c>
      <c r="K108" s="7">
        <f t="shared" si="12"/>
        <v>0.11394</v>
      </c>
      <c r="O108" s="5">
        <f t="shared" si="13"/>
        <v>330</v>
      </c>
      <c r="P108" s="8">
        <f t="shared" si="14"/>
        <v>0.11092722792995467</v>
      </c>
      <c r="Q108" s="8">
        <f t="shared" si="15"/>
        <v>0.11036106929518963</v>
      </c>
      <c r="R108" s="6">
        <f t="shared" si="10"/>
        <v>17.210649070150151</v>
      </c>
      <c r="U108">
        <f t="shared" si="11"/>
        <v>17298.940690041163</v>
      </c>
    </row>
    <row r="109" spans="3:21" x14ac:dyDescent="0.25">
      <c r="C109">
        <v>109</v>
      </c>
      <c r="H109" s="1">
        <v>119.11</v>
      </c>
      <c r="I109" s="4">
        <v>58</v>
      </c>
      <c r="J109" s="1">
        <v>119.11</v>
      </c>
      <c r="K109" s="7">
        <f t="shared" si="12"/>
        <v>0.11910999999999999</v>
      </c>
      <c r="O109" s="5">
        <f t="shared" si="13"/>
        <v>331</v>
      </c>
      <c r="P109" s="8">
        <f t="shared" si="14"/>
        <v>0.11627413949615831</v>
      </c>
      <c r="Q109" s="8">
        <f t="shared" si="15"/>
        <v>0.1156877956074485</v>
      </c>
      <c r="R109" s="6">
        <f t="shared" si="10"/>
        <v>18.041344331065119</v>
      </c>
      <c r="U109">
        <f t="shared" si="11"/>
        <v>18132.783812101858</v>
      </c>
    </row>
    <row r="110" spans="3:21" x14ac:dyDescent="0.25">
      <c r="C110">
        <v>110</v>
      </c>
      <c r="H110" s="1">
        <v>124.48</v>
      </c>
      <c r="I110" s="4">
        <v>59</v>
      </c>
      <c r="J110" s="1">
        <v>124.48</v>
      </c>
      <c r="K110" s="7">
        <f t="shared" si="12"/>
        <v>0.12448000000000001</v>
      </c>
      <c r="O110" s="5">
        <f t="shared" si="13"/>
        <v>332</v>
      </c>
      <c r="P110" s="8">
        <f t="shared" si="14"/>
        <v>0.12183983718118332</v>
      </c>
      <c r="Q110" s="8">
        <f t="shared" si="15"/>
        <v>0.12123224030349572</v>
      </c>
      <c r="R110" s="6">
        <f t="shared" si="10"/>
        <v>18.905992458905281</v>
      </c>
      <c r="U110">
        <f t="shared" si="11"/>
        <v>19000.746312821193</v>
      </c>
    </row>
    <row r="111" spans="3:21" x14ac:dyDescent="0.25">
      <c r="C111">
        <v>111</v>
      </c>
      <c r="H111" s="1">
        <v>130.05000000000001</v>
      </c>
      <c r="I111" s="4">
        <v>60</v>
      </c>
      <c r="J111" s="1">
        <v>130.05000000000001</v>
      </c>
      <c r="K111" s="7">
        <f t="shared" si="12"/>
        <v>0.13005</v>
      </c>
      <c r="O111" s="5">
        <f t="shared" si="13"/>
        <v>333</v>
      </c>
      <c r="P111" s="8">
        <f t="shared" si="14"/>
        <v>0.12763156550457797</v>
      </c>
      <c r="Q111" s="8">
        <f t="shared" si="15"/>
        <v>0.12700155092793813</v>
      </c>
      <c r="R111" s="6">
        <f t="shared" si="10"/>
        <v>19.805708102909964</v>
      </c>
      <c r="U111">
        <f t="shared" si="11"/>
        <v>19903.957964540292</v>
      </c>
    </row>
    <row r="112" spans="3:21" x14ac:dyDescent="0.25">
      <c r="C112">
        <v>112</v>
      </c>
      <c r="H112" s="1">
        <v>135.83000000000001</v>
      </c>
      <c r="I112" s="4">
        <v>61</v>
      </c>
      <c r="J112" s="1">
        <v>135.83000000000001</v>
      </c>
      <c r="K112" s="7">
        <f t="shared" si="12"/>
        <v>0.13583000000000001</v>
      </c>
      <c r="O112" s="5">
        <f t="shared" si="13"/>
        <v>334</v>
      </c>
      <c r="P112" s="8">
        <f t="shared" si="14"/>
        <v>0.13365674569460842</v>
      </c>
      <c r="Q112" s="8">
        <f t="shared" si="15"/>
        <v>0.13300304403999197</v>
      </c>
      <c r="R112" s="6">
        <f t="shared" si="10"/>
        <v>20.741632269902286</v>
      </c>
      <c r="U112">
        <f t="shared" si="11"/>
        <v>20843.576097069159</v>
      </c>
    </row>
    <row r="113" spans="3:21" x14ac:dyDescent="0.25">
      <c r="C113">
        <v>113</v>
      </c>
      <c r="H113" s="1">
        <v>141.82</v>
      </c>
      <c r="I113" s="4">
        <v>62</v>
      </c>
      <c r="J113" s="1">
        <v>141.82</v>
      </c>
      <c r="K113" s="7">
        <f t="shared" si="12"/>
        <v>0.14182</v>
      </c>
      <c r="O113" s="5">
        <f t="shared" si="13"/>
        <v>335</v>
      </c>
      <c r="P113" s="8">
        <f t="shared" si="14"/>
        <v>0.13992297810481269</v>
      </c>
      <c r="Q113" s="8">
        <f t="shared" si="15"/>
        <v>0.13924420722767317</v>
      </c>
      <c r="R113" s="6">
        <f t="shared" si="10"/>
        <v>21.714932638399191</v>
      </c>
      <c r="U113">
        <f t="shared" si="11"/>
        <v>21820.785974544746</v>
      </c>
    </row>
    <row r="114" spans="3:21" x14ac:dyDescent="0.25">
      <c r="C114">
        <v>114</v>
      </c>
      <c r="H114" s="1">
        <v>148.03</v>
      </c>
      <c r="I114" s="4">
        <v>63</v>
      </c>
      <c r="J114" s="1">
        <v>148.03</v>
      </c>
      <c r="K114" s="7">
        <f t="shared" si="12"/>
        <v>0.14802999999999999</v>
      </c>
      <c r="O114" s="5">
        <f t="shared" si="13"/>
        <v>336</v>
      </c>
      <c r="P114" s="8">
        <f t="shared" si="14"/>
        <v>0.14643804461958967</v>
      </c>
      <c r="Q114" s="8">
        <f t="shared" si="15"/>
        <v>0.14573270110032449</v>
      </c>
      <c r="R114" s="6">
        <f t="shared" si="10"/>
        <v>22.726803869343208</v>
      </c>
      <c r="U114">
        <f t="shared" si="11"/>
        <v>22836.801170579096</v>
      </c>
    </row>
    <row r="115" spans="3:21" x14ac:dyDescent="0.25">
      <c r="C115">
        <v>115</v>
      </c>
      <c r="H115" s="1">
        <v>154.47</v>
      </c>
      <c r="I115" s="4">
        <v>64</v>
      </c>
      <c r="J115" s="1">
        <v>154.47</v>
      </c>
      <c r="K115" s="7">
        <f t="shared" si="12"/>
        <v>0.15447</v>
      </c>
      <c r="O115" s="5">
        <f t="shared" si="13"/>
        <v>337</v>
      </c>
      <c r="P115" s="8">
        <f t="shared" si="14"/>
        <v>0.15320991104793061</v>
      </c>
      <c r="Q115" s="8">
        <f t="shared" si="15"/>
        <v>0.15247636125863595</v>
      </c>
      <c r="R115" s="6">
        <f t="shared" si="10"/>
        <v>23.778467913324256</v>
      </c>
      <c r="U115">
        <f t="shared" si="11"/>
        <v>23892.863941558309</v>
      </c>
    </row>
    <row r="116" spans="3:21" x14ac:dyDescent="0.25">
      <c r="C116">
        <v>116</v>
      </c>
      <c r="H116" s="1">
        <v>161.15</v>
      </c>
      <c r="I116" s="4">
        <v>65</v>
      </c>
      <c r="J116" s="1">
        <v>161.15</v>
      </c>
      <c r="K116" s="7">
        <f t="shared" si="12"/>
        <v>0.16115000000000002</v>
      </c>
      <c r="O116" s="5">
        <f t="shared" si="13"/>
        <v>338</v>
      </c>
      <c r="P116" s="8">
        <f t="shared" si="14"/>
        <v>0.1602467295044169</v>
      </c>
      <c r="Q116" s="8">
        <f t="shared" si="15"/>
        <v>0.15948320024142726</v>
      </c>
      <c r="R116" s="6">
        <f t="shared" si="10"/>
        <v>24.871174314177566</v>
      </c>
      <c r="U116">
        <f t="shared" si="11"/>
        <v>24990.245597955687</v>
      </c>
    </row>
    <row r="117" spans="3:21" x14ac:dyDescent="0.25">
      <c r="C117">
        <v>117</v>
      </c>
      <c r="H117" s="1">
        <v>168.07</v>
      </c>
      <c r="I117" s="4">
        <v>66</v>
      </c>
      <c r="J117" s="1">
        <v>168.07</v>
      </c>
      <c r="K117" s="7">
        <f t="shared" si="12"/>
        <v>0.16807</v>
      </c>
      <c r="O117" s="5">
        <f t="shared" si="13"/>
        <v>339</v>
      </c>
      <c r="P117" s="8">
        <f t="shared" si="14"/>
        <v>0.16755684077661143</v>
      </c>
      <c r="Q117" s="8">
        <f t="shared" si="15"/>
        <v>0.1667614094484286</v>
      </c>
      <c r="R117" s="6">
        <f t="shared" ref="R117:R180" si="16">EXP(($S$8/O117)+$S$9+$S$10*O117+$S$11*(O117^2)+$S$12*(O117^3)+$S$13*LN(O117))</f>
        <v>26.006200508838546</v>
      </c>
      <c r="U117">
        <f t="shared" ref="U117:U180" si="17">EXP(23.58-(4044.2/(235.6+I117)))</f>
        <v>26130.246873523003</v>
      </c>
    </row>
    <row r="118" spans="3:21" x14ac:dyDescent="0.25">
      <c r="C118">
        <v>118</v>
      </c>
      <c r="H118" s="1">
        <v>175.23</v>
      </c>
      <c r="I118" s="4">
        <v>67</v>
      </c>
      <c r="J118" s="1">
        <v>175.23</v>
      </c>
      <c r="K118" s="7">
        <f t="shared" si="12"/>
        <v>0.17523</v>
      </c>
      <c r="O118" s="5">
        <f t="shared" si="13"/>
        <v>340</v>
      </c>
      <c r="P118" s="8">
        <f t="shared" si="14"/>
        <v>0.17514877667797366</v>
      </c>
      <c r="Q118" s="8">
        <f t="shared" si="15"/>
        <v>0.1743193610383538</v>
      </c>
      <c r="R118" s="6">
        <f t="shared" si="16"/>
        <v>27.184852123344566</v>
      </c>
      <c r="U118">
        <f t="shared" si="17"/>
        <v>27314.198292224188</v>
      </c>
    </row>
    <row r="119" spans="3:21" x14ac:dyDescent="0.25">
      <c r="C119">
        <v>119</v>
      </c>
      <c r="H119" s="1">
        <v>182.65</v>
      </c>
      <c r="I119" s="4">
        <v>68</v>
      </c>
      <c r="J119" s="1">
        <v>182.65</v>
      </c>
      <c r="K119" s="7">
        <f t="shared" si="12"/>
        <v>0.18265000000000001</v>
      </c>
      <c r="O119" s="5">
        <f t="shared" si="13"/>
        <v>341</v>
      </c>
      <c r="P119" s="8">
        <f t="shared" si="14"/>
        <v>0.1830312623854467</v>
      </c>
      <c r="Q119" s="8">
        <f t="shared" si="15"/>
        <v>0.18216560980154292</v>
      </c>
      <c r="R119" s="6">
        <f t="shared" si="16"/>
        <v>28.408463264870839</v>
      </c>
      <c r="U119">
        <f t="shared" si="17"/>
        <v>28543.460532778667</v>
      </c>
    </row>
    <row r="120" spans="3:21" x14ac:dyDescent="0.25">
      <c r="C120">
        <v>120</v>
      </c>
      <c r="H120" s="1">
        <v>190.33</v>
      </c>
      <c r="I120" s="4">
        <v>69</v>
      </c>
      <c r="J120" s="1">
        <v>190.33</v>
      </c>
      <c r="K120" s="7">
        <f t="shared" si="12"/>
        <v>0.19033</v>
      </c>
      <c r="O120" s="5">
        <f t="shared" si="13"/>
        <v>342</v>
      </c>
      <c r="P120" s="8">
        <f t="shared" si="14"/>
        <v>0.19121321876086603</v>
      </c>
      <c r="Q120" s="8">
        <f t="shared" si="15"/>
        <v>0.19030889500652798</v>
      </c>
      <c r="R120" s="6">
        <f t="shared" si="16"/>
        <v>29.678396809699702</v>
      </c>
      <c r="U120">
        <f t="shared" si="17"/>
        <v>29819.424790681678</v>
      </c>
    </row>
    <row r="121" spans="3:21" x14ac:dyDescent="0.25">
      <c r="C121">
        <v>121</v>
      </c>
      <c r="H121" s="1">
        <v>198.28</v>
      </c>
      <c r="I121" s="4">
        <v>70</v>
      </c>
      <c r="J121" s="1">
        <v>198.28</v>
      </c>
      <c r="K121" s="7">
        <f t="shared" si="12"/>
        <v>0.19828000000000001</v>
      </c>
      <c r="O121" s="5">
        <f t="shared" si="13"/>
        <v>343</v>
      </c>
      <c r="P121" s="8">
        <f t="shared" si="14"/>
        <v>0.19970376465535</v>
      </c>
      <c r="Q121" s="8">
        <f t="shared" si="15"/>
        <v>0.19875814221986185</v>
      </c>
      <c r="R121" s="6">
        <f t="shared" si="16"/>
        <v>30.996044687020255</v>
      </c>
      <c r="U121">
        <f t="shared" si="17"/>
        <v>31143.513137570662</v>
      </c>
    </row>
    <row r="122" spans="3:21" x14ac:dyDescent="0.25">
      <c r="C122">
        <v>122</v>
      </c>
      <c r="H122" s="1">
        <v>206.5</v>
      </c>
      <c r="I122" s="4">
        <v>71</v>
      </c>
      <c r="J122" s="1">
        <v>206.5</v>
      </c>
      <c r="K122" s="7">
        <f t="shared" si="12"/>
        <v>0.20649999999999999</v>
      </c>
      <c r="O122" s="5">
        <f t="shared" si="13"/>
        <v>344</v>
      </c>
      <c r="P122" s="8">
        <f t="shared" si="14"/>
        <v>0.20851221919584151</v>
      </c>
      <c r="Q122" s="8">
        <f t="shared" si="15"/>
        <v>0.20752246509856409</v>
      </c>
      <c r="R122" s="6">
        <f t="shared" si="16"/>
        <v>32.362828158457745</v>
      </c>
      <c r="U122">
        <f t="shared" si="17"/>
        <v>32517.178877808081</v>
      </c>
    </row>
    <row r="123" spans="3:21" x14ac:dyDescent="0.25">
      <c r="C123">
        <v>123</v>
      </c>
      <c r="H123" s="1">
        <v>215.01</v>
      </c>
      <c r="I123" s="4">
        <v>72</v>
      </c>
      <c r="J123" s="1">
        <v>215.01</v>
      </c>
      <c r="K123" s="7">
        <f t="shared" si="12"/>
        <v>0.21500999999999998</v>
      </c>
      <c r="O123" s="5">
        <f t="shared" si="13"/>
        <v>345</v>
      </c>
      <c r="P123" s="8">
        <f t="shared" si="14"/>
        <v>0.21764810405298493</v>
      </c>
      <c r="Q123" s="8">
        <f t="shared" si="15"/>
        <v>0.21661116715462717</v>
      </c>
      <c r="R123" s="6">
        <f t="shared" si="16"/>
        <v>33.780198093245716</v>
      </c>
      <c r="U123">
        <f t="shared" si="17"/>
        <v>33941.906902153598</v>
      </c>
    </row>
    <row r="124" spans="3:21" x14ac:dyDescent="0.25">
      <c r="C124">
        <v>124</v>
      </c>
      <c r="H124" s="1">
        <v>223.81</v>
      </c>
      <c r="I124" s="4">
        <v>73</v>
      </c>
      <c r="J124" s="1">
        <v>223.81</v>
      </c>
      <c r="K124" s="7">
        <f t="shared" si="12"/>
        <v>0.22381000000000001</v>
      </c>
      <c r="O124" s="5">
        <f t="shared" si="13"/>
        <v>346</v>
      </c>
      <c r="P124" s="8">
        <f t="shared" si="14"/>
        <v>0.22712114568952568</v>
      </c>
      <c r="Q124" s="8">
        <f t="shared" si="15"/>
        <v>0.22603374349095004</v>
      </c>
      <c r="R124" s="6">
        <f t="shared" si="16"/>
        <v>35.249635238942368</v>
      </c>
      <c r="U124">
        <f t="shared" si="17"/>
        <v>35419.214038398699</v>
      </c>
    </row>
    <row r="125" spans="3:21" x14ac:dyDescent="0.25">
      <c r="C125">
        <v>125</v>
      </c>
      <c r="H125" s="1">
        <v>232.91</v>
      </c>
      <c r="I125" s="4">
        <v>74</v>
      </c>
      <c r="J125" s="1">
        <v>232.91</v>
      </c>
      <c r="K125" s="7">
        <f t="shared" si="12"/>
        <v>0.23291000000000001</v>
      </c>
      <c r="O125" s="5">
        <f t="shared" si="13"/>
        <v>347</v>
      </c>
      <c r="P125" s="8">
        <f t="shared" si="14"/>
        <v>0.23694127758843483</v>
      </c>
      <c r="Q125" s="8">
        <f t="shared" si="15"/>
        <v>0.23579988250823444</v>
      </c>
      <c r="R125" s="6">
        <f t="shared" si="16"/>
        <v>36.772650487618556</v>
      </c>
      <c r="U125">
        <f t="shared" si="17"/>
        <v>36950.649398839516</v>
      </c>
    </row>
    <row r="126" spans="3:21" x14ac:dyDescent="0.25">
      <c r="C126">
        <v>126</v>
      </c>
      <c r="H126" s="1">
        <v>242.31</v>
      </c>
      <c r="I126" s="4">
        <v>75</v>
      </c>
      <c r="J126" s="1">
        <v>242.31</v>
      </c>
      <c r="K126" s="7">
        <f t="shared" si="12"/>
        <v>0.24231</v>
      </c>
      <c r="O126" s="5">
        <f t="shared" si="13"/>
        <v>348</v>
      </c>
      <c r="P126" s="8">
        <f t="shared" si="14"/>
        <v>0.24711864245996937</v>
      </c>
      <c r="Q126" s="8">
        <f t="shared" si="15"/>
        <v>0.24591946758221131</v>
      </c>
      <c r="R126" s="6">
        <f t="shared" si="16"/>
        <v>38.350785137418804</v>
      </c>
      <c r="U126">
        <f t="shared" si="17"/>
        <v>38537.794724464678</v>
      </c>
    </row>
    <row r="127" spans="3:21" x14ac:dyDescent="0.25">
      <c r="C127">
        <v>127</v>
      </c>
      <c r="H127" s="1">
        <v>252.03</v>
      </c>
      <c r="I127" s="4">
        <v>76</v>
      </c>
      <c r="J127" s="1">
        <v>252.03</v>
      </c>
      <c r="K127" s="7">
        <f t="shared" si="12"/>
        <v>0.25202999999999998</v>
      </c>
      <c r="O127" s="5">
        <f t="shared" si="13"/>
        <v>349</v>
      </c>
      <c r="P127" s="8">
        <f t="shared" si="14"/>
        <v>0.25766359442689857</v>
      </c>
      <c r="Q127" s="8">
        <f t="shared" si="15"/>
        <v>0.25640257871079331</v>
      </c>
      <c r="R127" s="6">
        <f t="shared" si="16"/>
        <v>39.985611149432394</v>
      </c>
      <c r="U127">
        <f t="shared" si="17"/>
        <v>40182.264725738198</v>
      </c>
    </row>
    <row r="128" spans="3:21" x14ac:dyDescent="0.25">
      <c r="C128">
        <v>128</v>
      </c>
      <c r="H128" s="1">
        <v>262.07</v>
      </c>
      <c r="I128" s="4">
        <v>77</v>
      </c>
      <c r="J128" s="1">
        <v>262.07</v>
      </c>
      <c r="K128" s="7">
        <f t="shared" si="12"/>
        <v>0.26206999999999997</v>
      </c>
      <c r="O128" s="5">
        <f t="shared" si="13"/>
        <v>350</v>
      </c>
      <c r="P128" s="8">
        <f t="shared" si="14"/>
        <v>0.26858670118712352</v>
      </c>
      <c r="Q128" s="8">
        <f t="shared" si="15"/>
        <v>0.26725949413064226</v>
      </c>
      <c r="R128" s="6">
        <f t="shared" si="16"/>
        <v>41.678731399794692</v>
      </c>
      <c r="U128">
        <f t="shared" si="17"/>
        <v>41885.707419856888</v>
      </c>
    </row>
    <row r="129" spans="3:21" x14ac:dyDescent="0.25">
      <c r="C129">
        <v>129</v>
      </c>
      <c r="H129" s="1">
        <v>272.45</v>
      </c>
      <c r="I129" s="4">
        <v>78</v>
      </c>
      <c r="J129" s="1">
        <v>272.45</v>
      </c>
      <c r="K129" s="7">
        <f t="shared" si="12"/>
        <v>0.27244999999999997</v>
      </c>
      <c r="O129" s="5">
        <f t="shared" si="13"/>
        <v>351</v>
      </c>
      <c r="P129" s="8">
        <f t="shared" si="14"/>
        <v>0.27989874615294513</v>
      </c>
      <c r="Q129" s="8">
        <f t="shared" si="15"/>
        <v>0.2785006919027071</v>
      </c>
      <c r="R129" s="6">
        <f t="shared" si="16"/>
        <v>43.431779926949503</v>
      </c>
      <c r="U129">
        <f t="shared" si="17"/>
        <v>43649.80446436604</v>
      </c>
    </row>
    <row r="130" spans="3:21" x14ac:dyDescent="0.25">
      <c r="C130">
        <v>130</v>
      </c>
      <c r="H130" s="1">
        <v>283.16000000000003</v>
      </c>
      <c r="I130" s="4">
        <v>79</v>
      </c>
      <c r="J130" s="1">
        <v>283.16000000000003</v>
      </c>
      <c r="K130" s="7">
        <f t="shared" ref="K130:K193" si="18">J130/1000</f>
        <v>0.28316000000000002</v>
      </c>
      <c r="O130" s="5">
        <f t="shared" ref="O130:O193" si="19">I130+273</f>
        <v>352</v>
      </c>
      <c r="P130" s="8">
        <f t="shared" ref="P130:P193" si="20">0.622*(U130/$T$2)</f>
        <v>0.29161073056623904</v>
      </c>
      <c r="Q130" s="8">
        <f t="shared" ref="Q130:Q193" si="21">0.622*(R130/$T$1)</f>
        <v>0.29013685146631929</v>
      </c>
      <c r="R130" s="6">
        <f t="shared" si="16"/>
        <v>45.246422174007989</v>
      </c>
      <c r="U130">
        <f t="shared" si="17"/>
        <v>45476.271487017984</v>
      </c>
    </row>
    <row r="131" spans="3:21" x14ac:dyDescent="0.25">
      <c r="C131">
        <v>131</v>
      </c>
      <c r="H131" s="1">
        <v>294.22000000000003</v>
      </c>
      <c r="I131" s="4">
        <v>80</v>
      </c>
      <c r="J131" s="1">
        <v>294.22000000000003</v>
      </c>
      <c r="K131" s="7">
        <f t="shared" si="18"/>
        <v>0.29422000000000004</v>
      </c>
      <c r="O131" s="5">
        <f t="shared" si="19"/>
        <v>353</v>
      </c>
      <c r="P131" s="8">
        <f t="shared" si="20"/>
        <v>0.30373387558880693</v>
      </c>
      <c r="Q131" s="8">
        <f t="shared" si="21"/>
        <v>0.30217885516145154</v>
      </c>
      <c r="R131" s="6">
        <f t="shared" si="16"/>
        <v>47.124355226142761</v>
      </c>
      <c r="U131">
        <f t="shared" si="17"/>
        <v>47366.858411759284</v>
      </c>
    </row>
    <row r="132" spans="3:21" x14ac:dyDescent="0.25">
      <c r="C132">
        <v>132</v>
      </c>
      <c r="H132" s="1">
        <v>305.64</v>
      </c>
      <c r="I132" s="4">
        <v>81</v>
      </c>
      <c r="J132" s="1">
        <v>305.64</v>
      </c>
      <c r="K132" s="7">
        <f t="shared" si="18"/>
        <v>0.30563999999999997</v>
      </c>
      <c r="O132" s="5">
        <f t="shared" si="19"/>
        <v>354</v>
      </c>
      <c r="P132" s="8">
        <f t="shared" si="20"/>
        <v>0.31627962436719981</v>
      </c>
      <c r="Q132" s="8">
        <f t="shared" si="21"/>
        <v>0.31463778971879403</v>
      </c>
      <c r="R132" s="6">
        <f t="shared" si="16"/>
        <v>49.067308042963056</v>
      </c>
      <c r="U132">
        <f t="shared" si="17"/>
        <v>49323.349780736942</v>
      </c>
    </row>
    <row r="133" spans="3:21" x14ac:dyDescent="0.25">
      <c r="C133">
        <v>133</v>
      </c>
      <c r="H133" s="1">
        <v>317.43</v>
      </c>
      <c r="I133" s="4">
        <v>82</v>
      </c>
      <c r="J133" s="1">
        <v>317.43</v>
      </c>
      <c r="K133" s="7">
        <f t="shared" si="18"/>
        <v>0.31742999999999999</v>
      </c>
      <c r="O133" s="5">
        <f t="shared" si="19"/>
        <v>355</v>
      </c>
      <c r="P133" s="8">
        <f t="shared" si="20"/>
        <v>0.32925964407130331</v>
      </c>
      <c r="Q133" s="8">
        <f t="shared" si="21"/>
        <v>0.32752494771727386</v>
      </c>
      <c r="R133" s="6">
        <f t="shared" si="16"/>
        <v>51.077041685812802</v>
      </c>
      <c r="U133">
        <f t="shared" si="17"/>
        <v>51347.565072212899</v>
      </c>
    </row>
    <row r="134" spans="3:21" x14ac:dyDescent="0.25">
      <c r="C134">
        <v>134</v>
      </c>
      <c r="H134" s="1">
        <v>329.59</v>
      </c>
      <c r="I134" s="4">
        <v>83</v>
      </c>
      <c r="J134" s="1">
        <v>329.59</v>
      </c>
      <c r="K134" s="7">
        <f t="shared" si="18"/>
        <v>0.32958999999999999</v>
      </c>
      <c r="O134" s="5">
        <f t="shared" si="19"/>
        <v>356</v>
      </c>
      <c r="P134" s="8">
        <f t="shared" si="20"/>
        <v>0.3426858279060076</v>
      </c>
      <c r="Q134" s="8">
        <f t="shared" si="21"/>
        <v>0.3408518290087279</v>
      </c>
      <c r="R134" s="6">
        <f t="shared" si="16"/>
        <v>53.155349539946315</v>
      </c>
      <c r="U134">
        <f t="shared" si="17"/>
        <v>53441.359014280926</v>
      </c>
    </row>
    <row r="135" spans="3:21" x14ac:dyDescent="0.25">
      <c r="C135">
        <v>135</v>
      </c>
      <c r="H135" s="1">
        <v>342.13</v>
      </c>
      <c r="I135" s="4">
        <v>84</v>
      </c>
      <c r="J135" s="1">
        <v>342.13</v>
      </c>
      <c r="K135" s="7">
        <f t="shared" si="18"/>
        <v>0.34212999999999999</v>
      </c>
      <c r="O135" s="5">
        <f t="shared" si="19"/>
        <v>357</v>
      </c>
      <c r="P135" s="8">
        <f t="shared" si="20"/>
        <v>0.35657029709527899</v>
      </c>
      <c r="Q135" s="8">
        <f t="shared" si="21"/>
        <v>0.35463014210947458</v>
      </c>
      <c r="R135" s="6">
        <f t="shared" si="16"/>
        <v>55.304057531541858</v>
      </c>
      <c r="U135">
        <f t="shared" si="17"/>
        <v>55606.621894279851</v>
      </c>
    </row>
    <row r="136" spans="3:21" x14ac:dyDescent="0.25">
      <c r="C136">
        <v>136</v>
      </c>
      <c r="H136" s="1">
        <v>355.07</v>
      </c>
      <c r="I136" s="4">
        <v>85</v>
      </c>
      <c r="J136" s="1">
        <v>355.07</v>
      </c>
      <c r="K136" s="7">
        <f t="shared" si="18"/>
        <v>0.35507</v>
      </c>
      <c r="O136" s="5">
        <f t="shared" si="19"/>
        <v>358</v>
      </c>
      <c r="P136" s="8">
        <f t="shared" si="20"/>
        <v>0.37092540283798886</v>
      </c>
      <c r="Q136" s="8">
        <f t="shared" si="21"/>
        <v>0.36887180555844667</v>
      </c>
      <c r="R136" s="6">
        <f t="shared" si="16"/>
        <v>57.525024339500533</v>
      </c>
      <c r="U136">
        <f t="shared" si="17"/>
        <v>57845.27986380212</v>
      </c>
    </row>
    <row r="137" spans="3:21" x14ac:dyDescent="0.25">
      <c r="C137">
        <v>137</v>
      </c>
      <c r="H137" s="1">
        <v>368.41</v>
      </c>
      <c r="I137" s="4">
        <v>86</v>
      </c>
      <c r="J137" s="1">
        <v>368.41</v>
      </c>
      <c r="K137" s="7">
        <f t="shared" si="18"/>
        <v>0.36841000000000002</v>
      </c>
      <c r="O137" s="5">
        <f t="shared" si="19"/>
        <v>359</v>
      </c>
      <c r="P137" s="8">
        <f t="shared" si="20"/>
        <v>0.38576372823484195</v>
      </c>
      <c r="Q137" s="8">
        <f t="shared" si="21"/>
        <v>0.38358894924172909</v>
      </c>
      <c r="R137" s="6">
        <f t="shared" si="16"/>
        <v>59.82014160200599</v>
      </c>
      <c r="U137">
        <f t="shared" si="17"/>
        <v>60159.295239195606</v>
      </c>
    </row>
    <row r="138" spans="3:21" x14ac:dyDescent="0.25">
      <c r="C138">
        <v>138</v>
      </c>
      <c r="H138" s="1">
        <v>382.16</v>
      </c>
      <c r="I138" s="4">
        <v>87</v>
      </c>
      <c r="J138" s="1">
        <v>382.16</v>
      </c>
      <c r="K138" s="7">
        <f t="shared" si="18"/>
        <v>0.38216</v>
      </c>
      <c r="O138" s="5">
        <f t="shared" si="19"/>
        <v>360</v>
      </c>
      <c r="P138" s="8">
        <f t="shared" si="20"/>
        <v>0.40109809018578346</v>
      </c>
      <c r="Q138" s="8">
        <f t="shared" si="21"/>
        <v>0.39879391568327188</v>
      </c>
      <c r="R138" s="6">
        <f t="shared" si="16"/>
        <v>62.191334117809284</v>
      </c>
      <c r="U138">
        <f t="shared" si="17"/>
        <v>62550.66679746141</v>
      </c>
    </row>
    <row r="139" spans="3:21" x14ac:dyDescent="0.25">
      <c r="C139">
        <v>139</v>
      </c>
      <c r="H139" s="1">
        <v>396.33</v>
      </c>
      <c r="I139" s="4">
        <v>88</v>
      </c>
      <c r="J139" s="1">
        <v>396.33</v>
      </c>
      <c r="K139" s="7">
        <f t="shared" si="18"/>
        <v>0.39632999999999996</v>
      </c>
      <c r="O139" s="5">
        <f t="shared" si="19"/>
        <v>361</v>
      </c>
      <c r="P139" s="8">
        <f t="shared" si="20"/>
        <v>0.41694154125726901</v>
      </c>
      <c r="Q139" s="8">
        <f t="shared" si="21"/>
        <v>0.41449926130158143</v>
      </c>
      <c r="R139" s="6">
        <f t="shared" si="16"/>
        <v>64.640560042208037</v>
      </c>
      <c r="U139">
        <f t="shared" si="17"/>
        <v>65021.430067451918</v>
      </c>
    </row>
    <row r="140" spans="3:21" x14ac:dyDescent="0.25">
      <c r="C140">
        <v>140</v>
      </c>
      <c r="H140" s="1">
        <v>410.94</v>
      </c>
      <c r="I140" s="4">
        <v>89</v>
      </c>
      <c r="J140" s="1">
        <v>410.94</v>
      </c>
      <c r="K140" s="7">
        <f t="shared" si="18"/>
        <v>0.41093999999999997</v>
      </c>
      <c r="O140" s="5">
        <f t="shared" si="19"/>
        <v>362</v>
      </c>
      <c r="P140" s="8">
        <f t="shared" si="20"/>
        <v>0.43330737151879151</v>
      </c>
      <c r="Q140" s="8">
        <f t="shared" si="21"/>
        <v>0.43071775763227182</v>
      </c>
      <c r="R140" s="6">
        <f t="shared" si="16"/>
        <v>67.169811077701553</v>
      </c>
      <c r="U140">
        <f t="shared" si="17"/>
        <v>67573.657616274562</v>
      </c>
    </row>
    <row r="141" spans="3:21" x14ac:dyDescent="0.25">
      <c r="C141">
        <v>141</v>
      </c>
      <c r="H141" s="1">
        <v>425.98</v>
      </c>
      <c r="I141" s="4">
        <v>90</v>
      </c>
      <c r="J141" s="1">
        <v>425.98</v>
      </c>
      <c r="K141" s="7">
        <f t="shared" si="18"/>
        <v>0.42598000000000003</v>
      </c>
      <c r="O141" s="5">
        <f t="shared" si="19"/>
        <v>363</v>
      </c>
      <c r="P141" s="8">
        <f t="shared" si="20"/>
        <v>0.45020911034809274</v>
      </c>
      <c r="Q141" s="8">
        <f t="shared" si="21"/>
        <v>0.44746239251627423</v>
      </c>
      <c r="R141" s="6">
        <f t="shared" si="16"/>
        <v>69.781112659290358</v>
      </c>
      <c r="U141">
        <f t="shared" si="17"/>
        <v>70209.459330811893</v>
      </c>
    </row>
    <row r="142" spans="3:21" x14ac:dyDescent="0.25">
      <c r="C142">
        <v>142</v>
      </c>
      <c r="H142" s="1">
        <v>441.48</v>
      </c>
      <c r="I142" s="4">
        <v>91</v>
      </c>
      <c r="J142" s="1">
        <v>441.48</v>
      </c>
      <c r="K142" s="7">
        <f t="shared" si="18"/>
        <v>0.44148000000000004</v>
      </c>
      <c r="O142" s="5">
        <f t="shared" si="19"/>
        <v>364</v>
      </c>
      <c r="P142" s="8">
        <f t="shared" si="20"/>
        <v>0.4676605282044774</v>
      </c>
      <c r="Q142" s="8">
        <f t="shared" si="21"/>
        <v>0.46474637125374063</v>
      </c>
      <c r="R142" s="6">
        <f t="shared" si="16"/>
        <v>72.476524134425787</v>
      </c>
      <c r="U142">
        <f t="shared" si="17"/>
        <v>72930.982694267383</v>
      </c>
    </row>
    <row r="143" spans="3:21" x14ac:dyDescent="0.25">
      <c r="C143">
        <v>143</v>
      </c>
      <c r="H143" s="1">
        <v>457.44</v>
      </c>
      <c r="I143" s="4">
        <v>92</v>
      </c>
      <c r="J143" s="1">
        <v>457.44</v>
      </c>
      <c r="K143" s="7">
        <f t="shared" si="18"/>
        <v>0.45744000000000001</v>
      </c>
      <c r="O143" s="5">
        <f t="shared" si="19"/>
        <v>365</v>
      </c>
      <c r="P143" s="8">
        <f t="shared" si="20"/>
        <v>0.48567563836968219</v>
      </c>
      <c r="Q143" s="8">
        <f t="shared" si="21"/>
        <v>0.48258311772342533</v>
      </c>
      <c r="R143" s="6">
        <f t="shared" si="16"/>
        <v>75.258138937575978</v>
      </c>
      <c r="U143">
        <f t="shared" si="17"/>
        <v>75740.4130576514</v>
      </c>
    </row>
    <row r="144" spans="3:21" x14ac:dyDescent="0.25">
      <c r="C144">
        <v>144</v>
      </c>
      <c r="H144" s="1">
        <v>473.88</v>
      </c>
      <c r="I144" s="4">
        <v>93</v>
      </c>
      <c r="J144" s="1">
        <v>473.88</v>
      </c>
      <c r="K144" s="7">
        <f t="shared" si="18"/>
        <v>0.47387999999999997</v>
      </c>
      <c r="O144" s="5">
        <f t="shared" si="19"/>
        <v>366</v>
      </c>
      <c r="P144" s="8">
        <f t="shared" si="20"/>
        <v>0.50426869865576196</v>
      </c>
      <c r="Q144" s="8">
        <f t="shared" si="21"/>
        <v>0.5009862754675326</v>
      </c>
      <c r="R144" s="6">
        <f t="shared" si="16"/>
        <v>78.128084759406207</v>
      </c>
      <c r="U144">
        <f t="shared" si="17"/>
        <v>78639.973906123647</v>
      </c>
    </row>
    <row r="145" spans="3:21" x14ac:dyDescent="0.25">
      <c r="C145">
        <v>145</v>
      </c>
      <c r="H145" s="1">
        <v>490.79</v>
      </c>
      <c r="I145" s="4">
        <v>94</v>
      </c>
      <c r="J145" s="1">
        <v>490.79</v>
      </c>
      <c r="K145" s="7">
        <f t="shared" si="18"/>
        <v>0.49079</v>
      </c>
      <c r="O145" s="5">
        <f t="shared" si="19"/>
        <v>367</v>
      </c>
      <c r="P145" s="8">
        <f t="shared" si="20"/>
        <v>0.52345421307946582</v>
      </c>
      <c r="Q145" s="8">
        <f t="shared" si="21"/>
        <v>0.51996970874206216</v>
      </c>
      <c r="R145" s="6">
        <f t="shared" si="16"/>
        <v>81.088523710578826</v>
      </c>
      <c r="U145">
        <f t="shared" si="17"/>
        <v>81631.927120109627</v>
      </c>
    </row>
    <row r="146" spans="3:21" x14ac:dyDescent="0.25">
      <c r="C146">
        <v>146</v>
      </c>
      <c r="H146" s="1">
        <v>508.21</v>
      </c>
      <c r="I146" s="4">
        <v>95</v>
      </c>
      <c r="J146" s="1">
        <v>508.21</v>
      </c>
      <c r="K146" s="7">
        <f t="shared" si="18"/>
        <v>0.50820999999999994</v>
      </c>
      <c r="O146" s="5">
        <f t="shared" si="19"/>
        <v>368</v>
      </c>
      <c r="P146" s="8">
        <f t="shared" si="20"/>
        <v>0.543246933502605</v>
      </c>
      <c r="Q146" s="8">
        <f t="shared" si="21"/>
        <v>0.53954750353257808</v>
      </c>
      <c r="R146" s="6">
        <f t="shared" si="16"/>
        <v>84.141652480160886</v>
      </c>
      <c r="U146">
        <f t="shared" si="17"/>
        <v>84718.573231113638</v>
      </c>
    </row>
    <row r="147" spans="3:21" x14ac:dyDescent="0.25">
      <c r="C147">
        <v>147</v>
      </c>
      <c r="H147" s="1">
        <v>526.12</v>
      </c>
      <c r="I147" s="4">
        <v>96</v>
      </c>
      <c r="J147" s="1">
        <v>526.12</v>
      </c>
      <c r="K147" s="7">
        <f t="shared" si="18"/>
        <v>0.52612000000000003</v>
      </c>
      <c r="O147" s="5">
        <f t="shared" si="19"/>
        <v>369</v>
      </c>
      <c r="P147" s="8">
        <f t="shared" si="20"/>
        <v>0.56366186123790707</v>
      </c>
      <c r="Q147" s="8">
        <f t="shared" si="21"/>
        <v>0.55973396853549939</v>
      </c>
      <c r="R147" s="6">
        <f t="shared" si="16"/>
        <v>87.289702488655053</v>
      </c>
      <c r="U147">
        <f t="shared" si="17"/>
        <v>87902.25167214949</v>
      </c>
    </row>
    <row r="148" spans="3:21" x14ac:dyDescent="0.25">
      <c r="C148">
        <v>148</v>
      </c>
      <c r="H148" s="1">
        <v>544.54999999999995</v>
      </c>
      <c r="I148" s="4">
        <v>97</v>
      </c>
      <c r="J148" s="1">
        <v>544.54999999999995</v>
      </c>
      <c r="K148" s="7">
        <f t="shared" si="18"/>
        <v>0.54454999999999998</v>
      </c>
      <c r="O148" s="5">
        <f t="shared" si="19"/>
        <v>370</v>
      </c>
      <c r="P148" s="8">
        <f t="shared" si="20"/>
        <v>0.58471424861989885</v>
      </c>
      <c r="Q148" s="8">
        <f t="shared" si="21"/>
        <v>0.58054363610482873</v>
      </c>
      <c r="R148" s="6">
        <f t="shared" si="16"/>
        <v>90.534940035640503</v>
      </c>
      <c r="U148">
        <f t="shared" si="17"/>
        <v>91185.341022717344</v>
      </c>
    </row>
    <row r="149" spans="3:21" x14ac:dyDescent="0.25">
      <c r="C149">
        <v>149</v>
      </c>
      <c r="H149" s="1">
        <v>563.51</v>
      </c>
      <c r="I149" s="4">
        <v>98</v>
      </c>
      <c r="J149" s="1">
        <v>563.51</v>
      </c>
      <c r="K149" s="7">
        <f t="shared" si="18"/>
        <v>0.56350999999999996</v>
      </c>
      <c r="O149" s="5">
        <f t="shared" si="19"/>
        <v>371</v>
      </c>
      <c r="P149" s="8">
        <f t="shared" si="20"/>
        <v>0.60641960054033728</v>
      </c>
      <c r="Q149" s="8">
        <f t="shared" si="21"/>
        <v>0.60199126316453233</v>
      </c>
      <c r="R149" s="6">
        <f t="shared" si="16"/>
        <v>93.879666442057285</v>
      </c>
      <c r="U149">
        <f t="shared" si="17"/>
        <v>94570.259248251954</v>
      </c>
    </row>
    <row r="150" spans="3:21" x14ac:dyDescent="0.25">
      <c r="C150">
        <v>150</v>
      </c>
      <c r="H150" s="1">
        <v>583.01</v>
      </c>
      <c r="I150" s="4">
        <v>99</v>
      </c>
      <c r="J150" s="1">
        <v>583.01</v>
      </c>
      <c r="K150" s="7">
        <f t="shared" si="18"/>
        <v>0.58301000000000003</v>
      </c>
      <c r="O150" s="5">
        <f t="shared" si="19"/>
        <v>372</v>
      </c>
      <c r="P150" s="8">
        <f t="shared" si="20"/>
        <v>0.62879367594777058</v>
      </c>
      <c r="Q150" s="8">
        <f t="shared" si="21"/>
        <v>0.62409183208657337</v>
      </c>
      <c r="R150" s="6">
        <f t="shared" si="16"/>
        <v>97.32621818713443</v>
      </c>
      <c r="U150">
        <f t="shared" si="17"/>
        <v>98059.46393397708</v>
      </c>
    </row>
    <row r="151" spans="3:21" x14ac:dyDescent="0.25">
      <c r="C151">
        <v>151</v>
      </c>
      <c r="H151" s="1">
        <v>603.05999999999995</v>
      </c>
      <c r="I151" s="4">
        <v>100</v>
      </c>
      <c r="J151" s="1">
        <v>603.05999999999995</v>
      </c>
      <c r="K151" s="7">
        <f t="shared" si="18"/>
        <v>0.60305999999999993</v>
      </c>
      <c r="O151" s="5">
        <f t="shared" si="19"/>
        <v>373</v>
      </c>
      <c r="P151" s="8">
        <f t="shared" si="20"/>
        <v>0.65185248931077966</v>
      </c>
      <c r="Q151" s="8">
        <f t="shared" si="21"/>
        <v>0.64686055153475841</v>
      </c>
      <c r="R151" s="6">
        <f t="shared" si="16"/>
        <v>100.87696703998644</v>
      </c>
      <c r="U151">
        <f t="shared" si="17"/>
        <v>101655.45251309586</v>
      </c>
    </row>
    <row r="152" spans="3:21" x14ac:dyDescent="0.25">
      <c r="C152">
        <v>152</v>
      </c>
      <c r="H152" s="1">
        <v>623.66999999999996</v>
      </c>
      <c r="I152" s="4">
        <v>101</v>
      </c>
      <c r="J152" s="1">
        <v>623.66999999999996</v>
      </c>
      <c r="K152" s="7">
        <f t="shared" si="18"/>
        <v>0.62366999999999995</v>
      </c>
      <c r="O152" s="5">
        <f t="shared" si="19"/>
        <v>374</v>
      </c>
      <c r="P152" s="8">
        <f t="shared" si="20"/>
        <v>0.67561231204450101</v>
      </c>
      <c r="Q152" s="8">
        <f t="shared" si="21"/>
        <v>0.67031285727448209</v>
      </c>
      <c r="R152" s="6">
        <f t="shared" si="16"/>
        <v>104.5343201858919</v>
      </c>
      <c r="U152">
        <f t="shared" si="17"/>
        <v>105360.76248925499</v>
      </c>
    </row>
    <row r="153" spans="3:21" x14ac:dyDescent="0.25">
      <c r="C153">
        <v>153</v>
      </c>
      <c r="H153" s="1">
        <v>644.85</v>
      </c>
      <c r="I153" s="4">
        <v>102</v>
      </c>
      <c r="J153" s="1">
        <v>644.85</v>
      </c>
      <c r="K153" s="7">
        <f t="shared" si="18"/>
        <v>0.64485000000000003</v>
      </c>
      <c r="O153" s="5">
        <f t="shared" si="19"/>
        <v>375</v>
      </c>
      <c r="P153" s="8">
        <f t="shared" si="20"/>
        <v>0.70008967390002985</v>
      </c>
      <c r="Q153" s="8">
        <f t="shared" si="21"/>
        <v>0.69446441294863104</v>
      </c>
      <c r="R153" s="6">
        <f t="shared" si="16"/>
        <v>108.30072034729456</v>
      </c>
      <c r="U153">
        <f t="shared" si="17"/>
        <v>109177.97165322008</v>
      </c>
    </row>
    <row r="154" spans="3:21" x14ac:dyDescent="0.25">
      <c r="C154">
        <v>154</v>
      </c>
      <c r="H154" s="1">
        <v>666.62</v>
      </c>
      <c r="I154" s="4">
        <v>103</v>
      </c>
      <c r="J154" s="1">
        <v>666.62</v>
      </c>
      <c r="K154" s="7">
        <f t="shared" si="18"/>
        <v>0.66661999999999999</v>
      </c>
      <c r="O154" s="5">
        <f t="shared" si="19"/>
        <v>376</v>
      </c>
      <c r="P154" s="8">
        <f t="shared" si="20"/>
        <v>0.72530136431633374</v>
      </c>
      <c r="Q154" s="8">
        <f t="shared" si="21"/>
        <v>0.71933111081964574</v>
      </c>
      <c r="R154" s="6">
        <f t="shared" si="16"/>
        <v>112.17864589952674</v>
      </c>
      <c r="U154">
        <f t="shared" si="17"/>
        <v>113109.69829370479</v>
      </c>
    </row>
    <row r="155" spans="3:21" x14ac:dyDescent="0.25">
      <c r="C155">
        <v>155</v>
      </c>
      <c r="H155" s="1">
        <v>688.99</v>
      </c>
      <c r="I155" s="4">
        <v>104</v>
      </c>
      <c r="J155" s="1">
        <v>688.99</v>
      </c>
      <c r="K155" s="7">
        <f t="shared" si="18"/>
        <v>0.68898999999999999</v>
      </c>
      <c r="O155" s="5">
        <f t="shared" si="19"/>
        <v>377</v>
      </c>
      <c r="P155" s="8">
        <f t="shared" si="20"/>
        <v>0.7512644337343044</v>
      </c>
      <c r="Q155" s="8">
        <f t="shared" si="21"/>
        <v>0.74492907247816142</v>
      </c>
      <c r="R155" s="6">
        <f t="shared" si="16"/>
        <v>116.17061098132099</v>
      </c>
      <c r="U155">
        <f t="shared" si="17"/>
        <v>117158.60140229505</v>
      </c>
    </row>
    <row r="156" spans="3:21" x14ac:dyDescent="0.25">
      <c r="C156">
        <v>156</v>
      </c>
      <c r="H156" s="1">
        <v>711.96</v>
      </c>
      <c r="I156" s="4">
        <v>105</v>
      </c>
      <c r="J156" s="1">
        <v>711.96</v>
      </c>
      <c r="K156" s="7">
        <f t="shared" si="18"/>
        <v>0.71196000000000004</v>
      </c>
      <c r="O156" s="5">
        <f t="shared" si="19"/>
        <v>378</v>
      </c>
      <c r="P156" s="8">
        <f t="shared" si="20"/>
        <v>0.77799619487260396</v>
      </c>
      <c r="Q156" s="8">
        <f t="shared" si="21"/>
        <v>0.7712746495182492</v>
      </c>
      <c r="R156" s="6">
        <f t="shared" si="16"/>
        <v>120.27916560011282</v>
      </c>
      <c r="U156">
        <f t="shared" si="17"/>
        <v>121327.38087241574</v>
      </c>
    </row>
    <row r="157" spans="3:21" x14ac:dyDescent="0.25">
      <c r="C157">
        <v>157</v>
      </c>
      <c r="H157" s="1">
        <v>735.56</v>
      </c>
      <c r="I157" s="4">
        <v>106</v>
      </c>
      <c r="J157" s="1">
        <v>735.56</v>
      </c>
      <c r="K157" s="7">
        <f t="shared" si="18"/>
        <v>0.73555999999999999</v>
      </c>
      <c r="O157" s="5">
        <f t="shared" si="19"/>
        <v>379</v>
      </c>
      <c r="P157" s="8">
        <f t="shared" si="20"/>
        <v>0.8055142239649774</v>
      </c>
      <c r="Q157" s="8">
        <f t="shared" si="21"/>
        <v>0.7983844241796747</v>
      </c>
      <c r="R157" s="6">
        <f t="shared" si="16"/>
        <v>124.50689573220008</v>
      </c>
      <c r="U157">
        <f t="shared" si="17"/>
        <v>125618.77769228749</v>
      </c>
    </row>
    <row r="158" spans="3:21" x14ac:dyDescent="0.25">
      <c r="C158">
        <v>158</v>
      </c>
      <c r="H158" s="1">
        <v>759.79</v>
      </c>
      <c r="I158" s="4">
        <v>107</v>
      </c>
      <c r="J158" s="1">
        <v>759.79</v>
      </c>
      <c r="K158" s="7">
        <f t="shared" si="18"/>
        <v>0.75978999999999997</v>
      </c>
      <c r="O158" s="5">
        <f t="shared" si="19"/>
        <v>380</v>
      </c>
      <c r="P158" s="8">
        <f t="shared" si="20"/>
        <v>0.83383636195871136</v>
      </c>
      <c r="Q158" s="8">
        <f t="shared" si="21"/>
        <v>0.8262752099572559</v>
      </c>
      <c r="R158" s="6">
        <f t="shared" si="16"/>
        <v>128.85642341777142</v>
      </c>
      <c r="U158">
        <f t="shared" si="17"/>
        <v>130035.57413182476</v>
      </c>
    </row>
    <row r="159" spans="3:21" x14ac:dyDescent="0.25">
      <c r="C159">
        <v>159</v>
      </c>
      <c r="H159" s="1">
        <v>784.67</v>
      </c>
      <c r="I159" s="4">
        <v>108</v>
      </c>
      <c r="J159" s="1">
        <v>784.67</v>
      </c>
      <c r="K159" s="7">
        <f t="shared" si="18"/>
        <v>0.78466999999999998</v>
      </c>
      <c r="O159" s="5">
        <f t="shared" si="19"/>
        <v>381</v>
      </c>
      <c r="P159" s="8">
        <f t="shared" si="20"/>
        <v>0.86298071567395396</v>
      </c>
      <c r="Q159" s="8">
        <f t="shared" si="21"/>
        <v>0.85496405217776361</v>
      </c>
      <c r="R159" s="6">
        <f t="shared" si="16"/>
        <v>133.33040685087309</v>
      </c>
      <c r="U159">
        <f t="shared" si="17"/>
        <v>134580.59392343013</v>
      </c>
    </row>
    <row r="160" spans="3:21" x14ac:dyDescent="0.25">
      <c r="C160">
        <v>160</v>
      </c>
      <c r="H160" s="1">
        <v>810.21</v>
      </c>
      <c r="I160" s="4">
        <v>109</v>
      </c>
      <c r="J160" s="1">
        <v>810.21</v>
      </c>
      <c r="K160" s="7">
        <f t="shared" si="18"/>
        <v>0.81020999999999999</v>
      </c>
      <c r="O160" s="5">
        <f t="shared" si="19"/>
        <v>382</v>
      </c>
      <c r="P160" s="8">
        <f t="shared" si="20"/>
        <v>0.89296565892359703</v>
      </c>
      <c r="Q160" s="8">
        <f t="shared" si="21"/>
        <v>0.88446822854453511</v>
      </c>
      <c r="R160" s="6">
        <f t="shared" si="16"/>
        <v>137.93154046434069</v>
      </c>
      <c r="U160">
        <f t="shared" si="17"/>
        <v>139256.70243663812</v>
      </c>
    </row>
    <row r="161" spans="3:21" x14ac:dyDescent="0.25">
      <c r="C161">
        <v>161</v>
      </c>
      <c r="H161" s="1">
        <v>836.42</v>
      </c>
      <c r="I161" s="4">
        <v>110</v>
      </c>
      <c r="J161" s="1">
        <v>836.42</v>
      </c>
      <c r="K161" s="7">
        <f t="shared" si="18"/>
        <v>0.83641999999999994</v>
      </c>
      <c r="O161" s="5">
        <f t="shared" si="19"/>
        <v>383</v>
      </c>
      <c r="P161" s="8">
        <f t="shared" si="20"/>
        <v>0.92380983359345914</v>
      </c>
      <c r="Q161" s="8">
        <f t="shared" si="21"/>
        <v>0.91480524965021237</v>
      </c>
      <c r="R161" s="6">
        <f t="shared" si="16"/>
        <v>142.66255500975981</v>
      </c>
      <c r="U161">
        <f t="shared" si="17"/>
        <v>144066.80684656839</v>
      </c>
    </row>
    <row r="162" spans="3:21" x14ac:dyDescent="0.25">
      <c r="C162">
        <v>162</v>
      </c>
      <c r="H162" s="1">
        <v>863.31</v>
      </c>
      <c r="I162" s="4">
        <v>111</v>
      </c>
      <c r="J162" s="1">
        <v>863.31</v>
      </c>
      <c r="K162" s="7">
        <f t="shared" si="18"/>
        <v>0.86330999999999991</v>
      </c>
      <c r="O162" s="5">
        <f t="shared" si="19"/>
        <v>384</v>
      </c>
      <c r="P162" s="8">
        <f t="shared" si="20"/>
        <v>0.95553215068252795</v>
      </c>
      <c r="Q162" s="8">
        <f t="shared" si="21"/>
        <v>0.94599285945785228</v>
      </c>
      <c r="R162" s="6">
        <f t="shared" si="16"/>
        <v>147.52621763249465</v>
      </c>
      <c r="U162">
        <f t="shared" si="17"/>
        <v>149013.85629614984</v>
      </c>
    </row>
    <row r="163" spans="3:21" x14ac:dyDescent="0.25">
      <c r="C163">
        <v>163</v>
      </c>
      <c r="H163" s="1">
        <v>890.91</v>
      </c>
      <c r="I163" s="4">
        <v>112</v>
      </c>
      <c r="J163" s="1">
        <v>890.91</v>
      </c>
      <c r="K163" s="7">
        <f t="shared" si="18"/>
        <v>0.89090999999999998</v>
      </c>
      <c r="O163" s="5">
        <f t="shared" si="19"/>
        <v>385</v>
      </c>
      <c r="P163" s="8">
        <f t="shared" si="20"/>
        <v>0.98815179130301289</v>
      </c>
      <c r="Q163" s="8">
        <f t="shared" si="21"/>
        <v>0.97804903575082203</v>
      </c>
      <c r="R163" s="6">
        <f t="shared" si="16"/>
        <v>152.52533194184846</v>
      </c>
      <c r="U163">
        <f t="shared" si="17"/>
        <v>154100.84205207758</v>
      </c>
    </row>
    <row r="164" spans="3:21" x14ac:dyDescent="0.25">
      <c r="C164">
        <v>164</v>
      </c>
      <c r="H164" s="1">
        <v>919.22</v>
      </c>
      <c r="I164" s="4">
        <v>113</v>
      </c>
      <c r="J164" s="1">
        <v>919.22</v>
      </c>
      <c r="K164" s="7">
        <f t="shared" si="18"/>
        <v>0.91922000000000004</v>
      </c>
      <c r="O164" s="5">
        <f t="shared" si="19"/>
        <v>386</v>
      </c>
      <c r="P164" s="8">
        <f t="shared" si="20"/>
        <v>1.0216882076400058</v>
      </c>
      <c r="Q164" s="8">
        <f t="shared" si="21"/>
        <v>1.0109919905518077</v>
      </c>
      <c r="R164" s="6">
        <f t="shared" si="16"/>
        <v>157.66273807640729</v>
      </c>
      <c r="U164">
        <f t="shared" si="17"/>
        <v>159330.79765447034</v>
      </c>
    </row>
    <row r="165" spans="3:21" x14ac:dyDescent="0.25">
      <c r="C165">
        <v>165</v>
      </c>
      <c r="H165" s="1">
        <v>948.25</v>
      </c>
      <c r="I165" s="4">
        <v>114</v>
      </c>
      <c r="J165" s="1">
        <v>948.25</v>
      </c>
      <c r="K165" s="7">
        <f t="shared" si="18"/>
        <v>0.94825000000000004</v>
      </c>
      <c r="O165" s="5">
        <f t="shared" si="19"/>
        <v>387</v>
      </c>
      <c r="P165" s="8">
        <f t="shared" si="20"/>
        <v>1.056161123870526</v>
      </c>
      <c r="Q165" s="8">
        <f t="shared" si="21"/>
        <v>1.0448401705113348</v>
      </c>
      <c r="R165" s="6">
        <f t="shared" si="16"/>
        <v>162.9413127646294</v>
      </c>
      <c r="U165">
        <f t="shared" si="17"/>
        <v>164706.79906019458</v>
      </c>
    </row>
    <row r="166" spans="3:21" x14ac:dyDescent="0.25">
      <c r="C166">
        <v>166</v>
      </c>
      <c r="H166" s="1">
        <v>978.03</v>
      </c>
      <c r="I166" s="4">
        <v>115</v>
      </c>
      <c r="J166" s="1">
        <v>978.03</v>
      </c>
      <c r="K166" s="7">
        <f t="shared" si="18"/>
        <v>0.97802999999999995</v>
      </c>
      <c r="O166" s="5">
        <f t="shared" si="19"/>
        <v>388</v>
      </c>
      <c r="P166" s="8">
        <f t="shared" si="20"/>
        <v>1.0915905370417811</v>
      </c>
      <c r="Q166" s="8">
        <f t="shared" si="21"/>
        <v>1.0796122572662299</v>
      </c>
      <c r="R166" s="6">
        <f t="shared" si="16"/>
        <v>168.36396938074648</v>
      </c>
      <c r="U166">
        <f t="shared" si="17"/>
        <v>170231.9647798276</v>
      </c>
    </row>
    <row r="167" spans="3:21" x14ac:dyDescent="0.25">
      <c r="C167">
        <v>167</v>
      </c>
      <c r="H167" s="1">
        <v>1008.55</v>
      </c>
      <c r="I167" s="4">
        <v>116</v>
      </c>
      <c r="J167" s="1">
        <v>1008.55</v>
      </c>
      <c r="K167" s="7">
        <f t="shared" si="18"/>
        <v>1.0085500000000001</v>
      </c>
      <c r="O167" s="5">
        <f t="shared" si="19"/>
        <v>389</v>
      </c>
      <c r="P167" s="8">
        <f t="shared" si="20"/>
        <v>1.1279967179084494</v>
      </c>
      <c r="Q167" s="8">
        <f t="shared" si="21"/>
        <v>1.1153271677682701</v>
      </c>
      <c r="R167" s="6">
        <f t="shared" si="16"/>
        <v>173.93365799601639</v>
      </c>
      <c r="U167">
        <f t="shared" si="17"/>
        <v>175909.45600823086</v>
      </c>
    </row>
    <row r="168" spans="3:21" x14ac:dyDescent="0.25">
      <c r="C168">
        <v>168</v>
      </c>
      <c r="H168" s="1">
        <v>1039.8499999999999</v>
      </c>
      <c r="I168" s="4">
        <v>117</v>
      </c>
      <c r="J168" s="1">
        <v>1039.8499999999999</v>
      </c>
      <c r="K168" s="7">
        <f t="shared" si="18"/>
        <v>1.0398499999999999</v>
      </c>
      <c r="O168" s="5">
        <f t="shared" si="19"/>
        <v>390</v>
      </c>
      <c r="P168" s="8">
        <f t="shared" si="20"/>
        <v>1.16540021172886</v>
      </c>
      <c r="Q168" s="8">
        <f t="shared" si="21"/>
        <v>1.1520040545837735</v>
      </c>
      <c r="R168" s="6">
        <f t="shared" si="16"/>
        <v>179.65336542544378</v>
      </c>
      <c r="U168">
        <f t="shared" si="17"/>
        <v>181742.47674871288</v>
      </c>
    </row>
    <row r="169" spans="3:21" x14ac:dyDescent="0.25">
      <c r="C169">
        <v>169</v>
      </c>
      <c r="H169" s="1">
        <v>1071.92</v>
      </c>
      <c r="I169" s="4">
        <v>118</v>
      </c>
      <c r="J169" s="1">
        <v>1071.92</v>
      </c>
      <c r="K169" s="7">
        <f t="shared" si="18"/>
        <v>1.07192</v>
      </c>
      <c r="O169" s="5">
        <f t="shared" si="19"/>
        <v>391</v>
      </c>
      <c r="P169" s="8">
        <f t="shared" si="20"/>
        <v>1.2038218390198854</v>
      </c>
      <c r="Q169" s="8">
        <f t="shared" si="21"/>
        <v>1.1896623061640739</v>
      </c>
      <c r="R169" s="6">
        <f t="shared" si="16"/>
        <v>185.52611526996009</v>
      </c>
      <c r="U169">
        <f t="shared" si="17"/>
        <v>187734.27393075381</v>
      </c>
    </row>
    <row r="170" spans="3:21" x14ac:dyDescent="0.25">
      <c r="C170">
        <v>170</v>
      </c>
      <c r="H170" s="1">
        <v>1104.79</v>
      </c>
      <c r="I170" s="4">
        <v>119</v>
      </c>
      <c r="J170" s="1">
        <v>1104.79</v>
      </c>
      <c r="K170" s="7">
        <f t="shared" si="18"/>
        <v>1.1047899999999999</v>
      </c>
      <c r="O170" s="5">
        <f t="shared" si="19"/>
        <v>392</v>
      </c>
      <c r="P170" s="8">
        <f t="shared" si="20"/>
        <v>1.2432826962704571</v>
      </c>
      <c r="Q170" s="8">
        <f t="shared" si="21"/>
        <v>1.2283215470880067</v>
      </c>
      <c r="R170" s="6">
        <f t="shared" si="16"/>
        <v>191.554967954239</v>
      </c>
      <c r="U170">
        <f t="shared" si="17"/>
        <v>193888.13752127707</v>
      </c>
    </row>
    <row r="171" spans="3:21" x14ac:dyDescent="0.25">
      <c r="C171">
        <v>171</v>
      </c>
      <c r="H171" s="1">
        <v>1138.48</v>
      </c>
      <c r="I171" s="4">
        <v>120</v>
      </c>
      <c r="J171" s="1">
        <v>1138.48</v>
      </c>
      <c r="K171" s="7">
        <f t="shared" si="18"/>
        <v>1.1384799999999999</v>
      </c>
      <c r="O171" s="5">
        <f t="shared" si="19"/>
        <v>393</v>
      </c>
      <c r="P171" s="8">
        <f t="shared" si="20"/>
        <v>1.2838041566135683</v>
      </c>
      <c r="Q171" s="8">
        <f t="shared" si="21"/>
        <v>1.2680016382760773</v>
      </c>
      <c r="R171" s="6">
        <f t="shared" si="16"/>
        <v>197.74302076009562</v>
      </c>
      <c r="U171">
        <f t="shared" si="17"/>
        <v>200207.40062944713</v>
      </c>
    </row>
    <row r="172" spans="3:21" x14ac:dyDescent="0.25">
      <c r="C172">
        <v>172</v>
      </c>
      <c r="H172" s="1">
        <v>1172.98</v>
      </c>
      <c r="I172" s="4">
        <v>121</v>
      </c>
      <c r="J172" s="1">
        <v>1172.98</v>
      </c>
      <c r="K172" s="7">
        <f t="shared" si="18"/>
        <v>1.1729799999999999</v>
      </c>
      <c r="O172" s="5">
        <f t="shared" si="19"/>
        <v>394</v>
      </c>
      <c r="P172" s="8">
        <f t="shared" si="20"/>
        <v>1.3254078704566814</v>
      </c>
      <c r="Q172" s="8">
        <f t="shared" si="21"/>
        <v>1.3087226771774707</v>
      </c>
      <c r="R172" s="6">
        <f t="shared" si="16"/>
        <v>204.09340785565058</v>
      </c>
      <c r="U172">
        <f t="shared" si="17"/>
        <v>206695.43960498084</v>
      </c>
    </row>
    <row r="173" spans="3:21" x14ac:dyDescent="0.25">
      <c r="C173">
        <v>173</v>
      </c>
      <c r="H173" s="1">
        <v>1208.33</v>
      </c>
      <c r="I173" s="4">
        <v>122</v>
      </c>
      <c r="J173" s="1">
        <v>1208.33</v>
      </c>
      <c r="K173" s="7">
        <f t="shared" si="18"/>
        <v>1.2083299999999999</v>
      </c>
      <c r="O173" s="5">
        <f t="shared" si="19"/>
        <v>395</v>
      </c>
      <c r="P173" s="8">
        <f t="shared" si="20"/>
        <v>1.3681157660704468</v>
      </c>
      <c r="Q173" s="8">
        <f t="shared" si="21"/>
        <v>1.3505049979300054</v>
      </c>
      <c r="R173" s="6">
        <f t="shared" si="16"/>
        <v>210.60930032027417</v>
      </c>
      <c r="U173">
        <f t="shared" si="17"/>
        <v>213355.67412995716</v>
      </c>
    </row>
    <row r="174" spans="3:21" x14ac:dyDescent="0.25">
      <c r="C174">
        <v>174</v>
      </c>
      <c r="H174" s="1">
        <v>1244.53</v>
      </c>
      <c r="I174" s="4">
        <v>123</v>
      </c>
      <c r="J174" s="1">
        <v>1244.53</v>
      </c>
      <c r="K174" s="7">
        <f t="shared" si="18"/>
        <v>1.2445299999999999</v>
      </c>
      <c r="O174" s="5">
        <f t="shared" si="19"/>
        <v>396</v>
      </c>
      <c r="P174" s="8">
        <f t="shared" si="20"/>
        <v>1.4119500501356672</v>
      </c>
      <c r="Q174" s="8">
        <f t="shared" si="21"/>
        <v>1.3933691714935887</v>
      </c>
      <c r="R174" s="6">
        <f t="shared" si="16"/>
        <v>217.29390616539891</v>
      </c>
      <c r="U174">
        <f t="shared" si="17"/>
        <v>220191.56730411531</v>
      </c>
    </row>
    <row r="175" spans="3:21" x14ac:dyDescent="0.25">
      <c r="C175">
        <v>175</v>
      </c>
      <c r="H175" s="1">
        <v>1281.5899999999999</v>
      </c>
      <c r="I175" s="4">
        <v>124</v>
      </c>
      <c r="J175" s="1">
        <v>1281.5899999999999</v>
      </c>
      <c r="K175" s="7">
        <f t="shared" si="18"/>
        <v>1.28159</v>
      </c>
      <c r="O175" s="5">
        <f t="shared" si="19"/>
        <v>397</v>
      </c>
      <c r="P175" s="8">
        <f t="shared" si="20"/>
        <v>1.4569332082484585</v>
      </c>
      <c r="Q175" s="8">
        <f t="shared" si="21"/>
        <v>1.4373360057578448</v>
      </c>
      <c r="R175" s="6">
        <f t="shared" si="16"/>
        <v>224.15047035130377</v>
      </c>
      <c r="U175">
        <f t="shared" si="17"/>
        <v>227206.62572363421</v>
      </c>
    </row>
    <row r="176" spans="3:21" x14ac:dyDescent="0.25">
      <c r="C176">
        <v>176</v>
      </c>
      <c r="H176" s="1">
        <v>1319.55</v>
      </c>
      <c r="I176" s="4">
        <v>125</v>
      </c>
      <c r="J176" s="1">
        <v>1319.55</v>
      </c>
      <c r="K176" s="7">
        <f t="shared" si="18"/>
        <v>1.31955</v>
      </c>
      <c r="O176" s="5">
        <f t="shared" si="19"/>
        <v>398</v>
      </c>
      <c r="P176" s="8">
        <f t="shared" si="20"/>
        <v>1.5030880053835596</v>
      </c>
      <c r="Q176" s="8">
        <f t="shared" si="21"/>
        <v>1.4824265456241779</v>
      </c>
      <c r="R176" s="6">
        <f t="shared" si="16"/>
        <v>231.18227479991199</v>
      </c>
      <c r="U176">
        <f t="shared" si="17"/>
        <v>234404.39955338469</v>
      </c>
    </row>
    <row r="177" spans="3:21" x14ac:dyDescent="0.25">
      <c r="C177">
        <v>177</v>
      </c>
      <c r="H177" s="1">
        <v>1358.4</v>
      </c>
      <c r="I177" s="4">
        <v>126</v>
      </c>
      <c r="J177" s="1">
        <v>1358.4</v>
      </c>
      <c r="K177" s="7">
        <f t="shared" si="18"/>
        <v>1.3584000000000001</v>
      </c>
      <c r="O177" s="5">
        <f t="shared" si="19"/>
        <v>399</v>
      </c>
      <c r="P177" s="8">
        <f t="shared" si="20"/>
        <v>1.5504374863157764</v>
      </c>
      <c r="Q177" s="8">
        <f t="shared" si="21"/>
        <v>1.5286620730629983</v>
      </c>
      <c r="R177" s="6">
        <f t="shared" si="16"/>
        <v>238.39263840371515</v>
      </c>
      <c r="U177">
        <f t="shared" si="17"/>
        <v>241788.48259265325</v>
      </c>
    </row>
    <row r="178" spans="3:21" x14ac:dyDescent="0.25">
      <c r="C178">
        <v>178</v>
      </c>
      <c r="H178" s="1">
        <v>1398.16</v>
      </c>
      <c r="I178" s="4">
        <v>127</v>
      </c>
      <c r="J178" s="1">
        <v>1398.16</v>
      </c>
      <c r="K178" s="7">
        <f t="shared" si="18"/>
        <v>1.3981600000000001</v>
      </c>
      <c r="O178" s="5">
        <f t="shared" si="19"/>
        <v>400</v>
      </c>
      <c r="P178" s="8">
        <f t="shared" si="20"/>
        <v>1.5990049759995422</v>
      </c>
      <c r="Q178" s="8">
        <f t="shared" si="21"/>
        <v>1.5760641071465085</v>
      </c>
      <c r="R178" s="6">
        <f t="shared" si="16"/>
        <v>245.78491703088636</v>
      </c>
      <c r="U178">
        <f t="shared" si="17"/>
        <v>249362.51233433376</v>
      </c>
    </row>
    <row r="179" spans="3:21" x14ac:dyDescent="0.25">
      <c r="C179">
        <v>179</v>
      </c>
      <c r="H179" s="1">
        <v>1438.86</v>
      </c>
      <c r="I179" s="4">
        <v>128</v>
      </c>
      <c r="J179" s="1">
        <v>1438.86</v>
      </c>
      <c r="K179" s="7">
        <f t="shared" si="18"/>
        <v>1.4388599999999998</v>
      </c>
      <c r="O179" s="5">
        <f t="shared" si="19"/>
        <v>401</v>
      </c>
      <c r="P179" s="8">
        <f t="shared" si="20"/>
        <v>1.6488140799065756</v>
      </c>
      <c r="Q179" s="8">
        <f t="shared" si="21"/>
        <v>1.6246544040578106</v>
      </c>
      <c r="R179" s="6">
        <f t="shared" si="16"/>
        <v>253.36250352670038</v>
      </c>
      <c r="U179">
        <f t="shared" si="17"/>
        <v>257130.17001758493</v>
      </c>
    </row>
    <row r="180" spans="3:21" x14ac:dyDescent="0.25">
      <c r="C180">
        <v>180</v>
      </c>
      <c r="H180" s="1">
        <v>1480.5</v>
      </c>
      <c r="I180" s="4">
        <v>129</v>
      </c>
      <c r="J180" s="1">
        <v>1480.5</v>
      </c>
      <c r="K180" s="7">
        <f t="shared" si="18"/>
        <v>1.4804999999999999</v>
      </c>
      <c r="O180" s="5">
        <f t="shared" si="19"/>
        <v>402</v>
      </c>
      <c r="P180" s="8">
        <f t="shared" si="20"/>
        <v>1.6998886843216958</v>
      </c>
      <c r="Q180" s="8">
        <f t="shared" si="21"/>
        <v>1.6744549570764056</v>
      </c>
      <c r="R180" s="6">
        <f t="shared" si="16"/>
        <v>261.12882771127227</v>
      </c>
      <c r="U180">
        <f t="shared" si="17"/>
        <v>265095.18067396223</v>
      </c>
    </row>
    <row r="181" spans="3:21" x14ac:dyDescent="0.25">
      <c r="C181">
        <v>181</v>
      </c>
      <c r="H181" s="1">
        <v>1523.1</v>
      </c>
      <c r="I181" s="4">
        <v>130</v>
      </c>
      <c r="J181" s="1">
        <v>1523.1</v>
      </c>
      <c r="K181" s="7">
        <f t="shared" si="18"/>
        <v>1.5230999999999999</v>
      </c>
      <c r="O181" s="5">
        <f t="shared" si="19"/>
        <v>403</v>
      </c>
      <c r="P181" s="8">
        <f t="shared" si="20"/>
        <v>1.7522529565967853</v>
      </c>
      <c r="Q181" s="8">
        <f t="shared" si="21"/>
        <v>1.725487996541331</v>
      </c>
      <c r="R181" s="6">
        <f t="shared" ref="R181:R201" si="22">EXP(($S$8/O181)+$S$9+$S$10*O181+$S$11*(O181^2)+$S$12*(O181^3)+$S$13*LN(O181))</f>
        <v>269.08735637380886</v>
      </c>
      <c r="U181">
        <f t="shared" ref="U181:U201" si="23">EXP(23.58-(4044.2/(235.6+I181)))</f>
        <v>273261.31316702277</v>
      </c>
    </row>
    <row r="182" spans="3:21" x14ac:dyDescent="0.25">
      <c r="C182">
        <v>182</v>
      </c>
      <c r="H182" s="1">
        <v>1566.68</v>
      </c>
      <c r="I182" s="4">
        <v>131</v>
      </c>
      <c r="J182" s="1">
        <v>1566.68</v>
      </c>
      <c r="K182" s="7">
        <f t="shared" si="18"/>
        <v>1.5666800000000001</v>
      </c>
      <c r="O182" s="5">
        <f t="shared" si="19"/>
        <v>404</v>
      </c>
      <c r="P182" s="8">
        <f t="shared" si="20"/>
        <v>1.805931345362958</v>
      </c>
      <c r="Q182" s="8">
        <f t="shared" si="21"/>
        <v>1.7777759897918579</v>
      </c>
      <c r="R182" s="6">
        <f t="shared" si="22"/>
        <v>277.24159326336047</v>
      </c>
      <c r="U182">
        <f t="shared" si="23"/>
        <v>281632.38022541307</v>
      </c>
    </row>
    <row r="183" spans="3:21" x14ac:dyDescent="0.25">
      <c r="C183">
        <v>183</v>
      </c>
      <c r="H183" s="1">
        <v>1611.25</v>
      </c>
      <c r="I183" s="4">
        <v>132</v>
      </c>
      <c r="J183" s="1">
        <v>1611.25</v>
      </c>
      <c r="K183" s="7">
        <f t="shared" si="18"/>
        <v>1.6112500000000001</v>
      </c>
      <c r="O183" s="5">
        <f t="shared" si="19"/>
        <v>405</v>
      </c>
      <c r="P183" s="8">
        <f t="shared" si="20"/>
        <v>1.8609485807009765</v>
      </c>
      <c r="Q183" s="8">
        <f t="shared" si="21"/>
        <v>1.8313416410866183</v>
      </c>
      <c r="R183" s="6">
        <f t="shared" si="22"/>
        <v>285.59507907620895</v>
      </c>
      <c r="U183">
        <f t="shared" si="23"/>
        <v>290212.23846944486</v>
      </c>
    </row>
    <row r="184" spans="3:21" x14ac:dyDescent="0.25">
      <c r="C184">
        <v>184</v>
      </c>
      <c r="H184" s="1">
        <v>1656.83</v>
      </c>
      <c r="I184" s="4">
        <v>133</v>
      </c>
      <c r="J184" s="1">
        <v>1656.83</v>
      </c>
      <c r="K184" s="7">
        <f t="shared" si="18"/>
        <v>1.65683</v>
      </c>
      <c r="O184" s="5">
        <f t="shared" si="19"/>
        <v>406</v>
      </c>
      <c r="P184" s="8">
        <f t="shared" si="20"/>
        <v>1.9173296742700032</v>
      </c>
      <c r="Q184" s="8">
        <f t="shared" si="21"/>
        <v>1.8862078915019049</v>
      </c>
      <c r="R184" s="6">
        <f t="shared" si="22"/>
        <v>294.15139144000767</v>
      </c>
      <c r="U184">
        <f t="shared" si="23"/>
        <v>299004.78843117412</v>
      </c>
    </row>
    <row r="185" spans="3:21" x14ac:dyDescent="0.25">
      <c r="C185">
        <v>185</v>
      </c>
      <c r="H185" s="1">
        <v>1703.44</v>
      </c>
      <c r="I185" s="4">
        <v>134</v>
      </c>
      <c r="J185" s="1">
        <v>1703.44</v>
      </c>
      <c r="K185" s="7">
        <f t="shared" si="18"/>
        <v>1.7034400000000001</v>
      </c>
      <c r="O185" s="5">
        <f t="shared" si="19"/>
        <v>407</v>
      </c>
      <c r="P185" s="8">
        <f t="shared" si="20"/>
        <v>1.9750999193947476</v>
      </c>
      <c r="Q185" s="8">
        <f t="shared" si="21"/>
        <v>1.9423979188090865</v>
      </c>
      <c r="R185" s="6">
        <f t="shared" si="22"/>
        <v>302.91414489466462</v>
      </c>
      <c r="U185">
        <f t="shared" si="23"/>
        <v>308013.97456799122</v>
      </c>
    </row>
    <row r="186" spans="3:21" x14ac:dyDescent="0.25">
      <c r="C186">
        <v>186</v>
      </c>
      <c r="H186" s="1">
        <v>1751.09</v>
      </c>
      <c r="I186" s="4">
        <v>135</v>
      </c>
      <c r="J186" s="1">
        <v>1751.09</v>
      </c>
      <c r="K186" s="7">
        <f t="shared" si="18"/>
        <v>1.7510899999999998</v>
      </c>
      <c r="O186" s="5">
        <f t="shared" si="19"/>
        <v>408</v>
      </c>
      <c r="P186" s="8">
        <f t="shared" si="20"/>
        <v>2.0342848911111102</v>
      </c>
      <c r="Q186" s="8">
        <f t="shared" si="21"/>
        <v>1.9999351373326555</v>
      </c>
      <c r="R186" s="6">
        <f t="shared" si="22"/>
        <v>311.88699087020512</v>
      </c>
      <c r="U186">
        <f t="shared" si="23"/>
        <v>317243.78526973905</v>
      </c>
    </row>
    <row r="187" spans="3:21" x14ac:dyDescent="0.25">
      <c r="C187">
        <v>187</v>
      </c>
      <c r="H187" s="1">
        <v>1799.8</v>
      </c>
      <c r="I187" s="4">
        <v>136</v>
      </c>
      <c r="J187" s="1">
        <v>1799.8</v>
      </c>
      <c r="K187" s="7">
        <f t="shared" si="18"/>
        <v>1.7997999999999998</v>
      </c>
      <c r="O187" s="5">
        <f t="shared" si="19"/>
        <v>409</v>
      </c>
      <c r="P187" s="8">
        <f t="shared" si="20"/>
        <v>2.0949104461704264</v>
      </c>
      <c r="Q187" s="8">
        <f t="shared" si="21"/>
        <v>2.0588431977885433</v>
      </c>
      <c r="R187" s="6">
        <f t="shared" si="22"/>
        <v>321.07361766155736</v>
      </c>
      <c r="U187">
        <f t="shared" si="23"/>
        <v>326698.25285937515</v>
      </c>
    </row>
    <row r="188" spans="3:21" x14ac:dyDescent="0.25">
      <c r="C188">
        <v>188</v>
      </c>
      <c r="H188" s="1">
        <v>1849.58</v>
      </c>
      <c r="I188" s="4">
        <v>137</v>
      </c>
      <c r="J188" s="1">
        <v>1849.58</v>
      </c>
      <c r="K188" s="7">
        <f t="shared" si="18"/>
        <v>1.84958</v>
      </c>
      <c r="O188" s="5">
        <f t="shared" si="19"/>
        <v>410</v>
      </c>
      <c r="P188" s="8">
        <f t="shared" si="20"/>
        <v>2.1570027230024174</v>
      </c>
      <c r="Q188" s="8">
        <f t="shared" si="21"/>
        <v>2.1191459871038845</v>
      </c>
      <c r="R188" s="6">
        <f t="shared" si="22"/>
        <v>330.47775040044496</v>
      </c>
      <c r="U188">
        <f t="shared" si="23"/>
        <v>336381.45358719374</v>
      </c>
    </row>
    <row r="189" spans="3:21" x14ac:dyDescent="0.25">
      <c r="C189">
        <v>189</v>
      </c>
      <c r="H189" s="1">
        <v>1900.45</v>
      </c>
      <c r="I189" s="4">
        <v>138</v>
      </c>
      <c r="J189" s="1">
        <v>1900.45</v>
      </c>
      <c r="K189" s="7">
        <f t="shared" si="18"/>
        <v>1.90045</v>
      </c>
      <c r="O189" s="5">
        <f t="shared" si="19"/>
        <v>411</v>
      </c>
      <c r="P189" s="8">
        <f t="shared" si="20"/>
        <v>2.2205881416369979</v>
      </c>
      <c r="Q189" s="8">
        <f t="shared" si="21"/>
        <v>2.1808676282187731</v>
      </c>
      <c r="R189" s="6">
        <f t="shared" si="22"/>
        <v>340.103151024471</v>
      </c>
      <c r="U189">
        <f t="shared" si="23"/>
        <v>346297.50761863153</v>
      </c>
    </row>
    <row r="190" spans="3:21" x14ac:dyDescent="0.25">
      <c r="C190">
        <v>190</v>
      </c>
      <c r="H190" s="1">
        <v>1952.44</v>
      </c>
      <c r="I190" s="4">
        <v>139</v>
      </c>
      <c r="J190" s="1">
        <v>1952.44</v>
      </c>
      <c r="K190" s="7">
        <f t="shared" si="18"/>
        <v>1.95244</v>
      </c>
      <c r="O190" s="5">
        <f t="shared" si="19"/>
        <v>412</v>
      </c>
      <c r="P190" s="8">
        <f t="shared" si="20"/>
        <v>2.2856934035850425</v>
      </c>
      <c r="Q190" s="8">
        <f t="shared" si="21"/>
        <v>2.2440324798703166</v>
      </c>
      <c r="R190" s="6">
        <f t="shared" si="22"/>
        <v>349.95361824344167</v>
      </c>
      <c r="U190">
        <f t="shared" si="23"/>
        <v>356450.57901567384</v>
      </c>
    </row>
    <row r="191" spans="3:21" x14ac:dyDescent="0.25">
      <c r="C191">
        <v>191</v>
      </c>
      <c r="H191" s="1">
        <v>2005.54</v>
      </c>
      <c r="I191" s="4">
        <v>140</v>
      </c>
      <c r="J191" s="1">
        <v>2005.54</v>
      </c>
      <c r="K191" s="7">
        <f t="shared" si="18"/>
        <v>2.0055399999999999</v>
      </c>
      <c r="O191" s="5">
        <f t="shared" si="19"/>
        <v>413</v>
      </c>
      <c r="P191" s="8">
        <f t="shared" si="20"/>
        <v>2.3523454916783133</v>
      </c>
      <c r="Q191" s="8">
        <f t="shared" si="21"/>
        <v>2.3086651363597479</v>
      </c>
      <c r="R191" s="6">
        <f t="shared" si="22"/>
        <v>360.03298750304748</v>
      </c>
      <c r="U191">
        <f t="shared" si="23"/>
        <v>366844.87571189133</v>
      </c>
    </row>
    <row r="192" spans="3:21" x14ac:dyDescent="0.25">
      <c r="C192">
        <v>192</v>
      </c>
      <c r="H192" s="1">
        <v>2059.8000000000002</v>
      </c>
      <c r="I192" s="4">
        <v>141</v>
      </c>
      <c r="J192" s="1">
        <v>2059.8000000000002</v>
      </c>
      <c r="K192" s="7">
        <f t="shared" si="18"/>
        <v>2.0598000000000001</v>
      </c>
      <c r="O192" s="5">
        <f t="shared" si="19"/>
        <v>414</v>
      </c>
      <c r="P192" s="8">
        <f t="shared" si="20"/>
        <v>2.4205716698686528</v>
      </c>
      <c r="Q192" s="8">
        <f t="shared" si="21"/>
        <v>2.3747904273033482</v>
      </c>
      <c r="R192" s="6">
        <f t="shared" si="22"/>
        <v>370.3451309460205</v>
      </c>
      <c r="U192">
        <f t="shared" si="23"/>
        <v>377484.64948112436</v>
      </c>
    </row>
    <row r="193" spans="3:21" x14ac:dyDescent="0.25">
      <c r="C193">
        <v>193</v>
      </c>
      <c r="H193" s="1">
        <v>2115.21</v>
      </c>
      <c r="I193" s="4">
        <v>142</v>
      </c>
      <c r="J193" s="1">
        <v>2115.21</v>
      </c>
      <c r="K193" s="7">
        <f t="shared" si="18"/>
        <v>2.1152100000000003</v>
      </c>
      <c r="O193" s="5">
        <f t="shared" si="19"/>
        <v>415</v>
      </c>
      <c r="P193" s="8">
        <f t="shared" si="20"/>
        <v>2.4903994829866538</v>
      </c>
      <c r="Q193" s="8">
        <f t="shared" si="21"/>
        <v>2.4424334173674254</v>
      </c>
      <c r="R193" s="6">
        <f t="shared" si="22"/>
        <v>380.89395737080429</v>
      </c>
      <c r="U193">
        <f t="shared" si="23"/>
        <v>388374.19589984795</v>
      </c>
    </row>
    <row r="194" spans="3:21" x14ac:dyDescent="0.25">
      <c r="C194">
        <v>194</v>
      </c>
      <c r="H194" s="1">
        <v>2171.8000000000002</v>
      </c>
      <c r="I194" s="4">
        <v>143</v>
      </c>
      <c r="J194" s="1">
        <v>2171.8000000000002</v>
      </c>
      <c r="K194" s="7">
        <f t="shared" ref="K194:K201" si="24">J194/1000</f>
        <v>2.1718000000000002</v>
      </c>
      <c r="O194" s="5">
        <f t="shared" ref="O194:O201" si="25">I194+273</f>
        <v>416</v>
      </c>
      <c r="P194" s="8">
        <f t="shared" ref="P194:P201" si="26">0.622*(U194/$T$2)</f>
        <v>2.5618567564599819</v>
      </c>
      <c r="Q194" s="8">
        <f t="shared" ref="Q194:Q201" si="27">0.622*(R194/$T$1)</f>
        <v>2.5116194059882733</v>
      </c>
      <c r="R194" s="6">
        <f t="shared" si="22"/>
        <v>391.68341218788191</v>
      </c>
      <c r="U194">
        <f t="shared" si="23"/>
        <v>399517.85430324473</v>
      </c>
    </row>
    <row r="195" spans="3:21" x14ac:dyDescent="0.25">
      <c r="C195">
        <v>195</v>
      </c>
      <c r="H195" s="1">
        <v>2229.58</v>
      </c>
      <c r="I195" s="4">
        <v>144</v>
      </c>
      <c r="J195" s="1">
        <v>2229.58</v>
      </c>
      <c r="K195" s="7">
        <f t="shared" si="24"/>
        <v>2.2295799999999999</v>
      </c>
      <c r="O195" s="5">
        <f t="shared" si="25"/>
        <v>417</v>
      </c>
      <c r="P195" s="8">
        <f t="shared" si="26"/>
        <v>2.6349715959915221</v>
      </c>
      <c r="Q195" s="8">
        <f t="shared" si="27"/>
        <v>2.5823739270775761</v>
      </c>
      <c r="R195" s="6">
        <f t="shared" si="22"/>
        <v>402.71747737383424</v>
      </c>
      <c r="U195">
        <f t="shared" si="23"/>
        <v>410920.00773501227</v>
      </c>
    </row>
    <row r="196" spans="3:21" x14ac:dyDescent="0.25">
      <c r="C196">
        <v>196</v>
      </c>
      <c r="H196" s="1">
        <v>2288.58</v>
      </c>
      <c r="I196" s="4">
        <v>145</v>
      </c>
      <c r="J196" s="1">
        <v>2288.58</v>
      </c>
      <c r="K196" s="7">
        <f t="shared" si="24"/>
        <v>2.2885800000000001</v>
      </c>
      <c r="O196" s="5">
        <f t="shared" si="25"/>
        <v>418</v>
      </c>
      <c r="P196" s="8">
        <f t="shared" si="26"/>
        <v>2.7097723871975883</v>
      </c>
      <c r="Q196" s="8">
        <f t="shared" si="27"/>
        <v>2.6547227487135445</v>
      </c>
      <c r="R196" s="6">
        <f t="shared" si="22"/>
        <v>414.00017142317341</v>
      </c>
      <c r="U196">
        <f t="shared" si="23"/>
        <v>422585.08289094223</v>
      </c>
    </row>
    <row r="197" spans="3:21" x14ac:dyDescent="0.25">
      <c r="C197">
        <v>197</v>
      </c>
      <c r="H197" s="1">
        <v>2348.8000000000002</v>
      </c>
      <c r="I197" s="4">
        <v>146</v>
      </c>
      <c r="J197" s="1">
        <v>2348.8000000000002</v>
      </c>
      <c r="K197" s="7">
        <f t="shared" si="24"/>
        <v>2.3488000000000002</v>
      </c>
      <c r="O197" s="5">
        <f t="shared" si="25"/>
        <v>419</v>
      </c>
      <c r="P197" s="8">
        <f t="shared" si="26"/>
        <v>2.7862877952063823</v>
      </c>
      <c r="Q197" s="8">
        <f t="shared" si="27"/>
        <v>2.7286918728192027</v>
      </c>
      <c r="R197" s="6">
        <f t="shared" si="22"/>
        <v>425.53554929817153</v>
      </c>
      <c r="U197">
        <f t="shared" si="23"/>
        <v>434517.55005630082</v>
      </c>
    </row>
    <row r="198" spans="3:21" x14ac:dyDescent="0.25">
      <c r="C198">
        <v>198</v>
      </c>
      <c r="H198" s="1">
        <v>2410.2800000000002</v>
      </c>
      <c r="I198" s="4">
        <v>147</v>
      </c>
      <c r="J198" s="1">
        <v>2410.2800000000002</v>
      </c>
      <c r="K198" s="7">
        <f t="shared" si="24"/>
        <v>2.4102800000000002</v>
      </c>
      <c r="O198" s="5">
        <f t="shared" si="25"/>
        <v>420</v>
      </c>
      <c r="P198" s="8">
        <f t="shared" si="26"/>
        <v>2.8645467642169176</v>
      </c>
      <c r="Q198" s="8">
        <f t="shared" si="27"/>
        <v>2.804307534827474</v>
      </c>
      <c r="R198" s="6">
        <f t="shared" si="22"/>
        <v>437.32770237663181</v>
      </c>
      <c r="U198">
        <f t="shared" si="23"/>
        <v>446721.92303704337</v>
      </c>
    </row>
    <row r="199" spans="3:21" x14ac:dyDescent="0.25">
      <c r="C199">
        <v>199</v>
      </c>
      <c r="H199" s="1">
        <v>2473.02</v>
      </c>
      <c r="I199" s="4">
        <v>148</v>
      </c>
      <c r="J199" s="1">
        <v>2473.02</v>
      </c>
      <c r="K199" s="7">
        <f t="shared" si="24"/>
        <v>2.47302</v>
      </c>
      <c r="O199" s="5">
        <f t="shared" si="25"/>
        <v>421</v>
      </c>
      <c r="P199" s="8">
        <f t="shared" si="26"/>
        <v>2.9445785170187011</v>
      </c>
      <c r="Q199" s="8">
        <f t="shared" si="27"/>
        <v>2.8815962033341394</v>
      </c>
      <c r="R199" s="6">
        <f t="shared" si="22"/>
        <v>449.38075839776775</v>
      </c>
      <c r="U199">
        <f t="shared" si="23"/>
        <v>459202.75908490998</v>
      </c>
    </row>
    <row r="200" spans="3:21" x14ac:dyDescent="0.25">
      <c r="C200">
        <v>200</v>
      </c>
      <c r="H200" s="1">
        <v>2537.0500000000002</v>
      </c>
      <c r="I200" s="4">
        <v>149</v>
      </c>
      <c r="J200" s="1">
        <v>2537.0500000000002</v>
      </c>
      <c r="K200" s="7">
        <f t="shared" si="24"/>
        <v>2.5370500000000002</v>
      </c>
      <c r="O200" s="5">
        <f t="shared" si="25"/>
        <v>422</v>
      </c>
      <c r="P200" s="8">
        <f t="shared" si="26"/>
        <v>3.0264125544723166</v>
      </c>
      <c r="Q200" s="8">
        <f t="shared" si="27"/>
        <v>2.960584579739256</v>
      </c>
      <c r="R200" s="6">
        <f t="shared" si="22"/>
        <v>461.69888140628274</v>
      </c>
      <c r="U200">
        <f t="shared" si="23"/>
        <v>471964.65881642239</v>
      </c>
    </row>
    <row r="201" spans="3:21" x14ac:dyDescent="0.25">
      <c r="C201">
        <v>201</v>
      </c>
      <c r="H201" s="1">
        <v>2602.37</v>
      </c>
      <c r="I201" s="4">
        <v>150</v>
      </c>
      <c r="J201" s="1">
        <v>2602.37</v>
      </c>
      <c r="K201" s="7">
        <f t="shared" si="24"/>
        <v>2.6023700000000001</v>
      </c>
      <c r="O201" s="5">
        <f t="shared" si="25"/>
        <v>423</v>
      </c>
      <c r="P201" s="8">
        <f t="shared" si="26"/>
        <v>3.1100786549512325</v>
      </c>
      <c r="Q201" s="8">
        <f t="shared" si="27"/>
        <v>3.0412995978775288</v>
      </c>
      <c r="R201" s="6">
        <f t="shared" si="22"/>
        <v>474.28627169472713</v>
      </c>
      <c r="U201">
        <f t="shared" si="23"/>
        <v>485012.2661258353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15F4-5792-4461-8A61-7D27691D7842}">
  <dimension ref="A1:H13"/>
  <sheetViews>
    <sheetView workbookViewId="0">
      <selection activeCell="H1" sqref="H1"/>
    </sheetView>
  </sheetViews>
  <sheetFormatPr defaultRowHeight="15" x14ac:dyDescent="0.25"/>
  <sheetData>
    <row r="1" spans="1:8" x14ac:dyDescent="0.25">
      <c r="A1">
        <v>0</v>
      </c>
      <c r="B1">
        <v>999.94100000000003</v>
      </c>
      <c r="C1">
        <v>1</v>
      </c>
      <c r="D1">
        <v>0</v>
      </c>
      <c r="F1">
        <v>999.97299999999996</v>
      </c>
      <c r="G1">
        <f>-0.3663*C1^2 + 1.6315*C1 + 998.52</f>
        <v>999.78520000000003</v>
      </c>
      <c r="H1">
        <f>-0.3663*C1^2 + 1.6315*C1 + 1026.52</f>
        <v>1027.7852</v>
      </c>
    </row>
    <row r="2" spans="1:8" x14ac:dyDescent="0.25">
      <c r="A2">
        <v>4</v>
      </c>
      <c r="B2">
        <v>999.97299999999996</v>
      </c>
      <c r="C2">
        <v>2</v>
      </c>
      <c r="D2">
        <v>4</v>
      </c>
      <c r="F2">
        <v>999.97299999999996</v>
      </c>
      <c r="G2">
        <f t="shared" ref="G2:G13" si="0">-0.3663*C2^2 + 1.6315*C2 + 998.52</f>
        <v>1000.3178</v>
      </c>
      <c r="H2">
        <f t="shared" ref="H2:H13" si="1">-0.3663*C2^2 + 1.6315*C2 + 1026.52</f>
        <v>1028.3178</v>
      </c>
    </row>
    <row r="3" spans="1:8" x14ac:dyDescent="0.25">
      <c r="A3">
        <v>10</v>
      </c>
      <c r="B3">
        <v>999.70100000000002</v>
      </c>
      <c r="C3">
        <v>3</v>
      </c>
      <c r="D3">
        <v>10</v>
      </c>
      <c r="F3">
        <v>999.70100000000002</v>
      </c>
      <c r="G3">
        <f t="shared" si="0"/>
        <v>1000.1178</v>
      </c>
      <c r="H3">
        <f t="shared" si="1"/>
        <v>1028.1178</v>
      </c>
    </row>
    <row r="4" spans="1:8" x14ac:dyDescent="0.25">
      <c r="A4">
        <v>15</v>
      </c>
      <c r="B4">
        <v>999.09900000000005</v>
      </c>
      <c r="C4">
        <v>4</v>
      </c>
      <c r="D4">
        <v>15</v>
      </c>
      <c r="F4">
        <v>999.09900000000005</v>
      </c>
      <c r="G4">
        <f t="shared" si="0"/>
        <v>999.18520000000001</v>
      </c>
      <c r="H4">
        <f t="shared" si="1"/>
        <v>1027.1851999999999</v>
      </c>
    </row>
    <row r="5" spans="1:8" x14ac:dyDescent="0.25">
      <c r="A5">
        <v>20</v>
      </c>
      <c r="B5">
        <v>998.20500000000004</v>
      </c>
      <c r="C5">
        <v>5</v>
      </c>
      <c r="D5">
        <v>20</v>
      </c>
      <c r="F5">
        <v>998.20500000000004</v>
      </c>
      <c r="G5">
        <f t="shared" si="0"/>
        <v>997.52</v>
      </c>
      <c r="H5">
        <f t="shared" si="1"/>
        <v>1025.52</v>
      </c>
    </row>
    <row r="6" spans="1:8" x14ac:dyDescent="0.25">
      <c r="A6">
        <v>30</v>
      </c>
      <c r="B6">
        <v>995.65099999999995</v>
      </c>
      <c r="C6">
        <v>6</v>
      </c>
      <c r="D6">
        <v>30</v>
      </c>
      <c r="F6">
        <v>995.65099999999995</v>
      </c>
      <c r="G6">
        <f t="shared" si="0"/>
        <v>995.12220000000002</v>
      </c>
      <c r="H6">
        <f t="shared" si="1"/>
        <v>1023.1222</v>
      </c>
    </row>
    <row r="7" spans="1:8" x14ac:dyDescent="0.25">
      <c r="A7">
        <v>40</v>
      </c>
      <c r="B7">
        <v>992.22</v>
      </c>
      <c r="C7">
        <v>7</v>
      </c>
      <c r="D7">
        <v>40</v>
      </c>
      <c r="F7">
        <v>992.22</v>
      </c>
      <c r="G7">
        <f t="shared" si="0"/>
        <v>991.99180000000001</v>
      </c>
      <c r="H7">
        <f t="shared" si="1"/>
        <v>1019.9918</v>
      </c>
    </row>
    <row r="8" spans="1:8" x14ac:dyDescent="0.25">
      <c r="A8">
        <v>50</v>
      </c>
      <c r="B8">
        <v>988.04</v>
      </c>
      <c r="C8">
        <v>8</v>
      </c>
      <c r="D8">
        <v>50</v>
      </c>
      <c r="F8">
        <v>988.04</v>
      </c>
      <c r="G8">
        <f t="shared" si="0"/>
        <v>988.12879999999996</v>
      </c>
      <c r="H8">
        <f t="shared" si="1"/>
        <v>1016.1288</v>
      </c>
    </row>
    <row r="9" spans="1:8" x14ac:dyDescent="0.25">
      <c r="A9">
        <v>60</v>
      </c>
      <c r="B9">
        <v>983.2</v>
      </c>
      <c r="C9">
        <v>9</v>
      </c>
      <c r="D9">
        <v>60</v>
      </c>
      <c r="F9">
        <v>983.2</v>
      </c>
      <c r="G9">
        <f t="shared" si="0"/>
        <v>983.53319999999997</v>
      </c>
      <c r="H9">
        <f t="shared" si="1"/>
        <v>1011.5332</v>
      </c>
    </row>
    <row r="10" spans="1:8" x14ac:dyDescent="0.25">
      <c r="A10">
        <v>70</v>
      </c>
      <c r="B10">
        <v>977.76</v>
      </c>
      <c r="C10">
        <v>10</v>
      </c>
      <c r="D10">
        <v>70</v>
      </c>
      <c r="F10">
        <v>977.76</v>
      </c>
      <c r="G10">
        <f t="shared" si="0"/>
        <v>978.20499999999993</v>
      </c>
      <c r="H10">
        <f t="shared" si="1"/>
        <v>1006.2049999999999</v>
      </c>
    </row>
    <row r="11" spans="1:8" x14ac:dyDescent="0.25">
      <c r="A11">
        <v>80</v>
      </c>
      <c r="B11">
        <v>971.79</v>
      </c>
      <c r="C11">
        <v>11</v>
      </c>
      <c r="D11">
        <v>80</v>
      </c>
      <c r="F11">
        <v>971.79</v>
      </c>
      <c r="G11">
        <f t="shared" si="0"/>
        <v>972.14419999999996</v>
      </c>
      <c r="H11">
        <f t="shared" si="1"/>
        <v>1000.1442</v>
      </c>
    </row>
    <row r="12" spans="1:8" x14ac:dyDescent="0.25">
      <c r="A12">
        <v>90</v>
      </c>
      <c r="B12">
        <v>965.3</v>
      </c>
      <c r="C12">
        <v>12</v>
      </c>
      <c r="D12">
        <v>90</v>
      </c>
      <c r="F12">
        <v>965.3</v>
      </c>
      <c r="G12">
        <f t="shared" si="0"/>
        <v>965.35079999999994</v>
      </c>
      <c r="H12">
        <f t="shared" si="1"/>
        <v>993.35079999999994</v>
      </c>
    </row>
    <row r="13" spans="1:8" x14ac:dyDescent="0.25">
      <c r="A13">
        <v>100</v>
      </c>
      <c r="B13">
        <v>958.35</v>
      </c>
      <c r="C13">
        <v>13</v>
      </c>
      <c r="D13">
        <v>100</v>
      </c>
      <c r="F13">
        <v>958.35</v>
      </c>
      <c r="G13">
        <f t="shared" si="0"/>
        <v>957.82479999999998</v>
      </c>
      <c r="H13">
        <f t="shared" si="1"/>
        <v>985.82479999999998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Hustota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2018-04-06T13:48:47Z</dcterms:created>
  <dcterms:modified xsi:type="dcterms:W3CDTF">2018-04-15T21:26:59Z</dcterms:modified>
</cp:coreProperties>
</file>