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6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uno\Desktop\ProjetoVBAPMI\Projeto-CRUD-PMI-ESS\"/>
    </mc:Choice>
  </mc:AlternateContent>
  <xr:revisionPtr revIDLastSave="0" documentId="13_ncr:1_{74F3FF5A-74AE-424D-AF61-833B4FBC0B2A}" xr6:coauthVersionLast="36" xr6:coauthVersionMax="36" xr10:uidLastSave="{00000000-0000-0000-0000-000000000000}"/>
  <bookViews>
    <workbookView xWindow="-120" yWindow="-120" windowWidth="20730" windowHeight="11160" xr2:uid="{00000000-000D-0000-FFFF-FFFF00000000}"/>
  </bookViews>
  <sheets>
    <sheet name="Planilha1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F14" i="1"/>
  <c r="F2" i="1"/>
  <c r="F3" i="1"/>
  <c r="F4" i="1"/>
  <c r="F5" i="1"/>
  <c r="F6" i="1"/>
  <c r="F7" i="1"/>
  <c r="F8" i="1"/>
  <c r="F9" i="1"/>
  <c r="F10" i="1"/>
  <c r="F11" i="1"/>
  <c r="F12" i="1"/>
  <c r="F13" i="1"/>
  <c r="D14" i="8" l="1"/>
  <c r="M14" i="8"/>
  <c r="L14" i="8"/>
  <c r="K14" i="8"/>
  <c r="J14" i="8"/>
  <c r="I14" i="8"/>
  <c r="H14" i="8"/>
  <c r="G14" i="8"/>
  <c r="F14" i="8"/>
  <c r="E14" i="8"/>
</calcChain>
</file>

<file path=xl/sharedStrings.xml><?xml version="1.0" encoding="utf-8"?>
<sst xmlns="http://schemas.openxmlformats.org/spreadsheetml/2006/main" count="292" uniqueCount="148">
  <si>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</si>
  <si>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</si>
  <si>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</si>
  <si>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</si>
  <si>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</si>
  <si>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</si>
  <si>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</si>
  <si>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</si>
  <si>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</si>
  <si>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</si>
  <si>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</si>
  <si>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</si>
  <si>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</si>
  <si>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</si>
  <si>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</si>
  <si>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</si>
  <si>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</si>
  <si>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</si>
  <si>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</si>
  <si>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</si>
  <si>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</si>
  <si>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</si>
  <si>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</si>
  <si>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</si>
  <si>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</si>
  <si>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</si>
  <si>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</si>
  <si>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</si>
  <si>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</si>
  <si>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</si>
  <si>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</si>
  <si>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</si>
  <si>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</si>
  <si>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</si>
  <si>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</si>
  <si>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</si>
  <si>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</si>
  <si>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</si>
  <si>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</si>
  <si>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</si>
  <si>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</si>
  <si>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</si>
  <si>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</si>
  <si>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</si>
  <si>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</si>
  <si>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</si>
  <si>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</si>
  <si>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</si>
  <si>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</si>
  <si>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</si>
  <si>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</si>
  <si>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</si>
  <si>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</si>
  <si>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</si>
  <si>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</si>
  <si>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</si>
  <si>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</si>
  <si>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</si>
  <si>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</si>
  <si>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</si>
  <si>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</si>
  <si>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</si>
  <si>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</si>
  <si>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</si>
  <si>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</si>
  <si>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</si>
  <si>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</si>
  <si>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</si>
  <si>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</si>
  <si>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</si>
  <si>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</si>
  <si>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</si>
  <si>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</si>
  <si>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</si>
  <si>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</si>
  <si>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</si>
  <si>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</si>
  <si>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</si>
  <si>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</si>
  <si>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</si>
  <si>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</si>
  <si>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</si>
  <si>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</si>
  <si>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</si>
  <si>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</si>
  <si>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</si>
  <si>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</si>
  <si>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</si>
  <si>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</si>
  <si>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</si>
  <si>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</si>
  <si>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</si>
  <si>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</si>
  <si>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</si>
  <si>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</si>
  <si>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</si>
  <si>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</si>
  <si>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</si>
  <si>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</si>
  <si>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</si>
  <si>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</si>
  <si>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</si>
  <si>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</si>
  <si>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</si>
  <si>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</si>
  <si>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</si>
  <si>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</si>
  <si>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</si>
  <si>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</si>
  <si>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</si>
  <si>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</si>
  <si>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</si>
  <si>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</si>
  <si>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</si>
  <si>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</si>
  <si>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</si>
  <si>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</si>
  <si>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</si>
  <si>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</si>
  <si>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</si>
  <si>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</si>
  <si>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</si>
  <si>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</si>
  <si>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</si>
  <si>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</si>
  <si>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</si>
  <si>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</si>
  <si>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</si>
  <si>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</si>
  <si>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</si>
  <si>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</si>
  <si>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</si>
  <si>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</si>
  <si>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</si>
  <si>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</si>
  <si>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</si>
  <si>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</si>
  <si>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</si>
  <si>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</si>
  <si>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</si>
  <si>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</si>
  <si>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GGG</t>
  </si>
  <si>
    <t>13DisjuntorGGGCabine Primária</t>
  </si>
  <si>
    <t>Delta P</t>
  </si>
  <si>
    <t>GVL15</t>
  </si>
  <si>
    <t>RRR5</t>
  </si>
  <si>
    <t>C:\Users\aluno\Desktop\ProjetoVBAPMI\Projeto-CRUD-PMI-ESS\imagens-de-teste\chave-seccionadora.jpg</t>
  </si>
  <si>
    <t>14Chave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</si>
</sst>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5" totalsRowShown="0" headerRowDxfId="7">
  <autoFilter ref="A1:G15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6"/>
    <tableColumn id="2" xr3:uid="{00000000-0010-0000-0000-000002000000}" name="TipoDeEquipamento" dataDxfId="5"/>
    <tableColumn id="3" xr3:uid="{00000000-0010-0000-0000-000003000000}" name="Cliente" dataDxfId="4"/>
    <tableColumn id="4" xr3:uid="{00000000-0010-0000-0000-000004000000}" name="Identificacao" dataDxfId="3"/>
    <tableColumn id="5" xr3:uid="{00000000-0010-0000-0000-000005000000}" name="DataCadastro" dataDxfId="2"/>
    <tableColumn id="11" xr3:uid="{CAE80E33-FDDC-468C-9330-9571D6518D0E}" name="Coluna1" dataDxfId="1">
      <calculatedColumnFormula>CONCATENATE(Tabela2[[#This Row],[Codigo]],Tabela2[[#This Row],[TipoDeEquipamento]],Tabela2[[#This Row],[Cliente]],Tabela2[[#This Row],[Identificacao]])</calculatedColumnFormula>
    </tableColumn>
    <tableColumn id="12" xr3:uid="{A226B890-6883-44FB-8210-A74A5222917F}" name="Coluna2" dataDxfId="0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35">
  <autoFilter ref="A1:R2" xr:uid="{00000000-0009-0000-0100-000001000000}"/>
  <tableColumns count="18">
    <tableColumn id="1" xr3:uid="{00000000-0010-0000-0100-000001000000}" name="Codigo" dataDxfId="34"/>
    <tableColumn id="2" xr3:uid="{00000000-0010-0000-0100-000002000000}" name="Cliente" dataDxfId="33"/>
    <tableColumn id="3" xr3:uid="{00000000-0010-0000-0100-000003000000}" name="Identificacao" dataDxfId="32"/>
    <tableColumn id="4" xr3:uid="{00000000-0010-0000-0100-000004000000}" name="Fabricante" dataDxfId="31"/>
    <tableColumn id="5" xr3:uid="{00000000-0010-0000-0100-000005000000}" name="Tipo" dataDxfId="30"/>
    <tableColumn id="6" xr3:uid="{00000000-0010-0000-0100-000006000000}" name="AnoDeFabricacao" dataDxfId="29"/>
    <tableColumn id="7" xr3:uid="{00000000-0010-0000-0100-000007000000}" name="NBI" dataDxfId="28"/>
    <tableColumn id="8" xr3:uid="{00000000-0010-0000-0100-000008000000}" name="FatorTermico" dataDxfId="27"/>
    <tableColumn id="9" xr3:uid="{00000000-0010-0000-0100-000009000000}" name="ClasseTensao" dataDxfId="26"/>
    <tableColumn id="10" xr3:uid="{00000000-0010-0000-0100-00000A000000}" name="PesoTotal" dataDxfId="25"/>
    <tableColumn id="11" xr3:uid="{00000000-0010-0000-0100-00000B000000}" name="Exatidao" dataDxfId="24"/>
    <tableColumn id="12" xr3:uid="{00000000-0010-0000-0100-00000C000000}" name="Relacao" dataDxfId="23"/>
    <tableColumn id="13" xr3:uid="{00000000-0010-0000-0100-00000D000000}" name="Isolante" dataDxfId="22"/>
    <tableColumn id="14" xr3:uid="{00000000-0010-0000-0100-00000E000000}" name="SerieFaseR" dataDxfId="21"/>
    <tableColumn id="15" xr3:uid="{00000000-0010-0000-0100-00000F000000}" name="SerieFaseS" dataDxfId="20"/>
    <tableColumn id="16" xr3:uid="{00000000-0010-0000-0100-000010000000}" name="SerieFaseT" dataDxfId="19"/>
    <tableColumn id="17" xr3:uid="{00000000-0010-0000-0100-000011000000}" name="CaminhoImagem" dataDxfId="18"/>
    <tableColumn id="18" xr3:uid="{00000000-0010-0000-0100-000012000000}" name="DataCadastro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6" totalsRowShown="0">
  <autoFilter ref="A1:K6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16"/>
    <tableColumn id="9" xr3:uid="{00000000-0010-0000-0200-000009000000}" name="TensaoNominal" dataDxfId="15"/>
    <tableColumn id="10" xr3:uid="{00000000-0010-0000-0200-00000A000000}" name="CaminhoImagem"/>
    <tableColumn id="11" xr3:uid="{00000000-0010-0000-0200-00000B000000}" name="DataCadastro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12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3" totalsRowShown="0" headerRowDxfId="9">
  <autoFilter ref="A1:S3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C12:M14"/>
  <sheetViews>
    <sheetView tabSelected="1" topLeftCell="A4" workbookViewId="0">
      <selection activeCell="D14" sqref="D14:M14"/>
    </sheetView>
  </sheetViews>
  <sheetFormatPr defaultRowHeight="14.5" x14ac:dyDescent="0.35"/>
  <cols>
    <col min="4" max="4" width="21.54296875" bestFit="1" customWidth="1"/>
    <col min="13" max="13" width="10.453125" style="3" bestFit="1" customWidth="1"/>
  </cols>
  <sheetData>
    <row r="12" spans="3:13" x14ac:dyDescent="0.35">
      <c r="C12" s="11" t="s">
        <v>119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3:13" x14ac:dyDescent="0.35">
      <c r="C13" s="6" t="s">
        <v>3</v>
      </c>
      <c r="D13" s="7" t="s">
        <v>0</v>
      </c>
      <c r="E13" s="7" t="s">
        <v>4</v>
      </c>
      <c r="F13" s="7" t="s">
        <v>1</v>
      </c>
      <c r="G13" s="7" t="s">
        <v>2</v>
      </c>
      <c r="H13" s="7" t="s">
        <v>16</v>
      </c>
      <c r="I13" s="7" t="s">
        <v>17</v>
      </c>
      <c r="J13" s="8" t="s">
        <v>18</v>
      </c>
      <c r="K13" s="9" t="s">
        <v>19</v>
      </c>
      <c r="L13" s="7" t="s">
        <v>15</v>
      </c>
      <c r="M13" s="10" t="s">
        <v>14</v>
      </c>
    </row>
    <row r="14" spans="3:13" x14ac:dyDescent="0.35">
      <c r="C14">
        <v>69</v>
      </c>
      <c r="D14" t="str">
        <f>IF(C14="","Sem Código",IFERROR(VLOOKUP($C14,CadastroEqCS!$A:$K,2,0),"Produto não Encontrado"))</f>
        <v>Produto não Encontrado</v>
      </c>
      <c r="E14" t="str">
        <f>IFERROR(VLOOKUP($C14,CadastroEqCS!$A:$K,3,0),"")</f>
        <v/>
      </c>
      <c r="F14" t="str">
        <f>IFERROR(VLOOKUP($C14,CadastroEqCS!$A:$K,4,0),"")</f>
        <v/>
      </c>
      <c r="G14" t="str">
        <f>IFERROR(VLOOKUP($C14,CadastroEqCS!$A:$K,5,0),"")</f>
        <v/>
      </c>
      <c r="H14" t="str">
        <f>IFERROR(VLOOKUP($C14,CadastroEqCS!$A:$K,6,0),"")</f>
        <v/>
      </c>
      <c r="I14" t="str">
        <f>IFERROR(VLOOKUP($C14,CadastroEqCS!$A:$K,7,0),"")</f>
        <v/>
      </c>
      <c r="J14" t="str">
        <f>IFERROR(VLOOKUP($C14,CadastroEqCS!$A:$K,8,0),"")</f>
        <v/>
      </c>
      <c r="K14" t="str">
        <f>IFERROR(VLOOKUP($C14,CadastroEqCS!$A:$K,9,0),"")</f>
        <v/>
      </c>
      <c r="L14" t="str">
        <f>IFERROR(VLOOKUP($C14,CadastroEqCS!$A:$K,10,0),"")</f>
        <v/>
      </c>
      <c r="M14" s="3" t="str">
        <f>IFERROR(VLOOKUP($C14,CadastroEqCS!$A:$K,11,0),"")</f>
        <v/>
      </c>
    </row>
  </sheetData>
  <mergeCells count="1">
    <mergeCell ref="C12:M1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5"/>
  <sheetViews>
    <sheetView workbookViewId="0">
      <selection activeCell="K16" sqref="K16"/>
    </sheetView>
  </sheetViews>
  <sheetFormatPr defaultRowHeight="14.5" x14ac:dyDescent="0.35"/>
  <cols>
    <col min="1" max="1" width="9.26953125" style="4" customWidth="1"/>
    <col min="2" max="2" width="26" style="2" bestFit="1" customWidth="1"/>
    <col min="3" max="3" width="27.453125" style="2" bestFit="1" customWidth="1"/>
    <col min="4" max="4" width="17.54296875" style="2" bestFit="1" customWidth="1"/>
    <col min="5" max="5" width="14.81640625" style="3" customWidth="1"/>
    <col min="6" max="6" width="9.1796875" customWidth="1"/>
  </cols>
  <sheetData>
    <row r="1" spans="1:7" x14ac:dyDescent="0.3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127</v>
      </c>
      <c r="G1" s="2" t="s">
        <v>128</v>
      </c>
    </row>
    <row r="2" spans="1:7" x14ac:dyDescent="0.3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129</v>
      </c>
    </row>
    <row r="3" spans="1:7" x14ac:dyDescent="0.3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130</v>
      </c>
    </row>
    <row r="4" spans="1:7" x14ac:dyDescent="0.3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131</v>
      </c>
    </row>
    <row r="5" spans="1:7" x14ac:dyDescent="0.3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132</v>
      </c>
    </row>
    <row r="6" spans="1:7" x14ac:dyDescent="0.3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133</v>
      </c>
    </row>
    <row r="7" spans="1:7" x14ac:dyDescent="0.3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134</v>
      </c>
    </row>
    <row r="8" spans="1:7" x14ac:dyDescent="0.3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135</v>
      </c>
    </row>
    <row r="9" spans="1:7" x14ac:dyDescent="0.3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136</v>
      </c>
    </row>
    <row r="10" spans="1:7" x14ac:dyDescent="0.3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137</v>
      </c>
    </row>
    <row r="11" spans="1:7" x14ac:dyDescent="0.3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138</v>
      </c>
    </row>
    <row r="12" spans="1:7" x14ac:dyDescent="0.3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139</v>
      </c>
    </row>
    <row r="13" spans="1:7" x14ac:dyDescent="0.3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140</v>
      </c>
    </row>
    <row r="14" spans="1:7" x14ac:dyDescent="0.35">
      <c r="A14" s="4">
        <v>13</v>
      </c>
      <c r="B14" s="2" t="s">
        <v>76</v>
      </c>
      <c r="C14" s="2" t="s">
        <v>141</v>
      </c>
      <c r="D14" s="2" t="s">
        <v>42</v>
      </c>
      <c r="E14" s="3">
        <v>45008</v>
      </c>
      <c r="F14" s="2" t="str">
        <f>CONCATENATE(Tabela2[[#This Row],[Codigo]],Tabela2[[#This Row],[TipoDeEquipamento]],Tabela2[[#This Row],[Cliente]],Tabela2[[#This Row],[Identificacao]])</f>
        <v>13DisjuntorGGGCabine Primária</v>
      </c>
      <c r="G14" s="2" t="s">
        <v>142</v>
      </c>
    </row>
    <row r="15" spans="1:7" x14ac:dyDescent="0.35">
      <c r="A15" s="4">
        <v>14</v>
      </c>
      <c r="B15" s="2" t="s">
        <v>41</v>
      </c>
      <c r="C15" s="2" t="s">
        <v>143</v>
      </c>
      <c r="D15" s="2" t="s">
        <v>42</v>
      </c>
      <c r="E15" s="3">
        <v>45013</v>
      </c>
      <c r="F15" s="2" t="str">
        <f>CONCATENATE(Tabela2[[#This Row],[Codigo]],Tabela2[[#This Row],[TipoDeEquipamento]],Tabela2[[#This Row],[Cliente]],Tabela2[[#This Row],[Identificacao]])</f>
        <v>14Chave SeccionadoraDelta PCabine Primária</v>
      </c>
      <c r="G15" s="2" t="s">
        <v>147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workbookViewId="0">
      <selection activeCell="C10" sqref="C10"/>
    </sheetView>
  </sheetViews>
  <sheetFormatPr defaultRowHeight="14.5" x14ac:dyDescent="0.35"/>
  <cols>
    <col min="1" max="1" width="8.54296875" style="4" customWidth="1"/>
    <col min="2" max="2" width="11" style="2" bestFit="1" customWidth="1"/>
    <col min="3" max="3" width="19" style="2" bestFit="1" customWidth="1"/>
    <col min="4" max="4" width="11.54296875" style="2" customWidth="1"/>
    <col min="5" max="5" width="6.453125" style="2" customWidth="1"/>
    <col min="6" max="6" width="17.453125" style="4" customWidth="1"/>
    <col min="7" max="7" width="6.81640625" style="2" bestFit="1" customWidth="1"/>
    <col min="8" max="8" width="14" style="1" customWidth="1"/>
    <col min="9" max="9" width="16.7265625" style="5" bestFit="1" customWidth="1"/>
    <col min="10" max="10" width="13.26953125" style="1" bestFit="1" customWidth="1"/>
    <col min="11" max="11" width="10.1796875" style="1" customWidth="1"/>
    <col min="12" max="12" width="9.26953125" style="2" customWidth="1"/>
    <col min="13" max="13" width="20.453125" style="2" bestFit="1" customWidth="1"/>
    <col min="14" max="14" width="11.7265625" style="2" customWidth="1"/>
    <col min="15" max="16" width="11.54296875" style="2" customWidth="1"/>
    <col min="17" max="17" width="121.81640625" style="2" bestFit="1" customWidth="1"/>
    <col min="18" max="18" width="14.453125" style="3" customWidth="1"/>
  </cols>
  <sheetData>
    <row r="1" spans="1:18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3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6"/>
  <sheetViews>
    <sheetView workbookViewId="0">
      <selection activeCell="J9" sqref="J9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6.81640625" customWidth="1"/>
    <col min="7" max="7" width="41.26953125" bestFit="1" customWidth="1"/>
    <col min="8" max="8" width="17.26953125" style="4" customWidth="1"/>
    <col min="9" max="9" width="15.81640625" style="5" customWidth="1"/>
    <col min="10" max="10" width="17" customWidth="1"/>
    <col min="11" max="11" width="14.453125" customWidth="1"/>
  </cols>
  <sheetData>
    <row r="1" spans="1:11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3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3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3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3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35">
      <c r="A6">
        <v>14</v>
      </c>
      <c r="B6" t="s">
        <v>143</v>
      </c>
      <c r="C6" t="s">
        <v>42</v>
      </c>
      <c r="D6" t="s">
        <v>103</v>
      </c>
      <c r="E6" t="s">
        <v>144</v>
      </c>
      <c r="F6" t="s">
        <v>145</v>
      </c>
      <c r="G6" t="s">
        <v>45</v>
      </c>
      <c r="H6" s="4">
        <v>400</v>
      </c>
      <c r="I6" s="5">
        <v>15</v>
      </c>
      <c r="J6" t="s">
        <v>146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topLeftCell="D1" workbookViewId="0">
      <selection activeCell="A2" sqref="A1:O2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17.453125" customWidth="1"/>
    <col min="7" max="7" width="10.81640625" customWidth="1"/>
    <col min="8" max="8" width="17.26953125" customWidth="1"/>
    <col min="9" max="9" width="15.81640625" customWidth="1"/>
    <col min="10" max="10" width="13" customWidth="1"/>
    <col min="11" max="12" width="10" customWidth="1"/>
    <col min="13" max="13" width="11.7265625" customWidth="1"/>
    <col min="14" max="14" width="17" customWidth="1"/>
    <col min="15" max="15" width="14.453125" customWidth="1"/>
  </cols>
  <sheetData>
    <row r="1" spans="1:15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3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workbookViewId="0">
      <selection activeCell="D22" sqref="D22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17.453125" customWidth="1"/>
    <col min="7" max="7" width="12" customWidth="1"/>
    <col min="8" max="8" width="15.81640625" customWidth="1"/>
    <col min="9" max="9" width="24.81640625" customWidth="1"/>
    <col min="10" max="10" width="9.54296875" customWidth="1"/>
    <col min="11" max="11" width="11.7265625" customWidth="1"/>
    <col min="12" max="13" width="11.54296875" customWidth="1"/>
    <col min="14" max="14" width="86.26953125" bestFit="1" customWidth="1"/>
    <col min="15" max="15" width="14.453125" customWidth="1"/>
  </cols>
  <sheetData>
    <row r="1" spans="1:15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3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3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workbookViewId="0">
      <selection activeCell="C15" sqref="C15"/>
    </sheetView>
  </sheetViews>
  <sheetFormatPr defaultRowHeight="14.5" x14ac:dyDescent="0.35"/>
  <cols>
    <col min="1" max="2" width="8.54296875" customWidth="1"/>
    <col min="3" max="3" width="13.54296875" customWidth="1"/>
    <col min="4" max="4" width="11.54296875" customWidth="1"/>
    <col min="5" max="5" width="6.453125" customWidth="1"/>
    <col min="6" max="6" width="17.453125" customWidth="1"/>
    <col min="7" max="7" width="15.54296875" customWidth="1"/>
    <col min="8" max="8" width="15.81640625" customWidth="1"/>
    <col min="9" max="9" width="18.453125" customWidth="1"/>
    <col min="10" max="10" width="11.1796875" customWidth="1"/>
    <col min="11" max="12" width="10.1796875" customWidth="1"/>
    <col min="13" max="13" width="9.54296875" customWidth="1"/>
    <col min="14" max="14" width="11.7265625" customWidth="1"/>
    <col min="15" max="16" width="11.54296875" customWidth="1"/>
    <col min="17" max="17" width="17" customWidth="1"/>
    <col min="18" max="18" width="14.453125" customWidth="1"/>
  </cols>
  <sheetData>
    <row r="1" spans="1:18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3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3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3"/>
  <sheetViews>
    <sheetView workbookViewId="0">
      <selection activeCell="B3" sqref="B3"/>
    </sheetView>
  </sheetViews>
  <sheetFormatPr defaultRowHeight="14.5" x14ac:dyDescent="0.35"/>
  <cols>
    <col min="1" max="1" width="8.54296875" customWidth="1"/>
    <col min="2" max="2" width="12.1796875" bestFit="1" customWidth="1"/>
    <col min="3" max="3" width="36" bestFit="1" customWidth="1"/>
    <col min="4" max="4" width="11.54296875" customWidth="1"/>
    <col min="5" max="5" width="7.453125" bestFit="1" customWidth="1"/>
    <col min="6" max="6" width="17.453125" customWidth="1"/>
    <col min="7" max="7" width="11.1796875" customWidth="1"/>
    <col min="8" max="8" width="10.81640625" customWidth="1"/>
    <col min="9" max="9" width="10.1796875" customWidth="1"/>
    <col min="10" max="10" width="12.54296875" customWidth="1"/>
    <col min="11" max="11" width="12.54296875" bestFit="1" customWidth="1"/>
    <col min="12" max="12" width="13.1796875" customWidth="1"/>
    <col min="13" max="13" width="14.1796875" customWidth="1"/>
    <col min="14" max="14" width="15.54296875" bestFit="1" customWidth="1"/>
    <col min="15" max="15" width="14.81640625" customWidth="1"/>
    <col min="16" max="16" width="22.7265625" bestFit="1" customWidth="1"/>
    <col min="17" max="17" width="12.453125" customWidth="1"/>
    <col min="18" max="18" width="98.54296875" bestFit="1" customWidth="1"/>
    <col min="19" max="19" width="14.453125" customWidth="1"/>
  </cols>
  <sheetData>
    <row r="1" spans="1:19" x14ac:dyDescent="0.3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3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3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Aluno</cp:lastModifiedBy>
  <dcterms:created xsi:type="dcterms:W3CDTF">2015-06-05T18:19:34Z</dcterms:created>
  <dcterms:modified xsi:type="dcterms:W3CDTF">2023-03-28T23:30:00Z</dcterms:modified>
</cp:coreProperties>
</file>