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81C45D12-C386-4A36-A386-699E2E2410A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  <sheet name="EnsaioInspecao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1" i="1" l="1"/>
  <c r="F2" i="1"/>
  <c r="F3" i="1"/>
  <c r="F4" i="1"/>
  <c r="F5" i="1"/>
  <c r="F7" i="1"/>
  <c r="F8" i="1"/>
  <c r="F9" i="1"/>
  <c r="F10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<sst xmlns="http://schemas.openxmlformats.org/spreadsheetml/2006/main" count="336" uniqueCount="126">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</sst>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1" totalsRowShown="0" headerRowDxfId="35">
  <autoFilter ref="A1:G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4" totalsRowShown="0">
  <autoFilter ref="A1:K4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opLeftCell="B1" workbookViewId="0">
      <selection activeCell="P24" sqref="P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9" t="s">
        <v>119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7" t="s">
        <v>120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1" t="s">
        <v>98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13</v>
      </c>
      <c r="B9" t="str">
        <f>IF(A9="","Sem Código",IFERROR(VLOOKUP($A9,CadastroEqCS!$A:$K,2,0),"Produto não Encontrado"))</f>
        <v>Delta P</v>
      </c>
      <c r="C9" t="str">
        <f>IFERROR(VLOOKUP($A9,CadastroEqCS!$A:$K,3,0),"")</f>
        <v>Cabine Primária</v>
      </c>
      <c r="D9" t="str">
        <f>IFERROR(VLOOKUP($A9,CadastroEqCS!$A:$K,4,0),"")</f>
        <v>Maurizio</v>
      </c>
      <c r="E9" t="str">
        <f>IFERROR(VLOOKUP($A9,CadastroEqCS!$A:$K,5,0),"")</f>
        <v>GVL15</v>
      </c>
      <c r="F9" t="str">
        <f>IFERROR(VLOOKUP($A9,CadastroEqCS!$A:$K,6,0),"")</f>
        <v>RRR5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45013</v>
      </c>
    </row>
    <row r="10" spans="1:18" s="19" customFormat="1" x14ac:dyDescent="0.25">
      <c r="A10" s="27" t="s">
        <v>121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1" t="s">
        <v>122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7" t="s">
        <v>123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7" t="s">
        <v>124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1"/>
  <sheetViews>
    <sheetView tabSelected="1" workbookViewId="0">
      <selection activeCell="G2" sqref="G2:G11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105</v>
      </c>
      <c r="G1" s="2" t="s">
        <v>106</v>
      </c>
    </row>
    <row r="2" spans="1:7" x14ac:dyDescent="0.25">
      <c r="A2" s="4">
        <v>1</v>
      </c>
      <c r="B2" s="2" t="s">
        <v>48</v>
      </c>
      <c r="C2" s="2" t="s">
        <v>44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107</v>
      </c>
    </row>
    <row r="3" spans="1:7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108</v>
      </c>
    </row>
    <row r="4" spans="1:7" x14ac:dyDescent="0.25">
      <c r="A4" s="4">
        <v>3</v>
      </c>
      <c r="B4" s="2" t="s">
        <v>52</v>
      </c>
      <c r="C4" s="2" t="s">
        <v>44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109</v>
      </c>
    </row>
    <row r="5" spans="1:7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110</v>
      </c>
    </row>
    <row r="6" spans="1:7" x14ac:dyDescent="0.25">
      <c r="A6" s="4">
        <v>5</v>
      </c>
      <c r="B6" s="2" t="s">
        <v>57</v>
      </c>
      <c r="C6" s="2" t="s">
        <v>89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111</v>
      </c>
    </row>
    <row r="7" spans="1:7" x14ac:dyDescent="0.25">
      <c r="A7" s="4">
        <v>9</v>
      </c>
      <c r="B7" s="2" t="s">
        <v>64</v>
      </c>
      <c r="C7" s="2" t="s">
        <v>95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112</v>
      </c>
    </row>
    <row r="8" spans="1:7" x14ac:dyDescent="0.25">
      <c r="A8" s="4">
        <v>10</v>
      </c>
      <c r="B8" s="2" t="s">
        <v>41</v>
      </c>
      <c r="C8" s="2" t="s">
        <v>97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SeccionadoraFastPlasCabine Secundária</v>
      </c>
      <c r="G8" s="2" t="s">
        <v>113</v>
      </c>
    </row>
    <row r="9" spans="1:7" x14ac:dyDescent="0.25">
      <c r="A9" s="4">
        <v>11</v>
      </c>
      <c r="B9" s="2" t="s">
        <v>61</v>
      </c>
      <c r="C9" s="2" t="s">
        <v>99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114</v>
      </c>
    </row>
    <row r="10" spans="1:7" x14ac:dyDescent="0.25">
      <c r="A10" s="4">
        <v>12</v>
      </c>
      <c r="B10" s="2" t="s">
        <v>41</v>
      </c>
      <c r="C10" s="2" t="s">
        <v>104</v>
      </c>
      <c r="D10" s="2" t="s">
        <v>62</v>
      </c>
      <c r="E10" s="3">
        <v>45007</v>
      </c>
      <c r="F10" s="2" t="str">
        <f>CONCATENATE(Tabela2[[#This Row],[Codigo]],Tabela2[[#This Row],[TipoDeEquipamento]],Tabela2[[#This Row],[Cliente]],Tabela2[[#This Row],[Identificacao]])</f>
        <v>12Chave SeccionadoraWill GeradoresCabine Secundária</v>
      </c>
      <c r="G10" s="2" t="s">
        <v>115</v>
      </c>
    </row>
    <row r="11" spans="1:7" x14ac:dyDescent="0.25">
      <c r="A11" s="4">
        <v>13</v>
      </c>
      <c r="B11" s="2" t="s">
        <v>41</v>
      </c>
      <c r="C11" s="2" t="s">
        <v>116</v>
      </c>
      <c r="D11" s="2" t="s">
        <v>42</v>
      </c>
      <c r="E11" s="3">
        <v>45013</v>
      </c>
      <c r="F11" s="2" t="str">
        <f>CONCATENATE(Tabela2[[#This Row],[Codigo]],Tabela2[[#This Row],[TipoDeEquipamento]],Tabela2[[#This Row],[Cliente]],Tabela2[[#This Row],[Identificacao]])</f>
        <v>13Chave SeccionadoraDelta PCabine Primária</v>
      </c>
      <c r="G11" s="2" t="s">
        <v>125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44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4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97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12</v>
      </c>
      <c r="B3" t="s">
        <v>104</v>
      </c>
      <c r="C3" t="s">
        <v>62</v>
      </c>
      <c r="D3" t="s">
        <v>45</v>
      </c>
      <c r="E3" t="s">
        <v>46</v>
      </c>
      <c r="F3" t="s">
        <v>68</v>
      </c>
      <c r="G3" t="s">
        <v>43</v>
      </c>
      <c r="H3" s="4">
        <v>400</v>
      </c>
      <c r="I3" s="5">
        <v>15</v>
      </c>
      <c r="K3" s="3">
        <v>45007</v>
      </c>
    </row>
    <row r="4" spans="1:11" x14ac:dyDescent="0.25">
      <c r="A4">
        <v>13</v>
      </c>
      <c r="B4" t="s">
        <v>116</v>
      </c>
      <c r="C4" t="s">
        <v>42</v>
      </c>
      <c r="D4" t="s">
        <v>90</v>
      </c>
      <c r="E4" t="s">
        <v>117</v>
      </c>
      <c r="F4" t="s">
        <v>118</v>
      </c>
      <c r="G4" t="s">
        <v>43</v>
      </c>
      <c r="H4" s="4">
        <v>400</v>
      </c>
      <c r="I4" s="5">
        <v>15</v>
      </c>
      <c r="K4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95</v>
      </c>
      <c r="C2" t="s">
        <v>42</v>
      </c>
      <c r="D2" t="s">
        <v>45</v>
      </c>
      <c r="E2" t="s">
        <v>65</v>
      </c>
      <c r="F2">
        <v>2009</v>
      </c>
      <c r="G2" t="s">
        <v>96</v>
      </c>
      <c r="H2">
        <v>630</v>
      </c>
      <c r="I2" t="s">
        <v>94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89</v>
      </c>
      <c r="C3" t="s">
        <v>62</v>
      </c>
      <c r="D3" t="s">
        <v>90</v>
      </c>
      <c r="E3" t="s">
        <v>91</v>
      </c>
      <c r="F3">
        <v>1980</v>
      </c>
      <c r="G3">
        <v>60</v>
      </c>
      <c r="H3">
        <v>12</v>
      </c>
      <c r="I3">
        <v>10</v>
      </c>
      <c r="J3" t="s">
        <v>92</v>
      </c>
      <c r="K3" t="s">
        <v>93</v>
      </c>
      <c r="L3" t="s">
        <v>93</v>
      </c>
      <c r="M3" t="s">
        <v>93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44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E7" sqref="E7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99</v>
      </c>
      <c r="C2" t="s">
        <v>62</v>
      </c>
      <c r="D2" t="s">
        <v>100</v>
      </c>
      <c r="E2" t="s">
        <v>101</v>
      </c>
      <c r="F2">
        <v>2013</v>
      </c>
      <c r="G2">
        <v>4000</v>
      </c>
      <c r="H2">
        <v>259</v>
      </c>
      <c r="I2">
        <v>2000</v>
      </c>
      <c r="J2" t="s">
        <v>102</v>
      </c>
      <c r="K2" t="s">
        <v>51</v>
      </c>
      <c r="L2" t="s">
        <v>68</v>
      </c>
      <c r="M2" t="s">
        <v>63</v>
      </c>
      <c r="N2" t="s">
        <v>103</v>
      </c>
      <c r="O2" t="s">
        <v>100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E164-BE5B-4899-BE4F-CC5B4D072E52}">
  <sheetPr codeName="Planilha9"/>
  <dimension ref="F8:J8"/>
  <sheetViews>
    <sheetView workbookViewId="0">
      <selection activeCell="G9" sqref="G9"/>
    </sheetView>
  </sheetViews>
  <sheetFormatPr defaultRowHeight="15" x14ac:dyDescent="0.25"/>
  <cols>
    <col min="6" max="6" width="10.7109375" bestFit="1" customWidth="1"/>
    <col min="8" max="8" width="10.7109375" bestFit="1" customWidth="1"/>
    <col min="10" max="10" width="10.7109375" bestFit="1" customWidth="1"/>
  </cols>
  <sheetData>
    <row r="8" spans="6:10" x14ac:dyDescent="0.25">
      <c r="F8" s="3"/>
      <c r="H8" s="32"/>
      <c r="J8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2023-04-08T03:01:02Z</dcterms:modified>
</cp:coreProperties>
</file>