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FAI\P5 FAI\FAITEC\"/>
    </mc:Choice>
  </mc:AlternateContent>
  <bookViews>
    <workbookView xWindow="0" yWindow="0" windowWidth="28800" windowHeight="12435"/>
  </bookViews>
  <sheets>
    <sheet name="PCU-Fase x" sheetId="16" r:id="rId1"/>
  </sheets>
  <definedNames>
    <definedName name="_xlnm._FilterDatabase" localSheetId="0" hidden="1">'PCU-Fase x'!$I$29:$I$31</definedName>
    <definedName name="_xlnm.Extract" localSheetId="0">'PCU-Fase x'!#REF!</definedName>
  </definedNames>
  <calcPr calcId="152511"/>
</workbook>
</file>

<file path=xl/calcChain.xml><?xml version="1.0" encoding="utf-8"?>
<calcChain xmlns="http://schemas.openxmlformats.org/spreadsheetml/2006/main">
  <c r="B48" i="16" l="1"/>
  <c r="J87" i="16" l="1"/>
  <c r="G121" i="16"/>
  <c r="G116" i="16"/>
  <c r="J80" i="16"/>
  <c r="J81" i="16"/>
  <c r="I80" i="16"/>
  <c r="I81" i="16"/>
  <c r="J84" i="16"/>
  <c r="J85" i="16"/>
  <c r="J83" i="16"/>
  <c r="J82" i="16"/>
  <c r="I84" i="16"/>
  <c r="I85" i="16"/>
  <c r="I83" i="16"/>
  <c r="I82" i="16"/>
  <c r="I87" i="16"/>
  <c r="J86" i="16"/>
  <c r="I98" i="16" s="1"/>
  <c r="I86" i="16"/>
  <c r="B25" i="16"/>
  <c r="B50" i="16" s="1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A117" i="16"/>
  <c r="A122" i="16"/>
  <c r="H71" i="16" l="1"/>
  <c r="I97" i="16"/>
  <c r="I99" i="16" s="1"/>
  <c r="I88" i="16"/>
  <c r="B90" i="16" l="1"/>
  <c r="B121" i="16" s="1"/>
  <c r="D121" i="16" s="1"/>
  <c r="E121" i="16" s="1"/>
  <c r="F121" i="16" s="1"/>
  <c r="C111" i="16"/>
  <c r="I100" i="16" s="1"/>
  <c r="H121" i="16" l="1"/>
  <c r="B111" i="16"/>
  <c r="E112" i="16" s="1"/>
  <c r="D122" i="16"/>
  <c r="E122" i="16" s="1"/>
  <c r="F122" i="16" s="1"/>
  <c r="B116" i="16"/>
  <c r="D116" i="16" s="1"/>
  <c r="H116" i="16" s="1"/>
  <c r="F112" i="16"/>
  <c r="H111" i="16"/>
  <c r="E111" i="16" l="1"/>
  <c r="D112" i="16"/>
  <c r="F111" i="16"/>
  <c r="D111" i="16"/>
  <c r="D117" i="16"/>
  <c r="E117" i="16" s="1"/>
  <c r="F117" i="16" s="1"/>
  <c r="E116" i="16"/>
  <c r="F116" i="16" s="1"/>
</calcChain>
</file>

<file path=xl/sharedStrings.xml><?xml version="1.0" encoding="utf-8"?>
<sst xmlns="http://schemas.openxmlformats.org/spreadsheetml/2006/main" count="167" uniqueCount="134">
  <si>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</si>
  <si>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</si>
  <si>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</si>
  <si>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</si>
  <si>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</si>
  <si>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</si>
  <si>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</si>
  <si>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</si>
  <si>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</si>
  <si>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</si>
  <si>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</si>
  <si>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</si>
  <si>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</si>
  <si>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</si>
  <si>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</si>
  <si>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</si>
  <si>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</si>
  <si>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</si>
  <si>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</si>
  <si>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</si>
  <si>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</si>
  <si>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</si>
  <si>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</si>
  <si>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</si>
  <si>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</si>
  <si>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</si>
  <si>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</si>
  <si>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</si>
  <si>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</si>
  <si>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</si>
  <si>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</si>
  <si>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</si>
  <si>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</si>
  <si>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</si>
  <si>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</si>
  <si>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</si>
  <si>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</si>
  <si>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</si>
  <si>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</si>
  <si>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</si>
  <si>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</si>
  <si>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</si>
  <si>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</si>
  <si>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</si>
  <si>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</si>
  <si>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</si>
  <si>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</si>
  <si>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</si>
  <si>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</si>
  <si>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</si>
  <si>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</si>
  <si>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</si>
  <si>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</si>
  <si>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</si>
  <si>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</si>
  <si>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</si>
  <si>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</si>
  <si>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</si>
  <si>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</si>
  <si>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</si>
  <si>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</si>
  <si>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</si>
  <si>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</si>
  <si>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</si>
  <si>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</si>
  <si>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</si>
  <si>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</si>
  <si>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</si>
  <si>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</si>
  <si>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</si>
  <si>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</si>
  <si>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</si>
  <si>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</si>
  <si>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</si>
  <si>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</si>
  <si>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</si>
  <si>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</si>
  <si>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</si>
  <si>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</si>
  <si>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</si>
  <si>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</si>
  <si>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</si>
  <si>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</si>
  <si>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</si>
  <si>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</si>
  <si>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</si>
  <si>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</si>
  <si>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</si>
  <si>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</si>
  <si>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</si>
  <si>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</si>
  <si>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</si>
  <si>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</si>
  <si>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</si>
  <si>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</si>
  <si>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</si>
  <si>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</si>
  <si>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</si>
  <si>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</si>
  <si>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</si>
  <si>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</si>
  <si>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</si>
  <si>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</si>
  <si>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</si>
  <si>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</si>
  <si>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</si>
  <si>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</si>
  <si>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</si>
  <si>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</si>
  <si>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</si>
  <si>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</si>
  <si>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</si>
  <si>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</si>
  <si>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</si>
  <si>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</si>
  <si>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</si>
  <si>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...</t>
  </si>
  <si>
    <t>Bloco7</t>
  </si>
  <si>
    <t>Usuario</t>
  </si>
  <si>
    <t>Anunciar imóvel</t>
  </si>
  <si>
    <t xml:space="preserve">Negociar diretamente </t>
  </si>
  <si>
    <t>Visibilidade</t>
  </si>
  <si>
    <t>Receber ofertas</t>
  </si>
  <si>
    <t>Anuncio destacado</t>
  </si>
  <si>
    <t>Apoio de gestão</t>
  </si>
  <si>
    <t>Contrato</t>
  </si>
  <si>
    <t>Encontrar imóveis online</t>
  </si>
  <si>
    <t>Catalogo de imóvel</t>
  </si>
  <si>
    <t>Filtro de pesquisa</t>
  </si>
  <si>
    <t>Chat</t>
  </si>
  <si>
    <t>Avaliação</t>
  </si>
  <si>
    <t>Denunciar anuncio</t>
  </si>
  <si>
    <t>Favoritar anuncio</t>
  </si>
  <si>
    <t>Safe2pay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</si>
</sst>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5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2" borderId="1" xfId="0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2" fillId="5" borderId="10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56</xdr:row>
      <xdr:rowOff>175054</xdr:rowOff>
    </xdr:from>
    <xdr:to>
      <xdr:col>12</xdr:col>
      <xdr:colOff>173965</xdr:colOff>
      <xdr:row>66</xdr:row>
      <xdr:rowOff>114676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25</xdr:row>
      <xdr:rowOff>140067</xdr:rowOff>
    </xdr:from>
    <xdr:to>
      <xdr:col>15</xdr:col>
      <xdr:colOff>305715</xdr:colOff>
      <xdr:row>35</xdr:row>
      <xdr:rowOff>7702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78</xdr:row>
      <xdr:rowOff>152759</xdr:rowOff>
    </xdr:from>
    <xdr:to>
      <xdr:col>12</xdr:col>
      <xdr:colOff>138920</xdr:colOff>
      <xdr:row>88</xdr:row>
      <xdr:rowOff>67221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view="pageBreakPreview" zoomScaleNormal="100" zoomScaleSheetLayoutView="100" workbookViewId="0">
      <selection activeCell="B22" sqref="B22:C22"/>
    </sheetView>
  </sheetViews>
  <sheetFormatPr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2" t="s">
        <v>115</v>
      </c>
      <c r="B1" s="92"/>
      <c r="C1" s="92"/>
      <c r="D1" s="92"/>
      <c r="E1" s="92"/>
      <c r="F1" s="92"/>
      <c r="G1" s="92"/>
      <c r="H1" s="92"/>
      <c r="I1" s="93"/>
    </row>
    <row r="2" spans="1:9" ht="23.25" customHeight="1" x14ac:dyDescent="0.4">
      <c r="A2" s="65"/>
      <c r="B2" s="65"/>
      <c r="C2" s="65"/>
      <c r="D2" s="65"/>
      <c r="E2" s="65"/>
      <c r="F2" s="65"/>
      <c r="G2" s="65"/>
      <c r="H2" s="65"/>
      <c r="I2" s="66"/>
    </row>
    <row r="3" spans="1:9" ht="27.75" x14ac:dyDescent="0.4">
      <c r="A3" s="63" t="s">
        <v>111</v>
      </c>
      <c r="B3" s="89" t="s">
        <v>117</v>
      </c>
      <c r="C3" s="90"/>
      <c r="D3" s="91"/>
      <c r="E3" s="58"/>
      <c r="F3" s="58"/>
      <c r="G3" s="58"/>
      <c r="H3" s="58"/>
      <c r="I3" s="61"/>
    </row>
    <row r="4" spans="1:9" ht="27.75" x14ac:dyDescent="0.4">
      <c r="A4" s="64"/>
      <c r="B4" s="29"/>
      <c r="C4" s="29"/>
      <c r="D4" s="29"/>
      <c r="E4" s="58"/>
      <c r="F4" s="58"/>
      <c r="G4" s="58"/>
      <c r="H4" s="58"/>
      <c r="I4" s="61"/>
    </row>
    <row r="5" spans="1:9" ht="17.25" customHeight="1" thickBot="1" x14ac:dyDescent="0.3">
      <c r="A5" s="63" t="s">
        <v>112</v>
      </c>
      <c r="B5" s="59">
        <v>44364</v>
      </c>
      <c r="C5" s="29"/>
      <c r="D5" s="29"/>
      <c r="E5" s="29"/>
      <c r="F5" s="29"/>
      <c r="G5" s="63" t="s">
        <v>113</v>
      </c>
      <c r="H5" s="60">
        <v>2</v>
      </c>
      <c r="I5" s="62"/>
    </row>
    <row r="6" spans="1:9" x14ac:dyDescent="0.2">
      <c r="A6" s="30" t="s">
        <v>103</v>
      </c>
      <c r="B6" s="29"/>
      <c r="C6" s="31"/>
      <c r="D6" s="31"/>
      <c r="E6" s="31"/>
      <c r="F6" s="31"/>
      <c r="G6" s="31"/>
      <c r="H6" s="29"/>
      <c r="I6" s="32"/>
    </row>
    <row r="7" spans="1:9" x14ac:dyDescent="0.2">
      <c r="A7" s="33"/>
      <c r="B7" s="34" t="s">
        <v>80</v>
      </c>
      <c r="C7" s="29"/>
      <c r="D7" s="29"/>
      <c r="E7" s="29"/>
      <c r="F7" s="29"/>
      <c r="G7" s="29"/>
      <c r="H7" s="29"/>
      <c r="I7" s="35"/>
    </row>
    <row r="8" spans="1:9" x14ac:dyDescent="0.2">
      <c r="A8" s="33"/>
      <c r="B8" s="34" t="s">
        <v>96</v>
      </c>
      <c r="C8" s="29"/>
      <c r="D8" s="29"/>
      <c r="E8" s="29"/>
      <c r="F8" s="29"/>
      <c r="G8" s="29"/>
      <c r="H8" s="29"/>
      <c r="I8" s="35"/>
    </row>
    <row r="9" spans="1:9" x14ac:dyDescent="0.2">
      <c r="A9" s="33"/>
      <c r="B9" s="34" t="s">
        <v>79</v>
      </c>
      <c r="C9" s="29"/>
      <c r="D9" s="29"/>
      <c r="E9" s="29"/>
      <c r="F9" s="29"/>
      <c r="G9" s="29"/>
      <c r="H9" s="29"/>
      <c r="I9" s="35"/>
    </row>
    <row r="10" spans="1:9" x14ac:dyDescent="0.2">
      <c r="A10" s="33"/>
      <c r="B10" s="34"/>
      <c r="C10" s="29"/>
      <c r="D10" s="29"/>
      <c r="E10" s="29"/>
      <c r="F10" s="29"/>
      <c r="G10" s="29"/>
      <c r="H10" s="29"/>
      <c r="I10" s="35"/>
    </row>
    <row r="11" spans="1:9" x14ac:dyDescent="0.2">
      <c r="A11" s="33"/>
      <c r="B11" s="34" t="s">
        <v>81</v>
      </c>
      <c r="C11" s="29"/>
      <c r="D11" s="29"/>
      <c r="E11" s="29"/>
      <c r="F11" s="29"/>
      <c r="G11" s="29"/>
      <c r="H11" s="29"/>
      <c r="I11" s="35"/>
    </row>
    <row r="12" spans="1:9" x14ac:dyDescent="0.2">
      <c r="A12" s="33"/>
      <c r="B12" s="34" t="s">
        <v>82</v>
      </c>
      <c r="C12" s="29"/>
      <c r="D12" s="29"/>
      <c r="E12" s="29"/>
      <c r="F12" s="29"/>
      <c r="G12" s="29"/>
      <c r="H12" s="29"/>
      <c r="I12" s="35"/>
    </row>
    <row r="13" spans="1:9" x14ac:dyDescent="0.2">
      <c r="A13" s="33"/>
      <c r="B13" s="34" t="s">
        <v>83</v>
      </c>
      <c r="C13" s="29"/>
      <c r="D13" s="29"/>
      <c r="E13" s="29"/>
      <c r="F13" s="29"/>
      <c r="G13" s="29"/>
      <c r="H13" s="29"/>
      <c r="I13" s="35"/>
    </row>
    <row r="14" spans="1:9" ht="13.5" thickBot="1" x14ac:dyDescent="0.25">
      <c r="A14" s="36"/>
      <c r="B14" s="37"/>
      <c r="C14" s="37"/>
      <c r="D14" s="37"/>
      <c r="E14" s="37"/>
      <c r="F14" s="37"/>
      <c r="G14" s="37"/>
      <c r="H14" s="37"/>
      <c r="I14" s="38"/>
    </row>
    <row r="15" spans="1:9" ht="15" x14ac:dyDescent="0.25">
      <c r="A15" s="78" t="s">
        <v>1</v>
      </c>
      <c r="B15" s="78"/>
      <c r="C15" s="78"/>
      <c r="D15" s="78"/>
      <c r="E15" s="78"/>
      <c r="F15" s="78"/>
      <c r="G15" s="78"/>
      <c r="H15" s="78"/>
      <c r="I15" s="78"/>
    </row>
    <row r="16" spans="1:9" ht="15" x14ac:dyDescent="0.25">
      <c r="A16" s="39" t="s">
        <v>84</v>
      </c>
      <c r="B16" s="74" t="s">
        <v>0</v>
      </c>
      <c r="C16" s="79"/>
      <c r="D16" s="79"/>
      <c r="E16" s="79"/>
      <c r="F16" s="79"/>
      <c r="G16" s="79"/>
      <c r="H16" s="79"/>
      <c r="I16" s="39" t="s">
        <v>2</v>
      </c>
    </row>
    <row r="17" spans="1:12" x14ac:dyDescent="0.2">
      <c r="A17" s="40" t="s">
        <v>3</v>
      </c>
      <c r="B17" s="80" t="s">
        <v>114</v>
      </c>
      <c r="C17" s="71"/>
      <c r="D17" s="71"/>
      <c r="E17" s="71"/>
      <c r="F17" s="71"/>
      <c r="G17" s="71"/>
      <c r="H17" s="71"/>
      <c r="I17" s="41">
        <v>1</v>
      </c>
    </row>
    <row r="18" spans="1:12" x14ac:dyDescent="0.2">
      <c r="A18" s="40" t="s">
        <v>4</v>
      </c>
      <c r="B18" s="80" t="s">
        <v>104</v>
      </c>
      <c r="C18" s="71"/>
      <c r="D18" s="71"/>
      <c r="E18" s="71"/>
      <c r="F18" s="71"/>
      <c r="G18" s="71"/>
      <c r="H18" s="71"/>
      <c r="I18" s="41">
        <v>2</v>
      </c>
      <c r="J18" s="3">
        <v>1</v>
      </c>
    </row>
    <row r="19" spans="1:12" x14ac:dyDescent="0.2">
      <c r="A19" s="40" t="s">
        <v>5</v>
      </c>
      <c r="B19" s="71" t="s">
        <v>6</v>
      </c>
      <c r="C19" s="71"/>
      <c r="D19" s="71"/>
      <c r="E19" s="71"/>
      <c r="F19" s="71"/>
      <c r="G19" s="71"/>
      <c r="H19" s="71"/>
      <c r="I19" s="41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2" t="s">
        <v>7</v>
      </c>
      <c r="B21" s="85" t="s">
        <v>91</v>
      </c>
      <c r="C21" s="86"/>
    </row>
    <row r="22" spans="1:12" x14ac:dyDescent="0.2">
      <c r="A22" s="55" t="s">
        <v>118</v>
      </c>
      <c r="B22" s="72"/>
      <c r="C22" s="73"/>
      <c r="D22" s="3"/>
    </row>
    <row r="23" spans="1:12" x14ac:dyDescent="0.2">
      <c r="A23" s="55" t="s">
        <v>133</v>
      </c>
      <c r="B23" s="72"/>
      <c r="C23" s="73"/>
    </row>
    <row r="24" spans="1:12" x14ac:dyDescent="0.2">
      <c r="A24" s="55" t="s">
        <v>116</v>
      </c>
      <c r="B24" s="72"/>
      <c r="C24" s="73"/>
    </row>
    <row r="25" spans="1:12" ht="15" x14ac:dyDescent="0.25">
      <c r="A25" s="43" t="s">
        <v>84</v>
      </c>
      <c r="B25" s="76">
        <f>SUM(B22:C24)</f>
        <v>0</v>
      </c>
      <c r="C25" s="77"/>
    </row>
    <row r="26" spans="1:12" ht="15" x14ac:dyDescent="0.25">
      <c r="B26" s="8"/>
      <c r="C26" s="7"/>
    </row>
    <row r="27" spans="1:12" ht="15" x14ac:dyDescent="0.25">
      <c r="A27" s="74" t="s">
        <v>8</v>
      </c>
      <c r="B27" s="74"/>
      <c r="C27" s="74"/>
      <c r="D27" s="74"/>
      <c r="E27" s="74"/>
      <c r="F27" s="74"/>
      <c r="G27" s="74"/>
      <c r="H27" s="74"/>
      <c r="I27" s="74"/>
    </row>
    <row r="28" spans="1:12" ht="15" x14ac:dyDescent="0.25">
      <c r="A28" s="39" t="s">
        <v>97</v>
      </c>
      <c r="B28" s="74" t="s">
        <v>0</v>
      </c>
      <c r="C28" s="75"/>
      <c r="D28" s="75"/>
      <c r="E28" s="75"/>
      <c r="F28" s="75"/>
      <c r="G28" s="75"/>
      <c r="H28" s="75"/>
      <c r="I28" s="39" t="s">
        <v>2</v>
      </c>
    </row>
    <row r="29" spans="1:12" x14ac:dyDescent="0.2">
      <c r="A29" s="40" t="s">
        <v>3</v>
      </c>
      <c r="B29" s="71" t="s">
        <v>9</v>
      </c>
      <c r="C29" s="71"/>
      <c r="D29" s="71"/>
      <c r="E29" s="71"/>
      <c r="F29" s="71"/>
      <c r="G29" s="71"/>
      <c r="H29" s="71"/>
      <c r="I29" s="41">
        <v>5</v>
      </c>
    </row>
    <row r="30" spans="1:12" x14ac:dyDescent="0.2">
      <c r="A30" s="40" t="s">
        <v>4</v>
      </c>
      <c r="B30" s="71" t="s">
        <v>10</v>
      </c>
      <c r="C30" s="71"/>
      <c r="D30" s="71"/>
      <c r="E30" s="71"/>
      <c r="F30" s="71"/>
      <c r="G30" s="71"/>
      <c r="H30" s="71"/>
      <c r="I30" s="41">
        <v>10</v>
      </c>
      <c r="J30" s="3">
        <v>2.5</v>
      </c>
    </row>
    <row r="31" spans="1:12" x14ac:dyDescent="0.2">
      <c r="A31" s="40" t="s">
        <v>5</v>
      </c>
      <c r="B31" s="71" t="s">
        <v>11</v>
      </c>
      <c r="C31" s="71"/>
      <c r="D31" s="71"/>
      <c r="E31" s="71"/>
      <c r="F31" s="71"/>
      <c r="G31" s="71"/>
      <c r="H31" s="71"/>
      <c r="I31" s="41">
        <v>15</v>
      </c>
      <c r="J31" s="3">
        <v>5</v>
      </c>
    </row>
    <row r="32" spans="1:12" x14ac:dyDescent="0.2">
      <c r="J32" s="3">
        <v>7.5</v>
      </c>
    </row>
    <row r="33" spans="1:10" ht="15" x14ac:dyDescent="0.25">
      <c r="A33" s="44" t="s">
        <v>12</v>
      </c>
      <c r="B33" s="85" t="s">
        <v>13</v>
      </c>
      <c r="C33" s="86"/>
      <c r="D33" s="2"/>
      <c r="E33" s="2"/>
      <c r="H33" s="3"/>
      <c r="I33" s="3"/>
      <c r="J33" s="3">
        <v>10</v>
      </c>
    </row>
    <row r="34" spans="1:10" x14ac:dyDescent="0.2">
      <c r="A34" s="56" t="s">
        <v>119</v>
      </c>
      <c r="B34" s="69">
        <v>5</v>
      </c>
      <c r="C34" s="70"/>
      <c r="D34" s="3"/>
      <c r="F34" s="3"/>
      <c r="G34" s="3"/>
      <c r="H34" s="3"/>
      <c r="J34" s="3">
        <v>12.5</v>
      </c>
    </row>
    <row r="35" spans="1:10" x14ac:dyDescent="0.2">
      <c r="A35" s="67" t="s">
        <v>120</v>
      </c>
      <c r="B35" s="69">
        <v>5</v>
      </c>
      <c r="C35" s="70"/>
      <c r="F35" s="3"/>
      <c r="G35" s="3"/>
      <c r="H35" s="3"/>
      <c r="J35" s="3">
        <v>15</v>
      </c>
    </row>
    <row r="36" spans="1:10" x14ac:dyDescent="0.2">
      <c r="A36" s="68" t="s">
        <v>121</v>
      </c>
      <c r="B36" s="72">
        <v>5</v>
      </c>
      <c r="C36" s="73"/>
      <c r="F36" s="3"/>
      <c r="G36" s="3"/>
      <c r="H36" s="3"/>
    </row>
    <row r="37" spans="1:10" x14ac:dyDescent="0.2">
      <c r="A37" s="68" t="s">
        <v>122</v>
      </c>
      <c r="B37" s="69">
        <v>5</v>
      </c>
      <c r="C37" s="70"/>
      <c r="F37" s="3"/>
      <c r="G37" s="3"/>
      <c r="H37" s="3"/>
    </row>
    <row r="38" spans="1:10" x14ac:dyDescent="0.2">
      <c r="A38" s="68" t="s">
        <v>123</v>
      </c>
      <c r="B38" s="69">
        <v>5</v>
      </c>
      <c r="C38" s="70"/>
      <c r="F38" s="3"/>
      <c r="G38" s="3"/>
      <c r="H38" s="3"/>
    </row>
    <row r="39" spans="1:10" x14ac:dyDescent="0.2">
      <c r="A39" s="68" t="s">
        <v>124</v>
      </c>
      <c r="B39" s="69">
        <v>10</v>
      </c>
      <c r="C39" s="70"/>
      <c r="F39" s="3"/>
      <c r="G39" s="3"/>
      <c r="H39" s="3"/>
    </row>
    <row r="40" spans="1:10" x14ac:dyDescent="0.2">
      <c r="A40" s="68" t="s">
        <v>125</v>
      </c>
      <c r="B40" s="69">
        <v>10</v>
      </c>
      <c r="C40" s="70"/>
      <c r="F40" s="3"/>
      <c r="G40" s="3"/>
      <c r="H40" s="3"/>
    </row>
    <row r="41" spans="1:10" x14ac:dyDescent="0.2">
      <c r="A41" s="68" t="s">
        <v>126</v>
      </c>
      <c r="B41" s="69">
        <v>5</v>
      </c>
      <c r="C41" s="70"/>
      <c r="F41" s="3"/>
      <c r="G41" s="3"/>
      <c r="H41" s="3"/>
    </row>
    <row r="42" spans="1:10" x14ac:dyDescent="0.2">
      <c r="A42" s="68" t="s">
        <v>127</v>
      </c>
      <c r="B42" s="69">
        <v>5</v>
      </c>
      <c r="C42" s="70"/>
      <c r="F42" s="3"/>
      <c r="G42" s="3"/>
      <c r="H42" s="3"/>
    </row>
    <row r="43" spans="1:10" x14ac:dyDescent="0.2">
      <c r="A43" s="68" t="s">
        <v>128</v>
      </c>
      <c r="B43" s="69">
        <v>5</v>
      </c>
      <c r="C43" s="70"/>
      <c r="F43" s="3"/>
      <c r="G43" s="3"/>
      <c r="H43" s="3"/>
    </row>
    <row r="44" spans="1:10" x14ac:dyDescent="0.2">
      <c r="A44" s="68" t="s">
        <v>129</v>
      </c>
      <c r="B44" s="69">
        <v>10</v>
      </c>
      <c r="C44" s="70"/>
      <c r="F44" s="3"/>
      <c r="G44" s="3"/>
      <c r="H44" s="3"/>
    </row>
    <row r="45" spans="1:10" x14ac:dyDescent="0.2">
      <c r="A45" s="68" t="s">
        <v>130</v>
      </c>
      <c r="B45" s="69">
        <v>5</v>
      </c>
      <c r="C45" s="70"/>
      <c r="F45" s="3"/>
      <c r="G45" s="3"/>
      <c r="H45" s="3"/>
    </row>
    <row r="46" spans="1:10" x14ac:dyDescent="0.2">
      <c r="A46" s="68" t="s">
        <v>131</v>
      </c>
      <c r="B46" s="69">
        <v>5</v>
      </c>
      <c r="C46" s="70"/>
      <c r="F46" s="3"/>
      <c r="G46" s="3"/>
      <c r="H46" s="3"/>
    </row>
    <row r="47" spans="1:10" x14ac:dyDescent="0.2">
      <c r="A47" s="68" t="s">
        <v>132</v>
      </c>
      <c r="B47" s="69">
        <v>5</v>
      </c>
      <c r="C47" s="70"/>
      <c r="F47" s="3"/>
      <c r="G47" s="3"/>
      <c r="H47" s="3"/>
    </row>
    <row r="48" spans="1:10" x14ac:dyDescent="0.2">
      <c r="A48" s="43" t="s">
        <v>97</v>
      </c>
      <c r="B48" s="69">
        <f>SUM(B34:B47)</f>
        <v>85</v>
      </c>
      <c r="C48" s="70"/>
      <c r="D48" s="3" t="s">
        <v>14</v>
      </c>
      <c r="E48" s="3"/>
      <c r="F48" s="10"/>
      <c r="G48" s="3"/>
      <c r="H48" s="3"/>
      <c r="I48" s="3"/>
    </row>
    <row r="49" spans="1:21" x14ac:dyDescent="0.2">
      <c r="A49" s="9"/>
      <c r="B49" s="69"/>
      <c r="C49" s="70"/>
      <c r="D49" s="3"/>
      <c r="E49" s="3"/>
      <c r="F49" s="10"/>
      <c r="G49" s="3"/>
      <c r="H49" s="3"/>
      <c r="I49" s="3"/>
    </row>
    <row r="50" spans="1:21" ht="15" x14ac:dyDescent="0.25">
      <c r="A50" s="39" t="s">
        <v>85</v>
      </c>
      <c r="B50" s="76">
        <f>B25+B48</f>
        <v>85</v>
      </c>
      <c r="C50" s="77"/>
    </row>
    <row r="51" spans="1:21" x14ac:dyDescent="0.2">
      <c r="A51" s="9"/>
      <c r="B51" s="9"/>
      <c r="C51" s="9"/>
      <c r="D51" s="9"/>
      <c r="E51" s="9"/>
      <c r="F51" s="9"/>
      <c r="G51" s="9"/>
      <c r="H51" s="9"/>
      <c r="I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ht="15" x14ac:dyDescent="0.25">
      <c r="A52" s="74" t="s">
        <v>105</v>
      </c>
      <c r="B52" s="82"/>
      <c r="C52" s="82"/>
      <c r="D52" s="82"/>
      <c r="E52" s="82"/>
      <c r="F52" s="82"/>
      <c r="G52" s="83"/>
      <c r="H52" s="83"/>
      <c r="I52" s="83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2">
      <c r="A53" s="71" t="s">
        <v>15</v>
      </c>
      <c r="B53" s="71"/>
      <c r="C53" s="71"/>
      <c r="D53" s="71"/>
      <c r="E53" s="71"/>
      <c r="F53" s="71"/>
      <c r="G53" s="71"/>
      <c r="H53" s="71"/>
      <c r="I53" s="71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71" t="s">
        <v>17</v>
      </c>
      <c r="B54" s="71"/>
      <c r="C54" s="71"/>
      <c r="D54" s="71"/>
      <c r="E54" s="71"/>
      <c r="F54" s="71"/>
      <c r="G54" s="71"/>
      <c r="H54" s="71"/>
      <c r="I54" s="71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71" t="s">
        <v>47</v>
      </c>
      <c r="B55" s="71"/>
      <c r="C55" s="71"/>
      <c r="D55" s="71"/>
      <c r="E55" s="71"/>
      <c r="F55" s="71"/>
      <c r="G55" s="71"/>
      <c r="H55" s="71"/>
      <c r="I55" s="71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71" t="s">
        <v>46</v>
      </c>
      <c r="B56" s="83"/>
      <c r="C56" s="83"/>
      <c r="D56" s="83"/>
      <c r="E56" s="83"/>
      <c r="F56" s="83"/>
      <c r="G56" s="83"/>
      <c r="H56" s="83"/>
      <c r="I56" s="83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ht="15" x14ac:dyDescent="0.25">
      <c r="A57" s="45" t="s">
        <v>86</v>
      </c>
      <c r="B57" s="81" t="s">
        <v>0</v>
      </c>
      <c r="C57" s="81"/>
      <c r="D57" s="81"/>
      <c r="E57" s="81"/>
      <c r="F57" s="45" t="s">
        <v>2</v>
      </c>
      <c r="G57" s="45" t="s">
        <v>18</v>
      </c>
      <c r="H57" s="74" t="s">
        <v>101</v>
      </c>
      <c r="I57" s="74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41" t="s">
        <v>49</v>
      </c>
      <c r="B58" s="71" t="s">
        <v>19</v>
      </c>
      <c r="C58" s="71"/>
      <c r="D58" s="71"/>
      <c r="E58" s="71"/>
      <c r="F58" s="41">
        <v>2</v>
      </c>
      <c r="G58" s="54"/>
      <c r="H58" s="84">
        <f>F58*G58</f>
        <v>0</v>
      </c>
      <c r="I58" s="8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41" t="s">
        <v>50</v>
      </c>
      <c r="B59" s="71" t="s">
        <v>20</v>
      </c>
      <c r="C59" s="71"/>
      <c r="D59" s="71"/>
      <c r="E59" s="71"/>
      <c r="F59" s="41">
        <v>1</v>
      </c>
      <c r="G59" s="54">
        <v>1</v>
      </c>
      <c r="H59" s="84">
        <f t="shared" ref="H59:H70" si="0">F59*G59</f>
        <v>1</v>
      </c>
      <c r="I59" s="84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1" t="s">
        <v>51</v>
      </c>
      <c r="B60" s="71" t="s">
        <v>21</v>
      </c>
      <c r="C60" s="71"/>
      <c r="D60" s="71"/>
      <c r="E60" s="71"/>
      <c r="F60" s="41">
        <v>1</v>
      </c>
      <c r="G60" s="54">
        <v>5</v>
      </c>
      <c r="H60" s="84">
        <f t="shared" si="0"/>
        <v>5</v>
      </c>
      <c r="I60" s="84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1" t="s">
        <v>52</v>
      </c>
      <c r="B61" s="71" t="s">
        <v>22</v>
      </c>
      <c r="C61" s="71"/>
      <c r="D61" s="71"/>
      <c r="E61" s="71"/>
      <c r="F61" s="41">
        <v>1</v>
      </c>
      <c r="G61" s="54">
        <v>3</v>
      </c>
      <c r="H61" s="84">
        <f>F61*G61</f>
        <v>3</v>
      </c>
      <c r="I61" s="84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1" t="s">
        <v>53</v>
      </c>
      <c r="B62" s="71" t="s">
        <v>23</v>
      </c>
      <c r="C62" s="71"/>
      <c r="D62" s="71"/>
      <c r="E62" s="71"/>
      <c r="F62" s="41">
        <v>1</v>
      </c>
      <c r="G62" s="54">
        <v>5</v>
      </c>
      <c r="H62" s="84">
        <f t="shared" si="0"/>
        <v>5</v>
      </c>
      <c r="I62" s="84"/>
      <c r="K62" s="9"/>
      <c r="L62" s="9"/>
      <c r="M62" s="11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1" t="s">
        <v>54</v>
      </c>
      <c r="B63" s="71" t="s">
        <v>24</v>
      </c>
      <c r="C63" s="71"/>
      <c r="D63" s="71"/>
      <c r="E63" s="71"/>
      <c r="F63" s="41">
        <v>0.5</v>
      </c>
      <c r="G63" s="54">
        <v>5</v>
      </c>
      <c r="H63" s="84">
        <f t="shared" si="0"/>
        <v>2.5</v>
      </c>
      <c r="I63" s="84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1" t="s">
        <v>55</v>
      </c>
      <c r="B64" s="71" t="s">
        <v>25</v>
      </c>
      <c r="C64" s="71"/>
      <c r="D64" s="71"/>
      <c r="E64" s="71"/>
      <c r="F64" s="41">
        <v>0.5</v>
      </c>
      <c r="G64" s="54">
        <v>5</v>
      </c>
      <c r="H64" s="84">
        <f t="shared" si="0"/>
        <v>2.5</v>
      </c>
      <c r="I64" s="84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1" t="s">
        <v>56</v>
      </c>
      <c r="B65" s="71" t="s">
        <v>26</v>
      </c>
      <c r="C65" s="71"/>
      <c r="D65" s="71"/>
      <c r="E65" s="71"/>
      <c r="F65" s="41">
        <v>2</v>
      </c>
      <c r="G65" s="54">
        <v>4</v>
      </c>
      <c r="H65" s="84">
        <f t="shared" si="0"/>
        <v>8</v>
      </c>
      <c r="I65" s="8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1" t="s">
        <v>57</v>
      </c>
      <c r="B66" s="71" t="s">
        <v>27</v>
      </c>
      <c r="C66" s="71"/>
      <c r="D66" s="71"/>
      <c r="E66" s="71"/>
      <c r="F66" s="41">
        <v>1</v>
      </c>
      <c r="G66" s="54">
        <v>3</v>
      </c>
      <c r="H66" s="84">
        <f t="shared" si="0"/>
        <v>3</v>
      </c>
      <c r="I66" s="8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41" t="s">
        <v>58</v>
      </c>
      <c r="B67" s="71" t="s">
        <v>28</v>
      </c>
      <c r="C67" s="71"/>
      <c r="D67" s="71"/>
      <c r="E67" s="71"/>
      <c r="F67" s="41">
        <v>1</v>
      </c>
      <c r="G67" s="54">
        <v>1</v>
      </c>
      <c r="H67" s="84">
        <f t="shared" si="0"/>
        <v>1</v>
      </c>
      <c r="I67" s="8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41" t="s">
        <v>59</v>
      </c>
      <c r="B68" s="71" t="s">
        <v>48</v>
      </c>
      <c r="C68" s="71"/>
      <c r="D68" s="71"/>
      <c r="E68" s="71"/>
      <c r="F68" s="41">
        <v>1</v>
      </c>
      <c r="G68" s="54">
        <v>2</v>
      </c>
      <c r="H68" s="84">
        <f t="shared" si="0"/>
        <v>2</v>
      </c>
      <c r="I68" s="84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41" t="s">
        <v>60</v>
      </c>
      <c r="B69" s="71" t="s">
        <v>29</v>
      </c>
      <c r="C69" s="71"/>
      <c r="D69" s="71"/>
      <c r="E69" s="71"/>
      <c r="F69" s="41">
        <v>1</v>
      </c>
      <c r="G69" s="54">
        <v>1</v>
      </c>
      <c r="H69" s="84">
        <f t="shared" si="0"/>
        <v>1</v>
      </c>
      <c r="I69" s="84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1" t="s">
        <v>61</v>
      </c>
      <c r="B70" s="71" t="s">
        <v>30</v>
      </c>
      <c r="C70" s="71"/>
      <c r="D70" s="71"/>
      <c r="E70" s="71"/>
      <c r="F70" s="41">
        <v>1</v>
      </c>
      <c r="G70" s="54">
        <v>5</v>
      </c>
      <c r="H70" s="84">
        <f t="shared" si="0"/>
        <v>5</v>
      </c>
      <c r="I70" s="8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ht="15" x14ac:dyDescent="0.25">
      <c r="A71" s="82" t="s">
        <v>86</v>
      </c>
      <c r="B71" s="83"/>
      <c r="C71" s="83"/>
      <c r="D71" s="83"/>
      <c r="E71" s="83"/>
      <c r="F71" s="83"/>
      <c r="G71" s="83"/>
      <c r="H71" s="88">
        <f>0.6+(0.01*(SUM(H58:I70)))</f>
        <v>0.99</v>
      </c>
      <c r="I71" s="88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B72" s="9"/>
      <c r="C72" s="9"/>
      <c r="D72" s="9"/>
      <c r="E72" s="9"/>
      <c r="F72" s="9"/>
      <c r="G72" s="9"/>
      <c r="H72" s="9"/>
      <c r="I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ht="15" x14ac:dyDescent="0.25">
      <c r="A73" s="74" t="s">
        <v>106</v>
      </c>
      <c r="B73" s="82"/>
      <c r="C73" s="82"/>
      <c r="D73" s="82"/>
      <c r="E73" s="83"/>
      <c r="F73" s="83"/>
      <c r="G73" s="83"/>
      <c r="H73" s="83"/>
      <c r="I73" s="83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71" t="s">
        <v>15</v>
      </c>
      <c r="B74" s="71"/>
      <c r="C74" s="71"/>
      <c r="D74" s="71"/>
      <c r="E74" s="71"/>
      <c r="F74" s="71"/>
      <c r="G74" s="71"/>
      <c r="H74" s="83"/>
      <c r="I74" s="83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71" t="s">
        <v>16</v>
      </c>
      <c r="B75" s="71"/>
      <c r="C75" s="71"/>
      <c r="D75" s="71"/>
      <c r="E75" s="71"/>
      <c r="F75" s="71"/>
      <c r="G75" s="71"/>
      <c r="H75" s="83"/>
      <c r="I75" s="83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71" t="s">
        <v>31</v>
      </c>
      <c r="B76" s="71"/>
      <c r="C76" s="71"/>
      <c r="D76" s="71"/>
      <c r="E76" s="71"/>
      <c r="F76" s="71"/>
      <c r="G76" s="71"/>
      <c r="H76" s="83"/>
      <c r="I76" s="83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71" t="s">
        <v>32</v>
      </c>
      <c r="B77" s="71"/>
      <c r="C77" s="71"/>
      <c r="D77" s="71"/>
      <c r="E77" s="71"/>
      <c r="F77" s="71"/>
      <c r="G77" s="71"/>
      <c r="H77" s="83"/>
      <c r="I77" s="83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71" t="s">
        <v>33</v>
      </c>
      <c r="B78" s="83"/>
      <c r="C78" s="83"/>
      <c r="D78" s="83"/>
      <c r="E78" s="83"/>
      <c r="F78" s="83"/>
      <c r="G78" s="83"/>
      <c r="H78" s="83"/>
      <c r="I78" s="83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" x14ac:dyDescent="0.25">
      <c r="A79" s="45" t="s">
        <v>87</v>
      </c>
      <c r="B79" s="81" t="s">
        <v>0</v>
      </c>
      <c r="C79" s="71"/>
      <c r="D79" s="71"/>
      <c r="E79" s="71"/>
      <c r="F79" s="71"/>
      <c r="G79" s="45" t="s">
        <v>2</v>
      </c>
      <c r="H79" s="45" t="s">
        <v>18</v>
      </c>
      <c r="I79" s="39" t="s">
        <v>101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1" t="s">
        <v>62</v>
      </c>
      <c r="B80" s="71" t="s">
        <v>34</v>
      </c>
      <c r="C80" s="71"/>
      <c r="D80" s="71"/>
      <c r="E80" s="71"/>
      <c r="F80" s="71"/>
      <c r="G80" s="41">
        <v>1.5</v>
      </c>
      <c r="H80" s="54">
        <v>5</v>
      </c>
      <c r="I80" s="15">
        <f>G80*H80</f>
        <v>7.5</v>
      </c>
      <c r="J80" s="3">
        <f t="shared" ref="J80:J85" si="1">IF(H80&lt;=3,1,0)</f>
        <v>0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 x14ac:dyDescent="0.2">
      <c r="A81" s="41" t="s">
        <v>63</v>
      </c>
      <c r="B81" s="71" t="s">
        <v>35</v>
      </c>
      <c r="C81" s="71"/>
      <c r="D81" s="71"/>
      <c r="E81" s="71"/>
      <c r="F81" s="71"/>
      <c r="G81" s="41">
        <v>0.5</v>
      </c>
      <c r="H81" s="54">
        <v>3</v>
      </c>
      <c r="I81" s="15">
        <f t="shared" ref="I81:I87" si="2">G81*H81</f>
        <v>1.5</v>
      </c>
      <c r="J81" s="3">
        <f t="shared" si="1"/>
        <v>1</v>
      </c>
    </row>
    <row r="82" spans="1:10" x14ac:dyDescent="0.2">
      <c r="A82" s="41" t="s">
        <v>64</v>
      </c>
      <c r="B82" s="71" t="s">
        <v>36</v>
      </c>
      <c r="C82" s="71"/>
      <c r="D82" s="71"/>
      <c r="E82" s="71"/>
      <c r="F82" s="71"/>
      <c r="G82" s="41">
        <v>1</v>
      </c>
      <c r="H82" s="54">
        <v>2</v>
      </c>
      <c r="I82" s="15">
        <f t="shared" si="2"/>
        <v>2</v>
      </c>
      <c r="J82" s="3">
        <f t="shared" si="1"/>
        <v>1</v>
      </c>
    </row>
    <row r="83" spans="1:10" x14ac:dyDescent="0.2">
      <c r="A83" s="41" t="s">
        <v>65</v>
      </c>
      <c r="B83" s="71" t="s">
        <v>37</v>
      </c>
      <c r="C83" s="71"/>
      <c r="D83" s="71"/>
      <c r="E83" s="71"/>
      <c r="F83" s="71"/>
      <c r="G83" s="41">
        <v>0.5</v>
      </c>
      <c r="H83" s="54">
        <v>3</v>
      </c>
      <c r="I83" s="15">
        <f t="shared" si="2"/>
        <v>1.5</v>
      </c>
      <c r="J83" s="3">
        <f t="shared" si="1"/>
        <v>1</v>
      </c>
    </row>
    <row r="84" spans="1:10" x14ac:dyDescent="0.2">
      <c r="A84" s="41" t="s">
        <v>66</v>
      </c>
      <c r="B84" s="71" t="s">
        <v>38</v>
      </c>
      <c r="C84" s="71"/>
      <c r="D84" s="71"/>
      <c r="E84" s="71"/>
      <c r="F84" s="71"/>
      <c r="G84" s="41">
        <v>1</v>
      </c>
      <c r="H84" s="54">
        <v>5</v>
      </c>
      <c r="I84" s="15">
        <f t="shared" si="2"/>
        <v>5</v>
      </c>
      <c r="J84" s="3">
        <f t="shared" si="1"/>
        <v>0</v>
      </c>
    </row>
    <row r="85" spans="1:10" x14ac:dyDescent="0.2">
      <c r="A85" s="41" t="s">
        <v>67</v>
      </c>
      <c r="B85" s="87" t="s">
        <v>100</v>
      </c>
      <c r="C85" s="71"/>
      <c r="D85" s="71"/>
      <c r="E85" s="71"/>
      <c r="F85" s="71"/>
      <c r="G85" s="41">
        <v>2</v>
      </c>
      <c r="H85" s="54">
        <v>5</v>
      </c>
      <c r="I85" s="15">
        <f t="shared" si="2"/>
        <v>10</v>
      </c>
      <c r="J85" s="3">
        <f t="shared" si="1"/>
        <v>0</v>
      </c>
    </row>
    <row r="86" spans="1:10" x14ac:dyDescent="0.2">
      <c r="A86" s="41" t="s">
        <v>68</v>
      </c>
      <c r="B86" s="71" t="s">
        <v>39</v>
      </c>
      <c r="C86" s="71"/>
      <c r="D86" s="71"/>
      <c r="E86" s="71"/>
      <c r="F86" s="71"/>
      <c r="G86" s="41">
        <v>-1</v>
      </c>
      <c r="H86" s="54">
        <v>5</v>
      </c>
      <c r="I86" s="15">
        <f t="shared" si="2"/>
        <v>-5</v>
      </c>
      <c r="J86" s="3">
        <f>IF(H86&gt;=3,1,0)</f>
        <v>1</v>
      </c>
    </row>
    <row r="87" spans="1:10" x14ac:dyDescent="0.2">
      <c r="A87" s="41" t="s">
        <v>69</v>
      </c>
      <c r="B87" s="71" t="s">
        <v>40</v>
      </c>
      <c r="C87" s="71"/>
      <c r="D87" s="71"/>
      <c r="E87" s="71"/>
      <c r="F87" s="71"/>
      <c r="G87" s="41">
        <v>-1</v>
      </c>
      <c r="H87" s="54">
        <v>2</v>
      </c>
      <c r="I87" s="15">
        <f t="shared" si="2"/>
        <v>-2</v>
      </c>
      <c r="J87" s="3">
        <f>IF(H87&gt;=3,1,0)</f>
        <v>0</v>
      </c>
    </row>
    <row r="88" spans="1:10" ht="15" x14ac:dyDescent="0.25">
      <c r="A88" s="82" t="s">
        <v>87</v>
      </c>
      <c r="B88" s="82"/>
      <c r="C88" s="82"/>
      <c r="D88" s="82"/>
      <c r="E88" s="82"/>
      <c r="F88" s="82"/>
      <c r="G88" s="82"/>
      <c r="H88" s="82"/>
      <c r="I88" s="17">
        <f>1.4+(-0.03*(SUM(I80:I87)))</f>
        <v>0.78499999999999992</v>
      </c>
    </row>
    <row r="90" spans="1:10" ht="15" x14ac:dyDescent="0.25">
      <c r="A90" s="45" t="s">
        <v>73</v>
      </c>
      <c r="B90" s="18">
        <f>I88*H71*B50</f>
        <v>66.057749999999984</v>
      </c>
    </row>
    <row r="91" spans="1:10" ht="15" x14ac:dyDescent="0.25">
      <c r="A91" s="12"/>
      <c r="B91" s="13"/>
    </row>
    <row r="92" spans="1:10" ht="15.75" thickBot="1" x14ac:dyDescent="0.3">
      <c r="A92" s="107" t="s">
        <v>108</v>
      </c>
      <c r="B92" s="108"/>
      <c r="C92" s="108"/>
      <c r="D92" s="108"/>
      <c r="E92" s="108"/>
      <c r="F92" s="108"/>
      <c r="G92" s="108"/>
      <c r="H92" s="108"/>
      <c r="I92" s="108"/>
    </row>
    <row r="93" spans="1:10" ht="15" x14ac:dyDescent="0.25">
      <c r="A93" s="109" t="s">
        <v>71</v>
      </c>
      <c r="B93" s="110"/>
      <c r="C93" s="110"/>
      <c r="D93" s="110"/>
      <c r="E93" s="110"/>
      <c r="F93" s="110"/>
      <c r="G93" s="110"/>
      <c r="H93" s="110"/>
      <c r="I93" s="111"/>
    </row>
    <row r="94" spans="1:10" ht="15" x14ac:dyDescent="0.25">
      <c r="A94" s="103" t="s">
        <v>41</v>
      </c>
      <c r="B94" s="82"/>
      <c r="C94" s="82"/>
      <c r="D94" s="82"/>
      <c r="E94" s="82"/>
      <c r="F94" s="82"/>
      <c r="G94" s="82"/>
      <c r="H94" s="82"/>
      <c r="I94" s="104"/>
    </row>
    <row r="95" spans="1:10" x14ac:dyDescent="0.2">
      <c r="A95" s="96" t="s">
        <v>109</v>
      </c>
      <c r="B95" s="71"/>
      <c r="C95" s="71"/>
      <c r="D95" s="71"/>
      <c r="E95" s="71"/>
      <c r="F95" s="71"/>
      <c r="G95" s="71"/>
      <c r="H95" s="71"/>
      <c r="I95" s="97"/>
    </row>
    <row r="96" spans="1:10" x14ac:dyDescent="0.2">
      <c r="A96" s="96" t="s">
        <v>110</v>
      </c>
      <c r="B96" s="71"/>
      <c r="C96" s="71"/>
      <c r="D96" s="71"/>
      <c r="E96" s="71"/>
      <c r="F96" s="71"/>
      <c r="G96" s="71"/>
      <c r="H96" s="71"/>
      <c r="I96" s="97"/>
    </row>
    <row r="97" spans="1:9" ht="15" x14ac:dyDescent="0.25">
      <c r="A97" s="112"/>
      <c r="B97" s="113"/>
      <c r="C97" s="113"/>
      <c r="D97" s="113"/>
      <c r="E97" s="113"/>
      <c r="F97" s="114"/>
      <c r="G97" s="98" t="s">
        <v>42</v>
      </c>
      <c r="H97" s="99"/>
      <c r="I97" s="19">
        <f>SUM(J80:J85)</f>
        <v>3</v>
      </c>
    </row>
    <row r="98" spans="1:9" ht="15" x14ac:dyDescent="0.25">
      <c r="A98" s="112"/>
      <c r="B98" s="113"/>
      <c r="C98" s="113"/>
      <c r="D98" s="113"/>
      <c r="E98" s="113"/>
      <c r="F98" s="114"/>
      <c r="G98" s="98" t="s">
        <v>43</v>
      </c>
      <c r="H98" s="99"/>
      <c r="I98" s="19">
        <f>SUM(J86:J87)</f>
        <v>1</v>
      </c>
    </row>
    <row r="99" spans="1:9" ht="15" x14ac:dyDescent="0.25">
      <c r="A99" s="112"/>
      <c r="B99" s="113"/>
      <c r="C99" s="113"/>
      <c r="D99" s="113"/>
      <c r="E99" s="113"/>
      <c r="F99" s="114"/>
      <c r="G99" s="98" t="s">
        <v>44</v>
      </c>
      <c r="H99" s="99"/>
      <c r="I99" s="19">
        <f>I97+I98</f>
        <v>4</v>
      </c>
    </row>
    <row r="100" spans="1:9" ht="15" x14ac:dyDescent="0.25">
      <c r="A100" s="105" t="s">
        <v>70</v>
      </c>
      <c r="B100" s="106"/>
      <c r="C100" s="106"/>
      <c r="D100" s="106"/>
      <c r="E100" s="106"/>
      <c r="F100" s="106"/>
      <c r="G100" s="106"/>
      <c r="H100" s="106"/>
      <c r="I100" s="20">
        <f>C111</f>
        <v>28</v>
      </c>
    </row>
    <row r="101" spans="1:9" ht="15" x14ac:dyDescent="0.25">
      <c r="A101" s="103" t="s">
        <v>72</v>
      </c>
      <c r="B101" s="82"/>
      <c r="C101" s="82"/>
      <c r="D101" s="82"/>
      <c r="E101" s="82"/>
      <c r="F101" s="82"/>
      <c r="G101" s="82"/>
      <c r="H101" s="82"/>
      <c r="I101" s="104"/>
    </row>
    <row r="102" spans="1:9" x14ac:dyDescent="0.2">
      <c r="A102" s="94" t="s">
        <v>45</v>
      </c>
      <c r="B102" s="83"/>
      <c r="C102" s="83"/>
      <c r="D102" s="83"/>
      <c r="E102" s="83"/>
      <c r="F102" s="83"/>
      <c r="G102" s="83"/>
      <c r="H102" s="83"/>
      <c r="I102" s="95"/>
    </row>
    <row r="103" spans="1:9" x14ac:dyDescent="0.2">
      <c r="A103" s="94" t="s">
        <v>98</v>
      </c>
      <c r="B103" s="83"/>
      <c r="C103" s="83"/>
      <c r="D103" s="83"/>
      <c r="E103" s="83"/>
      <c r="F103" s="83"/>
      <c r="G103" s="83"/>
      <c r="H103" s="83"/>
      <c r="I103" s="95"/>
    </row>
    <row r="104" spans="1:9" ht="13.5" thickBot="1" x14ac:dyDescent="0.25">
      <c r="A104" s="100" t="s">
        <v>99</v>
      </c>
      <c r="B104" s="101"/>
      <c r="C104" s="101"/>
      <c r="D104" s="101"/>
      <c r="E104" s="101"/>
      <c r="F104" s="101"/>
      <c r="G104" s="101"/>
      <c r="H104" s="101"/>
      <c r="I104" s="102"/>
    </row>
    <row r="109" spans="1:9" ht="15" x14ac:dyDescent="0.25">
      <c r="A109" s="74" t="s">
        <v>102</v>
      </c>
      <c r="B109" s="82"/>
      <c r="C109" s="82"/>
      <c r="D109" s="82"/>
      <c r="E109" s="82"/>
      <c r="F109" s="82"/>
      <c r="G109" s="82"/>
      <c r="H109" s="82"/>
    </row>
    <row r="110" spans="1:9" ht="15" x14ac:dyDescent="0.25">
      <c r="A110" s="45" t="s">
        <v>92</v>
      </c>
      <c r="B110" s="43" t="s">
        <v>73</v>
      </c>
      <c r="C110" s="46" t="s">
        <v>90</v>
      </c>
      <c r="D110" s="43" t="s">
        <v>75</v>
      </c>
      <c r="E110" s="43" t="s">
        <v>88</v>
      </c>
      <c r="F110" s="43" t="s">
        <v>89</v>
      </c>
      <c r="G110" s="43" t="s">
        <v>74</v>
      </c>
      <c r="H110" s="43" t="s">
        <v>78</v>
      </c>
    </row>
    <row r="111" spans="1:9" ht="15" x14ac:dyDescent="0.25">
      <c r="A111" s="45"/>
      <c r="B111" s="21">
        <f>B90</f>
        <v>66.057749999999984</v>
      </c>
      <c r="C111" s="22">
        <f>IF(I99&lt;=2,20,IF(I99&lt;5,28,"Reduzir a complexidade"))</f>
        <v>28</v>
      </c>
      <c r="D111" s="22">
        <f>IF(I99&lt;=2,20*B111,IF(I99&lt;5,28*B111,"-"))</f>
        <v>1849.6169999999995</v>
      </c>
      <c r="E111" s="22">
        <f>IF(I99&lt;=2,20*B111/8,IF(I99&lt;5,28*B111/8,"-"))</f>
        <v>231.20212499999994</v>
      </c>
      <c r="F111" s="25">
        <f>IF(I99&lt;=2,20*B111/20/8,IF(I99&lt;5,28*B111/20/8,"-"))</f>
        <v>11.560106249999997</v>
      </c>
      <c r="G111" s="51">
        <v>20</v>
      </c>
      <c r="H111" s="26">
        <f>IF(I99&lt;=2,20*B111*G111,IF(I99&lt;5,28*B111*G111,"-"))</f>
        <v>36992.339999999989</v>
      </c>
    </row>
    <row r="112" spans="1:9" ht="15" x14ac:dyDescent="0.25">
      <c r="A112" s="52">
        <v>1</v>
      </c>
      <c r="B112" s="48"/>
      <c r="C112" s="49"/>
      <c r="D112" s="22">
        <f>IF(I99&lt;=2,20*B111/A112,IF(I99&lt;5,28*B111/A112,"-"))</f>
        <v>1849.6169999999995</v>
      </c>
      <c r="E112" s="22">
        <f>IF(I99&lt;=2,20*B111/A112/8,IF(I99&lt;5,28*B111/A112/8,"-"))</f>
        <v>231.20212499999994</v>
      </c>
      <c r="F112" s="25">
        <f>IF(I99&lt;=2,20*B111/A112/20/8,IF(I99&lt;5,28*B111/A112/20/8,"-"))</f>
        <v>11.560106249999997</v>
      </c>
      <c r="G112" s="47"/>
      <c r="H112" s="41"/>
    </row>
    <row r="113" spans="1:8" x14ac:dyDescent="0.2">
      <c r="A113" s="3"/>
      <c r="B113" s="3"/>
      <c r="C113" s="3"/>
      <c r="D113" s="3"/>
      <c r="E113" s="3"/>
      <c r="F113" s="14"/>
      <c r="G113" s="3"/>
      <c r="H113" s="3"/>
    </row>
    <row r="114" spans="1:8" ht="15" x14ac:dyDescent="0.25">
      <c r="A114" s="82" t="s">
        <v>76</v>
      </c>
      <c r="B114" s="82"/>
      <c r="C114" s="82"/>
      <c r="D114" s="82"/>
      <c r="E114" s="82"/>
      <c r="F114" s="82"/>
      <c r="G114" s="82"/>
      <c r="H114" s="82"/>
    </row>
    <row r="115" spans="1:8" ht="15" x14ac:dyDescent="0.25">
      <c r="A115" s="45" t="s">
        <v>92</v>
      </c>
      <c r="B115" s="43" t="s">
        <v>73</v>
      </c>
      <c r="C115" s="46" t="s">
        <v>90</v>
      </c>
      <c r="D115" s="43" t="s">
        <v>75</v>
      </c>
      <c r="E115" s="43" t="s">
        <v>88</v>
      </c>
      <c r="F115" s="43" t="s">
        <v>89</v>
      </c>
      <c r="G115" s="43" t="s">
        <v>74</v>
      </c>
      <c r="H115" s="43" t="s">
        <v>78</v>
      </c>
    </row>
    <row r="116" spans="1:8" ht="15" x14ac:dyDescent="0.25">
      <c r="A116" s="45"/>
      <c r="B116" s="21">
        <f>B90</f>
        <v>66.057749999999984</v>
      </c>
      <c r="C116" s="22">
        <v>20</v>
      </c>
      <c r="D116" s="21">
        <f>B116*C116</f>
        <v>1321.1549999999997</v>
      </c>
      <c r="E116" s="21">
        <f>D116/8</f>
        <v>165.14437499999997</v>
      </c>
      <c r="F116" s="23">
        <f>E116/20</f>
        <v>8.2572187499999981</v>
      </c>
      <c r="G116" s="27">
        <f>G111</f>
        <v>20</v>
      </c>
      <c r="H116" s="24">
        <f>G116*D116</f>
        <v>26423.099999999995</v>
      </c>
    </row>
    <row r="117" spans="1:8" ht="15" x14ac:dyDescent="0.25">
      <c r="A117" s="28">
        <f>A112</f>
        <v>1</v>
      </c>
      <c r="B117" s="48"/>
      <c r="C117" s="49"/>
      <c r="D117" s="21">
        <f>D116/A117</f>
        <v>1321.1549999999997</v>
      </c>
      <c r="E117" s="21">
        <f>D117/8</f>
        <v>165.14437499999997</v>
      </c>
      <c r="F117" s="23">
        <f>E117/20</f>
        <v>8.2572187499999981</v>
      </c>
      <c r="G117" s="47"/>
      <c r="H117" s="41"/>
    </row>
    <row r="118" spans="1:8" x14ac:dyDescent="0.2">
      <c r="A118" s="3"/>
      <c r="B118" s="3"/>
      <c r="C118" s="3"/>
      <c r="D118" s="3"/>
      <c r="E118" s="3"/>
      <c r="F118" s="14"/>
      <c r="G118" s="3"/>
      <c r="H118" s="3"/>
    </row>
    <row r="119" spans="1:8" ht="15" x14ac:dyDescent="0.25">
      <c r="A119" s="82" t="s">
        <v>77</v>
      </c>
      <c r="B119" s="82"/>
      <c r="C119" s="82"/>
      <c r="D119" s="82"/>
      <c r="E119" s="82"/>
      <c r="F119" s="82"/>
      <c r="G119" s="82"/>
      <c r="H119" s="82"/>
    </row>
    <row r="120" spans="1:8" ht="15" x14ac:dyDescent="0.25">
      <c r="A120" s="45" t="s">
        <v>92</v>
      </c>
      <c r="B120" s="43" t="s">
        <v>73</v>
      </c>
      <c r="C120" s="46" t="s">
        <v>90</v>
      </c>
      <c r="D120" s="43" t="s">
        <v>75</v>
      </c>
      <c r="E120" s="43" t="s">
        <v>88</v>
      </c>
      <c r="F120" s="43" t="s">
        <v>89</v>
      </c>
      <c r="G120" s="43" t="s">
        <v>74</v>
      </c>
      <c r="H120" s="43" t="s">
        <v>78</v>
      </c>
    </row>
    <row r="121" spans="1:8" ht="15" x14ac:dyDescent="0.25">
      <c r="A121" s="45"/>
      <c r="B121" s="21">
        <f>B90</f>
        <v>66.057749999999984</v>
      </c>
      <c r="C121" s="22">
        <v>28</v>
      </c>
      <c r="D121" s="21">
        <f>B121*C121</f>
        <v>1849.6169999999995</v>
      </c>
      <c r="E121" s="21">
        <f>D121/8</f>
        <v>231.20212499999994</v>
      </c>
      <c r="F121" s="23">
        <f>E121/20</f>
        <v>11.560106249999997</v>
      </c>
      <c r="G121" s="27">
        <f>G111</f>
        <v>20</v>
      </c>
      <c r="H121" s="24">
        <f>G121*D121</f>
        <v>36992.339999999989</v>
      </c>
    </row>
    <row r="122" spans="1:8" ht="15" x14ac:dyDescent="0.25">
      <c r="A122" s="28">
        <f>A112</f>
        <v>1</v>
      </c>
      <c r="B122" s="48"/>
      <c r="C122" s="49"/>
      <c r="D122" s="21">
        <f>D121/A122</f>
        <v>1849.6169999999995</v>
      </c>
      <c r="E122" s="21">
        <f>D122/8</f>
        <v>231.20212499999994</v>
      </c>
      <c r="F122" s="23">
        <f>E122/20</f>
        <v>11.560106249999997</v>
      </c>
      <c r="G122" s="47"/>
      <c r="H122" s="41"/>
    </row>
    <row r="124" spans="1:8" ht="13.5" thickBot="1" x14ac:dyDescent="0.25">
      <c r="A124" s="1" t="s">
        <v>95</v>
      </c>
    </row>
    <row r="125" spans="1:8" ht="13.5" thickBot="1" x14ac:dyDescent="0.25">
      <c r="A125" s="50"/>
      <c r="B125" s="1" t="s">
        <v>93</v>
      </c>
    </row>
    <row r="126" spans="1:8" ht="13.5" thickBot="1" x14ac:dyDescent="0.25">
      <c r="A126" s="53"/>
      <c r="B126" s="1" t="s">
        <v>94</v>
      </c>
    </row>
    <row r="127" spans="1:8" ht="13.5" thickBot="1" x14ac:dyDescent="0.25">
      <c r="A127" s="16"/>
      <c r="B127" s="57" t="s">
        <v>107</v>
      </c>
    </row>
  </sheetData>
  <mergeCells count="105">
    <mergeCell ref="A119:H119"/>
    <mergeCell ref="A114:H114"/>
    <mergeCell ref="B48:C48"/>
    <mergeCell ref="A102:I102"/>
    <mergeCell ref="B33:C33"/>
    <mergeCell ref="B23:C23"/>
    <mergeCell ref="B22:C22"/>
    <mergeCell ref="A103:I103"/>
    <mergeCell ref="A95:I95"/>
    <mergeCell ref="A96:I96"/>
    <mergeCell ref="G97:H97"/>
    <mergeCell ref="G98:H98"/>
    <mergeCell ref="A104:I104"/>
    <mergeCell ref="G99:H99"/>
    <mergeCell ref="A101:I101"/>
    <mergeCell ref="A100:H100"/>
    <mergeCell ref="A92:I92"/>
    <mergeCell ref="A93:I93"/>
    <mergeCell ref="A94:I94"/>
    <mergeCell ref="A97:F97"/>
    <mergeCell ref="A98:F98"/>
    <mergeCell ref="A99:F99"/>
    <mergeCell ref="B69:E69"/>
    <mergeCell ref="H69:I69"/>
    <mergeCell ref="B70:E70"/>
    <mergeCell ref="H70:I70"/>
    <mergeCell ref="A71:G71"/>
    <mergeCell ref="H71:I71"/>
    <mergeCell ref="B3:D3"/>
    <mergeCell ref="A1:I1"/>
    <mergeCell ref="A109:H109"/>
    <mergeCell ref="B85:F85"/>
    <mergeCell ref="B86:F86"/>
    <mergeCell ref="B87:F87"/>
    <mergeCell ref="A88:H88"/>
    <mergeCell ref="B81:F81"/>
    <mergeCell ref="B82:F82"/>
    <mergeCell ref="A73:I73"/>
    <mergeCell ref="A74:I74"/>
    <mergeCell ref="A75:I75"/>
    <mergeCell ref="A76:I76"/>
    <mergeCell ref="B83:F83"/>
    <mergeCell ref="B84:F84"/>
    <mergeCell ref="A77:I77"/>
    <mergeCell ref="A78:I78"/>
    <mergeCell ref="B79:F79"/>
    <mergeCell ref="B80:F80"/>
    <mergeCell ref="B66:E66"/>
    <mergeCell ref="H66:I66"/>
    <mergeCell ref="B67:E67"/>
    <mergeCell ref="H67:I67"/>
    <mergeCell ref="B68:E68"/>
    <mergeCell ref="H68:I68"/>
    <mergeCell ref="H63:I63"/>
    <mergeCell ref="B64:E64"/>
    <mergeCell ref="H64:I64"/>
    <mergeCell ref="B65:E65"/>
    <mergeCell ref="H65:I65"/>
    <mergeCell ref="B63:E63"/>
    <mergeCell ref="B60:E60"/>
    <mergeCell ref="H60:I60"/>
    <mergeCell ref="B61:E61"/>
    <mergeCell ref="H61:I61"/>
    <mergeCell ref="B62:E62"/>
    <mergeCell ref="H62:I62"/>
    <mergeCell ref="B59:E59"/>
    <mergeCell ref="H59:I59"/>
    <mergeCell ref="A54:I54"/>
    <mergeCell ref="H57:I57"/>
    <mergeCell ref="B58:E58"/>
    <mergeCell ref="H58:I58"/>
    <mergeCell ref="A55:I55"/>
    <mergeCell ref="A56:I56"/>
    <mergeCell ref="B19:H19"/>
    <mergeCell ref="A15:I15"/>
    <mergeCell ref="B16:H16"/>
    <mergeCell ref="B17:H17"/>
    <mergeCell ref="B18:H18"/>
    <mergeCell ref="B34:C34"/>
    <mergeCell ref="B35:C35"/>
    <mergeCell ref="B57:E57"/>
    <mergeCell ref="A52:I52"/>
    <mergeCell ref="A53:I53"/>
    <mergeCell ref="B50:C50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21:C21"/>
    <mergeCell ref="B49:C49"/>
    <mergeCell ref="B45:C45"/>
    <mergeCell ref="B46:C46"/>
    <mergeCell ref="B47:C47"/>
    <mergeCell ref="B30:H30"/>
    <mergeCell ref="B31:H31"/>
    <mergeCell ref="B24:C24"/>
    <mergeCell ref="A27:I27"/>
    <mergeCell ref="B28:H28"/>
    <mergeCell ref="B25:C25"/>
    <mergeCell ref="B29:H29"/>
  </mergeCells>
  <phoneticPr fontId="0" type="noConversion"/>
  <dataValidations count="4">
    <dataValidation type="list" showInputMessage="1" showErrorMessage="1" sqref="G58:G70 H80:H87">
      <formula1>"0,0,5,1,1,5,2,2,5,3,3,5,4,4,5,5"</formula1>
    </dataValidation>
    <dataValidation type="list" showInputMessage="1" showErrorMessage="1" sqref="F48:F49">
      <formula1>"5,10,15"</formula1>
    </dataValidation>
    <dataValidation type="list" showInputMessage="1" showErrorMessage="1" sqref="B34:B35 B37:B47">
      <formula1>$J$29:$J$35</formula1>
    </dataValidation>
    <dataValidation type="list" showInputMessage="1" showErrorMessage="1" sqref="B22:B24">
      <formula1>$J$17:$J$20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4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Matheus</cp:lastModifiedBy>
  <cp:lastPrinted>2019-05-09T21:18:31Z</cp:lastPrinted>
  <dcterms:created xsi:type="dcterms:W3CDTF">1997-01-10T22:22:50Z</dcterms:created>
  <dcterms:modified xsi:type="dcterms:W3CDTF">2021-06-17T20:28:50Z</dcterms:modified>
</cp:coreProperties>
</file>