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_GITHUB\to_upload\Kidney-Disease-Decision-Trees\"/>
    </mc:Choice>
  </mc:AlternateContent>
  <bookViews>
    <workbookView xWindow="0" yWindow="0" windowWidth="13284" windowHeight="6252" firstSheet="1" activeTab="1"/>
  </bookViews>
  <sheets>
    <sheet name="Task" sheetId="5" r:id="rId1"/>
    <sheet name="Results" sheetId="1" r:id="rId2"/>
    <sheet name="J48" sheetId="2" r:id="rId3"/>
    <sheet name="RandomTree" sheetId="3" r:id="rId4"/>
    <sheet name="REPTre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F101" i="1"/>
  <c r="G92" i="1"/>
  <c r="F92" i="1"/>
  <c r="I83" i="1"/>
  <c r="G83" i="1"/>
  <c r="H83" i="1"/>
  <c r="F83" i="1"/>
  <c r="G71" i="1"/>
  <c r="F71" i="1"/>
  <c r="G62" i="1"/>
  <c r="F62" i="1"/>
  <c r="I53" i="1"/>
  <c r="H53" i="1"/>
  <c r="G53" i="1"/>
  <c r="F53" i="1"/>
  <c r="G41" i="1"/>
  <c r="F41" i="1"/>
  <c r="G32" i="1"/>
  <c r="F32" i="1"/>
  <c r="I23" i="1"/>
  <c r="H23" i="1"/>
  <c r="G23" i="1"/>
  <c r="F23" i="1"/>
  <c r="J90" i="1" l="1"/>
  <c r="L51" i="1" l="1"/>
  <c r="L50" i="1"/>
  <c r="L49" i="1"/>
  <c r="L21" i="1"/>
  <c r="L19" i="1"/>
  <c r="J31" i="1"/>
  <c r="J30" i="1"/>
  <c r="J29" i="1"/>
  <c r="J68" i="1"/>
  <c r="J69" i="1"/>
  <c r="J70" i="1"/>
  <c r="J67" i="1"/>
  <c r="J61" i="1"/>
  <c r="J60" i="1"/>
  <c r="J59" i="1"/>
  <c r="J58" i="1"/>
  <c r="L52" i="1"/>
  <c r="J38" i="1"/>
  <c r="J39" i="1"/>
  <c r="J40" i="1"/>
  <c r="J37" i="1"/>
  <c r="J28" i="1"/>
  <c r="L22" i="1"/>
  <c r="L20" i="1"/>
  <c r="L82" i="1"/>
  <c r="L81" i="1"/>
  <c r="L80" i="1"/>
  <c r="L79" i="1"/>
  <c r="J100" i="1" l="1"/>
  <c r="J99" i="1"/>
  <c r="J98" i="1"/>
  <c r="J97" i="1"/>
  <c r="J91" i="1"/>
  <c r="J89" i="1"/>
  <c r="J88" i="1"/>
  <c r="AL38" i="2" l="1"/>
  <c r="AL14" i="2"/>
</calcChain>
</file>

<file path=xl/sharedStrings.xml><?xml version="1.0" encoding="utf-8"?>
<sst xmlns="http://schemas.openxmlformats.org/spreadsheetml/2006/main" count="627" uniqueCount="348">
  <si>
    <t>Rugilė Lukšaitė</t>
  </si>
  <si>
    <t>Bioinformatika IV kursas</t>
  </si>
  <si>
    <t>2 (bp)</t>
  </si>
  <si>
    <t>4 (ai)</t>
  </si>
  <si>
    <t>11 (bu)</t>
  </si>
  <si>
    <t>12 (sc)</t>
  </si>
  <si>
    <t>19 (htn)</t>
  </si>
  <si>
    <t>20 (dm)</t>
  </si>
  <si>
    <t>Gauti atributai:</t>
  </si>
  <si>
    <t>Blood Pressure</t>
  </si>
  <si>
    <t>Blood Urea</t>
  </si>
  <si>
    <t>Albumin</t>
  </si>
  <si>
    <t>Serum Creatinine</t>
  </si>
  <si>
    <t>Hypertension</t>
  </si>
  <si>
    <t>Diabetes Mellitus</t>
  </si>
  <si>
    <t xml:space="preserve">Diskretizacijos tipas: supervised.Discretize </t>
  </si>
  <si>
    <t>Naudojantis: Training set (numatytieji parametrai)</t>
  </si>
  <si>
    <t>Naudojantis: Cross validation (10)  (numatytieji parametrai)</t>
  </si>
  <si>
    <t>Naudojantis: Percentage split (66%)  (numatytieji parametrai)</t>
  </si>
  <si>
    <t>Naudojantis: Supplied test set  (numatytieji parametrai)</t>
  </si>
  <si>
    <t>Atlikus minNumObj parametro keitimą, geriausias rezultatas pasiektas</t>
  </si>
  <si>
    <t xml:space="preserve">intervale [1,3] (gauti identiški rezultatai). </t>
  </si>
  <si>
    <t>Didinat šią reikšmę, sprendimų medžio tikslumas mažėja.</t>
  </si>
  <si>
    <t>intervale [1,2] (gauti identiški rezultatai).</t>
  </si>
  <si>
    <t>Didinant šią reikšmę, sprendimų medžio tikslumas mažėja.</t>
  </si>
  <si>
    <t>Atlikus maxDepth parametro keitimą, geriausias</t>
  </si>
  <si>
    <t xml:space="preserve">sprendimų medžio tikslumas pasiektas kai maxDepth = 0, </t>
  </si>
  <si>
    <t>Naudojantis: Training set (maxDepth = 4)</t>
  </si>
  <si>
    <t>Naudojantis: Cross validation (10) (maxDepth = 5)</t>
  </si>
  <si>
    <t>Atlikus  maxDepth parametro keitimą, geriausias sprendimų medžio</t>
  </si>
  <si>
    <t>Atlikus maxDepth parametro keitimą, geriausias sprendimų medžio</t>
  </si>
  <si>
    <t>Naudojantis: Percentage split(66%) (maxDepth = 5)</t>
  </si>
  <si>
    <t xml:space="preserve">Atlikus maxDepth parametro keitimą, geriausias sprendimų medžio </t>
  </si>
  <si>
    <t>maxDepth = 0.</t>
  </si>
  <si>
    <t>tikslumas pasiektas kai maxDepth = 0.</t>
  </si>
  <si>
    <t>tikslumas pasiektas kai maxDepth = 0 ir maxDepth &gt; 4.</t>
  </si>
  <si>
    <t>Kai maxDepth &gt;= 4, gauname tokius pačius rezultatus kaip maxDepth = 0.</t>
  </si>
  <si>
    <t>Kai maxDepth &gt;= 3, gauname tokius pačius rezultatus kaip</t>
  </si>
  <si>
    <t>Kai maxDepth &gt;= 3, gauname tokius pačius rezultatus kaip maxDepth = 0.</t>
  </si>
  <si>
    <t>tikslumas pasiektas kai maxDepth = 0, bei maxDepth &gt; 4.</t>
  </si>
  <si>
    <t>Naudojantis: Supplied test set (maxDepth = 5)</t>
  </si>
  <si>
    <t>Diskretizacijos tipas: unsupervised.Discretize (3)</t>
  </si>
  <si>
    <t>Atlikus minNumObj parametro keitimą, geriausi rezultatai</t>
  </si>
  <si>
    <t xml:space="preserve">pasiekti kai minNumObj = 0. Kai minNumObj &gt; 0, sprendimo medžio </t>
  </si>
  <si>
    <t>tikslumas mažėja.</t>
  </si>
  <si>
    <t>Naudojantis: Training set (minNumObj = 0)</t>
  </si>
  <si>
    <t>Atlikus minNumObj parametro keitimą, geriausi rezultatai pasiekti kai minNumObj = 0.</t>
  </si>
  <si>
    <t>Naudojantis: Cross validation (10) (minNumObj = 0)</t>
  </si>
  <si>
    <t>minNumObj = [0, 2] (rezultatai nesiskiria). Kai minNumObj &gt; 2, klasfikatoriaus</t>
  </si>
  <si>
    <t>tikslumas prastėja.</t>
  </si>
  <si>
    <t>Atlikus minNumObj parametro keitimą, geiausi rezultatai pasiekti kai</t>
  </si>
  <si>
    <t xml:space="preserve">Atlikus minNumObj parametro keitimą, geriausi rezultatai pasiekti, kai </t>
  </si>
  <si>
    <t>minNumObj = 0. Kai minNumObj &gt; 0, klasifikatoriaus tikslumas prastėja.</t>
  </si>
  <si>
    <t>Naudojantis: Supplied test set  (minNumObj = 0)</t>
  </si>
  <si>
    <t xml:space="preserve">Atlikus maxDepth parametro keitimą, geriausias </t>
  </si>
  <si>
    <t xml:space="preserve">didinant šią reikšmę, sprendimo medžio tikslumas prastėja, </t>
  </si>
  <si>
    <t xml:space="preserve">tačiau medis tampa paprastesnis. </t>
  </si>
  <si>
    <t>bei maxDepth &gt; 3.</t>
  </si>
  <si>
    <t>Atlikus maxDepth parametro keitimą, geriausias tikslumas pasiektas kai</t>
  </si>
  <si>
    <t>maxDepth = 0. Kuo didesnis parenkamas maxDepth, tuo tikslumas didėja,</t>
  </si>
  <si>
    <t xml:space="preserve">tačiau tikslumas išlieka ženkliai prastesnis negu numatytojo parametro </t>
  </si>
  <si>
    <t xml:space="preserve">sprendimo medis. </t>
  </si>
  <si>
    <t>Atlikus maxDepth parametro keitimą, geriausias tikslumas</t>
  </si>
  <si>
    <t>pasiektas kai maxDepth = 0. Vos prastesnį tiksumą pasiekė maxDepth = 3</t>
  </si>
  <si>
    <t>Kitos reikšmės iki 6 suteikė prastesnį tikslumą.</t>
  </si>
  <si>
    <t>ir maxDepth = 5 (beveik identiškas maxDepth = 0).</t>
  </si>
  <si>
    <t>Atlikus maxDepth parametro keitimą, geriausias tikslumas pasiektas</t>
  </si>
  <si>
    <t xml:space="preserve">kai maxDepth = 0. Beveik identišką rezultatą suteikė maxDepth = 4. </t>
  </si>
  <si>
    <t xml:space="preserve">Kiti variantai suteikė žymiai prastesnį sprendimo medžio tikslumą. </t>
  </si>
  <si>
    <t>Atlikus maxDepth parametro keitimą, tiksliausias sprendimų medis</t>
  </si>
  <si>
    <t xml:space="preserve">kai maxDepth = -1. Kiti variantai teikė žymiai prastesnius tikslumus, </t>
  </si>
  <si>
    <t>ties maxDepth = 3, rezultatai atitiko numatytojo medžio tikslumą.</t>
  </si>
  <si>
    <t>Atlikus maxDepth pakeitimą, tiksliausias išliko numatytojo parametro</t>
  </si>
  <si>
    <t>sprendimų medis. Pakeitus maxDepth parametrą, sprendimų medžių tikslumai</t>
  </si>
  <si>
    <t>ženkliai suprastėjo.</t>
  </si>
  <si>
    <t>Atlikus maxDepth pakeitimą, tiksliausias sprendimų medis išliko numatytasis,</t>
  </si>
  <si>
    <t xml:space="preserve">kai maxDepth = -1. </t>
  </si>
  <si>
    <t xml:space="preserve"> Sekantis pakankamai tikslus medis buvo kai maxDepth = 2 (~8% incorrectly). </t>
  </si>
  <si>
    <t>Atlikus maxDepth pakeitimą, tiksliausias sprendimų medis buvo numatytasis, kai maxDepth=-1,</t>
  </si>
  <si>
    <t xml:space="preserve"> tačiau labai panašius rezultatus teikė ir kai maxDepth = 2.</t>
  </si>
  <si>
    <t>Medis tuo atveju šiek tiek paprastesnis:</t>
  </si>
  <si>
    <t>Atlikus minNumObj keitimą, sprendimų medžių tikslumas visiškai</t>
  </si>
  <si>
    <t>nekinta intervale [2,4]. Kai minNumObj tikslumas itin nesmarkiai krenta (95.75 %)</t>
  </si>
  <si>
    <t xml:space="preserve">Atlikus minNumObj parametro keitimą, tiksliausias medis </t>
  </si>
  <si>
    <t xml:space="preserve">kai minNumObj = 2 (numatytasis). Kitais atvejais, kai minNumObj = 3, </t>
  </si>
  <si>
    <t xml:space="preserve">tikslumas beveik vienodas, o didinant šio parametro reikšmę, tikslumas </t>
  </si>
  <si>
    <t>mažėja.</t>
  </si>
  <si>
    <t>Atlikus minNumObj parametro keitimą, tiksliausias medis kai minNumObj = 2</t>
  </si>
  <si>
    <t xml:space="preserve"> arba 3 (identiški). Didesnis parametro įvertis sumažina sprendimų medžio tikslumą. </t>
  </si>
  <si>
    <t>Atlikus minNumObj parametro keitimą, tiksliausias medis, kai minNumObj = 2 (numatytasis).</t>
  </si>
  <si>
    <t xml:space="preserve"> Didinant šį parametrą, tikslumas krenta, bet nesmarkiai. </t>
  </si>
  <si>
    <t>Binarinis medis, kai minNumObj = 2</t>
  </si>
  <si>
    <t>Naudojantis: Training set (Binarinis)</t>
  </si>
  <si>
    <t>Naudojantis: Cross validation (10)  (Binarinis)</t>
  </si>
  <si>
    <t>Naudojantis: Percentage split (66%)  (Binarinis)</t>
  </si>
  <si>
    <t>Naudojantis: Supplied test set  (Binarinis)</t>
  </si>
  <si>
    <t>Atlikus maxDepth parametro keitimą, tiksliausias</t>
  </si>
  <si>
    <t xml:space="preserve">sprendimų medis, kai naudojami numatytieji parametrai, </t>
  </si>
  <si>
    <t xml:space="preserve">maxDepth = 0. Kai maxDepth = 1, tikslumas yra labai prastas. </t>
  </si>
  <si>
    <t xml:space="preserve">Didinat maxDepth įvertį, tikslumas gerėja. </t>
  </si>
  <si>
    <t>Atlikus maxDepth  pakeitimą, kai maxDepth = 0 (numatytasis)</t>
  </si>
  <si>
    <t>gaunamas ne pats tiksliausias sprendimų medis.</t>
  </si>
  <si>
    <t xml:space="preserve">Tikslesnis sprendimų medis gaunamas, kai </t>
  </si>
  <si>
    <t>maxDepth = 5.</t>
  </si>
  <si>
    <t>Naudojantis: Cross validation (10)  (maxDepth = 5)</t>
  </si>
  <si>
    <t xml:space="preserve">Koreguojant maxDepth įvertį, kai maxDepth = 0 (numatytasis), </t>
  </si>
  <si>
    <t xml:space="preserve">tikslumas išlieka geriausias. </t>
  </si>
  <si>
    <t xml:space="preserve">Didinant šio parametro reikšmę, tikslumas padidėja, </t>
  </si>
  <si>
    <t xml:space="preserve"> tikslumas tampa beveik identiškas maxDepth = 0.</t>
  </si>
  <si>
    <t xml:space="preserve">ties maxDepth intervale [4, 5] </t>
  </si>
  <si>
    <t>Koreguojant maxDepth įvertį, tiksliausias sprendimų medis</t>
  </si>
  <si>
    <t xml:space="preserve">kai maxDepth = 0 (numatytasis). Kai maxDepth = 1, </t>
  </si>
  <si>
    <t xml:space="preserve">gaunamas mažiausiai tikslus medis, o didinat šį įvertį, </t>
  </si>
  <si>
    <t xml:space="preserve">sprendimų medžio tikslumas gerėja. Kai maxDepth = 6, </t>
  </si>
  <si>
    <t>medis yra identiškas maxDepth = 0.</t>
  </si>
  <si>
    <t xml:space="preserve">Koreguojant maxDepth parametrą, kai maxDepth = -1 (numatytasis), </t>
  </si>
  <si>
    <t xml:space="preserve">sprendimų medis išlieka tiksliausias. Didinant šį parametrą, </t>
  </si>
  <si>
    <t>tikslumas sumažėja smarkiai, tačiau padidinus parametrą pakankamai -</t>
  </si>
  <si>
    <t>maxDepth = 3 ir daugiau tikslumas pagerėja iki identiško tikslumo kaip</t>
  </si>
  <si>
    <t xml:space="preserve">maxDepth = -1. </t>
  </si>
  <si>
    <t>Keičiant maxDepth parametrą, kai maxDepth = -1 (numatytasis),</t>
  </si>
  <si>
    <t xml:space="preserve">sprendimų medis tiksliausias. Kuo didesnis maxDepth </t>
  </si>
  <si>
    <t>įvertis, tuo tikslumas gerėja, kol tampa identišku numatytu atveju.</t>
  </si>
  <si>
    <t>Tiksliausias sprendimų medis, kai maxDepth = -1 (numatytasis),</t>
  </si>
  <si>
    <t>kuo daugiau didinamas maxDepth, tuo medis tampa tikslesnis,</t>
  </si>
  <si>
    <t xml:space="preserve">iki tol, kol tampa identišku maxDepth = -1 atveju. </t>
  </si>
  <si>
    <t>kuo daugiau didinamas maxDepth įvertis, tuo medžio tikslumo įvertis</t>
  </si>
  <si>
    <t>tampa geresnis, o kai maxDepth &gt;= 3, rezultatas identiškas maxDepth = -1 atveju.</t>
  </si>
  <si>
    <t xml:space="preserve">Numatytu atveju, parametras minNumObj = 2, tačiau tai </t>
  </si>
  <si>
    <t>nėra tiksliausias sprendimų medis. Tikslesnis sprendimų medis</t>
  </si>
  <si>
    <t>Naudojantis: Training set (minNumObj = 1)</t>
  </si>
  <si>
    <t>Naudojantis: Training set (minNumObj = 1 ir binarinis)</t>
  </si>
  <si>
    <t>gaunamas kai minNumObj = 1 arba 0 (identiški). Daugiau didinant minNumObj</t>
  </si>
  <si>
    <t xml:space="preserve">Numatytu atveju, kai parametras minNumObj = 2, sprendimų </t>
  </si>
  <si>
    <t>medis nėra pats tiksliausias. Tikslesnį medį suteikia parametras kai</t>
  </si>
  <si>
    <t>kaip numatytu atveju (~7%).</t>
  </si>
  <si>
    <t>Naudojantis: Cross validation (minNumObj = 1)</t>
  </si>
  <si>
    <t>minNumObj = 1 ir 0. Didinant šį parametrą, tikslumas išlieka panašus</t>
  </si>
  <si>
    <t>Naudojantis: Cross validation (minNumObj = 1 ir binarinis)</t>
  </si>
  <si>
    <t>Keičiant minNumObj parametrą, didelių tikslumo skirtumų nepastebėta.</t>
  </si>
  <si>
    <t>Koreguojant minNumObj parametrą intervale [1, 5] tikslumas išlieka</t>
  </si>
  <si>
    <t>vienodas. Skiriasi tik tam tikros klaidų tikimybės ir įverčiai.</t>
  </si>
  <si>
    <t>Naudojantis: Percentage split (66%)  (minNumObj = 3)</t>
  </si>
  <si>
    <t xml:space="preserve">Identiškas tikslumas, tačiau medį paprasčiau analizuoti. </t>
  </si>
  <si>
    <t>Naudojantis: Percentage split (66%)  (minNumObj = 3 ir binarinis)</t>
  </si>
  <si>
    <t>Atlikus minNumObj parametro keitimą, numatytajam atvejui,</t>
  </si>
  <si>
    <t xml:space="preserve">kai minNumObj = 2, sprendimų medis buvo mažiau tikslus </t>
  </si>
  <si>
    <t>nei minNumObj = 1 atveju. Kitais atvejais, medžio tikslumas išlieka panašus</t>
  </si>
  <si>
    <t xml:space="preserve">arba identiškas. </t>
  </si>
  <si>
    <t>Naudojantis: Supplied test set  (minNumObj = 1)</t>
  </si>
  <si>
    <t>Naudojantis: Supplied test set  (minNumObj = 1 ir binarinis)</t>
  </si>
  <si>
    <t xml:space="preserve">Įverčiai identiški su nebinariniu atveju, tačiau patogiau analizuoti </t>
  </si>
  <si>
    <t>binarinį medį.</t>
  </si>
  <si>
    <t>Koreguojant maxDepth parametrą, geriausias tikslumas pasiektas</t>
  </si>
  <si>
    <t>kai maxDepth = 0 (numatytasis). Kitais atvejais tikslumas</t>
  </si>
  <si>
    <t xml:space="preserve">yra smarkiai prastesnis. </t>
  </si>
  <si>
    <t>Keičiant maxDepth parametrą, geriausias tikslumas buvo pasiektas</t>
  </si>
  <si>
    <t>kai maxDepth = 0 (numatytasis). Kitais atvejais tikslumas šokteli, o pakankamai</t>
  </si>
  <si>
    <t xml:space="preserve">padidinus maxDepth, pavyzdžiui maxDepth = 4, tikslumas tampa kiek geresnis, </t>
  </si>
  <si>
    <t>bet mažiau tikslus nei maxDepth = 0.</t>
  </si>
  <si>
    <t>Koreguojant parametrą maxDepth, tiksliausias medis gautas</t>
  </si>
  <si>
    <t>kai maxDepth = 0. Identiškas tikslumas gautas ir maxDepth = 4 ir maxDepth = 5</t>
  </si>
  <si>
    <t xml:space="preserve">atveju. Vienintelis skirtumas tai medžio išsiskaidymas. </t>
  </si>
  <si>
    <t>Naudojantis: Percentage split (66%)  (maxDepth = 4)</t>
  </si>
  <si>
    <t>Koreguojant parametrą maxDepth, tiksliausias medis gautas kai maxDepth = 0</t>
  </si>
  <si>
    <t>(numatytasis). Keičiant šį parametrą, tikslumas mažėja, kol galiausiai</t>
  </si>
  <si>
    <t>susivienodina, pvz: maxDepth = 5 identiškai atitinka numatyto medžio tikslumą</t>
  </si>
  <si>
    <t xml:space="preserve">bei medžio išsidėstymą. </t>
  </si>
  <si>
    <t>Keičiant maxDepth parametrą, numatytu atveju gaunamas</t>
  </si>
  <si>
    <t>tiksliausias sprendimų medis. Kitais atvejais gaunamas žymiai</t>
  </si>
  <si>
    <t xml:space="preserve">mažiau tikslus. </t>
  </si>
  <si>
    <t xml:space="preserve">mažiau tikslus medis. </t>
  </si>
  <si>
    <t>Tiksliausias medis yra medis pagal numatytus parametrus. Kitais atvejais</t>
  </si>
  <si>
    <t>keičiant maxDepth parametrą, tikslumas yra žymiai blogesnis negu maxDepth = -1.</t>
  </si>
  <si>
    <t>Tiksliausias medis, kai laikomasi numatytų parametrų. Koreguojant</t>
  </si>
  <si>
    <t>maxDepth, tikslumas mažėja, kol galiausiai tampa identišku į numatytų parametrų</t>
  </si>
  <si>
    <t xml:space="preserve">medį, kai maxDepth &gt;= 3. </t>
  </si>
  <si>
    <t>J48</t>
  </si>
  <si>
    <t>RandomTree</t>
  </si>
  <si>
    <t>Supervised</t>
  </si>
  <si>
    <t>Unsupervised (3)</t>
  </si>
  <si>
    <t>Training set</t>
  </si>
  <si>
    <t>Cross validation (10)</t>
  </si>
  <si>
    <t>Percentage split</t>
  </si>
  <si>
    <t>Supplied test set</t>
  </si>
  <si>
    <t>REPTree</t>
  </si>
  <si>
    <t>-</t>
  </si>
  <si>
    <t>93,25 (minNumObj = 0)</t>
  </si>
  <si>
    <t>93 (minNumObj = 0)</t>
  </si>
  <si>
    <t>93.75 (minNumObj = 1)</t>
  </si>
  <si>
    <t>93.5 (minNumObj = 1)</t>
  </si>
  <si>
    <t>93.3824 (minNumObj = 3)</t>
  </si>
  <si>
    <t>90.8333 (minNumObj = 1)</t>
  </si>
  <si>
    <t>93.5 (minNumObj = 3)</t>
  </si>
  <si>
    <t>96.75 (maxDepth = 4)</t>
  </si>
  <si>
    <t>96.75 (maxDepth = 5)</t>
  </si>
  <si>
    <t>97.0588 (maxDepth = 5)</t>
  </si>
  <si>
    <t>95 (maxDepth = 5)</t>
  </si>
  <si>
    <t>93.3824 (maxDepth = 4)</t>
  </si>
  <si>
    <t>89.1667 (maxDepth = 2)</t>
  </si>
  <si>
    <t>Naudojantis: Training set (Binarinis, kiti numatyti)</t>
  </si>
  <si>
    <t>Modifikuojant minNumObj parametrą, rezultatai identiški, neprastėja.</t>
  </si>
  <si>
    <t>Naudojantis: Cross validation (10)  (Binarinis, kiti numatyti)</t>
  </si>
  <si>
    <t>Atlikus minNumObj parametro keitimą, geriausia tikslumą suteikia medis,</t>
  </si>
  <si>
    <t xml:space="preserve"> kai minNumObj = 2.</t>
  </si>
  <si>
    <t>Atlikus minNumObj keitimą, kuo didesnis minNumObj, tuo sprendimų medžio</t>
  </si>
  <si>
    <t>tikslumas prastėja. Kai minNumObj = 1,</t>
  </si>
  <si>
    <t xml:space="preserve"> rezultatas nesiskiria nuo minNumObj = 2 (numatytasis).</t>
  </si>
  <si>
    <t>Naudojantis: Percentage split (66%)  (Binarinis ir kiti numatyti)</t>
  </si>
  <si>
    <t>Pakeitus minNumObj reikšmes, tikslumas medžio yra prastesnis, todėl toliau</t>
  </si>
  <si>
    <t>analizuojami tik medžiai, kurių minNumObj = 2 (numatytasis).</t>
  </si>
  <si>
    <t>Identiškas rezultatas kai minNumObj = 1.</t>
  </si>
  <si>
    <t>Naudojantis: Supplied test set  (Binarinis ir kiti numatytieji parametrai)</t>
  </si>
  <si>
    <t xml:space="preserve">Atlikus minNumObj koregavimą, gauta, jog kai minNumObj = 1, </t>
  </si>
  <si>
    <t>medžio tikslumas yra geresnis, negu numatytu atveju.</t>
  </si>
  <si>
    <t>Naudojantis: Training set (Binarinis, minNumObj = 1 arba 2)</t>
  </si>
  <si>
    <t xml:space="preserve">Atlikus minNumObj keitimą, gauta, jog kai minNumObj = 1, </t>
  </si>
  <si>
    <t>sprendimų medžio tikslumas geresnis, negu numatytu atvjeu.</t>
  </si>
  <si>
    <t>Kuomet didinama minNumObj reikšmė, medžio tikslumas prastėja.</t>
  </si>
  <si>
    <t>Naudojantis: Cross validation (10)  (minNumObj = 1)</t>
  </si>
  <si>
    <t>Naudojantis: Cross validation (10)  (Binarinis ir minNumObj = 1)</t>
  </si>
  <si>
    <t>Atlikus parametro minNumObj keitimą, gauta, jog kai minNumObj = 1,</t>
  </si>
  <si>
    <t>gaunamas tikslesnis sprendimų medis.</t>
  </si>
  <si>
    <t>Naudojantis: Percentage split (66%)  (minNumObj = 1)</t>
  </si>
  <si>
    <t>Naudojantis: Percentage split (66%)  (Binarinis ir minNumObj = 1)</t>
  </si>
  <si>
    <t xml:space="preserve">Atlikus minNumObj keitimą, gauta, jog kai minNumObj = 1, medžio </t>
  </si>
  <si>
    <t>tikslumas yra geresnis negu numatytu atveju.</t>
  </si>
  <si>
    <t>Naudojantis: Supplied test set  (Binarinis ir minNumObj = 1)</t>
  </si>
  <si>
    <t>95,0769 (minNumObj = 1)</t>
  </si>
  <si>
    <t>94,4615 (minNumObj = 1)</t>
  </si>
  <si>
    <t>92,7273 (minNumObj = 1)</t>
  </si>
  <si>
    <t>96,9388 (minNumObj = 1)</t>
  </si>
  <si>
    <t>97,9592 (minNumObj = 1)</t>
  </si>
  <si>
    <t>93,75 (minNumObj = 0)</t>
  </si>
  <si>
    <t>93,5 (minNumObj = 0)</t>
  </si>
  <si>
    <t>Naudojantis: Training set (Binarinis ir minNumObj = 0)</t>
  </si>
  <si>
    <t>Naudojantis: Cross validation (10)  (Binarinis ir minNumObj = 0)</t>
  </si>
  <si>
    <t>90,8333 (minNumObj = 0)</t>
  </si>
  <si>
    <t>Naudojantis: Supplied test set  (Binarinis ir minNumObj = 0)</t>
  </si>
  <si>
    <t xml:space="preserve">Koreguojant maxDepth vertė, nustatyta, jog kai maxDepth = 0 </t>
  </si>
  <si>
    <t xml:space="preserve">(numatytasis), teikia geriausia tikslumą. Padidinus šią reikšmę, </t>
  </si>
  <si>
    <t xml:space="preserve">tikslumas suprastėja. Kai maxDepth = 4, </t>
  </si>
  <si>
    <t>medis tampa identiškas maxDepth = 0.</t>
  </si>
  <si>
    <t xml:space="preserve">Koreguojant maxDepth reikšmę, gaunama, jog kai maxDepth = 0 </t>
  </si>
  <si>
    <t xml:space="preserve">(numatytasis), gaunamas geriausias medžio tikslumas. </t>
  </si>
  <si>
    <t>Didinant šią reikšmę tikslumas sumažėja.</t>
  </si>
  <si>
    <t>Kai maxDepth = 6, medis ir jo tikslumas identiškas maxDepth = 0.</t>
  </si>
  <si>
    <t>Tiksliausias medis koreguojant maxDepth, kai maxDepth = 0.</t>
  </si>
  <si>
    <t>Kitais atvejais medžio tikslumas prastesnis.</t>
  </si>
  <si>
    <t>Kai maxDepth = 4, medis ir jo tikslumas identiškas maxDepth = 0.</t>
  </si>
  <si>
    <t>Tiksliausias medis koreguojant maxDepth yra pagal numatytus parametrus.</t>
  </si>
  <si>
    <t xml:space="preserve">Kuo maxDepth didėja, tuo medžio tikslumas gerėja, tačiau maxDepth = 0 </t>
  </si>
  <si>
    <t>išlieka tiksliausiu. Kai maxDepth = 6, medis ir jo tikslumas identiškas maxDepth = 0.</t>
  </si>
  <si>
    <t>Diskretizacijos tipas: unsupervised.Discretize(3)</t>
  </si>
  <si>
    <t xml:space="preserve">Atlikus maxDepth parametro koregavimą, tiksliausias sprendimų </t>
  </si>
  <si>
    <t xml:space="preserve">medis gautas, kai maxDepth = 0. Kitais atvejais medžio tikslumas </t>
  </si>
  <si>
    <t>prastesnis. Kai maxDepth = 6,</t>
  </si>
  <si>
    <t>medis ir jo tikslumas identiškas maxDepth = 0.</t>
  </si>
  <si>
    <t>Atlikus maxDepth parametro keitimą, tiksliausias medis</t>
  </si>
  <si>
    <t xml:space="preserve">kai maxDepth = 0 (numatytasis). </t>
  </si>
  <si>
    <t>Atlikus maxDepth parametro keitimą, tiksliausias medis gaunamas kai</t>
  </si>
  <si>
    <t xml:space="preserve">maxDepth = 0 arba maxDepth &gt;= 4. Kai maxDepth = 4, </t>
  </si>
  <si>
    <t>gaunamas supaprastintas medis numatytojo.</t>
  </si>
  <si>
    <t>Atlikus maxDepth parametro keitimą, gauta, jog tiksliausias medis</t>
  </si>
  <si>
    <t xml:space="preserve">kai maxDepth = 0, identiškas rezultatas kai maxDepth = 4. </t>
  </si>
  <si>
    <t>92,7273 (maxDepth = 4)</t>
  </si>
  <si>
    <t>Atlikus parametro maxDepth keitimą, nustatyta, jog</t>
  </si>
  <si>
    <t xml:space="preserve">kai maxDepth =-1, gaunamas tiksliausias </t>
  </si>
  <si>
    <t xml:space="preserve">sprendimų medis. Kai maxDepth = 5, </t>
  </si>
  <si>
    <t xml:space="preserve">gaunamas identiškas rezultatas numatytojo atveju. </t>
  </si>
  <si>
    <t>Tikrinant kitus tikslumus keičiant maxDepth įvertį, gauta,</t>
  </si>
  <si>
    <t>jog kai maxDepth = -1, sprendimų medžio tikslumas yra geriausias.</t>
  </si>
  <si>
    <t xml:space="preserve">Kai maxDepth = 4, gaunamas identiškas rezultatas numatytu atveju. </t>
  </si>
  <si>
    <t>kai maxDepth = -1. Tokį patį tiksluma suteikė ir maxDepth = 3, gaunamas</t>
  </si>
  <si>
    <t xml:space="preserve">paprastesnis sprendimų medis. </t>
  </si>
  <si>
    <t>Naudojantis: Percentage split (66%)  (maxDepth = 3)</t>
  </si>
  <si>
    <t>Atlikus maxDepth parametro keitimą, gaunamas tiksliausias medis</t>
  </si>
  <si>
    <t xml:space="preserve">kai maxDepth = -1 (numatytasis). Kai maxDepth = 3, rezultatas identiškas maxDepth = 0. </t>
  </si>
  <si>
    <t>94,5455 (maxDepth = 3)</t>
  </si>
  <si>
    <t>Atlikus maxDepth parametro keitimą, gauta, jog tiksliausias</t>
  </si>
  <si>
    <t>medis kai maxDepth = -1. Identiškas rezultatas kai maxDepth = 3.</t>
  </si>
  <si>
    <t>Atlikus maxDepth parametro keitimą, gauta, jog tiksliausias medis, kai</t>
  </si>
  <si>
    <t>maxDepth = -1. Identiškas rezultatas, kai maxDepth = 3.</t>
  </si>
  <si>
    <t xml:space="preserve">Atlikus maxDepth parametro keitimą gautas vienodas tikslumas tarp maxDepth </t>
  </si>
  <si>
    <t xml:space="preserve"> -1 ir maxDepth = 2.  Kai maxDepth = 2, gaunamas paprastesnis medis.</t>
  </si>
  <si>
    <t>Naudojantis: Percentage split (66%)  (maxDepth = 2)</t>
  </si>
  <si>
    <t xml:space="preserve">Atlikus maxDepth parametro koregavimą, tiksliausias </t>
  </si>
  <si>
    <t>medis gautas, kai maxDepth = -1.</t>
  </si>
  <si>
    <t>89,0909 (maxDepth = 2)</t>
  </si>
  <si>
    <t>Comments:</t>
  </si>
  <si>
    <t xml:space="preserve">Attributes to analyze: </t>
  </si>
  <si>
    <t>1.</t>
  </si>
  <si>
    <t>Chronic Kidney Disease Data Set</t>
  </si>
  <si>
    <t>Data source: UCI Machine Learning Repository</t>
  </si>
  <si>
    <t>http://archive.ics.uci.edu/ml/datasets/Chronic_Kidney_Disease</t>
  </si>
  <si>
    <t>2.</t>
  </si>
  <si>
    <t>Weka filters can be used to discretize numeric attributes:</t>
  </si>
  <si>
    <t>supervised.Discretize</t>
  </si>
  <si>
    <t>unsupervised.Discretize</t>
  </si>
  <si>
    <r>
      <rPr>
        <b/>
        <sz val="11"/>
        <color theme="1"/>
        <rFont val="Calibri"/>
        <family val="2"/>
        <scheme val="minor"/>
      </rPr>
      <t>Task:</t>
    </r>
    <r>
      <rPr>
        <sz val="11"/>
        <color theme="1"/>
        <rFont val="Calibri"/>
        <family val="2"/>
        <charset val="186"/>
        <scheme val="minor"/>
      </rPr>
      <t xml:space="preserve"> Construct decision trees for diagnosing chronic kidney disease based on the attributes.</t>
    </r>
  </si>
  <si>
    <r>
      <rPr>
        <b/>
        <sz val="11"/>
        <color theme="1"/>
        <rFont val="Calibri"/>
        <family val="2"/>
        <scheme val="minor"/>
      </rPr>
      <t xml:space="preserve">Methods: </t>
    </r>
    <r>
      <rPr>
        <sz val="11"/>
        <color theme="1"/>
        <rFont val="Calibri"/>
        <family val="2"/>
        <charset val="186"/>
        <scheme val="minor"/>
      </rPr>
      <t xml:space="preserve">Weka classifiers J48, RandomTree, REPTree </t>
    </r>
  </si>
  <si>
    <r>
      <rPr>
        <b/>
        <sz val="11"/>
        <color theme="1"/>
        <rFont val="Calibri"/>
        <family val="2"/>
        <scheme val="minor"/>
      </rPr>
      <t xml:space="preserve">Model estimation: </t>
    </r>
    <r>
      <rPr>
        <sz val="11"/>
        <color theme="1"/>
        <rFont val="Calibri"/>
        <family val="2"/>
        <charset val="186"/>
        <scheme val="minor"/>
      </rPr>
      <t>control sample and cross-validation</t>
    </r>
  </si>
  <si>
    <t xml:space="preserve">Class: ckd/notckd </t>
  </si>
  <si>
    <t>Files analysed:</t>
  </si>
  <si>
    <t xml:space="preserve">1. Ignoring missing values </t>
  </si>
  <si>
    <t>2. Replace missing values with mean and mode using the Weka filter "Replace missing values".</t>
  </si>
  <si>
    <t xml:space="preserve">3. Removing missing values using the Weka filter "RemoveWithValues". </t>
  </si>
  <si>
    <t xml:space="preserve"> Ignoring missing values </t>
  </si>
  <si>
    <t>Average:</t>
  </si>
  <si>
    <t>Average</t>
  </si>
  <si>
    <t>Results:</t>
  </si>
  <si>
    <t>1. Each file has been tidied up where necessary (removing missing values, replacing with averages)</t>
  </si>
  <si>
    <t xml:space="preserve">2. Two discretizations are applied to each file (independently). The discretizations are supervised and unsupervised (3). </t>
  </si>
  <si>
    <t>3. For each file, 3 decision tree algorithms were applied: J48, RandomTree and RepTree</t>
  </si>
  <si>
    <t>4. Four model training methods are applied to each file: training set, cross validation, percentage split, supplied test set.</t>
  </si>
  <si>
    <t>5. Depending on the way the model was trained, a training and testing sample was created for each file using the Weka filter "Resample".</t>
  </si>
  <si>
    <t xml:space="preserve">6. In order to find the most appropriate decision tree, additional parameters were adjusted: minNumObj for J48; maxDepth for RandomTree and maxDepth for REPTree. </t>
  </si>
  <si>
    <t xml:space="preserve">It was observed that the best classifications were obtained for data to which supervised discretization was applied. </t>
  </si>
  <si>
    <t>Removing missing values</t>
  </si>
  <si>
    <t>Replacing missing values with mean and mode</t>
  </si>
  <si>
    <t>Non-binary tree</t>
  </si>
  <si>
    <t>Binary tree</t>
  </si>
  <si>
    <t>Adjusting minNumObj (non-binary)</t>
  </si>
  <si>
    <t>Adjusting maxDepth</t>
  </si>
  <si>
    <t>Adjusting minNumObj (nebinarinis)</t>
  </si>
  <si>
    <t>Ignoring missing values</t>
  </si>
  <si>
    <t xml:space="preserve">Type of discretization: supervised.Discretize </t>
  </si>
  <si>
    <t>Using Training set (default settings)</t>
  </si>
  <si>
    <t>Cross validation (10) (default settings)</t>
  </si>
  <si>
    <t>Using: training set (Binary tree)</t>
  </si>
  <si>
    <t>Cross validation (10) (Binary tree)</t>
  </si>
  <si>
    <t>Percentage split (66%) (default setting)</t>
  </si>
  <si>
    <t>Using Supplied test set (default settings)</t>
  </si>
  <si>
    <t>Percentage split (66%) (Binary tree)</t>
  </si>
  <si>
    <t>Using Supplied test set (Binary tree)</t>
  </si>
  <si>
    <t>Average error rate:</t>
  </si>
  <si>
    <t xml:space="preserve">The best results for minNumObj were </t>
  </si>
  <si>
    <t>obtained in the interval [2,4] (identical results).</t>
  </si>
  <si>
    <t xml:space="preserve">When minNumObj = 5, the accuracy of the decision tree decreases. </t>
  </si>
  <si>
    <t>Changing the minNumObj parameter gives the best result</t>
  </si>
  <si>
    <t xml:space="preserve">in the interval [1,2] (identical results obtained), </t>
  </si>
  <si>
    <t xml:space="preserve">increasing this value decreases the accuracy of the decision tree. </t>
  </si>
  <si>
    <t>Type of discretization: unsupervised.Discretize (3)</t>
  </si>
  <si>
    <t>Training set (default)</t>
  </si>
  <si>
    <t>Cross validation (10)  (default)</t>
  </si>
  <si>
    <t>Percentage split (66%)  (default)</t>
  </si>
  <si>
    <t xml:space="preserve"> Supplied test set (default)</t>
  </si>
  <si>
    <t>Most suitable decision trees: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</si>
</sst>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sz val="14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111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10" fontId="5" fillId="0" borderId="0" xfId="0" applyNumberFormat="1" applyFont="1"/>
    <xf numFmtId="10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9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Border="1"/>
    <xf numFmtId="0" fontId="8" fillId="0" borderId="0" xfId="0" applyFont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9" xfId="0" applyFill="1" applyBorder="1"/>
    <xf numFmtId="0" fontId="5" fillId="0" borderId="0" xfId="0" applyFont="1" applyFill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/>
    <xf numFmtId="0" fontId="11" fillId="0" borderId="0" xfId="0" applyFont="1"/>
    <xf numFmtId="0" fontId="0" fillId="0" borderId="9" xfId="0" applyBorder="1" applyAlignment="1">
      <alignment horizontal="left"/>
    </xf>
    <xf numFmtId="0" fontId="12" fillId="0" borderId="0" xfId="0" applyFont="1"/>
    <xf numFmtId="0" fontId="0" fillId="0" borderId="9" xfId="0" applyBorder="1" applyAlignment="1">
      <alignment horizontal="right"/>
    </xf>
    <xf numFmtId="164" fontId="0" fillId="0" borderId="9" xfId="0" applyNumberFormat="1" applyBorder="1"/>
    <xf numFmtId="164" fontId="0" fillId="0" borderId="9" xfId="0" applyNumberFormat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9" fillId="0" borderId="0" xfId="0" applyFont="1" applyFill="1"/>
    <xf numFmtId="2" fontId="0" fillId="0" borderId="0" xfId="0" applyNumberFormat="1" applyBorder="1"/>
    <xf numFmtId="0" fontId="0" fillId="4" borderId="9" xfId="0" applyFill="1" applyBorder="1"/>
    <xf numFmtId="2" fontId="0" fillId="4" borderId="9" xfId="0" applyNumberFormat="1" applyFill="1" applyBorder="1"/>
    <xf numFmtId="0" fontId="0" fillId="4" borderId="9" xfId="0" applyFill="1" applyBorder="1" applyAlignment="1">
      <alignment horizontal="right"/>
    </xf>
    <xf numFmtId="164" fontId="0" fillId="4" borderId="9" xfId="0" applyNumberFormat="1" applyFill="1" applyBorder="1" applyAlignment="1">
      <alignment horizontal="right"/>
    </xf>
    <xf numFmtId="2" fontId="5" fillId="4" borderId="9" xfId="0" applyNumberFormat="1" applyFont="1" applyFill="1" applyBorder="1"/>
    <xf numFmtId="164" fontId="5" fillId="4" borderId="9" xfId="0" applyNumberFormat="1" applyFont="1" applyFill="1" applyBorder="1"/>
    <xf numFmtId="0" fontId="5" fillId="4" borderId="9" xfId="0" applyFont="1" applyFill="1" applyBorder="1" applyAlignment="1">
      <alignment horizontal="right"/>
    </xf>
    <xf numFmtId="0" fontId="5" fillId="4" borderId="9" xfId="0" applyFont="1" applyFill="1" applyBorder="1"/>
    <xf numFmtId="0" fontId="10" fillId="4" borderId="0" xfId="0" applyFont="1" applyFill="1" applyBorder="1" applyAlignment="1"/>
    <xf numFmtId="0" fontId="6" fillId="4" borderId="0" xfId="0" applyFont="1" applyFill="1" applyBorder="1" applyAlignment="1"/>
    <xf numFmtId="0" fontId="1" fillId="4" borderId="0" xfId="0" applyFont="1" applyFill="1" applyBorder="1"/>
    <xf numFmtId="0" fontId="10" fillId="4" borderId="0" xfId="0" applyFont="1" applyFill="1"/>
    <xf numFmtId="0" fontId="0" fillId="4" borderId="0" xfId="0" applyFill="1"/>
    <xf numFmtId="0" fontId="0" fillId="3" borderId="0" xfId="0" applyFill="1"/>
    <xf numFmtId="0" fontId="10" fillId="2" borderId="0" xfId="0" applyFont="1" applyFill="1"/>
    <xf numFmtId="0" fontId="0" fillId="2" borderId="0" xfId="0" applyFill="1"/>
    <xf numFmtId="0" fontId="9" fillId="3" borderId="0" xfId="0" applyFont="1" applyFill="1" applyAlignment="1"/>
    <xf numFmtId="0" fontId="0" fillId="3" borderId="0" xfId="0" applyFill="1" applyAlignment="1"/>
    <xf numFmtId="0" fontId="9" fillId="3" borderId="0" xfId="0" applyFont="1" applyFill="1"/>
    <xf numFmtId="0" fontId="5" fillId="3" borderId="0" xfId="0" applyFont="1" applyFill="1"/>
    <xf numFmtId="165" fontId="0" fillId="0" borderId="9" xfId="0" applyNumberFormat="1" applyBorder="1"/>
    <xf numFmtId="165" fontId="0" fillId="0" borderId="9" xfId="0" applyNumberFormat="1" applyBorder="1" applyAlignment="1">
      <alignment horizontal="right"/>
    </xf>
    <xf numFmtId="164" fontId="5" fillId="0" borderId="9" xfId="0" applyNumberFormat="1" applyFont="1" applyBorder="1"/>
    <xf numFmtId="164" fontId="7" fillId="0" borderId="9" xfId="0" applyNumberFormat="1" applyFont="1" applyBorder="1"/>
    <xf numFmtId="2" fontId="7" fillId="4" borderId="9" xfId="0" applyNumberFormat="1" applyFont="1" applyFill="1" applyBorder="1"/>
    <xf numFmtId="0" fontId="5" fillId="0" borderId="9" xfId="0" applyFont="1" applyBorder="1"/>
    <xf numFmtId="0" fontId="5" fillId="0" borderId="9" xfId="0" applyFont="1" applyBorder="1" applyAlignment="1">
      <alignment horizontal="right"/>
    </xf>
    <xf numFmtId="0" fontId="10" fillId="2" borderId="0" xfId="0" applyFont="1" applyFill="1" applyBorder="1" applyAlignment="1"/>
    <xf numFmtId="0" fontId="6" fillId="2" borderId="0" xfId="0" applyFont="1" applyFill="1" applyBorder="1" applyAlignment="1"/>
    <xf numFmtId="0" fontId="9" fillId="4" borderId="0" xfId="0" applyFont="1" applyFill="1" applyAlignment="1"/>
    <xf numFmtId="0" fontId="0" fillId="4" borderId="0" xfId="0" applyFill="1" applyAlignment="1"/>
    <xf numFmtId="0" fontId="0" fillId="4" borderId="0" xfId="0" applyFill="1" applyAlignment="1">
      <alignment horizontal="left"/>
    </xf>
    <xf numFmtId="0" fontId="9" fillId="4" borderId="0" xfId="0" applyFont="1" applyFill="1"/>
    <xf numFmtId="0" fontId="5" fillId="0" borderId="0" xfId="0" applyFont="1" applyBorder="1"/>
    <xf numFmtId="165" fontId="0" fillId="4" borderId="9" xfId="0" applyNumberFormat="1" applyFill="1" applyBorder="1" applyAlignment="1">
      <alignment horizontal="right"/>
    </xf>
    <xf numFmtId="2" fontId="7" fillId="0" borderId="0" xfId="0" applyNumberFormat="1" applyFont="1" applyFill="1" applyBorder="1"/>
    <xf numFmtId="2" fontId="5" fillId="0" borderId="0" xfId="0" applyNumberFormat="1" applyFont="1" applyFill="1" applyBorder="1"/>
    <xf numFmtId="2" fontId="0" fillId="0" borderId="0" xfId="0" applyNumberFormat="1" applyFill="1" applyBorder="1"/>
    <xf numFmtId="0" fontId="7" fillId="0" borderId="9" xfId="0" applyFont="1" applyBorder="1" applyAlignment="1">
      <alignment horizontal="right"/>
    </xf>
    <xf numFmtId="0" fontId="0" fillId="0" borderId="16" xfId="0" applyBorder="1"/>
    <xf numFmtId="0" fontId="0" fillId="0" borderId="2" xfId="0" applyBorder="1"/>
    <xf numFmtId="0" fontId="0" fillId="0" borderId="17" xfId="0" applyBorder="1"/>
    <xf numFmtId="0" fontId="5" fillId="0" borderId="1" xfId="0" applyFont="1" applyBorder="1"/>
    <xf numFmtId="0" fontId="5" fillId="0" borderId="15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14" fillId="0" borderId="0" xfId="0" applyFont="1"/>
  </cellXfs>
  <cellStyles count="2">
    <cellStyle name="Įprastas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36.png"/><Relationship Id="rId117" Type="http://schemas.openxmlformats.org/officeDocument/2006/relationships/image" Target="../media/image123.png"/><Relationship Id="rId21" Type="http://schemas.openxmlformats.org/officeDocument/2006/relationships/image" Target="../media/image31.png"/><Relationship Id="rId42" Type="http://schemas.openxmlformats.org/officeDocument/2006/relationships/image" Target="../media/image6.png"/><Relationship Id="rId47" Type="http://schemas.openxmlformats.org/officeDocument/2006/relationships/image" Target="../media/image55.png"/><Relationship Id="rId63" Type="http://schemas.openxmlformats.org/officeDocument/2006/relationships/image" Target="../media/image71.png"/><Relationship Id="rId68" Type="http://schemas.openxmlformats.org/officeDocument/2006/relationships/image" Target="../media/image76.png"/><Relationship Id="rId84" Type="http://schemas.openxmlformats.org/officeDocument/2006/relationships/image" Target="../media/image92.png"/><Relationship Id="rId89" Type="http://schemas.openxmlformats.org/officeDocument/2006/relationships/image" Target="../media/image96.png"/><Relationship Id="rId112" Type="http://schemas.openxmlformats.org/officeDocument/2006/relationships/image" Target="../media/image118.png"/><Relationship Id="rId16" Type="http://schemas.openxmlformats.org/officeDocument/2006/relationships/image" Target="../media/image26.png"/><Relationship Id="rId107" Type="http://schemas.openxmlformats.org/officeDocument/2006/relationships/image" Target="../media/image113.png"/><Relationship Id="rId11" Type="http://schemas.openxmlformats.org/officeDocument/2006/relationships/image" Target="../media/image21.png"/><Relationship Id="rId32" Type="http://schemas.openxmlformats.org/officeDocument/2006/relationships/image" Target="../media/image5.png"/><Relationship Id="rId37" Type="http://schemas.openxmlformats.org/officeDocument/2006/relationships/image" Target="../media/image46.png"/><Relationship Id="rId53" Type="http://schemas.openxmlformats.org/officeDocument/2006/relationships/image" Target="../media/image61.png"/><Relationship Id="rId58" Type="http://schemas.openxmlformats.org/officeDocument/2006/relationships/image" Target="../media/image66.png"/><Relationship Id="rId74" Type="http://schemas.openxmlformats.org/officeDocument/2006/relationships/image" Target="../media/image82.png"/><Relationship Id="rId79" Type="http://schemas.openxmlformats.org/officeDocument/2006/relationships/image" Target="../media/image87.png"/><Relationship Id="rId102" Type="http://schemas.openxmlformats.org/officeDocument/2006/relationships/image" Target="../media/image108.png"/><Relationship Id="rId5" Type="http://schemas.openxmlformats.org/officeDocument/2006/relationships/image" Target="../media/image16.png"/><Relationship Id="rId90" Type="http://schemas.openxmlformats.org/officeDocument/2006/relationships/image" Target="../media/image11.png"/><Relationship Id="rId95" Type="http://schemas.openxmlformats.org/officeDocument/2006/relationships/image" Target="../media/image101.png"/><Relationship Id="rId22" Type="http://schemas.openxmlformats.org/officeDocument/2006/relationships/image" Target="../media/image32.png"/><Relationship Id="rId27" Type="http://schemas.openxmlformats.org/officeDocument/2006/relationships/image" Target="../media/image37.png"/><Relationship Id="rId43" Type="http://schemas.openxmlformats.org/officeDocument/2006/relationships/image" Target="../media/image51.png"/><Relationship Id="rId48" Type="http://schemas.openxmlformats.org/officeDocument/2006/relationships/image" Target="../media/image56.png"/><Relationship Id="rId64" Type="http://schemas.openxmlformats.org/officeDocument/2006/relationships/image" Target="../media/image72.png"/><Relationship Id="rId69" Type="http://schemas.openxmlformats.org/officeDocument/2006/relationships/image" Target="../media/image77.png"/><Relationship Id="rId113" Type="http://schemas.openxmlformats.org/officeDocument/2006/relationships/image" Target="../media/image119.png"/><Relationship Id="rId118" Type="http://schemas.openxmlformats.org/officeDocument/2006/relationships/image" Target="../media/image124.png"/><Relationship Id="rId80" Type="http://schemas.openxmlformats.org/officeDocument/2006/relationships/image" Target="../media/image88.png"/><Relationship Id="rId85" Type="http://schemas.openxmlformats.org/officeDocument/2006/relationships/image" Target="../media/image93.png"/><Relationship Id="rId12" Type="http://schemas.openxmlformats.org/officeDocument/2006/relationships/image" Target="../media/image22.png"/><Relationship Id="rId17" Type="http://schemas.openxmlformats.org/officeDocument/2006/relationships/image" Target="../media/image27.png"/><Relationship Id="rId33" Type="http://schemas.openxmlformats.org/officeDocument/2006/relationships/image" Target="../media/image42.png"/><Relationship Id="rId38" Type="http://schemas.openxmlformats.org/officeDocument/2006/relationships/image" Target="../media/image47.png"/><Relationship Id="rId59" Type="http://schemas.openxmlformats.org/officeDocument/2006/relationships/image" Target="../media/image67.png"/><Relationship Id="rId103" Type="http://schemas.openxmlformats.org/officeDocument/2006/relationships/image" Target="../media/image109.png"/><Relationship Id="rId108" Type="http://schemas.openxmlformats.org/officeDocument/2006/relationships/image" Target="../media/image114.png"/><Relationship Id="rId54" Type="http://schemas.openxmlformats.org/officeDocument/2006/relationships/image" Target="../media/image62.png"/><Relationship Id="rId70" Type="http://schemas.openxmlformats.org/officeDocument/2006/relationships/image" Target="../media/image78.png"/><Relationship Id="rId75" Type="http://schemas.openxmlformats.org/officeDocument/2006/relationships/image" Target="../media/image83.png"/><Relationship Id="rId91" Type="http://schemas.openxmlformats.org/officeDocument/2006/relationships/image" Target="../media/image97.png"/><Relationship Id="rId96" Type="http://schemas.openxmlformats.org/officeDocument/2006/relationships/image" Target="../media/image102.png"/><Relationship Id="rId1" Type="http://schemas.openxmlformats.org/officeDocument/2006/relationships/image" Target="../media/image13.png"/><Relationship Id="rId6" Type="http://schemas.openxmlformats.org/officeDocument/2006/relationships/image" Target="../media/image17.png"/><Relationship Id="rId23" Type="http://schemas.openxmlformats.org/officeDocument/2006/relationships/image" Target="../media/image33.png"/><Relationship Id="rId28" Type="http://schemas.openxmlformats.org/officeDocument/2006/relationships/image" Target="../media/image38.png"/><Relationship Id="rId49" Type="http://schemas.openxmlformats.org/officeDocument/2006/relationships/image" Target="../media/image57.png"/><Relationship Id="rId114" Type="http://schemas.openxmlformats.org/officeDocument/2006/relationships/image" Target="../media/image120.png"/><Relationship Id="rId10" Type="http://schemas.openxmlformats.org/officeDocument/2006/relationships/image" Target="../media/image2.png"/><Relationship Id="rId31" Type="http://schemas.openxmlformats.org/officeDocument/2006/relationships/image" Target="../media/image41.png"/><Relationship Id="rId44" Type="http://schemas.openxmlformats.org/officeDocument/2006/relationships/image" Target="../media/image52.png"/><Relationship Id="rId52" Type="http://schemas.openxmlformats.org/officeDocument/2006/relationships/image" Target="../media/image60.png"/><Relationship Id="rId60" Type="http://schemas.openxmlformats.org/officeDocument/2006/relationships/image" Target="../media/image68.png"/><Relationship Id="rId65" Type="http://schemas.openxmlformats.org/officeDocument/2006/relationships/image" Target="../media/image73.png"/><Relationship Id="rId73" Type="http://schemas.openxmlformats.org/officeDocument/2006/relationships/image" Target="../media/image81.png"/><Relationship Id="rId78" Type="http://schemas.openxmlformats.org/officeDocument/2006/relationships/image" Target="../media/image86.png"/><Relationship Id="rId81" Type="http://schemas.openxmlformats.org/officeDocument/2006/relationships/image" Target="../media/image89.png"/><Relationship Id="rId86" Type="http://schemas.openxmlformats.org/officeDocument/2006/relationships/image" Target="../media/image94.png"/><Relationship Id="rId94" Type="http://schemas.openxmlformats.org/officeDocument/2006/relationships/image" Target="../media/image100.png"/><Relationship Id="rId99" Type="http://schemas.openxmlformats.org/officeDocument/2006/relationships/image" Target="../media/image105.png"/><Relationship Id="rId101" Type="http://schemas.openxmlformats.org/officeDocument/2006/relationships/image" Target="../media/image107.png"/><Relationship Id="rId4" Type="http://schemas.openxmlformats.org/officeDocument/2006/relationships/image" Target="../media/image1.png"/><Relationship Id="rId9" Type="http://schemas.openxmlformats.org/officeDocument/2006/relationships/image" Target="../media/image20.png"/><Relationship Id="rId13" Type="http://schemas.openxmlformats.org/officeDocument/2006/relationships/image" Target="../media/image23.png"/><Relationship Id="rId18" Type="http://schemas.openxmlformats.org/officeDocument/2006/relationships/image" Target="../media/image28.png"/><Relationship Id="rId39" Type="http://schemas.openxmlformats.org/officeDocument/2006/relationships/image" Target="../media/image48.png"/><Relationship Id="rId109" Type="http://schemas.openxmlformats.org/officeDocument/2006/relationships/image" Target="../media/image115.png"/><Relationship Id="rId34" Type="http://schemas.openxmlformats.org/officeDocument/2006/relationships/image" Target="../media/image43.png"/><Relationship Id="rId50" Type="http://schemas.openxmlformats.org/officeDocument/2006/relationships/image" Target="../media/image58.png"/><Relationship Id="rId55" Type="http://schemas.openxmlformats.org/officeDocument/2006/relationships/image" Target="../media/image63.png"/><Relationship Id="rId76" Type="http://schemas.openxmlformats.org/officeDocument/2006/relationships/image" Target="../media/image84.png"/><Relationship Id="rId97" Type="http://schemas.openxmlformats.org/officeDocument/2006/relationships/image" Target="../media/image103.png"/><Relationship Id="rId104" Type="http://schemas.openxmlformats.org/officeDocument/2006/relationships/image" Target="../media/image110.png"/><Relationship Id="rId7" Type="http://schemas.openxmlformats.org/officeDocument/2006/relationships/image" Target="../media/image18.png"/><Relationship Id="rId71" Type="http://schemas.openxmlformats.org/officeDocument/2006/relationships/image" Target="../media/image79.png"/><Relationship Id="rId92" Type="http://schemas.openxmlformats.org/officeDocument/2006/relationships/image" Target="../media/image98.png"/><Relationship Id="rId2" Type="http://schemas.openxmlformats.org/officeDocument/2006/relationships/image" Target="../media/image14.png"/><Relationship Id="rId29" Type="http://schemas.openxmlformats.org/officeDocument/2006/relationships/image" Target="../media/image39.png"/><Relationship Id="rId24" Type="http://schemas.openxmlformats.org/officeDocument/2006/relationships/image" Target="../media/image34.png"/><Relationship Id="rId40" Type="http://schemas.openxmlformats.org/officeDocument/2006/relationships/image" Target="../media/image49.png"/><Relationship Id="rId45" Type="http://schemas.openxmlformats.org/officeDocument/2006/relationships/image" Target="../media/image53.png"/><Relationship Id="rId66" Type="http://schemas.openxmlformats.org/officeDocument/2006/relationships/image" Target="../media/image74.png"/><Relationship Id="rId87" Type="http://schemas.openxmlformats.org/officeDocument/2006/relationships/image" Target="../media/image95.png"/><Relationship Id="rId110" Type="http://schemas.openxmlformats.org/officeDocument/2006/relationships/image" Target="../media/image116.png"/><Relationship Id="rId115" Type="http://schemas.openxmlformats.org/officeDocument/2006/relationships/image" Target="../media/image121.png"/><Relationship Id="rId61" Type="http://schemas.openxmlformats.org/officeDocument/2006/relationships/image" Target="../media/image69.png"/><Relationship Id="rId82" Type="http://schemas.openxmlformats.org/officeDocument/2006/relationships/image" Target="../media/image90.png"/><Relationship Id="rId19" Type="http://schemas.openxmlformats.org/officeDocument/2006/relationships/image" Target="../media/image29.png"/><Relationship Id="rId14" Type="http://schemas.openxmlformats.org/officeDocument/2006/relationships/image" Target="../media/image24.png"/><Relationship Id="rId30" Type="http://schemas.openxmlformats.org/officeDocument/2006/relationships/image" Target="../media/image40.png"/><Relationship Id="rId35" Type="http://schemas.openxmlformats.org/officeDocument/2006/relationships/image" Target="../media/image44.png"/><Relationship Id="rId56" Type="http://schemas.openxmlformats.org/officeDocument/2006/relationships/image" Target="../media/image64.png"/><Relationship Id="rId77" Type="http://schemas.openxmlformats.org/officeDocument/2006/relationships/image" Target="../media/image85.png"/><Relationship Id="rId100" Type="http://schemas.openxmlformats.org/officeDocument/2006/relationships/image" Target="../media/image106.png"/><Relationship Id="rId105" Type="http://schemas.openxmlformats.org/officeDocument/2006/relationships/image" Target="../media/image111.png"/><Relationship Id="rId8" Type="http://schemas.openxmlformats.org/officeDocument/2006/relationships/image" Target="../media/image19.png"/><Relationship Id="rId51" Type="http://schemas.openxmlformats.org/officeDocument/2006/relationships/image" Target="../media/image59.png"/><Relationship Id="rId72" Type="http://schemas.openxmlformats.org/officeDocument/2006/relationships/image" Target="../media/image80.png"/><Relationship Id="rId93" Type="http://schemas.openxmlformats.org/officeDocument/2006/relationships/image" Target="../media/image99.png"/><Relationship Id="rId98" Type="http://schemas.openxmlformats.org/officeDocument/2006/relationships/image" Target="../media/image104.png"/><Relationship Id="rId3" Type="http://schemas.openxmlformats.org/officeDocument/2006/relationships/image" Target="../media/image15.png"/><Relationship Id="rId25" Type="http://schemas.openxmlformats.org/officeDocument/2006/relationships/image" Target="../media/image35.png"/><Relationship Id="rId46" Type="http://schemas.openxmlformats.org/officeDocument/2006/relationships/image" Target="../media/image54.png"/><Relationship Id="rId67" Type="http://schemas.openxmlformats.org/officeDocument/2006/relationships/image" Target="../media/image75.png"/><Relationship Id="rId116" Type="http://schemas.openxmlformats.org/officeDocument/2006/relationships/image" Target="../media/image122.png"/><Relationship Id="rId20" Type="http://schemas.openxmlformats.org/officeDocument/2006/relationships/image" Target="../media/image30.png"/><Relationship Id="rId41" Type="http://schemas.openxmlformats.org/officeDocument/2006/relationships/image" Target="../media/image50.png"/><Relationship Id="rId62" Type="http://schemas.openxmlformats.org/officeDocument/2006/relationships/image" Target="../media/image70.png"/><Relationship Id="rId83" Type="http://schemas.openxmlformats.org/officeDocument/2006/relationships/image" Target="../media/image91.png"/><Relationship Id="rId88" Type="http://schemas.openxmlformats.org/officeDocument/2006/relationships/image" Target="../media/image10.png"/><Relationship Id="rId111" Type="http://schemas.openxmlformats.org/officeDocument/2006/relationships/image" Target="../media/image117.png"/><Relationship Id="rId15" Type="http://schemas.openxmlformats.org/officeDocument/2006/relationships/image" Target="../media/image25.png"/><Relationship Id="rId36" Type="http://schemas.openxmlformats.org/officeDocument/2006/relationships/image" Target="../media/image45.png"/><Relationship Id="rId57" Type="http://schemas.openxmlformats.org/officeDocument/2006/relationships/image" Target="../media/image65.png"/><Relationship Id="rId106" Type="http://schemas.openxmlformats.org/officeDocument/2006/relationships/image" Target="../media/image112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7.png"/><Relationship Id="rId18" Type="http://schemas.openxmlformats.org/officeDocument/2006/relationships/image" Target="../media/image142.png"/><Relationship Id="rId26" Type="http://schemas.openxmlformats.org/officeDocument/2006/relationships/image" Target="../media/image7.png"/><Relationship Id="rId39" Type="http://schemas.openxmlformats.org/officeDocument/2006/relationships/image" Target="../media/image161.png"/><Relationship Id="rId21" Type="http://schemas.openxmlformats.org/officeDocument/2006/relationships/image" Target="../media/image145.png"/><Relationship Id="rId34" Type="http://schemas.openxmlformats.org/officeDocument/2006/relationships/image" Target="../media/image156.png"/><Relationship Id="rId42" Type="http://schemas.openxmlformats.org/officeDocument/2006/relationships/image" Target="../media/image164.png"/><Relationship Id="rId47" Type="http://schemas.openxmlformats.org/officeDocument/2006/relationships/image" Target="../media/image168.png"/><Relationship Id="rId50" Type="http://schemas.openxmlformats.org/officeDocument/2006/relationships/image" Target="../media/image171.png"/><Relationship Id="rId55" Type="http://schemas.openxmlformats.org/officeDocument/2006/relationships/image" Target="../media/image176.png"/><Relationship Id="rId7" Type="http://schemas.openxmlformats.org/officeDocument/2006/relationships/image" Target="../media/image131.png"/><Relationship Id="rId2" Type="http://schemas.openxmlformats.org/officeDocument/2006/relationships/image" Target="../media/image126.png"/><Relationship Id="rId16" Type="http://schemas.openxmlformats.org/officeDocument/2006/relationships/image" Target="../media/image140.png"/><Relationship Id="rId29" Type="http://schemas.openxmlformats.org/officeDocument/2006/relationships/image" Target="../media/image152.png"/><Relationship Id="rId11" Type="http://schemas.openxmlformats.org/officeDocument/2006/relationships/image" Target="../media/image135.png"/><Relationship Id="rId24" Type="http://schemas.openxmlformats.org/officeDocument/2006/relationships/image" Target="../media/image148.png"/><Relationship Id="rId32" Type="http://schemas.openxmlformats.org/officeDocument/2006/relationships/image" Target="../media/image154.png"/><Relationship Id="rId37" Type="http://schemas.openxmlformats.org/officeDocument/2006/relationships/image" Target="../media/image159.png"/><Relationship Id="rId40" Type="http://schemas.openxmlformats.org/officeDocument/2006/relationships/image" Target="../media/image162.png"/><Relationship Id="rId45" Type="http://schemas.openxmlformats.org/officeDocument/2006/relationships/image" Target="../media/image167.png"/><Relationship Id="rId53" Type="http://schemas.openxmlformats.org/officeDocument/2006/relationships/image" Target="../media/image174.png"/><Relationship Id="rId58" Type="http://schemas.openxmlformats.org/officeDocument/2006/relationships/image" Target="../media/image179.png"/><Relationship Id="rId5" Type="http://schemas.openxmlformats.org/officeDocument/2006/relationships/image" Target="../media/image129.png"/><Relationship Id="rId61" Type="http://schemas.openxmlformats.org/officeDocument/2006/relationships/image" Target="../media/image182.png"/><Relationship Id="rId19" Type="http://schemas.openxmlformats.org/officeDocument/2006/relationships/image" Target="../media/image143.png"/><Relationship Id="rId14" Type="http://schemas.openxmlformats.org/officeDocument/2006/relationships/image" Target="../media/image138.png"/><Relationship Id="rId22" Type="http://schemas.openxmlformats.org/officeDocument/2006/relationships/image" Target="../media/image146.png"/><Relationship Id="rId27" Type="http://schemas.openxmlformats.org/officeDocument/2006/relationships/image" Target="../media/image150.png"/><Relationship Id="rId30" Type="http://schemas.openxmlformats.org/officeDocument/2006/relationships/image" Target="../media/image8.png"/><Relationship Id="rId35" Type="http://schemas.openxmlformats.org/officeDocument/2006/relationships/image" Target="../media/image157.png"/><Relationship Id="rId43" Type="http://schemas.openxmlformats.org/officeDocument/2006/relationships/image" Target="../media/image165.png"/><Relationship Id="rId48" Type="http://schemas.openxmlformats.org/officeDocument/2006/relationships/image" Target="../media/image169.png"/><Relationship Id="rId56" Type="http://schemas.openxmlformats.org/officeDocument/2006/relationships/image" Target="../media/image177.png"/><Relationship Id="rId8" Type="http://schemas.openxmlformats.org/officeDocument/2006/relationships/image" Target="../media/image132.png"/><Relationship Id="rId51" Type="http://schemas.openxmlformats.org/officeDocument/2006/relationships/image" Target="../media/image172.png"/><Relationship Id="rId3" Type="http://schemas.openxmlformats.org/officeDocument/2006/relationships/image" Target="../media/image127.png"/><Relationship Id="rId12" Type="http://schemas.openxmlformats.org/officeDocument/2006/relationships/image" Target="../media/image136.png"/><Relationship Id="rId17" Type="http://schemas.openxmlformats.org/officeDocument/2006/relationships/image" Target="../media/image141.png"/><Relationship Id="rId25" Type="http://schemas.openxmlformats.org/officeDocument/2006/relationships/image" Target="../media/image149.png"/><Relationship Id="rId33" Type="http://schemas.openxmlformats.org/officeDocument/2006/relationships/image" Target="../media/image155.png"/><Relationship Id="rId38" Type="http://schemas.openxmlformats.org/officeDocument/2006/relationships/image" Target="../media/image160.png"/><Relationship Id="rId46" Type="http://schemas.openxmlformats.org/officeDocument/2006/relationships/image" Target="../media/image3.png"/><Relationship Id="rId59" Type="http://schemas.openxmlformats.org/officeDocument/2006/relationships/image" Target="../media/image180.png"/><Relationship Id="rId20" Type="http://schemas.openxmlformats.org/officeDocument/2006/relationships/image" Target="../media/image144.png"/><Relationship Id="rId41" Type="http://schemas.openxmlformats.org/officeDocument/2006/relationships/image" Target="../media/image163.png"/><Relationship Id="rId54" Type="http://schemas.openxmlformats.org/officeDocument/2006/relationships/image" Target="../media/image175.png"/><Relationship Id="rId62" Type="http://schemas.openxmlformats.org/officeDocument/2006/relationships/image" Target="../media/image183.png"/><Relationship Id="rId1" Type="http://schemas.openxmlformats.org/officeDocument/2006/relationships/image" Target="../media/image125.png"/><Relationship Id="rId6" Type="http://schemas.openxmlformats.org/officeDocument/2006/relationships/image" Target="../media/image130.png"/><Relationship Id="rId15" Type="http://schemas.openxmlformats.org/officeDocument/2006/relationships/image" Target="../media/image139.png"/><Relationship Id="rId23" Type="http://schemas.openxmlformats.org/officeDocument/2006/relationships/image" Target="../media/image147.png"/><Relationship Id="rId28" Type="http://schemas.openxmlformats.org/officeDocument/2006/relationships/image" Target="../media/image151.png"/><Relationship Id="rId36" Type="http://schemas.openxmlformats.org/officeDocument/2006/relationships/image" Target="../media/image158.png"/><Relationship Id="rId49" Type="http://schemas.openxmlformats.org/officeDocument/2006/relationships/image" Target="../media/image170.png"/><Relationship Id="rId57" Type="http://schemas.openxmlformats.org/officeDocument/2006/relationships/image" Target="../media/image178.png"/><Relationship Id="rId10" Type="http://schemas.openxmlformats.org/officeDocument/2006/relationships/image" Target="../media/image134.png"/><Relationship Id="rId31" Type="http://schemas.openxmlformats.org/officeDocument/2006/relationships/image" Target="../media/image153.png"/><Relationship Id="rId44" Type="http://schemas.openxmlformats.org/officeDocument/2006/relationships/image" Target="../media/image166.png"/><Relationship Id="rId52" Type="http://schemas.openxmlformats.org/officeDocument/2006/relationships/image" Target="../media/image173.png"/><Relationship Id="rId60" Type="http://schemas.openxmlformats.org/officeDocument/2006/relationships/image" Target="../media/image181.png"/><Relationship Id="rId4" Type="http://schemas.openxmlformats.org/officeDocument/2006/relationships/image" Target="../media/image128.png"/><Relationship Id="rId9" Type="http://schemas.openxmlformats.org/officeDocument/2006/relationships/image" Target="../media/image133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6.png"/><Relationship Id="rId18" Type="http://schemas.openxmlformats.org/officeDocument/2006/relationships/image" Target="../media/image201.png"/><Relationship Id="rId26" Type="http://schemas.openxmlformats.org/officeDocument/2006/relationships/image" Target="../media/image208.png"/><Relationship Id="rId39" Type="http://schemas.openxmlformats.org/officeDocument/2006/relationships/image" Target="../media/image221.png"/><Relationship Id="rId21" Type="http://schemas.openxmlformats.org/officeDocument/2006/relationships/image" Target="../media/image203.png"/><Relationship Id="rId34" Type="http://schemas.openxmlformats.org/officeDocument/2006/relationships/image" Target="../media/image216.png"/><Relationship Id="rId42" Type="http://schemas.openxmlformats.org/officeDocument/2006/relationships/image" Target="../media/image224.png"/><Relationship Id="rId47" Type="http://schemas.openxmlformats.org/officeDocument/2006/relationships/image" Target="../media/image228.png"/><Relationship Id="rId50" Type="http://schemas.openxmlformats.org/officeDocument/2006/relationships/image" Target="../media/image230.png"/><Relationship Id="rId7" Type="http://schemas.openxmlformats.org/officeDocument/2006/relationships/image" Target="../media/image190.png"/><Relationship Id="rId2" Type="http://schemas.openxmlformats.org/officeDocument/2006/relationships/image" Target="../media/image185.png"/><Relationship Id="rId16" Type="http://schemas.openxmlformats.org/officeDocument/2006/relationships/image" Target="../media/image199.png"/><Relationship Id="rId29" Type="http://schemas.openxmlformats.org/officeDocument/2006/relationships/image" Target="../media/image211.png"/><Relationship Id="rId11" Type="http://schemas.openxmlformats.org/officeDocument/2006/relationships/image" Target="../media/image194.png"/><Relationship Id="rId24" Type="http://schemas.openxmlformats.org/officeDocument/2006/relationships/image" Target="../media/image206.png"/><Relationship Id="rId32" Type="http://schemas.openxmlformats.org/officeDocument/2006/relationships/image" Target="../media/image214.png"/><Relationship Id="rId37" Type="http://schemas.openxmlformats.org/officeDocument/2006/relationships/image" Target="../media/image219.png"/><Relationship Id="rId40" Type="http://schemas.openxmlformats.org/officeDocument/2006/relationships/image" Target="../media/image222.png"/><Relationship Id="rId45" Type="http://schemas.openxmlformats.org/officeDocument/2006/relationships/image" Target="../media/image226.png"/><Relationship Id="rId53" Type="http://schemas.openxmlformats.org/officeDocument/2006/relationships/image" Target="../media/image233.png"/><Relationship Id="rId5" Type="http://schemas.openxmlformats.org/officeDocument/2006/relationships/image" Target="../media/image188.png"/><Relationship Id="rId10" Type="http://schemas.openxmlformats.org/officeDocument/2006/relationships/image" Target="../media/image193.png"/><Relationship Id="rId19" Type="http://schemas.openxmlformats.org/officeDocument/2006/relationships/image" Target="../media/image202.png"/><Relationship Id="rId31" Type="http://schemas.openxmlformats.org/officeDocument/2006/relationships/image" Target="../media/image213.png"/><Relationship Id="rId44" Type="http://schemas.openxmlformats.org/officeDocument/2006/relationships/image" Target="../media/image225.png"/><Relationship Id="rId52" Type="http://schemas.openxmlformats.org/officeDocument/2006/relationships/image" Target="../media/image232.png"/><Relationship Id="rId4" Type="http://schemas.openxmlformats.org/officeDocument/2006/relationships/image" Target="../media/image187.png"/><Relationship Id="rId9" Type="http://schemas.openxmlformats.org/officeDocument/2006/relationships/image" Target="../media/image192.png"/><Relationship Id="rId14" Type="http://schemas.openxmlformats.org/officeDocument/2006/relationships/image" Target="../media/image197.png"/><Relationship Id="rId22" Type="http://schemas.openxmlformats.org/officeDocument/2006/relationships/image" Target="../media/image204.png"/><Relationship Id="rId27" Type="http://schemas.openxmlformats.org/officeDocument/2006/relationships/image" Target="../media/image209.png"/><Relationship Id="rId30" Type="http://schemas.openxmlformats.org/officeDocument/2006/relationships/image" Target="../media/image212.png"/><Relationship Id="rId35" Type="http://schemas.openxmlformats.org/officeDocument/2006/relationships/image" Target="../media/image217.png"/><Relationship Id="rId43" Type="http://schemas.openxmlformats.org/officeDocument/2006/relationships/image" Target="../media/image12.png"/><Relationship Id="rId48" Type="http://schemas.openxmlformats.org/officeDocument/2006/relationships/image" Target="../media/image229.png"/><Relationship Id="rId8" Type="http://schemas.openxmlformats.org/officeDocument/2006/relationships/image" Target="../media/image191.png"/><Relationship Id="rId51" Type="http://schemas.openxmlformats.org/officeDocument/2006/relationships/image" Target="../media/image231.png"/><Relationship Id="rId3" Type="http://schemas.openxmlformats.org/officeDocument/2006/relationships/image" Target="../media/image186.png"/><Relationship Id="rId12" Type="http://schemas.openxmlformats.org/officeDocument/2006/relationships/image" Target="../media/image195.png"/><Relationship Id="rId17" Type="http://schemas.openxmlformats.org/officeDocument/2006/relationships/image" Target="../media/image200.png"/><Relationship Id="rId25" Type="http://schemas.openxmlformats.org/officeDocument/2006/relationships/image" Target="../media/image207.png"/><Relationship Id="rId33" Type="http://schemas.openxmlformats.org/officeDocument/2006/relationships/image" Target="../media/image215.png"/><Relationship Id="rId38" Type="http://schemas.openxmlformats.org/officeDocument/2006/relationships/image" Target="../media/image220.png"/><Relationship Id="rId46" Type="http://schemas.openxmlformats.org/officeDocument/2006/relationships/image" Target="../media/image227.png"/><Relationship Id="rId20" Type="http://schemas.openxmlformats.org/officeDocument/2006/relationships/image" Target="../media/image9.png"/><Relationship Id="rId41" Type="http://schemas.openxmlformats.org/officeDocument/2006/relationships/image" Target="../media/image223.png"/><Relationship Id="rId1" Type="http://schemas.openxmlformats.org/officeDocument/2006/relationships/image" Target="../media/image184.png"/><Relationship Id="rId6" Type="http://schemas.openxmlformats.org/officeDocument/2006/relationships/image" Target="../media/image189.png"/><Relationship Id="rId15" Type="http://schemas.openxmlformats.org/officeDocument/2006/relationships/image" Target="../media/image198.png"/><Relationship Id="rId23" Type="http://schemas.openxmlformats.org/officeDocument/2006/relationships/image" Target="../media/image205.png"/><Relationship Id="rId28" Type="http://schemas.openxmlformats.org/officeDocument/2006/relationships/image" Target="../media/image210.png"/><Relationship Id="rId36" Type="http://schemas.openxmlformats.org/officeDocument/2006/relationships/image" Target="../media/image218.png"/><Relationship Id="rId4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250208</xdr:colOff>
      <xdr:row>9</xdr:row>
      <xdr:rowOff>92252</xdr:rowOff>
    </xdr:from>
    <xdr:to>
      <xdr:col>18</xdr:col>
      <xdr:colOff>261581</xdr:colOff>
      <xdr:row>20</xdr:row>
      <xdr:rowOff>102355</xdr:rowOff>
    </xdr:to>
    <xdr:pic>
      <xdr:nvPicPr>
        <xdr:cNvPr id="2" name="Paveikslėlis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6954" y="1775476"/>
          <a:ext cx="3696269" cy="2148253"/>
        </a:xfrm>
        <a:prstGeom prst="rect">
          <a:avLst/>
        </a:prstGeom>
      </xdr:spPr>
    </xdr:pic>
    <xdr:clientData/>
  </xdr:twoCellAnchor>
  <xdr:twoCellAnchor editAs="oneCell">
    <xdr:from>
      <xdr:col>18</xdr:col>
      <xdr:colOff>454923</xdr:colOff>
      <xdr:row>8</xdr:row>
      <xdr:rowOff>77378</xdr:rowOff>
    </xdr:from>
    <xdr:to>
      <xdr:col>25</xdr:col>
      <xdr:colOff>580029</xdr:colOff>
      <xdr:row>19</xdr:row>
      <xdr:rowOff>167352</xdr:rowOff>
    </xdr:to>
    <xdr:pic>
      <xdr:nvPicPr>
        <xdr:cNvPr id="3" name="Paveikslėlis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16565" y="1578632"/>
          <a:ext cx="4424151" cy="2228123"/>
        </a:xfrm>
        <a:prstGeom prst="rect">
          <a:avLst/>
        </a:prstGeom>
      </xdr:spPr>
    </xdr:pic>
    <xdr:clientData/>
  </xdr:twoCellAnchor>
  <xdr:twoCellAnchor editAs="oneCell">
    <xdr:from>
      <xdr:col>10</xdr:col>
      <xdr:colOff>955343</xdr:colOff>
      <xdr:row>22</xdr:row>
      <xdr:rowOff>113733</xdr:rowOff>
    </xdr:from>
    <xdr:to>
      <xdr:col>15</xdr:col>
      <xdr:colOff>79612</xdr:colOff>
      <xdr:row>31</xdr:row>
      <xdr:rowOff>202314</xdr:rowOff>
    </xdr:to>
    <xdr:pic>
      <xdr:nvPicPr>
        <xdr:cNvPr id="4" name="Paveikslėlis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6089" y="4299046"/>
          <a:ext cx="3252717" cy="1760432"/>
        </a:xfrm>
        <a:prstGeom prst="rect">
          <a:avLst/>
        </a:prstGeom>
      </xdr:spPr>
    </xdr:pic>
    <xdr:clientData/>
  </xdr:twoCellAnchor>
  <xdr:twoCellAnchor editAs="oneCell">
    <xdr:from>
      <xdr:col>10</xdr:col>
      <xdr:colOff>807493</xdr:colOff>
      <xdr:row>32</xdr:row>
      <xdr:rowOff>34119</xdr:rowOff>
    </xdr:from>
    <xdr:to>
      <xdr:col>15</xdr:col>
      <xdr:colOff>181971</xdr:colOff>
      <xdr:row>41</xdr:row>
      <xdr:rowOff>7552</xdr:rowOff>
    </xdr:to>
    <xdr:pic>
      <xdr:nvPicPr>
        <xdr:cNvPr id="5" name="Paveikslėlis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8239" y="6107373"/>
          <a:ext cx="3502926" cy="1599791"/>
        </a:xfrm>
        <a:prstGeom prst="rect">
          <a:avLst/>
        </a:prstGeom>
      </xdr:spPr>
    </xdr:pic>
    <xdr:clientData/>
  </xdr:twoCellAnchor>
  <xdr:twoCellAnchor editAs="oneCell">
    <xdr:from>
      <xdr:col>12</xdr:col>
      <xdr:colOff>341196</xdr:colOff>
      <xdr:row>41</xdr:row>
      <xdr:rowOff>136478</xdr:rowOff>
    </xdr:from>
    <xdr:to>
      <xdr:col>18</xdr:col>
      <xdr:colOff>296177</xdr:colOff>
      <xdr:row>52</xdr:row>
      <xdr:rowOff>143</xdr:rowOff>
    </xdr:to>
    <xdr:pic>
      <xdr:nvPicPr>
        <xdr:cNvPr id="6" name="Paveikslėlis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7942" y="7836090"/>
          <a:ext cx="3639877" cy="1944949"/>
        </a:xfrm>
        <a:prstGeom prst="rect">
          <a:avLst/>
        </a:prstGeom>
      </xdr:spPr>
    </xdr:pic>
    <xdr:clientData/>
  </xdr:twoCellAnchor>
  <xdr:twoCellAnchor editAs="oneCell">
    <xdr:from>
      <xdr:col>18</xdr:col>
      <xdr:colOff>398059</xdr:colOff>
      <xdr:row>41</xdr:row>
      <xdr:rowOff>45492</xdr:rowOff>
    </xdr:from>
    <xdr:to>
      <xdr:col>24</xdr:col>
      <xdr:colOff>452809</xdr:colOff>
      <xdr:row>51</xdr:row>
      <xdr:rowOff>79611</xdr:rowOff>
    </xdr:to>
    <xdr:pic>
      <xdr:nvPicPr>
        <xdr:cNvPr id="7" name="Paveikslėlis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59701" y="7745104"/>
          <a:ext cx="3739645" cy="1933433"/>
        </a:xfrm>
        <a:prstGeom prst="rect">
          <a:avLst/>
        </a:prstGeom>
      </xdr:spPr>
    </xdr:pic>
    <xdr:clientData/>
  </xdr:twoCellAnchor>
  <xdr:twoCellAnchor editAs="oneCell">
    <xdr:from>
      <xdr:col>10</xdr:col>
      <xdr:colOff>636896</xdr:colOff>
      <xdr:row>52</xdr:row>
      <xdr:rowOff>136478</xdr:rowOff>
    </xdr:from>
    <xdr:to>
      <xdr:col>14</xdr:col>
      <xdr:colOff>386686</xdr:colOff>
      <xdr:row>62</xdr:row>
      <xdr:rowOff>139337</xdr:rowOff>
    </xdr:to>
    <xdr:pic>
      <xdr:nvPicPr>
        <xdr:cNvPr id="8" name="Paveikslėlis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7642" y="9917374"/>
          <a:ext cx="3264089" cy="1822560"/>
        </a:xfrm>
        <a:prstGeom prst="rect">
          <a:avLst/>
        </a:prstGeom>
      </xdr:spPr>
    </xdr:pic>
    <xdr:clientData/>
  </xdr:twoCellAnchor>
  <xdr:twoCellAnchor editAs="oneCell">
    <xdr:from>
      <xdr:col>14</xdr:col>
      <xdr:colOff>523164</xdr:colOff>
      <xdr:row>52</xdr:row>
      <xdr:rowOff>22747</xdr:rowOff>
    </xdr:from>
    <xdr:to>
      <xdr:col>20</xdr:col>
      <xdr:colOff>401694</xdr:colOff>
      <xdr:row>62</xdr:row>
      <xdr:rowOff>34120</xdr:rowOff>
    </xdr:to>
    <xdr:pic>
      <xdr:nvPicPr>
        <xdr:cNvPr id="9" name="Paveikslėlis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8209" y="9803643"/>
          <a:ext cx="3563425" cy="1831074"/>
        </a:xfrm>
        <a:prstGeom prst="rect">
          <a:avLst/>
        </a:prstGeom>
      </xdr:spPr>
    </xdr:pic>
    <xdr:clientData/>
  </xdr:twoCellAnchor>
  <xdr:twoCellAnchor editAs="oneCell">
    <xdr:from>
      <xdr:col>10</xdr:col>
      <xdr:colOff>318450</xdr:colOff>
      <xdr:row>62</xdr:row>
      <xdr:rowOff>90986</xdr:rowOff>
    </xdr:from>
    <xdr:to>
      <xdr:col>15</xdr:col>
      <xdr:colOff>376954</xdr:colOff>
      <xdr:row>73</xdr:row>
      <xdr:rowOff>34120</xdr:rowOff>
    </xdr:to>
    <xdr:pic>
      <xdr:nvPicPr>
        <xdr:cNvPr id="10" name="Paveikslėlis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9196" y="11691583"/>
          <a:ext cx="4186952" cy="1944806"/>
        </a:xfrm>
        <a:prstGeom prst="rect">
          <a:avLst/>
        </a:prstGeom>
      </xdr:spPr>
    </xdr:pic>
    <xdr:clientData/>
  </xdr:twoCellAnchor>
  <xdr:twoCellAnchor editAs="oneCell">
    <xdr:from>
      <xdr:col>12</xdr:col>
      <xdr:colOff>90984</xdr:colOff>
      <xdr:row>72</xdr:row>
      <xdr:rowOff>125105</xdr:rowOff>
    </xdr:from>
    <xdr:to>
      <xdr:col>18</xdr:col>
      <xdr:colOff>375312</xdr:colOff>
      <xdr:row>82</xdr:row>
      <xdr:rowOff>146826</xdr:rowOff>
    </xdr:to>
    <xdr:pic>
      <xdr:nvPicPr>
        <xdr:cNvPr id="12" name="Paveikslėlis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7730" y="13545404"/>
          <a:ext cx="3969224" cy="1921034"/>
        </a:xfrm>
        <a:prstGeom prst="rect">
          <a:avLst/>
        </a:prstGeom>
      </xdr:spPr>
    </xdr:pic>
    <xdr:clientData/>
  </xdr:twoCellAnchor>
  <xdr:twoCellAnchor editAs="oneCell">
    <xdr:from>
      <xdr:col>18</xdr:col>
      <xdr:colOff>398059</xdr:colOff>
      <xdr:row>71</xdr:row>
      <xdr:rowOff>0</xdr:rowOff>
    </xdr:from>
    <xdr:to>
      <xdr:col>25</xdr:col>
      <xdr:colOff>268476</xdr:colOff>
      <xdr:row>82</xdr:row>
      <xdr:rowOff>34120</xdr:rowOff>
    </xdr:to>
    <xdr:pic>
      <xdr:nvPicPr>
        <xdr:cNvPr id="13" name="Paveikslėlis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59701" y="13238328"/>
          <a:ext cx="4169462" cy="2115403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534537</xdr:colOff>
      <xdr:row>93</xdr:row>
      <xdr:rowOff>56865</xdr:rowOff>
    </xdr:from>
    <xdr:to>
      <xdr:col>17</xdr:col>
      <xdr:colOff>356369</xdr:colOff>
      <xdr:row>106</xdr:row>
      <xdr:rowOff>73897</xdr:rowOff>
    </xdr:to>
    <xdr:pic>
      <xdr:nvPicPr>
        <xdr:cNvPr id="14" name="Paveikslėlis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5283" y="17378149"/>
          <a:ext cx="5178579" cy="2382644"/>
        </a:xfrm>
        <a:prstGeom prst="rect">
          <a:avLst/>
        </a:prstGeom>
      </xdr:spPr>
    </xdr:pic>
    <xdr:clientData/>
  </xdr:twoCellAnchor>
  <xdr:twoCellAnchor editAs="oneCell">
    <xdr:from>
      <xdr:col>10</xdr:col>
      <xdr:colOff>705134</xdr:colOff>
      <xdr:row>83</xdr:row>
      <xdr:rowOff>22748</xdr:rowOff>
    </xdr:from>
    <xdr:to>
      <xdr:col>14</xdr:col>
      <xdr:colOff>454925</xdr:colOff>
      <xdr:row>92</xdr:row>
      <xdr:rowOff>151604</xdr:rowOff>
    </xdr:to>
    <xdr:pic>
      <xdr:nvPicPr>
        <xdr:cNvPr id="15" name="Paveikslėlis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5880" y="15524330"/>
          <a:ext cx="3264090" cy="1766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3</xdr:col>
      <xdr:colOff>690308</xdr:colOff>
      <xdr:row>21</xdr:row>
      <xdr:rowOff>2405</xdr:rowOff>
    </xdr:to>
    <xdr:pic>
      <xdr:nvPicPr>
        <xdr:cNvPr id="2" name="Paveikslėlis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143000"/>
          <a:ext cx="3322320" cy="109727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21</xdr:row>
      <xdr:rowOff>15241</xdr:rowOff>
    </xdr:from>
    <xdr:to>
      <xdr:col>5</xdr:col>
      <xdr:colOff>289775</xdr:colOff>
      <xdr:row>35</xdr:row>
      <xdr:rowOff>38101</xdr:rowOff>
    </xdr:to>
    <xdr:pic>
      <xdr:nvPicPr>
        <xdr:cNvPr id="3" name="Paveikslėlis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747" y="4082818"/>
          <a:ext cx="4572000" cy="26201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15</xdr:row>
      <xdr:rowOff>15240</xdr:rowOff>
    </xdr:from>
    <xdr:to>
      <xdr:col>12</xdr:col>
      <xdr:colOff>510542</xdr:colOff>
      <xdr:row>21</xdr:row>
      <xdr:rowOff>15240</xdr:rowOff>
    </xdr:to>
    <xdr:pic>
      <xdr:nvPicPr>
        <xdr:cNvPr id="4" name="Paveikslėlis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1" y="2941320"/>
          <a:ext cx="3558540" cy="109728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15240</xdr:rowOff>
    </xdr:from>
    <xdr:to>
      <xdr:col>14</xdr:col>
      <xdr:colOff>398273</xdr:colOff>
      <xdr:row>35</xdr:row>
      <xdr:rowOff>76200</xdr:rowOff>
    </xdr:to>
    <xdr:pic>
      <xdr:nvPicPr>
        <xdr:cNvPr id="5" name="Paveikslėlis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038600"/>
          <a:ext cx="4665472" cy="2667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15</xdr:row>
      <xdr:rowOff>1</xdr:rowOff>
    </xdr:from>
    <xdr:to>
      <xdr:col>21</xdr:col>
      <xdr:colOff>510541</xdr:colOff>
      <xdr:row>21</xdr:row>
      <xdr:rowOff>5930</xdr:rowOff>
    </xdr:to>
    <xdr:pic>
      <xdr:nvPicPr>
        <xdr:cNvPr id="6" name="Paveikslėlis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1" y="1143001"/>
          <a:ext cx="3558540" cy="1089660"/>
        </a:xfrm>
        <a:prstGeom prst="rect">
          <a:avLst/>
        </a:prstGeom>
      </xdr:spPr>
    </xdr:pic>
    <xdr:clientData/>
  </xdr:twoCellAnchor>
  <xdr:twoCellAnchor editAs="oneCell">
    <xdr:from>
      <xdr:col>15</xdr:col>
      <xdr:colOff>601981</xdr:colOff>
      <xdr:row>20</xdr:row>
      <xdr:rowOff>167640</xdr:rowOff>
    </xdr:from>
    <xdr:to>
      <xdr:col>23</xdr:col>
      <xdr:colOff>396240</xdr:colOff>
      <xdr:row>35</xdr:row>
      <xdr:rowOff>99058</xdr:rowOff>
    </xdr:to>
    <xdr:pic>
      <xdr:nvPicPr>
        <xdr:cNvPr id="7" name="Paveikslėlis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55881" y="4008120"/>
          <a:ext cx="4671059" cy="272034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30</xdr:col>
      <xdr:colOff>472439</xdr:colOff>
      <xdr:row>20</xdr:row>
      <xdr:rowOff>166591</xdr:rowOff>
    </xdr:to>
    <xdr:pic>
      <xdr:nvPicPr>
        <xdr:cNvPr id="8" name="Paveikslėlis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8800" y="1143000"/>
          <a:ext cx="3520440" cy="1080989"/>
        </a:xfrm>
        <a:prstGeom prst="rect">
          <a:avLst/>
        </a:prstGeom>
      </xdr:spPr>
    </xdr:pic>
    <xdr:clientData/>
  </xdr:twoCellAnchor>
  <xdr:twoCellAnchor editAs="oneCell">
    <xdr:from>
      <xdr:col>24</xdr:col>
      <xdr:colOff>601980</xdr:colOff>
      <xdr:row>20</xdr:row>
      <xdr:rowOff>167640</xdr:rowOff>
    </xdr:from>
    <xdr:to>
      <xdr:col>32</xdr:col>
      <xdr:colOff>236220</xdr:colOff>
      <xdr:row>36</xdr:row>
      <xdr:rowOff>13416</xdr:rowOff>
    </xdr:to>
    <xdr:pic>
      <xdr:nvPicPr>
        <xdr:cNvPr id="9" name="Paveikslėlis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32680" y="4008120"/>
          <a:ext cx="4511040" cy="281757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13</xdr:col>
      <xdr:colOff>13306</xdr:colOff>
      <xdr:row>44</xdr:row>
      <xdr:rowOff>4836</xdr:rowOff>
    </xdr:to>
    <xdr:pic>
      <xdr:nvPicPr>
        <xdr:cNvPr id="10" name="Paveikslėlis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62057" y="7260771"/>
          <a:ext cx="3670905" cy="11430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44</xdr:row>
      <xdr:rowOff>0</xdr:rowOff>
    </xdr:from>
    <xdr:to>
      <xdr:col>14</xdr:col>
      <xdr:colOff>315688</xdr:colOff>
      <xdr:row>56</xdr:row>
      <xdr:rowOff>68351</xdr:rowOff>
    </xdr:to>
    <xdr:pic>
      <xdr:nvPicPr>
        <xdr:cNvPr id="11" name="Paveikslėlis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2058" y="8414657"/>
          <a:ext cx="4582886" cy="2289038"/>
        </a:xfrm>
        <a:prstGeom prst="rect">
          <a:avLst/>
        </a:prstGeom>
      </xdr:spPr>
    </xdr:pic>
    <xdr:clientData/>
  </xdr:twoCellAnchor>
  <xdr:twoCellAnchor editAs="oneCell">
    <xdr:from>
      <xdr:col>1</xdr:col>
      <xdr:colOff>16212</xdr:colOff>
      <xdr:row>38</xdr:row>
      <xdr:rowOff>48638</xdr:rowOff>
    </xdr:from>
    <xdr:to>
      <xdr:col>4</xdr:col>
      <xdr:colOff>332972</xdr:colOff>
      <xdr:row>44</xdr:row>
      <xdr:rowOff>39591</xdr:rowOff>
    </xdr:to>
    <xdr:pic>
      <xdr:nvPicPr>
        <xdr:cNvPr id="12" name="Paveikslėlis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297" y="7117404"/>
          <a:ext cx="3770079" cy="110963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44</xdr:row>
      <xdr:rowOff>0</xdr:rowOff>
    </xdr:from>
    <xdr:to>
      <xdr:col>5</xdr:col>
      <xdr:colOff>500283</xdr:colOff>
      <xdr:row>56</xdr:row>
      <xdr:rowOff>141547</xdr:rowOff>
    </xdr:to>
    <xdr:pic>
      <xdr:nvPicPr>
        <xdr:cNvPr id="13" name="Paveikslėlis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8414657"/>
          <a:ext cx="4778828" cy="236223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38</xdr:row>
      <xdr:rowOff>0</xdr:rowOff>
    </xdr:from>
    <xdr:to>
      <xdr:col>22</xdr:col>
      <xdr:colOff>186531</xdr:colOff>
      <xdr:row>44</xdr:row>
      <xdr:rowOff>10732</xdr:rowOff>
    </xdr:to>
    <xdr:pic>
      <xdr:nvPicPr>
        <xdr:cNvPr id="14" name="Paveikslėlis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3662" y="7212169"/>
          <a:ext cx="3857010" cy="114836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44</xdr:row>
      <xdr:rowOff>0</xdr:rowOff>
    </xdr:from>
    <xdr:to>
      <xdr:col>23</xdr:col>
      <xdr:colOff>236113</xdr:colOff>
      <xdr:row>57</xdr:row>
      <xdr:rowOff>2741</xdr:rowOff>
    </xdr:to>
    <xdr:pic>
      <xdr:nvPicPr>
        <xdr:cNvPr id="15" name="Paveikslėlis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3662" y="8349803"/>
          <a:ext cx="4518338" cy="237460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38</xdr:row>
      <xdr:rowOff>1</xdr:rowOff>
    </xdr:from>
    <xdr:to>
      <xdr:col>31</xdr:col>
      <xdr:colOff>64395</xdr:colOff>
      <xdr:row>44</xdr:row>
      <xdr:rowOff>4085</xdr:rowOff>
    </xdr:to>
    <xdr:pic>
      <xdr:nvPicPr>
        <xdr:cNvPr id="16" name="Paveikslėlis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89380" y="7212170"/>
          <a:ext cx="3734874" cy="1141718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44</xdr:row>
      <xdr:rowOff>21464</xdr:rowOff>
    </xdr:from>
    <xdr:to>
      <xdr:col>32</xdr:col>
      <xdr:colOff>534403</xdr:colOff>
      <xdr:row>57</xdr:row>
      <xdr:rowOff>32195</xdr:rowOff>
    </xdr:to>
    <xdr:pic>
      <xdr:nvPicPr>
        <xdr:cNvPr id="17" name="Paveikslėlis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89381" y="8371267"/>
          <a:ext cx="4816628" cy="2382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4</xdr:col>
      <xdr:colOff>32198</xdr:colOff>
      <xdr:row>71</xdr:row>
      <xdr:rowOff>163222</xdr:rowOff>
    </xdr:to>
    <xdr:pic>
      <xdr:nvPicPr>
        <xdr:cNvPr id="18" name="Paveikslėlis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462" y="12030808"/>
          <a:ext cx="3490505" cy="10424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5</xdr:col>
      <xdr:colOff>405937</xdr:colOff>
      <xdr:row>85</xdr:row>
      <xdr:rowOff>150254</xdr:rowOff>
    </xdr:to>
    <xdr:pic>
      <xdr:nvPicPr>
        <xdr:cNvPr id="19" name="Paveikslėlis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746" y="13286704"/>
          <a:ext cx="4688163" cy="2522113"/>
        </a:xfrm>
        <a:prstGeom prst="rect">
          <a:avLst/>
        </a:prstGeom>
      </xdr:spPr>
    </xdr:pic>
    <xdr:clientData/>
  </xdr:twoCellAnchor>
  <xdr:twoCellAnchor editAs="oneCell">
    <xdr:from>
      <xdr:col>1</xdr:col>
      <xdr:colOff>10438</xdr:colOff>
      <xdr:row>114</xdr:row>
      <xdr:rowOff>167013</xdr:rowOff>
    </xdr:from>
    <xdr:to>
      <xdr:col>4</xdr:col>
      <xdr:colOff>42636</xdr:colOff>
      <xdr:row>120</xdr:row>
      <xdr:rowOff>95754</xdr:rowOff>
    </xdr:to>
    <xdr:pic>
      <xdr:nvPicPr>
        <xdr:cNvPr id="20" name="Paveikslėlis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863" y="17390301"/>
          <a:ext cx="3497732" cy="10560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139522</xdr:rowOff>
    </xdr:from>
    <xdr:to>
      <xdr:col>5</xdr:col>
      <xdr:colOff>461493</xdr:colOff>
      <xdr:row>134</xdr:row>
      <xdr:rowOff>68601</xdr:rowOff>
    </xdr:to>
    <xdr:pic>
      <xdr:nvPicPr>
        <xdr:cNvPr id="21" name="Paveikslėlis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746" y="17987494"/>
          <a:ext cx="4743719" cy="248338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13</xdr:col>
      <xdr:colOff>21465</xdr:colOff>
      <xdr:row>72</xdr:row>
      <xdr:rowOff>3066</xdr:rowOff>
    </xdr:to>
    <xdr:pic>
      <xdr:nvPicPr>
        <xdr:cNvPr id="22" name="Paveikslėlis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6761" y="12192000"/>
          <a:ext cx="3691943" cy="109777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72</xdr:row>
      <xdr:rowOff>0</xdr:rowOff>
    </xdr:from>
    <xdr:to>
      <xdr:col>14</xdr:col>
      <xdr:colOff>383318</xdr:colOff>
      <xdr:row>85</xdr:row>
      <xdr:rowOff>32198</xdr:rowOff>
    </xdr:to>
    <xdr:pic>
      <xdr:nvPicPr>
        <xdr:cNvPr id="23" name="Paveikslėlis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6762" y="13286704"/>
          <a:ext cx="4665542" cy="2404057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115</xdr:row>
      <xdr:rowOff>0</xdr:rowOff>
    </xdr:from>
    <xdr:to>
      <xdr:col>13</xdr:col>
      <xdr:colOff>42931</xdr:colOff>
      <xdr:row>121</xdr:row>
      <xdr:rowOff>122</xdr:rowOff>
    </xdr:to>
    <xdr:pic>
      <xdr:nvPicPr>
        <xdr:cNvPr id="24" name="Paveikslėlis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6762" y="16935718"/>
          <a:ext cx="3713408" cy="109434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121</xdr:row>
      <xdr:rowOff>1</xdr:rowOff>
    </xdr:from>
    <xdr:to>
      <xdr:col>14</xdr:col>
      <xdr:colOff>532944</xdr:colOff>
      <xdr:row>135</xdr:row>
      <xdr:rowOff>10734</xdr:rowOff>
    </xdr:to>
    <xdr:pic>
      <xdr:nvPicPr>
        <xdr:cNvPr id="25" name="Paveikslėlis 2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6761" y="18030424"/>
          <a:ext cx="4815169" cy="256504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66</xdr:row>
      <xdr:rowOff>0</xdr:rowOff>
    </xdr:from>
    <xdr:to>
      <xdr:col>22</xdr:col>
      <xdr:colOff>53662</xdr:colOff>
      <xdr:row>72</xdr:row>
      <xdr:rowOff>36</xdr:rowOff>
    </xdr:to>
    <xdr:pic>
      <xdr:nvPicPr>
        <xdr:cNvPr id="28" name="Paveikslėlis 27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2479" y="12192000"/>
          <a:ext cx="3724141" cy="109208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72</xdr:row>
      <xdr:rowOff>0</xdr:rowOff>
    </xdr:from>
    <xdr:to>
      <xdr:col>23</xdr:col>
      <xdr:colOff>507306</xdr:colOff>
      <xdr:row>85</xdr:row>
      <xdr:rowOff>85860</xdr:rowOff>
    </xdr:to>
    <xdr:pic>
      <xdr:nvPicPr>
        <xdr:cNvPr id="29" name="Paveikslėlis 28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2479" y="13286704"/>
          <a:ext cx="4789531" cy="2457719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66</xdr:row>
      <xdr:rowOff>0</xdr:rowOff>
    </xdr:from>
    <xdr:to>
      <xdr:col>31</xdr:col>
      <xdr:colOff>42930</xdr:colOff>
      <xdr:row>72</xdr:row>
      <xdr:rowOff>3543</xdr:rowOff>
    </xdr:to>
    <xdr:pic>
      <xdr:nvPicPr>
        <xdr:cNvPr id="32" name="Paveikslėlis 31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8197" y="12192000"/>
          <a:ext cx="3713409" cy="109824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72</xdr:row>
      <xdr:rowOff>0</xdr:rowOff>
    </xdr:from>
    <xdr:to>
      <xdr:col>34</xdr:col>
      <xdr:colOff>105462</xdr:colOff>
      <xdr:row>86</xdr:row>
      <xdr:rowOff>2386</xdr:rowOff>
    </xdr:to>
    <xdr:pic>
      <xdr:nvPicPr>
        <xdr:cNvPr id="33" name="Paveikslėlis 32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8197" y="13286704"/>
          <a:ext cx="5611180" cy="2543578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115</xdr:row>
      <xdr:rowOff>0</xdr:rowOff>
    </xdr:from>
    <xdr:to>
      <xdr:col>31</xdr:col>
      <xdr:colOff>85860</xdr:colOff>
      <xdr:row>121</xdr:row>
      <xdr:rowOff>1050</xdr:rowOff>
    </xdr:to>
    <xdr:pic>
      <xdr:nvPicPr>
        <xdr:cNvPr id="34" name="Paveikslėlis 3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4046" y="21188795"/>
          <a:ext cx="3722678" cy="1092096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121</xdr:row>
      <xdr:rowOff>0</xdr:rowOff>
    </xdr:from>
    <xdr:to>
      <xdr:col>32</xdr:col>
      <xdr:colOff>481487</xdr:colOff>
      <xdr:row>135</xdr:row>
      <xdr:rowOff>0</xdr:rowOff>
    </xdr:to>
    <xdr:pic>
      <xdr:nvPicPr>
        <xdr:cNvPr id="35" name="Paveikslėlis 34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8198" y="18030423"/>
          <a:ext cx="4763712" cy="25543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4</xdr:col>
      <xdr:colOff>131885</xdr:colOff>
      <xdr:row>149</xdr:row>
      <xdr:rowOff>1508</xdr:rowOff>
    </xdr:to>
    <xdr:pic>
      <xdr:nvPicPr>
        <xdr:cNvPr id="26" name="Paveikslėlis 25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462" y="21746308"/>
          <a:ext cx="3590192" cy="10500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5</xdr:col>
      <xdr:colOff>142708</xdr:colOff>
      <xdr:row>161</xdr:row>
      <xdr:rowOff>117231</xdr:rowOff>
    </xdr:to>
    <xdr:pic>
      <xdr:nvPicPr>
        <xdr:cNvPr id="27" name="Paveikslėlis 26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462" y="22801385"/>
          <a:ext cx="4436284" cy="2227384"/>
        </a:xfrm>
        <a:prstGeom prst="rect">
          <a:avLst/>
        </a:prstGeom>
      </xdr:spPr>
    </xdr:pic>
    <xdr:clientData/>
  </xdr:twoCellAnchor>
  <xdr:twoCellAnchor editAs="oneCell">
    <xdr:from>
      <xdr:col>7</xdr:col>
      <xdr:colOff>10733</xdr:colOff>
      <xdr:row>142</xdr:row>
      <xdr:rowOff>0</xdr:rowOff>
    </xdr:from>
    <xdr:to>
      <xdr:col>13</xdr:col>
      <xdr:colOff>249914</xdr:colOff>
      <xdr:row>149</xdr:row>
      <xdr:rowOff>1</xdr:rowOff>
    </xdr:to>
    <xdr:pic>
      <xdr:nvPicPr>
        <xdr:cNvPr id="30" name="Paveikslėlis 29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7494" y="22291183"/>
          <a:ext cx="3909659" cy="127715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149</xdr:row>
      <xdr:rowOff>0</xdr:rowOff>
    </xdr:from>
    <xdr:to>
      <xdr:col>14</xdr:col>
      <xdr:colOff>482958</xdr:colOff>
      <xdr:row>162</xdr:row>
      <xdr:rowOff>30627</xdr:rowOff>
    </xdr:to>
    <xdr:pic>
      <xdr:nvPicPr>
        <xdr:cNvPr id="31" name="Paveikslėlis 30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6762" y="23568338"/>
          <a:ext cx="4765182" cy="2402487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142</xdr:row>
      <xdr:rowOff>0</xdr:rowOff>
    </xdr:from>
    <xdr:to>
      <xdr:col>22</xdr:col>
      <xdr:colOff>515156</xdr:colOff>
      <xdr:row>148</xdr:row>
      <xdr:rowOff>165783</xdr:rowOff>
    </xdr:to>
    <xdr:pic>
      <xdr:nvPicPr>
        <xdr:cNvPr id="36" name="Paveikslėlis 35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2480" y="22291183"/>
          <a:ext cx="4185634" cy="12604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149</xdr:row>
      <xdr:rowOff>0</xdr:rowOff>
    </xdr:from>
    <xdr:to>
      <xdr:col>24</xdr:col>
      <xdr:colOff>300</xdr:colOff>
      <xdr:row>162</xdr:row>
      <xdr:rowOff>21464</xdr:rowOff>
    </xdr:to>
    <xdr:pic>
      <xdr:nvPicPr>
        <xdr:cNvPr id="37" name="Paveikslėlis 36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2479" y="23568338"/>
          <a:ext cx="4894272" cy="239332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142</xdr:row>
      <xdr:rowOff>1</xdr:rowOff>
    </xdr:from>
    <xdr:to>
      <xdr:col>32</xdr:col>
      <xdr:colOff>96591</xdr:colOff>
      <xdr:row>149</xdr:row>
      <xdr:rowOff>21343</xdr:rowOff>
    </xdr:to>
    <xdr:pic>
      <xdr:nvPicPr>
        <xdr:cNvPr id="38" name="Paveikslėlis 37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8197" y="22291184"/>
          <a:ext cx="4378817" cy="129849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149</xdr:row>
      <xdr:rowOff>1</xdr:rowOff>
    </xdr:from>
    <xdr:to>
      <xdr:col>33</xdr:col>
      <xdr:colOff>64394</xdr:colOff>
      <xdr:row>162</xdr:row>
      <xdr:rowOff>130639</xdr:rowOff>
    </xdr:to>
    <xdr:pic>
      <xdr:nvPicPr>
        <xdr:cNvPr id="39" name="Paveikslėlis 38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8197" y="23568339"/>
          <a:ext cx="4958366" cy="2502498"/>
        </a:xfrm>
        <a:prstGeom prst="rect">
          <a:avLst/>
        </a:prstGeom>
      </xdr:spPr>
    </xdr:pic>
    <xdr:clientData/>
  </xdr:twoCellAnchor>
  <xdr:twoCellAnchor editAs="oneCell">
    <xdr:from>
      <xdr:col>25</xdr:col>
      <xdr:colOff>8964</xdr:colOff>
      <xdr:row>168</xdr:row>
      <xdr:rowOff>62753</xdr:rowOff>
    </xdr:from>
    <xdr:to>
      <xdr:col>32</xdr:col>
      <xdr:colOff>8964</xdr:colOff>
      <xdr:row>175</xdr:row>
      <xdr:rowOff>85179</xdr:rowOff>
    </xdr:to>
    <xdr:pic>
      <xdr:nvPicPr>
        <xdr:cNvPr id="40" name="Paveikslėlis 39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1858" y="26670000"/>
          <a:ext cx="4267200" cy="1277485"/>
        </a:xfrm>
        <a:prstGeom prst="rect">
          <a:avLst/>
        </a:prstGeom>
      </xdr:spPr>
    </xdr:pic>
    <xdr:clientData/>
  </xdr:twoCellAnchor>
  <xdr:twoCellAnchor editAs="oneCell">
    <xdr:from>
      <xdr:col>25</xdr:col>
      <xdr:colOff>17930</xdr:colOff>
      <xdr:row>175</xdr:row>
      <xdr:rowOff>107577</xdr:rowOff>
    </xdr:from>
    <xdr:to>
      <xdr:col>33</xdr:col>
      <xdr:colOff>99120</xdr:colOff>
      <xdr:row>188</xdr:row>
      <xdr:rowOff>161239</xdr:rowOff>
    </xdr:to>
    <xdr:pic>
      <xdr:nvPicPr>
        <xdr:cNvPr id="41" name="Paveikslėlis 40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0824" y="27969883"/>
          <a:ext cx="4957990" cy="2384485"/>
        </a:xfrm>
        <a:prstGeom prst="rect">
          <a:avLst/>
        </a:prstGeom>
      </xdr:spPr>
    </xdr:pic>
    <xdr:clientData/>
  </xdr:twoCellAnchor>
  <xdr:twoCellAnchor editAs="oneCell">
    <xdr:from>
      <xdr:col>0</xdr:col>
      <xdr:colOff>600635</xdr:colOff>
      <xdr:row>167</xdr:row>
      <xdr:rowOff>44825</xdr:rowOff>
    </xdr:from>
    <xdr:to>
      <xdr:col>4</xdr:col>
      <xdr:colOff>98359</xdr:colOff>
      <xdr:row>173</xdr:row>
      <xdr:rowOff>33375</xdr:rowOff>
    </xdr:to>
    <xdr:pic>
      <xdr:nvPicPr>
        <xdr:cNvPr id="43" name="Paveikslėlis 42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35" y="26472778"/>
          <a:ext cx="3576665" cy="1064316"/>
        </a:xfrm>
        <a:prstGeom prst="rect">
          <a:avLst/>
        </a:prstGeom>
      </xdr:spPr>
    </xdr:pic>
    <xdr:clientData/>
  </xdr:twoCellAnchor>
  <xdr:twoCellAnchor editAs="oneCell">
    <xdr:from>
      <xdr:col>1</xdr:col>
      <xdr:colOff>8965</xdr:colOff>
      <xdr:row>173</xdr:row>
      <xdr:rowOff>143435</xdr:rowOff>
    </xdr:from>
    <xdr:to>
      <xdr:col>5</xdr:col>
      <xdr:colOff>1667</xdr:colOff>
      <xdr:row>185</xdr:row>
      <xdr:rowOff>106363</xdr:rowOff>
    </xdr:to>
    <xdr:pic>
      <xdr:nvPicPr>
        <xdr:cNvPr id="44" name="Paveikslėlis 43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565" y="27647153"/>
          <a:ext cx="4285003" cy="2114456"/>
        </a:xfrm>
        <a:prstGeom prst="rect">
          <a:avLst/>
        </a:prstGeom>
      </xdr:spPr>
    </xdr:pic>
    <xdr:clientData/>
  </xdr:twoCellAnchor>
  <xdr:twoCellAnchor editAs="oneCell">
    <xdr:from>
      <xdr:col>6</xdr:col>
      <xdr:colOff>824755</xdr:colOff>
      <xdr:row>170</xdr:row>
      <xdr:rowOff>26894</xdr:rowOff>
    </xdr:from>
    <xdr:to>
      <xdr:col>13</xdr:col>
      <xdr:colOff>23235</xdr:colOff>
      <xdr:row>176</xdr:row>
      <xdr:rowOff>17297</xdr:rowOff>
    </xdr:to>
    <xdr:pic>
      <xdr:nvPicPr>
        <xdr:cNvPr id="45" name="Paveikslėlis 44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131" y="26992729"/>
          <a:ext cx="3689798" cy="1066168"/>
        </a:xfrm>
        <a:prstGeom prst="rect">
          <a:avLst/>
        </a:prstGeom>
      </xdr:spPr>
    </xdr:pic>
    <xdr:clientData/>
  </xdr:twoCellAnchor>
  <xdr:twoCellAnchor editAs="oneCell">
    <xdr:from>
      <xdr:col>6</xdr:col>
      <xdr:colOff>806824</xdr:colOff>
      <xdr:row>176</xdr:row>
      <xdr:rowOff>17930</xdr:rowOff>
    </xdr:from>
    <xdr:to>
      <xdr:col>14</xdr:col>
      <xdr:colOff>216336</xdr:colOff>
      <xdr:row>188</xdr:row>
      <xdr:rowOff>135986</xdr:rowOff>
    </xdr:to>
    <xdr:pic>
      <xdr:nvPicPr>
        <xdr:cNvPr id="47" name="Paveikslėlis 46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28059530"/>
          <a:ext cx="4510430" cy="226958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169</xdr:row>
      <xdr:rowOff>35860</xdr:rowOff>
    </xdr:from>
    <xdr:to>
      <xdr:col>22</xdr:col>
      <xdr:colOff>206732</xdr:colOff>
      <xdr:row>176</xdr:row>
      <xdr:rowOff>6048</xdr:rowOff>
    </xdr:to>
    <xdr:pic>
      <xdr:nvPicPr>
        <xdr:cNvPr id="48" name="Paveikslėlis 47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6494" y="26822401"/>
          <a:ext cx="3864332" cy="1215286"/>
        </a:xfrm>
        <a:prstGeom prst="rect">
          <a:avLst/>
        </a:prstGeom>
      </xdr:spPr>
    </xdr:pic>
    <xdr:clientData/>
  </xdr:twoCellAnchor>
  <xdr:twoCellAnchor editAs="oneCell">
    <xdr:from>
      <xdr:col>15</xdr:col>
      <xdr:colOff>600635</xdr:colOff>
      <xdr:row>175</xdr:row>
      <xdr:rowOff>143435</xdr:rowOff>
    </xdr:from>
    <xdr:to>
      <xdr:col>22</xdr:col>
      <xdr:colOff>518007</xdr:colOff>
      <xdr:row>187</xdr:row>
      <xdr:rowOff>82196</xdr:rowOff>
    </xdr:to>
    <xdr:pic>
      <xdr:nvPicPr>
        <xdr:cNvPr id="49" name="Paveikslėlis 48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7529" y="28005741"/>
          <a:ext cx="4184572" cy="20902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1</xdr:rowOff>
    </xdr:from>
    <xdr:to>
      <xdr:col>4</xdr:col>
      <xdr:colOff>277091</xdr:colOff>
      <xdr:row>201</xdr:row>
      <xdr:rowOff>156477</xdr:rowOff>
    </xdr:to>
    <xdr:pic>
      <xdr:nvPicPr>
        <xdr:cNvPr id="42" name="Paveikslėlis 41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909" y="32627456"/>
          <a:ext cx="3740727" cy="1080112"/>
        </a:xfrm>
        <a:prstGeom prst="rect">
          <a:avLst/>
        </a:prstGeom>
      </xdr:spPr>
    </xdr:pic>
    <xdr:clientData/>
  </xdr:twoCellAnchor>
  <xdr:twoCellAnchor editAs="oneCell">
    <xdr:from>
      <xdr:col>0</xdr:col>
      <xdr:colOff>588818</xdr:colOff>
      <xdr:row>201</xdr:row>
      <xdr:rowOff>173182</xdr:rowOff>
    </xdr:from>
    <xdr:to>
      <xdr:col>5</xdr:col>
      <xdr:colOff>29541</xdr:colOff>
      <xdr:row>213</xdr:row>
      <xdr:rowOff>46182</xdr:rowOff>
    </xdr:to>
    <xdr:pic>
      <xdr:nvPicPr>
        <xdr:cNvPr id="46" name="Paveikslėlis 45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" y="33724273"/>
          <a:ext cx="4347541" cy="2089727"/>
        </a:xfrm>
        <a:prstGeom prst="rect">
          <a:avLst/>
        </a:prstGeom>
      </xdr:spPr>
    </xdr:pic>
    <xdr:clientData/>
  </xdr:twoCellAnchor>
  <xdr:twoCellAnchor editAs="oneCell">
    <xdr:from>
      <xdr:col>0</xdr:col>
      <xdr:colOff>588818</xdr:colOff>
      <xdr:row>220</xdr:row>
      <xdr:rowOff>0</xdr:rowOff>
    </xdr:from>
    <xdr:to>
      <xdr:col>4</xdr:col>
      <xdr:colOff>184728</xdr:colOff>
      <xdr:row>225</xdr:row>
      <xdr:rowOff>137272</xdr:rowOff>
    </xdr:to>
    <xdr:pic>
      <xdr:nvPicPr>
        <xdr:cNvPr id="50" name="Paveikslėlis 49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" y="37060909"/>
          <a:ext cx="3671455" cy="1060908"/>
        </a:xfrm>
        <a:prstGeom prst="rect">
          <a:avLst/>
        </a:prstGeom>
      </xdr:spPr>
    </xdr:pic>
    <xdr:clientData/>
  </xdr:twoCellAnchor>
  <xdr:twoCellAnchor editAs="oneCell">
    <xdr:from>
      <xdr:col>0</xdr:col>
      <xdr:colOff>600363</xdr:colOff>
      <xdr:row>225</xdr:row>
      <xdr:rowOff>161636</xdr:rowOff>
    </xdr:from>
    <xdr:to>
      <xdr:col>5</xdr:col>
      <xdr:colOff>116248</xdr:colOff>
      <xdr:row>238</xdr:row>
      <xdr:rowOff>127000</xdr:rowOff>
    </xdr:to>
    <xdr:pic>
      <xdr:nvPicPr>
        <xdr:cNvPr id="51" name="Paveikslėlis 50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363" y="37961454"/>
          <a:ext cx="4422703" cy="2366819"/>
        </a:xfrm>
        <a:prstGeom prst="rect">
          <a:avLst/>
        </a:prstGeom>
      </xdr:spPr>
    </xdr:pic>
    <xdr:clientData/>
  </xdr:twoCellAnchor>
  <xdr:twoCellAnchor editAs="oneCell">
    <xdr:from>
      <xdr:col>1</xdr:col>
      <xdr:colOff>27759</xdr:colOff>
      <xdr:row>241</xdr:row>
      <xdr:rowOff>0</xdr:rowOff>
    </xdr:from>
    <xdr:to>
      <xdr:col>4</xdr:col>
      <xdr:colOff>304850</xdr:colOff>
      <xdr:row>247</xdr:row>
      <xdr:rowOff>13791</xdr:rowOff>
    </xdr:to>
    <xdr:pic>
      <xdr:nvPicPr>
        <xdr:cNvPr id="52" name="Paveikslėlis 51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44" y="39575362"/>
          <a:ext cx="3730410" cy="10838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5</xdr:col>
      <xdr:colOff>10904</xdr:colOff>
      <xdr:row>259</xdr:row>
      <xdr:rowOff>46181</xdr:rowOff>
    </xdr:to>
    <xdr:pic>
      <xdr:nvPicPr>
        <xdr:cNvPr id="53" name="Paveikslėlis 52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909" y="41863818"/>
          <a:ext cx="4305813" cy="226290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196</xdr:row>
      <xdr:rowOff>0</xdr:rowOff>
    </xdr:from>
    <xdr:to>
      <xdr:col>13</xdr:col>
      <xdr:colOff>4016</xdr:colOff>
      <xdr:row>202</xdr:row>
      <xdr:rowOff>7436</xdr:rowOff>
    </xdr:to>
    <xdr:pic>
      <xdr:nvPicPr>
        <xdr:cNvPr id="54" name="Paveikslėlis 53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9364" y="32627455"/>
          <a:ext cx="3659909" cy="11004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202</xdr:row>
      <xdr:rowOff>0</xdr:rowOff>
    </xdr:from>
    <xdr:to>
      <xdr:col>14</xdr:col>
      <xdr:colOff>40613</xdr:colOff>
      <xdr:row>214</xdr:row>
      <xdr:rowOff>3849</xdr:rowOff>
    </xdr:to>
    <xdr:pic>
      <xdr:nvPicPr>
        <xdr:cNvPr id="55" name="Paveikslėlis 5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9364" y="33735818"/>
          <a:ext cx="4323976" cy="2205182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220</xdr:row>
      <xdr:rowOff>0</xdr:rowOff>
    </xdr:from>
    <xdr:to>
      <xdr:col>13</xdr:col>
      <xdr:colOff>127001</xdr:colOff>
      <xdr:row>225</xdr:row>
      <xdr:rowOff>159857</xdr:rowOff>
    </xdr:to>
    <xdr:pic>
      <xdr:nvPicPr>
        <xdr:cNvPr id="56" name="Paveikslėlis 55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9365" y="37060909"/>
          <a:ext cx="3798454" cy="1083493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226</xdr:row>
      <xdr:rowOff>0</xdr:rowOff>
    </xdr:from>
    <xdr:to>
      <xdr:col>14</xdr:col>
      <xdr:colOff>357262</xdr:colOff>
      <xdr:row>238</xdr:row>
      <xdr:rowOff>0</xdr:rowOff>
    </xdr:to>
    <xdr:pic>
      <xdr:nvPicPr>
        <xdr:cNvPr id="57" name="Paveikslėlis 56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9365" y="38169273"/>
          <a:ext cx="4640624" cy="221672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241</xdr:row>
      <xdr:rowOff>1</xdr:rowOff>
    </xdr:from>
    <xdr:to>
      <xdr:col>12</xdr:col>
      <xdr:colOff>496455</xdr:colOff>
      <xdr:row>247</xdr:row>
      <xdr:rowOff>11232</xdr:rowOff>
    </xdr:to>
    <xdr:pic>
      <xdr:nvPicPr>
        <xdr:cNvPr id="58" name="Paveikslėlis 57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9364" y="40940183"/>
          <a:ext cx="3556000" cy="1104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247</xdr:row>
      <xdr:rowOff>0</xdr:rowOff>
    </xdr:from>
    <xdr:to>
      <xdr:col>14</xdr:col>
      <xdr:colOff>219364</xdr:colOff>
      <xdr:row>259</xdr:row>
      <xdr:rowOff>140058</xdr:rowOff>
    </xdr:to>
    <xdr:pic>
      <xdr:nvPicPr>
        <xdr:cNvPr id="59" name="Paveikslėlis 58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9364" y="42048545"/>
          <a:ext cx="4502727" cy="23567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196</xdr:row>
      <xdr:rowOff>0</xdr:rowOff>
    </xdr:from>
    <xdr:to>
      <xdr:col>21</xdr:col>
      <xdr:colOff>532262</xdr:colOff>
      <xdr:row>202</xdr:row>
      <xdr:rowOff>0</xdr:rowOff>
    </xdr:to>
    <xdr:pic>
      <xdr:nvPicPr>
        <xdr:cNvPr id="60" name="Paveikslėlis 5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6545" y="32627455"/>
          <a:ext cx="3591808" cy="1108363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202</xdr:row>
      <xdr:rowOff>1</xdr:rowOff>
    </xdr:from>
    <xdr:to>
      <xdr:col>23</xdr:col>
      <xdr:colOff>121671</xdr:colOff>
      <xdr:row>213</xdr:row>
      <xdr:rowOff>115455</xdr:rowOff>
    </xdr:to>
    <xdr:pic>
      <xdr:nvPicPr>
        <xdr:cNvPr id="61" name="Paveikslėlis 60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6546" y="33735819"/>
          <a:ext cx="4405034" cy="214745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220</xdr:row>
      <xdr:rowOff>0</xdr:rowOff>
    </xdr:from>
    <xdr:to>
      <xdr:col>21</xdr:col>
      <xdr:colOff>531091</xdr:colOff>
      <xdr:row>225</xdr:row>
      <xdr:rowOff>152963</xdr:rowOff>
    </xdr:to>
    <xdr:pic>
      <xdr:nvPicPr>
        <xdr:cNvPr id="62" name="Paveikslėlis 61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6545" y="37060909"/>
          <a:ext cx="3590637" cy="1076599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226</xdr:row>
      <xdr:rowOff>1</xdr:rowOff>
    </xdr:from>
    <xdr:to>
      <xdr:col>24</xdr:col>
      <xdr:colOff>57728</xdr:colOff>
      <xdr:row>237</xdr:row>
      <xdr:rowOff>167029</xdr:rowOff>
    </xdr:to>
    <xdr:pic>
      <xdr:nvPicPr>
        <xdr:cNvPr id="63" name="Paveikslėlis 62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6546" y="38169274"/>
          <a:ext cx="4953000" cy="219902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241</xdr:row>
      <xdr:rowOff>0</xdr:rowOff>
    </xdr:from>
    <xdr:to>
      <xdr:col>22</xdr:col>
      <xdr:colOff>115455</xdr:colOff>
      <xdr:row>247</xdr:row>
      <xdr:rowOff>1442</xdr:rowOff>
    </xdr:to>
    <xdr:pic>
      <xdr:nvPicPr>
        <xdr:cNvPr id="64" name="Paveikslėlis 63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6545" y="40940182"/>
          <a:ext cx="3786910" cy="109441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247</xdr:row>
      <xdr:rowOff>0</xdr:rowOff>
    </xdr:from>
    <xdr:to>
      <xdr:col>23</xdr:col>
      <xdr:colOff>508000</xdr:colOff>
      <xdr:row>259</xdr:row>
      <xdr:rowOff>138545</xdr:rowOff>
    </xdr:to>
    <xdr:pic>
      <xdr:nvPicPr>
        <xdr:cNvPr id="65" name="Paveikslėlis 64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6545" y="42048545"/>
          <a:ext cx="4791364" cy="235527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196</xdr:row>
      <xdr:rowOff>0</xdr:rowOff>
    </xdr:from>
    <xdr:to>
      <xdr:col>31</xdr:col>
      <xdr:colOff>103909</xdr:colOff>
      <xdr:row>202</xdr:row>
      <xdr:rowOff>25492</xdr:rowOff>
    </xdr:to>
    <xdr:pic>
      <xdr:nvPicPr>
        <xdr:cNvPr id="66" name="Paveikslėlis 65"/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727" y="32627455"/>
          <a:ext cx="3775364" cy="113385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202</xdr:row>
      <xdr:rowOff>0</xdr:rowOff>
    </xdr:from>
    <xdr:to>
      <xdr:col>32</xdr:col>
      <xdr:colOff>565727</xdr:colOff>
      <xdr:row>213</xdr:row>
      <xdr:rowOff>132141</xdr:rowOff>
    </xdr:to>
    <xdr:pic>
      <xdr:nvPicPr>
        <xdr:cNvPr id="67" name="Paveikslėlis 66"/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727" y="33735818"/>
          <a:ext cx="4849091" cy="216414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220</xdr:row>
      <xdr:rowOff>1</xdr:rowOff>
    </xdr:from>
    <xdr:to>
      <xdr:col>30</xdr:col>
      <xdr:colOff>427182</xdr:colOff>
      <xdr:row>225</xdr:row>
      <xdr:rowOff>160233</xdr:rowOff>
    </xdr:to>
    <xdr:pic>
      <xdr:nvPicPr>
        <xdr:cNvPr id="68" name="Paveikslėlis 67"/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727" y="37060910"/>
          <a:ext cx="3486728" cy="1083868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226</xdr:row>
      <xdr:rowOff>0</xdr:rowOff>
    </xdr:from>
    <xdr:to>
      <xdr:col>31</xdr:col>
      <xdr:colOff>450274</xdr:colOff>
      <xdr:row>237</xdr:row>
      <xdr:rowOff>157937</xdr:rowOff>
    </xdr:to>
    <xdr:pic>
      <xdr:nvPicPr>
        <xdr:cNvPr id="69" name="Paveikslėlis 68"/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728" y="38169273"/>
          <a:ext cx="4121728" cy="218993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241</xdr:row>
      <xdr:rowOff>0</xdr:rowOff>
    </xdr:from>
    <xdr:to>
      <xdr:col>30</xdr:col>
      <xdr:colOff>415636</xdr:colOff>
      <xdr:row>246</xdr:row>
      <xdr:rowOff>139023</xdr:rowOff>
    </xdr:to>
    <xdr:pic>
      <xdr:nvPicPr>
        <xdr:cNvPr id="70" name="Paveikslėlis 69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727" y="40940182"/>
          <a:ext cx="3475182" cy="1062659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247</xdr:row>
      <xdr:rowOff>1</xdr:rowOff>
    </xdr:from>
    <xdr:to>
      <xdr:col>31</xdr:col>
      <xdr:colOff>461818</xdr:colOff>
      <xdr:row>258</xdr:row>
      <xdr:rowOff>155949</xdr:rowOff>
    </xdr:to>
    <xdr:pic>
      <xdr:nvPicPr>
        <xdr:cNvPr id="71" name="Paveikslėlis 70"/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727" y="42048546"/>
          <a:ext cx="4133273" cy="21879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4</xdr:col>
      <xdr:colOff>0</xdr:colOff>
      <xdr:row>99</xdr:row>
      <xdr:rowOff>36938</xdr:rowOff>
    </xdr:to>
    <xdr:pic>
      <xdr:nvPicPr>
        <xdr:cNvPr id="72" name="Paveikslėlis 71"/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7274886"/>
          <a:ext cx="3463637" cy="10413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4</xdr:col>
      <xdr:colOff>544443</xdr:colOff>
      <xdr:row>110</xdr:row>
      <xdr:rowOff>51954</xdr:rowOff>
    </xdr:to>
    <xdr:pic>
      <xdr:nvPicPr>
        <xdr:cNvPr id="73" name="Paveikslėlis 72"/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8279341"/>
          <a:ext cx="4008080" cy="2052204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93</xdr:row>
      <xdr:rowOff>1</xdr:rowOff>
    </xdr:from>
    <xdr:to>
      <xdr:col>21</xdr:col>
      <xdr:colOff>207819</xdr:colOff>
      <xdr:row>99</xdr:row>
      <xdr:rowOff>318</xdr:rowOff>
    </xdr:to>
    <xdr:pic>
      <xdr:nvPicPr>
        <xdr:cNvPr id="76" name="Paveikslėlis 75"/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8819" y="17274887"/>
          <a:ext cx="3238500" cy="1003404"/>
        </a:xfrm>
        <a:prstGeom prst="rect">
          <a:avLst/>
        </a:prstGeom>
      </xdr:spPr>
    </xdr:pic>
    <xdr:clientData/>
  </xdr:twoCellAnchor>
  <xdr:twoCellAnchor editAs="oneCell">
    <xdr:from>
      <xdr:col>15</xdr:col>
      <xdr:colOff>588818</xdr:colOff>
      <xdr:row>99</xdr:row>
      <xdr:rowOff>0</xdr:rowOff>
    </xdr:from>
    <xdr:to>
      <xdr:col>23</xdr:col>
      <xdr:colOff>261852</xdr:colOff>
      <xdr:row>111</xdr:row>
      <xdr:rowOff>147204</xdr:rowOff>
    </xdr:to>
    <xdr:pic>
      <xdr:nvPicPr>
        <xdr:cNvPr id="77" name="Paveikslėlis 76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0" y="18279341"/>
          <a:ext cx="4522125" cy="23292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4</xdr:col>
      <xdr:colOff>319961</xdr:colOff>
      <xdr:row>274</xdr:row>
      <xdr:rowOff>30079</xdr:rowOff>
    </xdr:to>
    <xdr:pic>
      <xdr:nvPicPr>
        <xdr:cNvPr id="80" name="Paveikslėlis 79"/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605" y="49299395"/>
          <a:ext cx="3779040" cy="111292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274</xdr:row>
      <xdr:rowOff>0</xdr:rowOff>
    </xdr:from>
    <xdr:to>
      <xdr:col>5</xdr:col>
      <xdr:colOff>11092</xdr:colOff>
      <xdr:row>286</xdr:row>
      <xdr:rowOff>10026</xdr:rowOff>
    </xdr:to>
    <xdr:pic>
      <xdr:nvPicPr>
        <xdr:cNvPr id="81" name="Paveikslėlis 80"/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606" y="50382237"/>
          <a:ext cx="4302354" cy="2175710"/>
        </a:xfrm>
        <a:prstGeom prst="rect">
          <a:avLst/>
        </a:prstGeom>
      </xdr:spPr>
    </xdr:pic>
    <xdr:clientData/>
  </xdr:twoCellAnchor>
  <xdr:twoCellAnchor editAs="oneCell">
    <xdr:from>
      <xdr:col>0</xdr:col>
      <xdr:colOff>601579</xdr:colOff>
      <xdr:row>291</xdr:row>
      <xdr:rowOff>160423</xdr:rowOff>
    </xdr:from>
    <xdr:to>
      <xdr:col>4</xdr:col>
      <xdr:colOff>130343</xdr:colOff>
      <xdr:row>297</xdr:row>
      <xdr:rowOff>159188</xdr:rowOff>
    </xdr:to>
    <xdr:pic>
      <xdr:nvPicPr>
        <xdr:cNvPr id="82" name="Paveikslėlis 81"/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579" y="53610712"/>
          <a:ext cx="3599448" cy="1081608"/>
        </a:xfrm>
        <a:prstGeom prst="rect">
          <a:avLst/>
        </a:prstGeom>
      </xdr:spPr>
    </xdr:pic>
    <xdr:clientData/>
  </xdr:twoCellAnchor>
  <xdr:twoCellAnchor editAs="oneCell">
    <xdr:from>
      <xdr:col>0</xdr:col>
      <xdr:colOff>561473</xdr:colOff>
      <xdr:row>297</xdr:row>
      <xdr:rowOff>160421</xdr:rowOff>
    </xdr:from>
    <xdr:to>
      <xdr:col>5</xdr:col>
      <xdr:colOff>57177</xdr:colOff>
      <xdr:row>310</xdr:row>
      <xdr:rowOff>0</xdr:rowOff>
    </xdr:to>
    <xdr:pic>
      <xdr:nvPicPr>
        <xdr:cNvPr id="83" name="Paveikslėlis 82"/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73" y="54693553"/>
          <a:ext cx="4398572" cy="218573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268</xdr:row>
      <xdr:rowOff>0</xdr:rowOff>
    </xdr:from>
    <xdr:to>
      <xdr:col>13</xdr:col>
      <xdr:colOff>216</xdr:colOff>
      <xdr:row>274</xdr:row>
      <xdr:rowOff>0</xdr:rowOff>
    </xdr:to>
    <xdr:pic>
      <xdr:nvPicPr>
        <xdr:cNvPr id="84" name="Paveikslėlis 83"/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7237" y="49299395"/>
          <a:ext cx="3654590" cy="108284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274</xdr:row>
      <xdr:rowOff>0</xdr:rowOff>
    </xdr:from>
    <xdr:to>
      <xdr:col>14</xdr:col>
      <xdr:colOff>370973</xdr:colOff>
      <xdr:row>287</xdr:row>
      <xdr:rowOff>6740</xdr:rowOff>
    </xdr:to>
    <xdr:pic>
      <xdr:nvPicPr>
        <xdr:cNvPr id="85" name="Paveikslėlis 84"/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7237" y="50382237"/>
          <a:ext cx="4652210" cy="2352898"/>
        </a:xfrm>
        <a:prstGeom prst="rect">
          <a:avLst/>
        </a:prstGeom>
      </xdr:spPr>
    </xdr:pic>
    <xdr:clientData/>
  </xdr:twoCellAnchor>
  <xdr:twoCellAnchor editAs="oneCell">
    <xdr:from>
      <xdr:col>6</xdr:col>
      <xdr:colOff>822158</xdr:colOff>
      <xdr:row>292</xdr:row>
      <xdr:rowOff>1</xdr:rowOff>
    </xdr:from>
    <xdr:to>
      <xdr:col>12</xdr:col>
      <xdr:colOff>501316</xdr:colOff>
      <xdr:row>298</xdr:row>
      <xdr:rowOff>18597</xdr:rowOff>
    </xdr:to>
    <xdr:pic>
      <xdr:nvPicPr>
        <xdr:cNvPr id="86" name="Paveikslėlis 85"/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7211" y="53630764"/>
          <a:ext cx="3569368" cy="11014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298</xdr:row>
      <xdr:rowOff>20052</xdr:rowOff>
    </xdr:from>
    <xdr:to>
      <xdr:col>14</xdr:col>
      <xdr:colOff>36567</xdr:colOff>
      <xdr:row>310</xdr:row>
      <xdr:rowOff>20052</xdr:rowOff>
    </xdr:to>
    <xdr:pic>
      <xdr:nvPicPr>
        <xdr:cNvPr id="87" name="Paveikslėlis 86"/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7237" y="54733657"/>
          <a:ext cx="4317804" cy="21656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268</xdr:row>
      <xdr:rowOff>1</xdr:rowOff>
    </xdr:from>
    <xdr:to>
      <xdr:col>22</xdr:col>
      <xdr:colOff>183190</xdr:colOff>
      <xdr:row>274</xdr:row>
      <xdr:rowOff>10027</xdr:rowOff>
    </xdr:to>
    <xdr:pic>
      <xdr:nvPicPr>
        <xdr:cNvPr id="88" name="Paveikslėlis 87"/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1684" y="49299396"/>
          <a:ext cx="3852822" cy="109286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273</xdr:row>
      <xdr:rowOff>180473</xdr:rowOff>
    </xdr:from>
    <xdr:to>
      <xdr:col>23</xdr:col>
      <xdr:colOff>160420</xdr:colOff>
      <xdr:row>286</xdr:row>
      <xdr:rowOff>13416</xdr:rowOff>
    </xdr:to>
    <xdr:pic>
      <xdr:nvPicPr>
        <xdr:cNvPr id="89" name="Paveikslėlis 88"/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1684" y="50382236"/>
          <a:ext cx="4441657" cy="217910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292</xdr:row>
      <xdr:rowOff>0</xdr:rowOff>
    </xdr:from>
    <xdr:to>
      <xdr:col>21</xdr:col>
      <xdr:colOff>451184</xdr:colOff>
      <xdr:row>298</xdr:row>
      <xdr:rowOff>5637</xdr:rowOff>
    </xdr:to>
    <xdr:pic>
      <xdr:nvPicPr>
        <xdr:cNvPr id="90" name="Paveikslėlis 89"/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1684" y="53630763"/>
          <a:ext cx="3509211" cy="1088479"/>
        </a:xfrm>
        <a:prstGeom prst="rect">
          <a:avLst/>
        </a:prstGeom>
      </xdr:spPr>
    </xdr:pic>
    <xdr:clientData/>
  </xdr:twoCellAnchor>
  <xdr:twoCellAnchor editAs="oneCell">
    <xdr:from>
      <xdr:col>15</xdr:col>
      <xdr:colOff>581527</xdr:colOff>
      <xdr:row>298</xdr:row>
      <xdr:rowOff>20053</xdr:rowOff>
    </xdr:from>
    <xdr:to>
      <xdr:col>22</xdr:col>
      <xdr:colOff>541422</xdr:colOff>
      <xdr:row>310</xdr:row>
      <xdr:rowOff>130342</xdr:rowOff>
    </xdr:to>
    <xdr:pic>
      <xdr:nvPicPr>
        <xdr:cNvPr id="91" name="Paveikslėlis 90"/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41606" y="54733658"/>
          <a:ext cx="4241132" cy="227597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268</xdr:row>
      <xdr:rowOff>0</xdr:rowOff>
    </xdr:from>
    <xdr:to>
      <xdr:col>31</xdr:col>
      <xdr:colOff>334210</xdr:colOff>
      <xdr:row>274</xdr:row>
      <xdr:rowOff>23895</xdr:rowOff>
    </xdr:to>
    <xdr:pic>
      <xdr:nvPicPr>
        <xdr:cNvPr id="92" name="Paveikslėlis 91"/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32947" y="50973789"/>
          <a:ext cx="4023895" cy="114684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274</xdr:row>
      <xdr:rowOff>0</xdr:rowOff>
    </xdr:from>
    <xdr:to>
      <xdr:col>33</xdr:col>
      <xdr:colOff>160421</xdr:colOff>
      <xdr:row>287</xdr:row>
      <xdr:rowOff>11697</xdr:rowOff>
    </xdr:to>
    <xdr:pic>
      <xdr:nvPicPr>
        <xdr:cNvPr id="93" name="Paveikslėlis 92"/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32947" y="52096737"/>
          <a:ext cx="5080000" cy="2444749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292</xdr:row>
      <xdr:rowOff>0</xdr:rowOff>
    </xdr:from>
    <xdr:to>
      <xdr:col>31</xdr:col>
      <xdr:colOff>294105</xdr:colOff>
      <xdr:row>298</xdr:row>
      <xdr:rowOff>23703</xdr:rowOff>
    </xdr:to>
    <xdr:pic>
      <xdr:nvPicPr>
        <xdr:cNvPr id="94" name="Paveikslėlis 93"/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32947" y="55465579"/>
          <a:ext cx="3983790" cy="11466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298</xdr:row>
      <xdr:rowOff>0</xdr:rowOff>
    </xdr:from>
    <xdr:to>
      <xdr:col>32</xdr:col>
      <xdr:colOff>463347</xdr:colOff>
      <xdr:row>310</xdr:row>
      <xdr:rowOff>160421</xdr:rowOff>
    </xdr:to>
    <xdr:pic>
      <xdr:nvPicPr>
        <xdr:cNvPr id="95" name="Paveikslėlis 94"/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32947" y="56588526"/>
          <a:ext cx="4767979" cy="2406316"/>
        </a:xfrm>
        <a:prstGeom prst="rect">
          <a:avLst/>
        </a:prstGeom>
      </xdr:spPr>
    </xdr:pic>
    <xdr:clientData/>
  </xdr:twoCellAnchor>
  <xdr:twoCellAnchor editAs="oneCell">
    <xdr:from>
      <xdr:col>1</xdr:col>
      <xdr:colOff>24984</xdr:colOff>
      <xdr:row>314</xdr:row>
      <xdr:rowOff>174883</xdr:rowOff>
    </xdr:from>
    <xdr:to>
      <xdr:col>4</xdr:col>
      <xdr:colOff>99588</xdr:colOff>
      <xdr:row>321</xdr:row>
      <xdr:rowOff>12490</xdr:rowOff>
    </xdr:to>
    <xdr:pic>
      <xdr:nvPicPr>
        <xdr:cNvPr id="96" name="Paveikslėlis 95"/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082" y="59785768"/>
          <a:ext cx="3534834" cy="114924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321</xdr:row>
      <xdr:rowOff>0</xdr:rowOff>
    </xdr:from>
    <xdr:to>
      <xdr:col>5</xdr:col>
      <xdr:colOff>49968</xdr:colOff>
      <xdr:row>332</xdr:row>
      <xdr:rowOff>160477</xdr:rowOff>
    </xdr:to>
    <xdr:pic>
      <xdr:nvPicPr>
        <xdr:cNvPr id="97" name="Paveikslėlis 96"/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099" y="60922525"/>
          <a:ext cx="4334656" cy="22216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4</xdr:col>
      <xdr:colOff>12492</xdr:colOff>
      <xdr:row>345</xdr:row>
      <xdr:rowOff>24984</xdr:rowOff>
    </xdr:to>
    <xdr:pic>
      <xdr:nvPicPr>
        <xdr:cNvPr id="98" name="Paveikslėlis 97"/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098" y="63920557"/>
          <a:ext cx="3472722" cy="11492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5</xdr:col>
      <xdr:colOff>12492</xdr:colOff>
      <xdr:row>357</xdr:row>
      <xdr:rowOff>4842</xdr:rowOff>
    </xdr:to>
    <xdr:pic>
      <xdr:nvPicPr>
        <xdr:cNvPr id="99" name="Paveikslėlis 98"/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098" y="65044820"/>
          <a:ext cx="4297181" cy="224433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360</xdr:row>
      <xdr:rowOff>0</xdr:rowOff>
    </xdr:from>
    <xdr:to>
      <xdr:col>4</xdr:col>
      <xdr:colOff>12493</xdr:colOff>
      <xdr:row>366</xdr:row>
      <xdr:rowOff>37476</xdr:rowOff>
    </xdr:to>
    <xdr:pic>
      <xdr:nvPicPr>
        <xdr:cNvPr id="100" name="Paveikslėlis 99"/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099" y="67668098"/>
          <a:ext cx="3472722" cy="116173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366</xdr:row>
      <xdr:rowOff>0</xdr:rowOff>
    </xdr:from>
    <xdr:to>
      <xdr:col>5</xdr:col>
      <xdr:colOff>37476</xdr:colOff>
      <xdr:row>378</xdr:row>
      <xdr:rowOff>49966</xdr:rowOff>
    </xdr:to>
    <xdr:pic>
      <xdr:nvPicPr>
        <xdr:cNvPr id="101" name="Paveikslėlis 100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099" y="68792361"/>
          <a:ext cx="4322164" cy="2298491"/>
        </a:xfrm>
        <a:prstGeom prst="rect">
          <a:avLst/>
        </a:prstGeom>
      </xdr:spPr>
    </xdr:pic>
    <xdr:clientData/>
  </xdr:twoCellAnchor>
  <xdr:twoCellAnchor editAs="oneCell">
    <xdr:from>
      <xdr:col>6</xdr:col>
      <xdr:colOff>811966</xdr:colOff>
      <xdr:row>315</xdr:row>
      <xdr:rowOff>12492</xdr:rowOff>
    </xdr:from>
    <xdr:to>
      <xdr:col>12</xdr:col>
      <xdr:colOff>574621</xdr:colOff>
      <xdr:row>321</xdr:row>
      <xdr:rowOff>13810</xdr:rowOff>
    </xdr:to>
    <xdr:pic>
      <xdr:nvPicPr>
        <xdr:cNvPr id="102" name="Paveikslėlis 101"/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3212" y="59810754"/>
          <a:ext cx="3647606" cy="1125581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321</xdr:row>
      <xdr:rowOff>0</xdr:rowOff>
    </xdr:from>
    <xdr:to>
      <xdr:col>14</xdr:col>
      <xdr:colOff>318287</xdr:colOff>
      <xdr:row>333</xdr:row>
      <xdr:rowOff>0</xdr:rowOff>
    </xdr:to>
    <xdr:pic>
      <xdr:nvPicPr>
        <xdr:cNvPr id="103" name="Paveikslėlis 102"/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706" y="60922525"/>
          <a:ext cx="4602974" cy="224852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339</xdr:row>
      <xdr:rowOff>0</xdr:rowOff>
    </xdr:from>
    <xdr:to>
      <xdr:col>13</xdr:col>
      <xdr:colOff>99935</xdr:colOff>
      <xdr:row>345</xdr:row>
      <xdr:rowOff>4163</xdr:rowOff>
    </xdr:to>
    <xdr:pic>
      <xdr:nvPicPr>
        <xdr:cNvPr id="104" name="Paveikslėlis 103"/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705" y="64132918"/>
          <a:ext cx="3772525" cy="111938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345</xdr:row>
      <xdr:rowOff>1</xdr:rowOff>
    </xdr:from>
    <xdr:to>
      <xdr:col>14</xdr:col>
      <xdr:colOff>194385</xdr:colOff>
      <xdr:row>357</xdr:row>
      <xdr:rowOff>37476</xdr:rowOff>
    </xdr:to>
    <xdr:pic>
      <xdr:nvPicPr>
        <xdr:cNvPr id="105" name="Paveikslėlis 104"/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705" y="65257181"/>
          <a:ext cx="4479073" cy="2286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12493</xdr:colOff>
      <xdr:row>360</xdr:row>
      <xdr:rowOff>0</xdr:rowOff>
    </xdr:from>
    <xdr:to>
      <xdr:col>13</xdr:col>
      <xdr:colOff>12493</xdr:colOff>
      <xdr:row>366</xdr:row>
      <xdr:rowOff>672</xdr:rowOff>
    </xdr:to>
    <xdr:pic>
      <xdr:nvPicPr>
        <xdr:cNvPr id="106" name="Paveikslėlis 105"/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8198" y="67880459"/>
          <a:ext cx="3672590" cy="1113404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366</xdr:row>
      <xdr:rowOff>1</xdr:rowOff>
    </xdr:from>
    <xdr:to>
      <xdr:col>14</xdr:col>
      <xdr:colOff>245155</xdr:colOff>
      <xdr:row>379</xdr:row>
      <xdr:rowOff>1</xdr:rowOff>
    </xdr:to>
    <xdr:pic>
      <xdr:nvPicPr>
        <xdr:cNvPr id="107" name="Paveikslėlis 106"/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706" y="69004722"/>
          <a:ext cx="4529842" cy="243590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315</xdr:row>
      <xdr:rowOff>0</xdr:rowOff>
    </xdr:from>
    <xdr:to>
      <xdr:col>22</xdr:col>
      <xdr:colOff>337279</xdr:colOff>
      <xdr:row>321</xdr:row>
      <xdr:rowOff>52403</xdr:rowOff>
    </xdr:to>
    <xdr:pic>
      <xdr:nvPicPr>
        <xdr:cNvPr id="108" name="Paveikslėlis 107"/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4590" y="59798262"/>
          <a:ext cx="4009869" cy="1176666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321</xdr:row>
      <xdr:rowOff>0</xdr:rowOff>
    </xdr:from>
    <xdr:to>
      <xdr:col>23</xdr:col>
      <xdr:colOff>258890</xdr:colOff>
      <xdr:row>332</xdr:row>
      <xdr:rowOff>174885</xdr:rowOff>
    </xdr:to>
    <xdr:pic>
      <xdr:nvPicPr>
        <xdr:cNvPr id="109" name="Paveikslėlis 108"/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4591" y="60922525"/>
          <a:ext cx="4543578" cy="223603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339</xdr:row>
      <xdr:rowOff>1</xdr:rowOff>
    </xdr:from>
    <xdr:to>
      <xdr:col>22</xdr:col>
      <xdr:colOff>299804</xdr:colOff>
      <xdr:row>345</xdr:row>
      <xdr:rowOff>38391</xdr:rowOff>
    </xdr:to>
    <xdr:pic>
      <xdr:nvPicPr>
        <xdr:cNvPr id="110" name="Paveikslėlis 109"/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4590" y="64332788"/>
          <a:ext cx="3972394" cy="1162652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345</xdr:row>
      <xdr:rowOff>0</xdr:rowOff>
    </xdr:from>
    <xdr:to>
      <xdr:col>23</xdr:col>
      <xdr:colOff>387246</xdr:colOff>
      <xdr:row>358</xdr:row>
      <xdr:rowOff>2477</xdr:rowOff>
    </xdr:to>
    <xdr:pic>
      <xdr:nvPicPr>
        <xdr:cNvPr id="111" name="Paveikslėlis 110"/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4591" y="65457049"/>
          <a:ext cx="4671934" cy="2438379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360</xdr:row>
      <xdr:rowOff>0</xdr:rowOff>
    </xdr:from>
    <xdr:to>
      <xdr:col>22</xdr:col>
      <xdr:colOff>24985</xdr:colOff>
      <xdr:row>365</xdr:row>
      <xdr:rowOff>164520</xdr:rowOff>
    </xdr:to>
    <xdr:pic>
      <xdr:nvPicPr>
        <xdr:cNvPr id="112" name="Paveikslėlis 111"/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4591" y="68267705"/>
          <a:ext cx="3697574" cy="110140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366</xdr:row>
      <xdr:rowOff>0</xdr:rowOff>
    </xdr:from>
    <xdr:to>
      <xdr:col>23</xdr:col>
      <xdr:colOff>405771</xdr:colOff>
      <xdr:row>379</xdr:row>
      <xdr:rowOff>0</xdr:rowOff>
    </xdr:to>
    <xdr:pic>
      <xdr:nvPicPr>
        <xdr:cNvPr id="113" name="Paveikslėlis 112"/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4590" y="69391967"/>
          <a:ext cx="4690460" cy="243590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315</xdr:row>
      <xdr:rowOff>1</xdr:rowOff>
    </xdr:from>
    <xdr:to>
      <xdr:col>31</xdr:col>
      <xdr:colOff>49361</xdr:colOff>
      <xdr:row>321</xdr:row>
      <xdr:rowOff>12492</xdr:rowOff>
    </xdr:to>
    <xdr:pic>
      <xdr:nvPicPr>
        <xdr:cNvPr id="114" name="Paveikslėlis 113"/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3475" y="59798263"/>
          <a:ext cx="3721952" cy="1136754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321</xdr:row>
      <xdr:rowOff>1</xdr:rowOff>
    </xdr:from>
    <xdr:to>
      <xdr:col>33</xdr:col>
      <xdr:colOff>167646</xdr:colOff>
      <xdr:row>333</xdr:row>
      <xdr:rowOff>1</xdr:rowOff>
    </xdr:to>
    <xdr:pic>
      <xdr:nvPicPr>
        <xdr:cNvPr id="115" name="Paveikslėlis 114"/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3476" y="60922526"/>
          <a:ext cx="5064432" cy="2248524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339</xdr:row>
      <xdr:rowOff>0</xdr:rowOff>
    </xdr:from>
    <xdr:to>
      <xdr:col>31</xdr:col>
      <xdr:colOff>262328</xdr:colOff>
      <xdr:row>345</xdr:row>
      <xdr:rowOff>15822</xdr:rowOff>
    </xdr:to>
    <xdr:pic>
      <xdr:nvPicPr>
        <xdr:cNvPr id="116" name="Paveikslėlis 115"/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3476" y="64332787"/>
          <a:ext cx="3934918" cy="1140084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345</xdr:row>
      <xdr:rowOff>0</xdr:rowOff>
    </xdr:from>
    <xdr:to>
      <xdr:col>32</xdr:col>
      <xdr:colOff>412230</xdr:colOff>
      <xdr:row>358</xdr:row>
      <xdr:rowOff>15732</xdr:rowOff>
    </xdr:to>
    <xdr:pic>
      <xdr:nvPicPr>
        <xdr:cNvPr id="117" name="Paveikslėlis 116"/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3476" y="65457049"/>
          <a:ext cx="4696918" cy="245163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360</xdr:row>
      <xdr:rowOff>0</xdr:rowOff>
    </xdr:from>
    <xdr:to>
      <xdr:col>31</xdr:col>
      <xdr:colOff>211733</xdr:colOff>
      <xdr:row>366</xdr:row>
      <xdr:rowOff>24984</xdr:rowOff>
    </xdr:to>
    <xdr:pic>
      <xdr:nvPicPr>
        <xdr:cNvPr id="118" name="Paveikslėlis 117"/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3475" y="68267705"/>
          <a:ext cx="3884324" cy="114924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366</xdr:row>
      <xdr:rowOff>0</xdr:rowOff>
    </xdr:from>
    <xdr:to>
      <xdr:col>32</xdr:col>
      <xdr:colOff>474088</xdr:colOff>
      <xdr:row>379</xdr:row>
      <xdr:rowOff>37475</xdr:rowOff>
    </xdr:to>
    <xdr:pic>
      <xdr:nvPicPr>
        <xdr:cNvPr id="119" name="Paveikslėlis 118"/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3475" y="69391967"/>
          <a:ext cx="4758777" cy="247337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12</xdr:col>
      <xdr:colOff>424721</xdr:colOff>
      <xdr:row>99</xdr:row>
      <xdr:rowOff>28419</xdr:rowOff>
    </xdr:to>
    <xdr:pic>
      <xdr:nvPicPr>
        <xdr:cNvPr id="120" name="Paveikslėlis 119"/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705" y="17750852"/>
          <a:ext cx="3485213" cy="1027764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99</xdr:row>
      <xdr:rowOff>1</xdr:rowOff>
    </xdr:from>
    <xdr:to>
      <xdr:col>14</xdr:col>
      <xdr:colOff>19109</xdr:colOff>
      <xdr:row>111</xdr:row>
      <xdr:rowOff>174887</xdr:rowOff>
    </xdr:to>
    <xdr:pic>
      <xdr:nvPicPr>
        <xdr:cNvPr id="121" name="Paveikslėlis 120"/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706" y="18750198"/>
          <a:ext cx="4303796" cy="2423410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93</xdr:row>
      <xdr:rowOff>0</xdr:rowOff>
    </xdr:from>
    <xdr:to>
      <xdr:col>30</xdr:col>
      <xdr:colOff>387247</xdr:colOff>
      <xdr:row>99</xdr:row>
      <xdr:rowOff>28729</xdr:rowOff>
    </xdr:to>
    <xdr:pic>
      <xdr:nvPicPr>
        <xdr:cNvPr id="122" name="Paveikslėlis 121"/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3476" y="17750852"/>
          <a:ext cx="3447738" cy="1028074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99</xdr:row>
      <xdr:rowOff>0</xdr:rowOff>
    </xdr:from>
    <xdr:to>
      <xdr:col>32</xdr:col>
      <xdr:colOff>399738</xdr:colOff>
      <xdr:row>112</xdr:row>
      <xdr:rowOff>42374</xdr:rowOff>
    </xdr:to>
    <xdr:pic>
      <xdr:nvPicPr>
        <xdr:cNvPr id="123" name="Paveikslėlis 122"/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3476" y="18750197"/>
          <a:ext cx="4684426" cy="2478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13869</xdr:colOff>
      <xdr:row>13</xdr:row>
      <xdr:rowOff>222163</xdr:rowOff>
    </xdr:from>
    <xdr:to>
      <xdr:col>4</xdr:col>
      <xdr:colOff>252632</xdr:colOff>
      <xdr:row>18</xdr:row>
      <xdr:rowOff>128766</xdr:rowOff>
    </xdr:to>
    <xdr:pic>
      <xdr:nvPicPr>
        <xdr:cNvPr id="2" name="Paveikslėlis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410" y="2806785"/>
          <a:ext cx="3080817" cy="8745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125017</xdr:rowOff>
    </xdr:from>
    <xdr:to>
      <xdr:col>5</xdr:col>
      <xdr:colOff>446207</xdr:colOff>
      <xdr:row>30</xdr:row>
      <xdr:rowOff>5785</xdr:rowOff>
    </xdr:to>
    <xdr:pic>
      <xdr:nvPicPr>
        <xdr:cNvPr id="3" name="Paveikslėlis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3667126"/>
          <a:ext cx="4119285" cy="2137003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14</xdr:row>
      <xdr:rowOff>0</xdr:rowOff>
    </xdr:from>
    <xdr:to>
      <xdr:col>11</xdr:col>
      <xdr:colOff>508001</xdr:colOff>
      <xdr:row>18</xdr:row>
      <xdr:rowOff>160631</xdr:rowOff>
    </xdr:to>
    <xdr:pic>
      <xdr:nvPicPr>
        <xdr:cNvPr id="4" name="Paveikslėlis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6297" y="2737556"/>
          <a:ext cx="2953926" cy="875594"/>
        </a:xfrm>
        <a:prstGeom prst="rect">
          <a:avLst/>
        </a:prstGeom>
      </xdr:spPr>
    </xdr:pic>
    <xdr:clientData/>
  </xdr:twoCellAnchor>
  <xdr:twoCellAnchor editAs="oneCell">
    <xdr:from>
      <xdr:col>7</xdr:col>
      <xdr:colOff>9408</xdr:colOff>
      <xdr:row>18</xdr:row>
      <xdr:rowOff>159923</xdr:rowOff>
    </xdr:from>
    <xdr:to>
      <xdr:col>13</xdr:col>
      <xdr:colOff>1</xdr:colOff>
      <xdr:row>30</xdr:row>
      <xdr:rowOff>136768</xdr:rowOff>
    </xdr:to>
    <xdr:pic>
      <xdr:nvPicPr>
        <xdr:cNvPr id="5" name="Paveikslėlis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0639" y="3715923"/>
          <a:ext cx="3624747" cy="224330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30892</xdr:rowOff>
    </xdr:from>
    <xdr:to>
      <xdr:col>21</xdr:col>
      <xdr:colOff>105508</xdr:colOff>
      <xdr:row>19</xdr:row>
      <xdr:rowOff>46433</xdr:rowOff>
    </xdr:to>
    <xdr:pic>
      <xdr:nvPicPr>
        <xdr:cNvPr id="6" name="Paveikslėlis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5135" y="2842054"/>
          <a:ext cx="3143211" cy="94229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179948</xdr:rowOff>
    </xdr:from>
    <xdr:to>
      <xdr:col>22</xdr:col>
      <xdr:colOff>283657</xdr:colOff>
      <xdr:row>31</xdr:row>
      <xdr:rowOff>30079</xdr:rowOff>
    </xdr:to>
    <xdr:pic>
      <xdr:nvPicPr>
        <xdr:cNvPr id="7" name="Paveikslėlis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8789" y="3669106"/>
          <a:ext cx="3953289" cy="224642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30</xdr:col>
      <xdr:colOff>93785</xdr:colOff>
      <xdr:row>19</xdr:row>
      <xdr:rowOff>1615</xdr:rowOff>
    </xdr:to>
    <xdr:pic>
      <xdr:nvPicPr>
        <xdr:cNvPr id="8" name="Paveikslėlis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7477" y="2848708"/>
          <a:ext cx="3141785" cy="93684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19</xdr:row>
      <xdr:rowOff>0</xdr:rowOff>
    </xdr:from>
    <xdr:to>
      <xdr:col>31</xdr:col>
      <xdr:colOff>422031</xdr:colOff>
      <xdr:row>30</xdr:row>
      <xdr:rowOff>4418</xdr:rowOff>
    </xdr:to>
    <xdr:pic>
      <xdr:nvPicPr>
        <xdr:cNvPr id="9" name="Paveikslėlis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7477" y="3786554"/>
          <a:ext cx="4079631" cy="21145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4</xdr:col>
      <xdr:colOff>246743</xdr:colOff>
      <xdr:row>43</xdr:row>
      <xdr:rowOff>25156</xdr:rowOff>
    </xdr:to>
    <xdr:pic>
      <xdr:nvPicPr>
        <xdr:cNvPr id="10" name="Paveikslėlis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995887"/>
          <a:ext cx="3091543" cy="93229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43</xdr:row>
      <xdr:rowOff>1</xdr:rowOff>
    </xdr:from>
    <xdr:to>
      <xdr:col>5</xdr:col>
      <xdr:colOff>420077</xdr:colOff>
      <xdr:row>54</xdr:row>
      <xdr:rowOff>2587</xdr:rowOff>
    </xdr:to>
    <xdr:pic>
      <xdr:nvPicPr>
        <xdr:cNvPr id="11" name="Paveikslėlis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8049847"/>
          <a:ext cx="4054230" cy="203803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12</xdr:col>
      <xdr:colOff>185616</xdr:colOff>
      <xdr:row>43</xdr:row>
      <xdr:rowOff>29310</xdr:rowOff>
    </xdr:to>
    <xdr:pic>
      <xdr:nvPicPr>
        <xdr:cNvPr id="13" name="Paveikslėlis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1231" y="7121769"/>
          <a:ext cx="3214077" cy="95738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13</xdr:col>
      <xdr:colOff>166077</xdr:colOff>
      <xdr:row>54</xdr:row>
      <xdr:rowOff>65919</xdr:rowOff>
    </xdr:to>
    <xdr:pic>
      <xdr:nvPicPr>
        <xdr:cNvPr id="14" name="Paveikslėlis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1231" y="8049846"/>
          <a:ext cx="3800231" cy="210769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38</xdr:row>
      <xdr:rowOff>0</xdr:rowOff>
    </xdr:from>
    <xdr:to>
      <xdr:col>20</xdr:col>
      <xdr:colOff>516737</xdr:colOff>
      <xdr:row>42</xdr:row>
      <xdr:rowOff>170448</xdr:rowOff>
    </xdr:to>
    <xdr:pic>
      <xdr:nvPicPr>
        <xdr:cNvPr id="18" name="Paveikslėlis 1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8789" y="6968289"/>
          <a:ext cx="2963159" cy="8923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43</xdr:row>
      <xdr:rowOff>1</xdr:rowOff>
    </xdr:from>
    <xdr:to>
      <xdr:col>22</xdr:col>
      <xdr:colOff>39127</xdr:colOff>
      <xdr:row>54</xdr:row>
      <xdr:rowOff>50130</xdr:rowOff>
    </xdr:to>
    <xdr:pic>
      <xdr:nvPicPr>
        <xdr:cNvPr id="19" name="Paveikslėlis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8789" y="7870659"/>
          <a:ext cx="3708759" cy="2035342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38</xdr:row>
      <xdr:rowOff>0</xdr:rowOff>
    </xdr:from>
    <xdr:to>
      <xdr:col>29</xdr:col>
      <xdr:colOff>598636</xdr:colOff>
      <xdr:row>43</xdr:row>
      <xdr:rowOff>2</xdr:rowOff>
    </xdr:to>
    <xdr:pic>
      <xdr:nvPicPr>
        <xdr:cNvPr id="20" name="Paveikslėlis 1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6908" y="7148660"/>
          <a:ext cx="3049604" cy="903402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43</xdr:row>
      <xdr:rowOff>1</xdr:rowOff>
    </xdr:from>
    <xdr:to>
      <xdr:col>31</xdr:col>
      <xdr:colOff>122805</xdr:colOff>
      <xdr:row>54</xdr:row>
      <xdr:rowOff>47133</xdr:rowOff>
    </xdr:to>
    <xdr:pic>
      <xdr:nvPicPr>
        <xdr:cNvPr id="21" name="Paveikslėlis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96908" y="8052063"/>
          <a:ext cx="3799258" cy="2034618"/>
        </a:xfrm>
        <a:prstGeom prst="rect">
          <a:avLst/>
        </a:prstGeom>
      </xdr:spPr>
    </xdr:pic>
    <xdr:clientData/>
  </xdr:twoCellAnchor>
  <xdr:twoCellAnchor editAs="oneCell">
    <xdr:from>
      <xdr:col>0</xdr:col>
      <xdr:colOff>585304</xdr:colOff>
      <xdr:row>59</xdr:row>
      <xdr:rowOff>55219</xdr:rowOff>
    </xdr:from>
    <xdr:to>
      <xdr:col>4</xdr:col>
      <xdr:colOff>191786</xdr:colOff>
      <xdr:row>64</xdr:row>
      <xdr:rowOff>41651</xdr:rowOff>
    </xdr:to>
    <xdr:pic>
      <xdr:nvPicPr>
        <xdr:cNvPr id="12" name="Paveikslėlis 11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304" y="11231219"/>
          <a:ext cx="3063091" cy="92512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64</xdr:row>
      <xdr:rowOff>0</xdr:rowOff>
    </xdr:from>
    <xdr:to>
      <xdr:col>5</xdr:col>
      <xdr:colOff>345126</xdr:colOff>
      <xdr:row>75</xdr:row>
      <xdr:rowOff>65315</xdr:rowOff>
    </xdr:to>
    <xdr:pic>
      <xdr:nvPicPr>
        <xdr:cNvPr id="15" name="Paveikslėlis 1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1952514"/>
          <a:ext cx="3980954" cy="21009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11</xdr:col>
      <xdr:colOff>591995</xdr:colOff>
      <xdr:row>64</xdr:row>
      <xdr:rowOff>12915</xdr:rowOff>
    </xdr:to>
    <xdr:pic>
      <xdr:nvPicPr>
        <xdr:cNvPr id="16" name="Paveikslėlis 15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153" y="10797153"/>
          <a:ext cx="3020062" cy="91698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64</xdr:row>
      <xdr:rowOff>0</xdr:rowOff>
    </xdr:from>
    <xdr:to>
      <xdr:col>13</xdr:col>
      <xdr:colOff>534412</xdr:colOff>
      <xdr:row>75</xdr:row>
      <xdr:rowOff>129703</xdr:rowOff>
    </xdr:to>
    <xdr:pic>
      <xdr:nvPicPr>
        <xdr:cNvPr id="17" name="Paveikslėlis 16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702" y="12029872"/>
          <a:ext cx="4182284" cy="21806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59</xdr:row>
      <xdr:rowOff>0</xdr:rowOff>
    </xdr:from>
    <xdr:to>
      <xdr:col>20</xdr:col>
      <xdr:colOff>470170</xdr:colOff>
      <xdr:row>64</xdr:row>
      <xdr:rowOff>3546</xdr:rowOff>
    </xdr:to>
    <xdr:pic>
      <xdr:nvPicPr>
        <xdr:cNvPr id="22" name="Paveikslėlis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5511" y="11097638"/>
          <a:ext cx="2902085" cy="92251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64</xdr:row>
      <xdr:rowOff>1</xdr:rowOff>
    </xdr:from>
    <xdr:to>
      <xdr:col>23</xdr:col>
      <xdr:colOff>81780</xdr:colOff>
      <xdr:row>75</xdr:row>
      <xdr:rowOff>137810</xdr:rowOff>
    </xdr:to>
    <xdr:pic>
      <xdr:nvPicPr>
        <xdr:cNvPr id="23" name="Paveikslėlis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5511" y="12029873"/>
          <a:ext cx="4337631" cy="218872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59</xdr:row>
      <xdr:rowOff>0</xdr:rowOff>
    </xdr:from>
    <xdr:to>
      <xdr:col>29</xdr:col>
      <xdr:colOff>547688</xdr:colOff>
      <xdr:row>64</xdr:row>
      <xdr:rowOff>7259</xdr:rowOff>
    </xdr:to>
    <xdr:pic>
      <xdr:nvPicPr>
        <xdr:cNvPr id="24" name="Paveikslėlis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4906" y="10668000"/>
          <a:ext cx="2976563" cy="900229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64</xdr:row>
      <xdr:rowOff>1</xdr:rowOff>
    </xdr:from>
    <xdr:to>
      <xdr:col>32</xdr:col>
      <xdr:colOff>35719</xdr:colOff>
      <xdr:row>75</xdr:row>
      <xdr:rowOff>166689</xdr:rowOff>
    </xdr:to>
    <xdr:pic>
      <xdr:nvPicPr>
        <xdr:cNvPr id="25" name="Paveikslėlis 2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4907" y="11560970"/>
          <a:ext cx="4286250" cy="213121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88</xdr:row>
      <xdr:rowOff>0</xdr:rowOff>
    </xdr:from>
    <xdr:to>
      <xdr:col>4</xdr:col>
      <xdr:colOff>254001</xdr:colOff>
      <xdr:row>93</xdr:row>
      <xdr:rowOff>38</xdr:rowOff>
    </xdr:to>
    <xdr:pic>
      <xdr:nvPicPr>
        <xdr:cNvPr id="26" name="Paveikslėlis 2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910" y="16775545"/>
          <a:ext cx="3094182" cy="9121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5</xdr:col>
      <xdr:colOff>277091</xdr:colOff>
      <xdr:row>104</xdr:row>
      <xdr:rowOff>149216</xdr:rowOff>
    </xdr:to>
    <xdr:pic>
      <xdr:nvPicPr>
        <xdr:cNvPr id="27" name="Paveikslėlis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909" y="17699182"/>
          <a:ext cx="3902364" cy="218121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88</xdr:row>
      <xdr:rowOff>1</xdr:rowOff>
    </xdr:from>
    <xdr:to>
      <xdr:col>12</xdr:col>
      <xdr:colOff>32428</xdr:colOff>
      <xdr:row>93</xdr:row>
      <xdr:rowOff>23092</xdr:rowOff>
    </xdr:to>
    <xdr:pic>
      <xdr:nvPicPr>
        <xdr:cNvPr id="28" name="Paveikslėlis 27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000" y="16775546"/>
          <a:ext cx="3091973" cy="946728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93</xdr:row>
      <xdr:rowOff>1</xdr:rowOff>
    </xdr:from>
    <xdr:to>
      <xdr:col>13</xdr:col>
      <xdr:colOff>421266</xdr:colOff>
      <xdr:row>104</xdr:row>
      <xdr:rowOff>103909</xdr:rowOff>
    </xdr:to>
    <xdr:pic>
      <xdr:nvPicPr>
        <xdr:cNvPr id="29" name="Paveikslėlis 2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001" y="17699183"/>
          <a:ext cx="4092720" cy="213590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111</xdr:row>
      <xdr:rowOff>1</xdr:rowOff>
    </xdr:from>
    <xdr:to>
      <xdr:col>12</xdr:col>
      <xdr:colOff>230910</xdr:colOff>
      <xdr:row>116</xdr:row>
      <xdr:rowOff>99220</xdr:rowOff>
    </xdr:to>
    <xdr:pic>
      <xdr:nvPicPr>
        <xdr:cNvPr id="30" name="Paveikslėlis 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1000" y="21024274"/>
          <a:ext cx="3290455" cy="1022855"/>
        </a:xfrm>
        <a:prstGeom prst="rect">
          <a:avLst/>
        </a:prstGeom>
      </xdr:spPr>
    </xdr:pic>
    <xdr:clientData/>
  </xdr:twoCellAnchor>
  <xdr:twoCellAnchor editAs="oneCell">
    <xdr:from>
      <xdr:col>6</xdr:col>
      <xdr:colOff>577274</xdr:colOff>
      <xdr:row>116</xdr:row>
      <xdr:rowOff>92363</xdr:rowOff>
    </xdr:from>
    <xdr:to>
      <xdr:col>13</xdr:col>
      <xdr:colOff>484910</xdr:colOff>
      <xdr:row>128</xdr:row>
      <xdr:rowOff>16927</xdr:rowOff>
    </xdr:to>
    <xdr:pic>
      <xdr:nvPicPr>
        <xdr:cNvPr id="31" name="Paveikslėlis 30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6365" y="22040272"/>
          <a:ext cx="4191000" cy="214129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88</xdr:row>
      <xdr:rowOff>0</xdr:rowOff>
    </xdr:from>
    <xdr:to>
      <xdr:col>21</xdr:col>
      <xdr:colOff>11546</xdr:colOff>
      <xdr:row>93</xdr:row>
      <xdr:rowOff>10174</xdr:rowOff>
    </xdr:to>
    <xdr:pic>
      <xdr:nvPicPr>
        <xdr:cNvPr id="32" name="Paveikslėlis 3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8182" y="16775545"/>
          <a:ext cx="3071091" cy="933811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93</xdr:row>
      <xdr:rowOff>1</xdr:rowOff>
    </xdr:from>
    <xdr:to>
      <xdr:col>22</xdr:col>
      <xdr:colOff>285403</xdr:colOff>
      <xdr:row>104</xdr:row>
      <xdr:rowOff>150091</xdr:rowOff>
    </xdr:to>
    <xdr:pic>
      <xdr:nvPicPr>
        <xdr:cNvPr id="34" name="Paveikslėlis 3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8183" y="17699183"/>
          <a:ext cx="3956856" cy="2182090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88</xdr:row>
      <xdr:rowOff>1</xdr:rowOff>
    </xdr:from>
    <xdr:to>
      <xdr:col>30</xdr:col>
      <xdr:colOff>42398</xdr:colOff>
      <xdr:row>93</xdr:row>
      <xdr:rowOff>11546</xdr:rowOff>
    </xdr:to>
    <xdr:pic>
      <xdr:nvPicPr>
        <xdr:cNvPr id="35" name="Paveikslėlis 34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5365" y="16775546"/>
          <a:ext cx="3101942" cy="935182"/>
        </a:xfrm>
        <a:prstGeom prst="rect">
          <a:avLst/>
        </a:prstGeom>
      </xdr:spPr>
    </xdr:pic>
    <xdr:clientData/>
  </xdr:twoCellAnchor>
  <xdr:twoCellAnchor editAs="oneCell">
    <xdr:from>
      <xdr:col>25</xdr:col>
      <xdr:colOff>-1</xdr:colOff>
      <xdr:row>93</xdr:row>
      <xdr:rowOff>0</xdr:rowOff>
    </xdr:from>
    <xdr:to>
      <xdr:col>31</xdr:col>
      <xdr:colOff>207426</xdr:colOff>
      <xdr:row>104</xdr:row>
      <xdr:rowOff>127000</xdr:rowOff>
    </xdr:to>
    <xdr:pic>
      <xdr:nvPicPr>
        <xdr:cNvPr id="36" name="Paveikslėlis 3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5363" y="17699182"/>
          <a:ext cx="3878881" cy="215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5</xdr:col>
      <xdr:colOff>43686</xdr:colOff>
      <xdr:row>140</xdr:row>
      <xdr:rowOff>42333</xdr:rowOff>
    </xdr:to>
    <xdr:pic>
      <xdr:nvPicPr>
        <xdr:cNvPr id="37" name="Paveikslėlis 3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78" y="25273000"/>
          <a:ext cx="3684352" cy="1143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140</xdr:row>
      <xdr:rowOff>1</xdr:rowOff>
    </xdr:from>
    <xdr:to>
      <xdr:col>5</xdr:col>
      <xdr:colOff>469685</xdr:colOff>
      <xdr:row>152</xdr:row>
      <xdr:rowOff>108858</xdr:rowOff>
    </xdr:to>
    <xdr:pic>
      <xdr:nvPicPr>
        <xdr:cNvPr id="38" name="Paveikslėlis 37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858" y="26180144"/>
          <a:ext cx="4098256" cy="22860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134</xdr:row>
      <xdr:rowOff>0</xdr:rowOff>
    </xdr:from>
    <xdr:to>
      <xdr:col>12</xdr:col>
      <xdr:colOff>553941</xdr:colOff>
      <xdr:row>140</xdr:row>
      <xdr:rowOff>0</xdr:rowOff>
    </xdr:to>
    <xdr:pic>
      <xdr:nvPicPr>
        <xdr:cNvPr id="39" name="Paveikslėlis 38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541" y="25214580"/>
          <a:ext cx="3601940" cy="109728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140</xdr:row>
      <xdr:rowOff>0</xdr:rowOff>
    </xdr:from>
    <xdr:to>
      <xdr:col>14</xdr:col>
      <xdr:colOff>99061</xdr:colOff>
      <xdr:row>152</xdr:row>
      <xdr:rowOff>129271</xdr:rowOff>
    </xdr:to>
    <xdr:pic>
      <xdr:nvPicPr>
        <xdr:cNvPr id="41" name="Paveikslėlis 40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541" y="26311860"/>
          <a:ext cx="4366260" cy="232383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134</xdr:row>
      <xdr:rowOff>0</xdr:rowOff>
    </xdr:from>
    <xdr:to>
      <xdr:col>21</xdr:col>
      <xdr:colOff>579120</xdr:colOff>
      <xdr:row>139</xdr:row>
      <xdr:rowOff>171349</xdr:rowOff>
    </xdr:to>
    <xdr:pic>
      <xdr:nvPicPr>
        <xdr:cNvPr id="42" name="Paveikslėlis 41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9940" y="25214580"/>
          <a:ext cx="3627120" cy="1085749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140</xdr:row>
      <xdr:rowOff>1</xdr:rowOff>
    </xdr:from>
    <xdr:to>
      <xdr:col>23</xdr:col>
      <xdr:colOff>186007</xdr:colOff>
      <xdr:row>152</xdr:row>
      <xdr:rowOff>152401</xdr:rowOff>
    </xdr:to>
    <xdr:pic>
      <xdr:nvPicPr>
        <xdr:cNvPr id="43" name="Paveikslėlis 42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9941" y="26311861"/>
          <a:ext cx="4453206" cy="234696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158</xdr:row>
      <xdr:rowOff>1</xdr:rowOff>
    </xdr:from>
    <xdr:to>
      <xdr:col>21</xdr:col>
      <xdr:colOff>549798</xdr:colOff>
      <xdr:row>164</xdr:row>
      <xdr:rowOff>15802</xdr:rowOff>
    </xdr:to>
    <xdr:pic>
      <xdr:nvPicPr>
        <xdr:cNvPr id="44" name="Paveikslėlis 43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8785" y="29679419"/>
          <a:ext cx="3588152" cy="1115396"/>
        </a:xfrm>
        <a:prstGeom prst="rect">
          <a:avLst/>
        </a:prstGeom>
      </xdr:spPr>
    </xdr:pic>
    <xdr:clientData/>
  </xdr:twoCellAnchor>
  <xdr:twoCellAnchor editAs="oneCell">
    <xdr:from>
      <xdr:col>15</xdr:col>
      <xdr:colOff>592755</xdr:colOff>
      <xdr:row>164</xdr:row>
      <xdr:rowOff>1</xdr:rowOff>
    </xdr:from>
    <xdr:to>
      <xdr:col>23</xdr:col>
      <xdr:colOff>17786</xdr:colOff>
      <xdr:row>175</xdr:row>
      <xdr:rowOff>152401</xdr:rowOff>
    </xdr:to>
    <xdr:pic>
      <xdr:nvPicPr>
        <xdr:cNvPr id="45" name="Paveikslėlis 44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5955" y="30708601"/>
          <a:ext cx="4301831" cy="216408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134</xdr:row>
      <xdr:rowOff>0</xdr:rowOff>
    </xdr:from>
    <xdr:to>
      <xdr:col>31</xdr:col>
      <xdr:colOff>15240</xdr:colOff>
      <xdr:row>140</xdr:row>
      <xdr:rowOff>865</xdr:rowOff>
    </xdr:to>
    <xdr:pic>
      <xdr:nvPicPr>
        <xdr:cNvPr id="46" name="Paveikslėlis 45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25222200"/>
          <a:ext cx="3672840" cy="109339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140</xdr:row>
      <xdr:rowOff>0</xdr:rowOff>
    </xdr:from>
    <xdr:to>
      <xdr:col>32</xdr:col>
      <xdr:colOff>152400</xdr:colOff>
      <xdr:row>152</xdr:row>
      <xdr:rowOff>164425</xdr:rowOff>
    </xdr:to>
    <xdr:pic>
      <xdr:nvPicPr>
        <xdr:cNvPr id="47" name="Paveikslėlis 46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26319480"/>
          <a:ext cx="4419600" cy="23589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5</xdr:col>
      <xdr:colOff>37343</xdr:colOff>
      <xdr:row>188</xdr:row>
      <xdr:rowOff>154984</xdr:rowOff>
    </xdr:to>
    <xdr:pic>
      <xdr:nvPicPr>
        <xdr:cNvPr id="33" name="Paveikslėlis 32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017" y="34122102"/>
          <a:ext cx="3679445" cy="105905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188</xdr:row>
      <xdr:rowOff>142068</xdr:rowOff>
    </xdr:from>
    <xdr:to>
      <xdr:col>6</xdr:col>
      <xdr:colOff>12916</xdr:colOff>
      <xdr:row>201</xdr:row>
      <xdr:rowOff>41022</xdr:rowOff>
    </xdr:to>
    <xdr:pic>
      <xdr:nvPicPr>
        <xdr:cNvPr id="40" name="Paveikslėlis 39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018" y="35168237"/>
          <a:ext cx="4262034" cy="22495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183</xdr:row>
      <xdr:rowOff>0</xdr:rowOff>
    </xdr:from>
    <xdr:to>
      <xdr:col>12</xdr:col>
      <xdr:colOff>581187</xdr:colOff>
      <xdr:row>188</xdr:row>
      <xdr:rowOff>162346</xdr:rowOff>
    </xdr:to>
    <xdr:pic>
      <xdr:nvPicPr>
        <xdr:cNvPr id="48" name="Paveikslėlis 47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153" y="34122102"/>
          <a:ext cx="3616271" cy="106641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189</xdr:row>
      <xdr:rowOff>1</xdr:rowOff>
    </xdr:from>
    <xdr:to>
      <xdr:col>14</xdr:col>
      <xdr:colOff>505363</xdr:colOff>
      <xdr:row>201</xdr:row>
      <xdr:rowOff>154984</xdr:rowOff>
    </xdr:to>
    <xdr:pic>
      <xdr:nvPicPr>
        <xdr:cNvPr id="49" name="Paveikslėlis 48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153" y="35206984"/>
          <a:ext cx="4754481" cy="232474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183</xdr:row>
      <xdr:rowOff>0</xdr:rowOff>
    </xdr:from>
    <xdr:to>
      <xdr:col>21</xdr:col>
      <xdr:colOff>581186</xdr:colOff>
      <xdr:row>189</xdr:row>
      <xdr:rowOff>0</xdr:rowOff>
    </xdr:to>
    <xdr:pic>
      <xdr:nvPicPr>
        <xdr:cNvPr id="50" name="Paveikslėlis 49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6305" y="34122102"/>
          <a:ext cx="3616271" cy="108488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189</xdr:row>
      <xdr:rowOff>0</xdr:rowOff>
    </xdr:from>
    <xdr:to>
      <xdr:col>23</xdr:col>
      <xdr:colOff>374542</xdr:colOff>
      <xdr:row>202</xdr:row>
      <xdr:rowOff>4965</xdr:rowOff>
    </xdr:to>
    <xdr:pic>
      <xdr:nvPicPr>
        <xdr:cNvPr id="51" name="Paveikslėlis 50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6305" y="35206983"/>
          <a:ext cx="4623661" cy="235554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183</xdr:row>
      <xdr:rowOff>0</xdr:rowOff>
    </xdr:from>
    <xdr:to>
      <xdr:col>31</xdr:col>
      <xdr:colOff>51661</xdr:colOff>
      <xdr:row>188</xdr:row>
      <xdr:rowOff>165023</xdr:rowOff>
    </xdr:to>
    <xdr:pic>
      <xdr:nvPicPr>
        <xdr:cNvPr id="52" name="Paveikslėlis 51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9458" y="34122102"/>
          <a:ext cx="3693762" cy="1069090"/>
        </a:xfrm>
        <a:prstGeom prst="rect">
          <a:avLst/>
        </a:prstGeom>
      </xdr:spPr>
    </xdr:pic>
    <xdr:clientData/>
  </xdr:twoCellAnchor>
  <xdr:twoCellAnchor editAs="oneCell">
    <xdr:from>
      <xdr:col>24</xdr:col>
      <xdr:colOff>581187</xdr:colOff>
      <xdr:row>188</xdr:row>
      <xdr:rowOff>167901</xdr:rowOff>
    </xdr:from>
    <xdr:to>
      <xdr:col>32</xdr:col>
      <xdr:colOff>116238</xdr:colOff>
      <xdr:row>202</xdr:row>
      <xdr:rowOff>124697</xdr:rowOff>
    </xdr:to>
    <xdr:pic>
      <xdr:nvPicPr>
        <xdr:cNvPr id="53" name="Paveikslėlis 52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63628" y="35194070"/>
          <a:ext cx="4391186" cy="24881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211</xdr:row>
      <xdr:rowOff>1</xdr:rowOff>
    </xdr:from>
    <xdr:to>
      <xdr:col>5</xdr:col>
      <xdr:colOff>97971</xdr:colOff>
      <xdr:row>216</xdr:row>
      <xdr:rowOff>167083</xdr:rowOff>
    </xdr:to>
    <xdr:pic>
      <xdr:nvPicPr>
        <xdr:cNvPr id="54" name="Paveikslėlis 53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0026772"/>
          <a:ext cx="3733800" cy="10923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6</xdr:col>
      <xdr:colOff>48798</xdr:colOff>
      <xdr:row>229</xdr:row>
      <xdr:rowOff>43543</xdr:rowOff>
    </xdr:to>
    <xdr:pic>
      <xdr:nvPicPr>
        <xdr:cNvPr id="55" name="Paveikslėlis 5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137114"/>
          <a:ext cx="4294227" cy="22642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211</xdr:row>
      <xdr:rowOff>0</xdr:rowOff>
    </xdr:from>
    <xdr:to>
      <xdr:col>13</xdr:col>
      <xdr:colOff>153318</xdr:colOff>
      <xdr:row>217</xdr:row>
      <xdr:rowOff>10886</xdr:rowOff>
    </xdr:to>
    <xdr:pic>
      <xdr:nvPicPr>
        <xdr:cNvPr id="56" name="Paveikslėlis 55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9" y="40026771"/>
          <a:ext cx="3810918" cy="1121229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217</xdr:row>
      <xdr:rowOff>0</xdr:rowOff>
    </xdr:from>
    <xdr:to>
      <xdr:col>14</xdr:col>
      <xdr:colOff>3237</xdr:colOff>
      <xdr:row>230</xdr:row>
      <xdr:rowOff>10886</xdr:rowOff>
    </xdr:to>
    <xdr:pic>
      <xdr:nvPicPr>
        <xdr:cNvPr id="58" name="Paveikslėlis 57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30" y="41137114"/>
          <a:ext cx="4265954" cy="241662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211</xdr:row>
      <xdr:rowOff>0</xdr:rowOff>
    </xdr:from>
    <xdr:to>
      <xdr:col>21</xdr:col>
      <xdr:colOff>598714</xdr:colOff>
      <xdr:row>217</xdr:row>
      <xdr:rowOff>3207</xdr:rowOff>
    </xdr:to>
    <xdr:pic>
      <xdr:nvPicPr>
        <xdr:cNvPr id="59" name="Paveikslėlis 58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1029" y="40026771"/>
          <a:ext cx="3646714" cy="1107787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217</xdr:row>
      <xdr:rowOff>1</xdr:rowOff>
    </xdr:from>
    <xdr:to>
      <xdr:col>23</xdr:col>
      <xdr:colOff>435429</xdr:colOff>
      <xdr:row>231</xdr:row>
      <xdr:rowOff>11387</xdr:rowOff>
    </xdr:to>
    <xdr:pic>
      <xdr:nvPicPr>
        <xdr:cNvPr id="60" name="Paveikslėlis 59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1030" y="41137115"/>
          <a:ext cx="4702628" cy="2602186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236</xdr:row>
      <xdr:rowOff>0</xdr:rowOff>
    </xdr:from>
    <xdr:to>
      <xdr:col>23</xdr:col>
      <xdr:colOff>43543</xdr:colOff>
      <xdr:row>242</xdr:row>
      <xdr:rowOff>167178</xdr:rowOff>
    </xdr:to>
    <xdr:pic>
      <xdr:nvPicPr>
        <xdr:cNvPr id="61" name="Paveikslėlis 60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1030" y="44653200"/>
          <a:ext cx="4310742" cy="1277521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243</xdr:row>
      <xdr:rowOff>0</xdr:rowOff>
    </xdr:from>
    <xdr:to>
      <xdr:col>24</xdr:col>
      <xdr:colOff>235661</xdr:colOff>
      <xdr:row>256</xdr:row>
      <xdr:rowOff>54428</xdr:rowOff>
    </xdr:to>
    <xdr:pic>
      <xdr:nvPicPr>
        <xdr:cNvPr id="62" name="Paveikslėlis 61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1030" y="45948600"/>
          <a:ext cx="5112460" cy="2460171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211</xdr:row>
      <xdr:rowOff>0</xdr:rowOff>
    </xdr:from>
    <xdr:to>
      <xdr:col>30</xdr:col>
      <xdr:colOff>501847</xdr:colOff>
      <xdr:row>217</xdr:row>
      <xdr:rowOff>990</xdr:rowOff>
    </xdr:to>
    <xdr:pic>
      <xdr:nvPicPr>
        <xdr:cNvPr id="63" name="Paveikslėlis 62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7430" y="40026771"/>
          <a:ext cx="3549846" cy="1099458"/>
        </a:xfrm>
        <a:prstGeom prst="rect">
          <a:avLst/>
        </a:prstGeom>
      </xdr:spPr>
    </xdr:pic>
    <xdr:clientData/>
  </xdr:twoCellAnchor>
  <xdr:twoCellAnchor editAs="oneCell">
    <xdr:from>
      <xdr:col>25</xdr:col>
      <xdr:colOff>2</xdr:colOff>
      <xdr:row>217</xdr:row>
      <xdr:rowOff>1</xdr:rowOff>
    </xdr:from>
    <xdr:to>
      <xdr:col>32</xdr:col>
      <xdr:colOff>587828</xdr:colOff>
      <xdr:row>231</xdr:row>
      <xdr:rowOff>3971</xdr:rowOff>
    </xdr:to>
    <xdr:pic>
      <xdr:nvPicPr>
        <xdr:cNvPr id="64" name="Paveikslėlis 63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7431" y="41137115"/>
          <a:ext cx="4855026" cy="25828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10886</xdr:rowOff>
    </xdr:from>
    <xdr:to>
      <xdr:col>5</xdr:col>
      <xdr:colOff>35117</xdr:colOff>
      <xdr:row>20</xdr:row>
      <xdr:rowOff>0</xdr:rowOff>
    </xdr:to>
    <xdr:pic>
      <xdr:nvPicPr>
        <xdr:cNvPr id="2" name="Paveikslėlis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841172"/>
          <a:ext cx="3758031" cy="10994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6</xdr:col>
      <xdr:colOff>19143</xdr:colOff>
      <xdr:row>30</xdr:row>
      <xdr:rowOff>54427</xdr:rowOff>
    </xdr:to>
    <xdr:pic>
      <xdr:nvPicPr>
        <xdr:cNvPr id="3" name="Paveikslėlis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940629"/>
          <a:ext cx="4362543" cy="194854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10887</xdr:rowOff>
    </xdr:from>
    <xdr:to>
      <xdr:col>12</xdr:col>
      <xdr:colOff>576943</xdr:colOff>
      <xdr:row>20</xdr:row>
      <xdr:rowOff>1007</xdr:rowOff>
    </xdr:to>
    <xdr:pic>
      <xdr:nvPicPr>
        <xdr:cNvPr id="4" name="Paveikslėlis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1714" y="2841173"/>
          <a:ext cx="3624943" cy="1098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359229</xdr:colOff>
      <xdr:row>31</xdr:row>
      <xdr:rowOff>478</xdr:rowOff>
    </xdr:to>
    <xdr:pic>
      <xdr:nvPicPr>
        <xdr:cNvPr id="5" name="Paveikslėlis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1714" y="3940629"/>
          <a:ext cx="4626429" cy="207540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22</xdr:col>
      <xdr:colOff>37475</xdr:colOff>
      <xdr:row>20</xdr:row>
      <xdr:rowOff>0</xdr:rowOff>
    </xdr:to>
    <xdr:pic>
      <xdr:nvPicPr>
        <xdr:cNvPr id="6" name="Paveikslėlis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8114" y="2830286"/>
          <a:ext cx="3695075" cy="11103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20</xdr:row>
      <xdr:rowOff>1</xdr:rowOff>
    </xdr:from>
    <xdr:to>
      <xdr:col>23</xdr:col>
      <xdr:colOff>320481</xdr:colOff>
      <xdr:row>31</xdr:row>
      <xdr:rowOff>3585</xdr:rowOff>
    </xdr:to>
    <xdr:pic>
      <xdr:nvPicPr>
        <xdr:cNvPr id="7" name="Paveikslėlis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8114" y="3940630"/>
          <a:ext cx="4587681" cy="2079170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14</xdr:row>
      <xdr:rowOff>1</xdr:rowOff>
    </xdr:from>
    <xdr:to>
      <xdr:col>31</xdr:col>
      <xdr:colOff>87087</xdr:colOff>
      <xdr:row>20</xdr:row>
      <xdr:rowOff>10600</xdr:rowOff>
    </xdr:to>
    <xdr:pic>
      <xdr:nvPicPr>
        <xdr:cNvPr id="8" name="Paveikslėlis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4515" y="2830287"/>
          <a:ext cx="3744686" cy="112094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20</xdr:row>
      <xdr:rowOff>0</xdr:rowOff>
    </xdr:from>
    <xdr:to>
      <xdr:col>32</xdr:col>
      <xdr:colOff>272143</xdr:colOff>
      <xdr:row>31</xdr:row>
      <xdr:rowOff>663</xdr:rowOff>
    </xdr:to>
    <xdr:pic>
      <xdr:nvPicPr>
        <xdr:cNvPr id="9" name="Paveikslėlis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4514" y="3940629"/>
          <a:ext cx="4539343" cy="20762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5</xdr:col>
      <xdr:colOff>5444</xdr:colOff>
      <xdr:row>46</xdr:row>
      <xdr:rowOff>162931</xdr:rowOff>
    </xdr:to>
    <xdr:pic>
      <xdr:nvPicPr>
        <xdr:cNvPr id="10" name="Paveikslėlis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728857"/>
          <a:ext cx="3712029" cy="10882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606791</xdr:colOff>
      <xdr:row>57</xdr:row>
      <xdr:rowOff>108858</xdr:rowOff>
    </xdr:to>
    <xdr:pic>
      <xdr:nvPicPr>
        <xdr:cNvPr id="12" name="Paveikslėlis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839200"/>
          <a:ext cx="4329705" cy="1959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13</xdr:col>
      <xdr:colOff>261257</xdr:colOff>
      <xdr:row>47</xdr:row>
      <xdr:rowOff>36640</xdr:rowOff>
    </xdr:to>
    <xdr:pic>
      <xdr:nvPicPr>
        <xdr:cNvPr id="13" name="Paveikslėlis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0" y="7728857"/>
          <a:ext cx="3918857" cy="114698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</xdr:rowOff>
    </xdr:from>
    <xdr:to>
      <xdr:col>14</xdr:col>
      <xdr:colOff>33177</xdr:colOff>
      <xdr:row>57</xdr:row>
      <xdr:rowOff>141516</xdr:rowOff>
    </xdr:to>
    <xdr:pic>
      <xdr:nvPicPr>
        <xdr:cNvPr id="14" name="Paveikslėlis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0" y="8839201"/>
          <a:ext cx="4300377" cy="1992086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41</xdr:row>
      <xdr:rowOff>0</xdr:rowOff>
    </xdr:from>
    <xdr:to>
      <xdr:col>22</xdr:col>
      <xdr:colOff>152401</xdr:colOff>
      <xdr:row>47</xdr:row>
      <xdr:rowOff>390</xdr:rowOff>
    </xdr:to>
    <xdr:pic>
      <xdr:nvPicPr>
        <xdr:cNvPr id="15" name="Paveikslėlis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1" y="7728857"/>
          <a:ext cx="3810000" cy="1110733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47</xdr:row>
      <xdr:rowOff>0</xdr:rowOff>
    </xdr:from>
    <xdr:to>
      <xdr:col>23</xdr:col>
      <xdr:colOff>272271</xdr:colOff>
      <xdr:row>57</xdr:row>
      <xdr:rowOff>163286</xdr:rowOff>
    </xdr:to>
    <xdr:pic>
      <xdr:nvPicPr>
        <xdr:cNvPr id="16" name="Paveikslėlis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1" y="8839200"/>
          <a:ext cx="4539470" cy="201385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41</xdr:row>
      <xdr:rowOff>0</xdr:rowOff>
    </xdr:from>
    <xdr:to>
      <xdr:col>31</xdr:col>
      <xdr:colOff>43543</xdr:colOff>
      <xdr:row>47</xdr:row>
      <xdr:rowOff>23780</xdr:rowOff>
    </xdr:to>
    <xdr:pic>
      <xdr:nvPicPr>
        <xdr:cNvPr id="17" name="Paveikslėlis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7728857"/>
          <a:ext cx="3701143" cy="1134123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47</xdr:row>
      <xdr:rowOff>0</xdr:rowOff>
    </xdr:from>
    <xdr:to>
      <xdr:col>32</xdr:col>
      <xdr:colOff>147617</xdr:colOff>
      <xdr:row>57</xdr:row>
      <xdr:rowOff>163286</xdr:rowOff>
    </xdr:to>
    <xdr:pic>
      <xdr:nvPicPr>
        <xdr:cNvPr id="18" name="Paveikslėlis 1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8839200"/>
          <a:ext cx="4414817" cy="201385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61</xdr:row>
      <xdr:rowOff>0</xdr:rowOff>
    </xdr:from>
    <xdr:to>
      <xdr:col>31</xdr:col>
      <xdr:colOff>133515</xdr:colOff>
      <xdr:row>67</xdr:row>
      <xdr:rowOff>10886</xdr:rowOff>
    </xdr:to>
    <xdr:pic>
      <xdr:nvPicPr>
        <xdr:cNvPr id="19" name="Paveikslėlis 18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11430000"/>
          <a:ext cx="3791115" cy="1121229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67</xdr:row>
      <xdr:rowOff>0</xdr:rowOff>
    </xdr:from>
    <xdr:to>
      <xdr:col>32</xdr:col>
      <xdr:colOff>141601</xdr:colOff>
      <xdr:row>76</xdr:row>
      <xdr:rowOff>32657</xdr:rowOff>
    </xdr:to>
    <xdr:pic>
      <xdr:nvPicPr>
        <xdr:cNvPr id="20" name="Paveikslėlis 19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12540343"/>
          <a:ext cx="4408801" cy="1698171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</xdr:colOff>
      <xdr:row>86</xdr:row>
      <xdr:rowOff>1</xdr:rowOff>
    </xdr:from>
    <xdr:to>
      <xdr:col>5</xdr:col>
      <xdr:colOff>28790</xdr:colOff>
      <xdr:row>92</xdr:row>
      <xdr:rowOff>0</xdr:rowOff>
    </xdr:to>
    <xdr:pic>
      <xdr:nvPicPr>
        <xdr:cNvPr id="11" name="Paveikslėlis 1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6970376"/>
          <a:ext cx="3711790" cy="1142999"/>
        </a:xfrm>
        <a:prstGeom prst="rect">
          <a:avLst/>
        </a:prstGeom>
      </xdr:spPr>
    </xdr:pic>
    <xdr:clientData/>
  </xdr:twoCellAnchor>
  <xdr:twoCellAnchor editAs="oneCell">
    <xdr:from>
      <xdr:col>0</xdr:col>
      <xdr:colOff>595745</xdr:colOff>
      <xdr:row>92</xdr:row>
      <xdr:rowOff>27709</xdr:rowOff>
    </xdr:from>
    <xdr:to>
      <xdr:col>6</xdr:col>
      <xdr:colOff>27709</xdr:colOff>
      <xdr:row>103</xdr:row>
      <xdr:rowOff>4348</xdr:rowOff>
    </xdr:to>
    <xdr:pic>
      <xdr:nvPicPr>
        <xdr:cNvPr id="21" name="Paveikslėlis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745" y="17193491"/>
          <a:ext cx="4378037" cy="1947063"/>
        </a:xfrm>
        <a:prstGeom prst="rect">
          <a:avLst/>
        </a:prstGeom>
      </xdr:spPr>
    </xdr:pic>
    <xdr:clientData/>
  </xdr:twoCellAnchor>
  <xdr:twoCellAnchor editAs="oneCell">
    <xdr:from>
      <xdr:col>7</xdr:col>
      <xdr:colOff>12095</xdr:colOff>
      <xdr:row>86</xdr:row>
      <xdr:rowOff>24190</xdr:rowOff>
    </xdr:from>
    <xdr:to>
      <xdr:col>12</xdr:col>
      <xdr:colOff>552422</xdr:colOff>
      <xdr:row>92</xdr:row>
      <xdr:rowOff>5206</xdr:rowOff>
    </xdr:to>
    <xdr:pic>
      <xdr:nvPicPr>
        <xdr:cNvPr id="22" name="Paveikslėlis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9619" y="16207619"/>
          <a:ext cx="3564136" cy="106958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92</xdr:row>
      <xdr:rowOff>1</xdr:rowOff>
    </xdr:from>
    <xdr:to>
      <xdr:col>14</xdr:col>
      <xdr:colOff>346743</xdr:colOff>
      <xdr:row>103</xdr:row>
      <xdr:rowOff>110837</xdr:rowOff>
    </xdr:to>
    <xdr:pic>
      <xdr:nvPicPr>
        <xdr:cNvPr id="23" name="Paveikslėlis 2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5673" y="17165783"/>
          <a:ext cx="4613943" cy="2092036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86</xdr:row>
      <xdr:rowOff>1</xdr:rowOff>
    </xdr:from>
    <xdr:to>
      <xdr:col>22</xdr:col>
      <xdr:colOff>96983</xdr:colOff>
      <xdr:row>92</xdr:row>
      <xdr:rowOff>6394</xdr:rowOff>
    </xdr:to>
    <xdr:pic>
      <xdr:nvPicPr>
        <xdr:cNvPr id="24" name="Paveikslėlis 23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2074" y="16085128"/>
          <a:ext cx="3754582" cy="1076272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92</xdr:row>
      <xdr:rowOff>0</xdr:rowOff>
    </xdr:from>
    <xdr:to>
      <xdr:col>23</xdr:col>
      <xdr:colOff>249383</xdr:colOff>
      <xdr:row>103</xdr:row>
      <xdr:rowOff>95497</xdr:rowOff>
    </xdr:to>
    <xdr:pic>
      <xdr:nvPicPr>
        <xdr:cNvPr id="25" name="Paveikslėlis 2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2074" y="17165782"/>
          <a:ext cx="4516582" cy="207669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86</xdr:row>
      <xdr:rowOff>0</xdr:rowOff>
    </xdr:from>
    <xdr:to>
      <xdr:col>30</xdr:col>
      <xdr:colOff>469557</xdr:colOff>
      <xdr:row>91</xdr:row>
      <xdr:rowOff>166254</xdr:rowOff>
    </xdr:to>
    <xdr:pic>
      <xdr:nvPicPr>
        <xdr:cNvPr id="26" name="Paveikslėlis 2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473" y="16085127"/>
          <a:ext cx="3517557" cy="106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92</xdr:row>
      <xdr:rowOff>0</xdr:rowOff>
    </xdr:from>
    <xdr:to>
      <xdr:col>32</xdr:col>
      <xdr:colOff>339905</xdr:colOff>
      <xdr:row>103</xdr:row>
      <xdr:rowOff>138545</xdr:rowOff>
    </xdr:to>
    <xdr:pic>
      <xdr:nvPicPr>
        <xdr:cNvPr id="27" name="Paveikslėlis 26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474" y="17165782"/>
          <a:ext cx="4607104" cy="21197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1</xdr:rowOff>
    </xdr:from>
    <xdr:to>
      <xdr:col>5</xdr:col>
      <xdr:colOff>19291</xdr:colOff>
      <xdr:row>120</xdr:row>
      <xdr:rowOff>31964</xdr:rowOff>
    </xdr:to>
    <xdr:pic>
      <xdr:nvPicPr>
        <xdr:cNvPr id="28" name="Paveikslėlis 27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71" y="21702533"/>
          <a:ext cx="3723190" cy="11315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5</xdr:col>
      <xdr:colOff>366531</xdr:colOff>
      <xdr:row>129</xdr:row>
      <xdr:rowOff>141429</xdr:rowOff>
    </xdr:to>
    <xdr:pic>
      <xdr:nvPicPr>
        <xdr:cNvPr id="29" name="Paveikslėlis 28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71" y="22802127"/>
          <a:ext cx="4070430" cy="179082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114</xdr:row>
      <xdr:rowOff>0</xdr:rowOff>
    </xdr:from>
    <xdr:to>
      <xdr:col>13</xdr:col>
      <xdr:colOff>120542</xdr:colOff>
      <xdr:row>120</xdr:row>
      <xdr:rowOff>0</xdr:rowOff>
    </xdr:to>
    <xdr:pic>
      <xdr:nvPicPr>
        <xdr:cNvPr id="30" name="Paveikslėlis 29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6557" y="21702532"/>
          <a:ext cx="3766567" cy="109959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120</xdr:row>
      <xdr:rowOff>1</xdr:rowOff>
    </xdr:from>
    <xdr:to>
      <xdr:col>13</xdr:col>
      <xdr:colOff>549798</xdr:colOff>
      <xdr:row>129</xdr:row>
      <xdr:rowOff>163835</xdr:rowOff>
    </xdr:to>
    <xdr:pic>
      <xdr:nvPicPr>
        <xdr:cNvPr id="31" name="Paveikslėlis 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6557" y="22802128"/>
          <a:ext cx="4195823" cy="1813226"/>
        </a:xfrm>
        <a:prstGeom prst="rect">
          <a:avLst/>
        </a:prstGeom>
      </xdr:spPr>
    </xdr:pic>
    <xdr:clientData/>
  </xdr:twoCellAnchor>
  <xdr:twoCellAnchor editAs="oneCell">
    <xdr:from>
      <xdr:col>15</xdr:col>
      <xdr:colOff>607670</xdr:colOff>
      <xdr:row>114</xdr:row>
      <xdr:rowOff>0</xdr:rowOff>
    </xdr:from>
    <xdr:to>
      <xdr:col>21</xdr:col>
      <xdr:colOff>443694</xdr:colOff>
      <xdr:row>120</xdr:row>
      <xdr:rowOff>0</xdr:rowOff>
    </xdr:to>
    <xdr:pic>
      <xdr:nvPicPr>
        <xdr:cNvPr id="32" name="Paveikslėlis 31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5594" y="21702532"/>
          <a:ext cx="3482049" cy="1099595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120</xdr:row>
      <xdr:rowOff>0</xdr:rowOff>
    </xdr:from>
    <xdr:to>
      <xdr:col>22</xdr:col>
      <xdr:colOff>588652</xdr:colOff>
      <xdr:row>130</xdr:row>
      <xdr:rowOff>38581</xdr:rowOff>
    </xdr:to>
    <xdr:pic>
      <xdr:nvPicPr>
        <xdr:cNvPr id="33" name="Paveikslėlis 32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5596" y="22802127"/>
          <a:ext cx="4234676" cy="1871239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114</xdr:row>
      <xdr:rowOff>0</xdr:rowOff>
    </xdr:from>
    <xdr:to>
      <xdr:col>30</xdr:col>
      <xdr:colOff>511216</xdr:colOff>
      <xdr:row>120</xdr:row>
      <xdr:rowOff>568</xdr:rowOff>
    </xdr:to>
    <xdr:pic>
      <xdr:nvPicPr>
        <xdr:cNvPr id="34" name="Paveikslėlis 33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4633" y="21702532"/>
          <a:ext cx="3549570" cy="109619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120</xdr:row>
      <xdr:rowOff>1</xdr:rowOff>
    </xdr:from>
    <xdr:to>
      <xdr:col>32</xdr:col>
      <xdr:colOff>219423</xdr:colOff>
      <xdr:row>131</xdr:row>
      <xdr:rowOff>0</xdr:rowOff>
    </xdr:to>
    <xdr:pic>
      <xdr:nvPicPr>
        <xdr:cNvPr id="35" name="Paveikslėlis 34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74633" y="22802128"/>
          <a:ext cx="4473119" cy="20159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4</xdr:col>
      <xdr:colOff>794658</xdr:colOff>
      <xdr:row>148</xdr:row>
      <xdr:rowOff>65240</xdr:rowOff>
    </xdr:to>
    <xdr:pic>
      <xdr:nvPicPr>
        <xdr:cNvPr id="36" name="Paveikslėlis 35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7290486"/>
          <a:ext cx="3712029" cy="1175583"/>
        </a:xfrm>
        <a:prstGeom prst="rect">
          <a:avLst/>
        </a:prstGeom>
      </xdr:spPr>
    </xdr:pic>
    <xdr:clientData/>
  </xdr:twoCellAnchor>
  <xdr:twoCellAnchor editAs="oneCell">
    <xdr:from>
      <xdr:col>0</xdr:col>
      <xdr:colOff>576943</xdr:colOff>
      <xdr:row>148</xdr:row>
      <xdr:rowOff>65314</xdr:rowOff>
    </xdr:from>
    <xdr:to>
      <xdr:col>6</xdr:col>
      <xdr:colOff>9444</xdr:colOff>
      <xdr:row>160</xdr:row>
      <xdr:rowOff>108857</xdr:rowOff>
    </xdr:to>
    <xdr:pic>
      <xdr:nvPicPr>
        <xdr:cNvPr id="37" name="Paveikslėlis 3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943" y="28466143"/>
          <a:ext cx="4385501" cy="2264228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142</xdr:row>
      <xdr:rowOff>0</xdr:rowOff>
    </xdr:from>
    <xdr:to>
      <xdr:col>13</xdr:col>
      <xdr:colOff>502371</xdr:colOff>
      <xdr:row>149</xdr:row>
      <xdr:rowOff>0</xdr:rowOff>
    </xdr:to>
    <xdr:pic>
      <xdr:nvPicPr>
        <xdr:cNvPr id="38" name="Paveikslėlis 37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1" y="27290486"/>
          <a:ext cx="4159970" cy="1295400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149</xdr:row>
      <xdr:rowOff>1</xdr:rowOff>
    </xdr:from>
    <xdr:to>
      <xdr:col>14</xdr:col>
      <xdr:colOff>61463</xdr:colOff>
      <xdr:row>160</xdr:row>
      <xdr:rowOff>174173</xdr:rowOff>
    </xdr:to>
    <xdr:pic>
      <xdr:nvPicPr>
        <xdr:cNvPr id="39" name="Paveikslėlis 38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1" y="28585887"/>
          <a:ext cx="4328662" cy="2209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142</xdr:row>
      <xdr:rowOff>0</xdr:rowOff>
    </xdr:from>
    <xdr:to>
      <xdr:col>22</xdr:col>
      <xdr:colOff>550611</xdr:colOff>
      <xdr:row>148</xdr:row>
      <xdr:rowOff>130628</xdr:rowOff>
    </xdr:to>
    <xdr:pic>
      <xdr:nvPicPr>
        <xdr:cNvPr id="40" name="Paveikslėlis 39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1" y="27290486"/>
          <a:ext cx="4208210" cy="1240971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148</xdr:row>
      <xdr:rowOff>141514</xdr:rowOff>
    </xdr:from>
    <xdr:to>
      <xdr:col>23</xdr:col>
      <xdr:colOff>68255</xdr:colOff>
      <xdr:row>160</xdr:row>
      <xdr:rowOff>108857</xdr:rowOff>
    </xdr:to>
    <xdr:pic>
      <xdr:nvPicPr>
        <xdr:cNvPr id="41" name="Paveikslėlis 40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1" y="28542343"/>
          <a:ext cx="4335454" cy="2188028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166</xdr:row>
      <xdr:rowOff>0</xdr:rowOff>
    </xdr:from>
    <xdr:to>
      <xdr:col>22</xdr:col>
      <xdr:colOff>97971</xdr:colOff>
      <xdr:row>172</xdr:row>
      <xdr:rowOff>6346</xdr:rowOff>
    </xdr:to>
    <xdr:pic>
      <xdr:nvPicPr>
        <xdr:cNvPr id="42" name="Paveikslėlis 41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31731857"/>
          <a:ext cx="3755571" cy="1116689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172</xdr:row>
      <xdr:rowOff>0</xdr:rowOff>
    </xdr:from>
    <xdr:to>
      <xdr:col>23</xdr:col>
      <xdr:colOff>177931</xdr:colOff>
      <xdr:row>181</xdr:row>
      <xdr:rowOff>174172</xdr:rowOff>
    </xdr:to>
    <xdr:pic>
      <xdr:nvPicPr>
        <xdr:cNvPr id="43" name="Paveikslėlis 42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1" y="32842200"/>
          <a:ext cx="4445130" cy="18396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142</xdr:row>
      <xdr:rowOff>1</xdr:rowOff>
    </xdr:from>
    <xdr:to>
      <xdr:col>31</xdr:col>
      <xdr:colOff>54429</xdr:colOff>
      <xdr:row>147</xdr:row>
      <xdr:rowOff>153932</xdr:rowOff>
    </xdr:to>
    <xdr:pic>
      <xdr:nvPicPr>
        <xdr:cNvPr id="44" name="Paveikslėlis 43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27290487"/>
          <a:ext cx="3712029" cy="1079216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148</xdr:row>
      <xdr:rowOff>0</xdr:rowOff>
    </xdr:from>
    <xdr:to>
      <xdr:col>33</xdr:col>
      <xdr:colOff>272043</xdr:colOff>
      <xdr:row>160</xdr:row>
      <xdr:rowOff>152400</xdr:rowOff>
    </xdr:to>
    <xdr:pic>
      <xdr:nvPicPr>
        <xdr:cNvPr id="45" name="Paveikslėlis 44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1" y="28400829"/>
          <a:ext cx="5148842" cy="23730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4</xdr:col>
      <xdr:colOff>730971</xdr:colOff>
      <xdr:row>192</xdr:row>
      <xdr:rowOff>169333</xdr:rowOff>
    </xdr:to>
    <xdr:pic>
      <xdr:nvPicPr>
        <xdr:cNvPr id="46" name="Paveikslėlis 45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78" y="35362444"/>
          <a:ext cx="3637860" cy="10865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5</xdr:col>
      <xdr:colOff>549685</xdr:colOff>
      <xdr:row>203</xdr:row>
      <xdr:rowOff>112888</xdr:rowOff>
    </xdr:to>
    <xdr:pic>
      <xdr:nvPicPr>
        <xdr:cNvPr id="47" name="Paveikslėlis 4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778" y="36463111"/>
          <a:ext cx="4260907" cy="1947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187</xdr:row>
      <xdr:rowOff>0</xdr:rowOff>
    </xdr:from>
    <xdr:to>
      <xdr:col>13</xdr:col>
      <xdr:colOff>41107</xdr:colOff>
      <xdr:row>192</xdr:row>
      <xdr:rowOff>150725</xdr:rowOff>
    </xdr:to>
    <xdr:pic>
      <xdr:nvPicPr>
        <xdr:cNvPr id="48" name="Paveikslėlis 47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1714" y="35495802"/>
          <a:ext cx="3708756" cy="1071824"/>
        </a:xfrm>
        <a:prstGeom prst="rect">
          <a:avLst/>
        </a:prstGeom>
      </xdr:spPr>
    </xdr:pic>
    <xdr:clientData/>
  </xdr:twoCellAnchor>
  <xdr:twoCellAnchor editAs="oneCell">
    <xdr:from>
      <xdr:col>6</xdr:col>
      <xdr:colOff>602900</xdr:colOff>
      <xdr:row>192</xdr:row>
      <xdr:rowOff>108858</xdr:rowOff>
    </xdr:from>
    <xdr:to>
      <xdr:col>14</xdr:col>
      <xdr:colOff>223275</xdr:colOff>
      <xdr:row>203</xdr:row>
      <xdr:rowOff>167472</xdr:rowOff>
    </xdr:to>
    <xdr:pic>
      <xdr:nvPicPr>
        <xdr:cNvPr id="49" name="Paveikslėlis 48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340" y="36525759"/>
          <a:ext cx="4510572" cy="208503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187</xdr:row>
      <xdr:rowOff>0</xdr:rowOff>
    </xdr:from>
    <xdr:to>
      <xdr:col>21</xdr:col>
      <xdr:colOff>100484</xdr:colOff>
      <xdr:row>192</xdr:row>
      <xdr:rowOff>7993</xdr:rowOff>
    </xdr:to>
    <xdr:pic>
      <xdr:nvPicPr>
        <xdr:cNvPr id="50" name="Paveikslėlis 49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3187" y="35495802"/>
          <a:ext cx="3156857" cy="92909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192</xdr:row>
      <xdr:rowOff>0</xdr:rowOff>
    </xdr:from>
    <xdr:to>
      <xdr:col>23</xdr:col>
      <xdr:colOff>392659</xdr:colOff>
      <xdr:row>203</xdr:row>
      <xdr:rowOff>150725</xdr:rowOff>
    </xdr:to>
    <xdr:pic>
      <xdr:nvPicPr>
        <xdr:cNvPr id="51" name="Paveikslėlis 50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3187" y="36416901"/>
          <a:ext cx="4671582" cy="217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209</xdr:row>
      <xdr:rowOff>0</xdr:rowOff>
    </xdr:from>
    <xdr:to>
      <xdr:col>21</xdr:col>
      <xdr:colOff>8374</xdr:colOff>
      <xdr:row>213</xdr:row>
      <xdr:rowOff>156389</xdr:rowOff>
    </xdr:to>
    <xdr:pic>
      <xdr:nvPicPr>
        <xdr:cNvPr id="52" name="Paveikslėlis 5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3187" y="39548637"/>
          <a:ext cx="3064747" cy="893268"/>
        </a:xfrm>
        <a:prstGeom prst="rect">
          <a:avLst/>
        </a:prstGeom>
      </xdr:spPr>
    </xdr:pic>
    <xdr:clientData/>
  </xdr:twoCellAnchor>
  <xdr:twoCellAnchor editAs="oneCell">
    <xdr:from>
      <xdr:col>15</xdr:col>
      <xdr:colOff>577782</xdr:colOff>
      <xdr:row>213</xdr:row>
      <xdr:rowOff>125605</xdr:rowOff>
    </xdr:from>
    <xdr:to>
      <xdr:col>23</xdr:col>
      <xdr:colOff>251209</xdr:colOff>
      <xdr:row>223</xdr:row>
      <xdr:rowOff>9028</xdr:rowOff>
    </xdr:to>
    <xdr:pic>
      <xdr:nvPicPr>
        <xdr:cNvPr id="53" name="Paveikslėlis 52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9694" y="40411121"/>
          <a:ext cx="4563625" cy="1725621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187</xdr:row>
      <xdr:rowOff>0</xdr:rowOff>
    </xdr:from>
    <xdr:to>
      <xdr:col>29</xdr:col>
      <xdr:colOff>522907</xdr:colOff>
      <xdr:row>191</xdr:row>
      <xdr:rowOff>167473</xdr:rowOff>
    </xdr:to>
    <xdr:pic>
      <xdr:nvPicPr>
        <xdr:cNvPr id="54" name="Paveikslėlis 53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4659" y="35495802"/>
          <a:ext cx="2968006" cy="90435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192</xdr:row>
      <xdr:rowOff>28222</xdr:rowOff>
    </xdr:from>
    <xdr:to>
      <xdr:col>32</xdr:col>
      <xdr:colOff>536260</xdr:colOff>
      <xdr:row>203</xdr:row>
      <xdr:rowOff>141110</xdr:rowOff>
    </xdr:to>
    <xdr:pic>
      <xdr:nvPicPr>
        <xdr:cNvPr id="55" name="Paveikslėlis 54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67667" y="36307889"/>
          <a:ext cx="4783704" cy="2130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workbookViewId="0">
      <selection activeCell="F19" sqref="F19"/>
    </sheetView>
  </sheetViews>
  <sheetFormatPr defaultRowHeight="14.4" x14ac:dyDescent="0.3"/>
  <cols>
    <col min="2" max="2" width="9.5546875" customWidth="1"/>
    <col min="3" max="3" width="15.21875" customWidth="1"/>
  </cols>
  <sheetData>
    <row r="2" spans="2:4" x14ac:dyDescent="0.3">
      <c r="B2" s="20" t="s">
        <v>299</v>
      </c>
    </row>
    <row r="4" spans="2:4" x14ac:dyDescent="0.3">
      <c r="B4" s="20" t="s">
        <v>300</v>
      </c>
    </row>
    <row r="5" spans="2:4" x14ac:dyDescent="0.3">
      <c r="B5" s="20" t="s">
        <v>301</v>
      </c>
    </row>
    <row r="7" spans="2:4" x14ac:dyDescent="0.3">
      <c r="B7" s="18" t="s">
        <v>289</v>
      </c>
    </row>
    <row r="8" spans="2:4" x14ac:dyDescent="0.3">
      <c r="B8" t="s">
        <v>291</v>
      </c>
      <c r="C8" t="s">
        <v>292</v>
      </c>
    </row>
    <row r="9" spans="2:4" x14ac:dyDescent="0.3">
      <c r="C9" t="s">
        <v>293</v>
      </c>
    </row>
    <row r="10" spans="2:4" x14ac:dyDescent="0.3">
      <c r="C10" t="s">
        <v>294</v>
      </c>
    </row>
    <row r="11" spans="2:4" x14ac:dyDescent="0.3">
      <c r="B11" t="s">
        <v>295</v>
      </c>
      <c r="C11" t="s">
        <v>296</v>
      </c>
    </row>
    <row r="12" spans="2:4" x14ac:dyDescent="0.3">
      <c r="D12" t="s">
        <v>297</v>
      </c>
    </row>
    <row r="13" spans="2:4" x14ac:dyDescent="0.3">
      <c r="D13" t="s">
        <v>298</v>
      </c>
    </row>
    <row r="15" spans="2:4" x14ac:dyDescent="0.3">
      <c r="B15" s="18" t="s">
        <v>290</v>
      </c>
      <c r="C15" s="18"/>
    </row>
    <row r="16" spans="2:4" x14ac:dyDescent="0.3">
      <c r="B16" s="10" t="s">
        <v>2</v>
      </c>
      <c r="C16" s="11" t="s">
        <v>9</v>
      </c>
    </row>
    <row r="17" spans="2:3" x14ac:dyDescent="0.3">
      <c r="B17" s="1" t="s">
        <v>3</v>
      </c>
      <c r="C17" s="3" t="s">
        <v>11</v>
      </c>
    </row>
    <row r="18" spans="2:3" x14ac:dyDescent="0.3">
      <c r="B18" s="1" t="s">
        <v>4</v>
      </c>
      <c r="C18" s="3" t="s">
        <v>10</v>
      </c>
    </row>
    <row r="19" spans="2:3" x14ac:dyDescent="0.3">
      <c r="B19" s="1" t="s">
        <v>5</v>
      </c>
      <c r="C19" s="3" t="s">
        <v>12</v>
      </c>
    </row>
    <row r="20" spans="2:3" x14ac:dyDescent="0.3">
      <c r="B20" s="1" t="s">
        <v>6</v>
      </c>
      <c r="C20" s="3" t="s">
        <v>13</v>
      </c>
    </row>
    <row r="21" spans="2:3" ht="15" thickBot="1" x14ac:dyDescent="0.35">
      <c r="B21" s="4" t="s">
        <v>7</v>
      </c>
      <c r="C21" s="5" t="s">
        <v>14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tabSelected="1" topLeftCell="M1" zoomScale="87" zoomScaleNormal="100" workbookViewId="0">
      <selection activeCell="Q7" sqref="Q7"/>
    </sheetView>
  </sheetViews>
  <sheetFormatPr defaultRowHeight="14.4" x14ac:dyDescent="0.3"/>
  <cols>
    <col min="2" max="2" width="8.88671875" customWidth="1"/>
    <col min="3" max="3" width="17.109375" customWidth="1"/>
    <col min="4" max="4" width="10.77734375" customWidth="1"/>
    <col min="5" max="5" width="20.44140625" customWidth="1"/>
    <col min="6" max="6" width="13" customWidth="1"/>
    <col min="7" max="7" width="17.6640625" customWidth="1"/>
    <col min="8" max="8" width="22.109375" customWidth="1"/>
    <col min="9" max="9" width="23.88671875" customWidth="1"/>
    <col min="10" max="10" width="13.109375" customWidth="1"/>
    <col min="11" max="11" width="24.44140625" customWidth="1"/>
  </cols>
  <sheetData>
    <row r="1" spans="1:20" ht="15" thickBot="1" x14ac:dyDescent="0.35">
      <c r="A1" s="2"/>
      <c r="B1" s="2"/>
      <c r="C1" s="2"/>
      <c r="D1" s="2"/>
    </row>
    <row r="2" spans="1:20" ht="15" thickBot="1" x14ac:dyDescent="0.35">
      <c r="A2" s="2"/>
      <c r="B2" s="103"/>
      <c r="C2" s="103"/>
      <c r="D2" s="2"/>
      <c r="E2" s="93" t="s">
        <v>302</v>
      </c>
    </row>
    <row r="3" spans="1:20" ht="15" thickBot="1" x14ac:dyDescent="0.35">
      <c r="A3" s="2"/>
      <c r="B3" s="104" t="s">
        <v>0</v>
      </c>
      <c r="C3" s="105"/>
      <c r="D3" s="2"/>
    </row>
    <row r="4" spans="1:20" ht="15" thickBot="1" x14ac:dyDescent="0.35">
      <c r="A4" s="2"/>
      <c r="B4" s="106" t="s">
        <v>1</v>
      </c>
      <c r="C4" s="107"/>
      <c r="D4" s="2"/>
      <c r="E4" s="92" t="s">
        <v>303</v>
      </c>
      <c r="F4" s="89"/>
      <c r="G4" s="89"/>
      <c r="H4" s="89"/>
      <c r="I4" s="90"/>
    </row>
    <row r="5" spans="1:20" ht="26.4" thickBot="1" x14ac:dyDescent="0.55000000000000004">
      <c r="E5" s="1" t="s">
        <v>304</v>
      </c>
      <c r="F5" s="2"/>
      <c r="G5" s="2"/>
      <c r="H5" s="2"/>
      <c r="I5" s="3"/>
      <c r="R5" s="110" t="s">
        <v>347</v>
      </c>
      <c r="S5" s="110"/>
      <c r="T5" s="110"/>
    </row>
    <row r="6" spans="1:20" ht="15.6" x14ac:dyDescent="0.3">
      <c r="A6" s="2"/>
      <c r="B6" s="101" t="s">
        <v>8</v>
      </c>
      <c r="C6" s="102"/>
      <c r="D6" s="9"/>
      <c r="E6" s="1" t="s">
        <v>305</v>
      </c>
      <c r="F6" s="2"/>
      <c r="G6" s="2"/>
      <c r="H6" s="2"/>
      <c r="I6" s="3"/>
    </row>
    <row r="7" spans="1:20" ht="15" thickBot="1" x14ac:dyDescent="0.35">
      <c r="B7" s="10" t="s">
        <v>2</v>
      </c>
      <c r="C7" s="11" t="s">
        <v>9</v>
      </c>
      <c r="E7" s="4" t="s">
        <v>306</v>
      </c>
      <c r="F7" s="91"/>
      <c r="G7" s="91"/>
      <c r="H7" s="91"/>
      <c r="I7" s="5"/>
    </row>
    <row r="8" spans="1:20" x14ac:dyDescent="0.3">
      <c r="B8" s="1" t="s">
        <v>3</v>
      </c>
      <c r="C8" s="3" t="s">
        <v>11</v>
      </c>
    </row>
    <row r="9" spans="1:20" x14ac:dyDescent="0.3">
      <c r="B9" s="1" t="s">
        <v>4</v>
      </c>
      <c r="C9" s="3" t="s">
        <v>10</v>
      </c>
    </row>
    <row r="10" spans="1:20" x14ac:dyDescent="0.3">
      <c r="B10" s="1" t="s">
        <v>5</v>
      </c>
      <c r="C10" s="3" t="s">
        <v>12</v>
      </c>
    </row>
    <row r="11" spans="1:20" x14ac:dyDescent="0.3">
      <c r="B11" s="1" t="s">
        <v>6</v>
      </c>
      <c r="C11" s="3" t="s">
        <v>13</v>
      </c>
    </row>
    <row r="12" spans="1:20" ht="15" thickBot="1" x14ac:dyDescent="0.35">
      <c r="B12" s="4" t="s">
        <v>7</v>
      </c>
      <c r="C12" s="5" t="s">
        <v>14</v>
      </c>
    </row>
    <row r="14" spans="1:20" ht="21" x14ac:dyDescent="0.4">
      <c r="A14" s="26"/>
      <c r="B14" s="26"/>
      <c r="C14" s="26"/>
      <c r="D14" s="26"/>
      <c r="E14" s="38" t="s">
        <v>307</v>
      </c>
    </row>
    <row r="15" spans="1:20" ht="18" x14ac:dyDescent="0.35">
      <c r="A15" s="26"/>
      <c r="B15" s="37"/>
      <c r="C15" s="27"/>
      <c r="D15" s="27"/>
    </row>
    <row r="16" spans="1:20" x14ac:dyDescent="0.3">
      <c r="A16" s="26"/>
      <c r="B16" s="35"/>
      <c r="C16" s="35"/>
      <c r="D16" s="35"/>
      <c r="E16" s="94"/>
      <c r="F16" s="97" t="s">
        <v>177</v>
      </c>
      <c r="G16" s="97"/>
      <c r="H16" s="97"/>
      <c r="I16" s="97"/>
      <c r="J16" s="97"/>
      <c r="K16" s="97"/>
      <c r="L16" s="97" t="s">
        <v>309</v>
      </c>
    </row>
    <row r="17" spans="1:13" x14ac:dyDescent="0.3">
      <c r="A17" s="26"/>
      <c r="B17" s="35"/>
      <c r="C17" s="35"/>
      <c r="D17" s="35"/>
      <c r="E17" s="95"/>
      <c r="F17" s="98" t="s">
        <v>320</v>
      </c>
      <c r="G17" s="98"/>
      <c r="H17" s="99" t="s">
        <v>321</v>
      </c>
      <c r="I17" s="100"/>
      <c r="J17" s="98" t="s">
        <v>322</v>
      </c>
      <c r="K17" s="98"/>
      <c r="L17" s="97"/>
    </row>
    <row r="18" spans="1:13" x14ac:dyDescent="0.3">
      <c r="A18" s="26"/>
      <c r="B18" s="35"/>
      <c r="C18" s="36"/>
      <c r="D18" s="36"/>
      <c r="E18" s="96"/>
      <c r="F18" s="31" t="s">
        <v>179</v>
      </c>
      <c r="G18" s="32" t="s">
        <v>180</v>
      </c>
      <c r="H18" s="31" t="s">
        <v>179</v>
      </c>
      <c r="I18" s="31" t="s">
        <v>180</v>
      </c>
      <c r="J18" s="31" t="s">
        <v>179</v>
      </c>
      <c r="K18" s="31" t="s">
        <v>180</v>
      </c>
      <c r="L18" s="97"/>
      <c r="M18" s="20"/>
    </row>
    <row r="19" spans="1:13" x14ac:dyDescent="0.3">
      <c r="A19" s="26"/>
      <c r="B19" s="27"/>
      <c r="C19" s="27"/>
      <c r="D19" s="27"/>
      <c r="E19" s="33" t="s">
        <v>181</v>
      </c>
      <c r="F19" s="42">
        <v>96.75</v>
      </c>
      <c r="G19" s="43">
        <v>93</v>
      </c>
      <c r="H19" s="42">
        <v>96.75</v>
      </c>
      <c r="I19" s="42" t="s">
        <v>234</v>
      </c>
      <c r="J19" s="30" t="s">
        <v>186</v>
      </c>
      <c r="K19" s="29" t="s">
        <v>233</v>
      </c>
      <c r="L19" s="54">
        <f>(F19+H19+93.5+93.75)/4</f>
        <v>95.1875</v>
      </c>
    </row>
    <row r="20" spans="1:13" x14ac:dyDescent="0.3">
      <c r="A20" s="26"/>
      <c r="B20" s="27"/>
      <c r="C20" s="27"/>
      <c r="D20" s="27"/>
      <c r="E20" s="33" t="s">
        <v>182</v>
      </c>
      <c r="F20" s="72">
        <v>96.75</v>
      </c>
      <c r="G20" s="43">
        <v>92.75</v>
      </c>
      <c r="H20" s="72">
        <v>96.75</v>
      </c>
      <c r="I20" s="73" t="s">
        <v>187</v>
      </c>
      <c r="J20" s="30" t="s">
        <v>186</v>
      </c>
      <c r="K20" s="29" t="s">
        <v>188</v>
      </c>
      <c r="L20" s="74">
        <f>(F20+H20+93.25+93)/4</f>
        <v>94.9375</v>
      </c>
    </row>
    <row r="21" spans="1:13" x14ac:dyDescent="0.3">
      <c r="A21" s="26"/>
      <c r="B21" s="27"/>
      <c r="C21" s="27"/>
      <c r="D21" s="27"/>
      <c r="E21" s="33" t="s">
        <v>183</v>
      </c>
      <c r="F21" s="42">
        <v>95.588200000000001</v>
      </c>
      <c r="G21" s="43">
        <v>92.352900000000005</v>
      </c>
      <c r="H21" s="42">
        <v>95.588200000000001</v>
      </c>
      <c r="I21" s="42">
        <v>92.647099999999995</v>
      </c>
      <c r="J21" s="30" t="s">
        <v>186</v>
      </c>
      <c r="K21" s="30" t="s">
        <v>186</v>
      </c>
      <c r="L21" s="74">
        <f>(F21+H21+G21+I21)/4</f>
        <v>94.044100000000014</v>
      </c>
    </row>
    <row r="22" spans="1:13" x14ac:dyDescent="0.3">
      <c r="A22" s="26"/>
      <c r="B22" s="27"/>
      <c r="C22" s="27"/>
      <c r="D22" s="27"/>
      <c r="E22" s="33" t="s">
        <v>184</v>
      </c>
      <c r="F22" s="42">
        <v>95.833299999999994</v>
      </c>
      <c r="G22" s="43">
        <v>90</v>
      </c>
      <c r="H22" s="42">
        <v>95.833299999999994</v>
      </c>
      <c r="I22" s="43" t="s">
        <v>237</v>
      </c>
      <c r="J22" s="30" t="s">
        <v>186</v>
      </c>
      <c r="K22" s="29" t="s">
        <v>237</v>
      </c>
      <c r="L22" s="74">
        <f>(F22+H22+90.8333+90.8333)/4</f>
        <v>93.333299999999994</v>
      </c>
    </row>
    <row r="23" spans="1:13" x14ac:dyDescent="0.3">
      <c r="A23" s="26"/>
      <c r="B23" s="27"/>
      <c r="C23" s="27"/>
      <c r="D23" s="27"/>
      <c r="E23" s="50" t="s">
        <v>308</v>
      </c>
      <c r="F23" s="55">
        <f>SUM(F19:F22)/4</f>
        <v>96.230375000000009</v>
      </c>
      <c r="G23" s="53">
        <f>(93.75+93+G21+90.8333)/4</f>
        <v>92.484049999999996</v>
      </c>
      <c r="H23" s="55">
        <f>SUM(H19:H22)/4</f>
        <v>96.230375000000009</v>
      </c>
      <c r="I23" s="53">
        <f>(93.5+93.25+92.647+90.8333)/4</f>
        <v>92.557575</v>
      </c>
      <c r="J23" s="9"/>
      <c r="K23" s="2"/>
      <c r="L23" s="85"/>
    </row>
    <row r="24" spans="1:13" x14ac:dyDescent="0.3">
      <c r="A24" s="26"/>
      <c r="B24" s="27"/>
      <c r="C24" s="27"/>
      <c r="D24" s="27"/>
    </row>
    <row r="25" spans="1:13" x14ac:dyDescent="0.3">
      <c r="A25" s="26"/>
      <c r="B25" s="35"/>
      <c r="C25" s="35"/>
      <c r="D25" s="35"/>
      <c r="E25" s="94"/>
      <c r="F25" s="97" t="s">
        <v>178</v>
      </c>
      <c r="G25" s="97"/>
      <c r="H25" s="97"/>
      <c r="I25" s="97"/>
      <c r="J25" s="97" t="s">
        <v>309</v>
      </c>
    </row>
    <row r="26" spans="1:13" x14ac:dyDescent="0.3">
      <c r="A26" s="26"/>
      <c r="B26" s="35"/>
      <c r="C26" s="35"/>
      <c r="D26" s="35"/>
      <c r="E26" s="95"/>
      <c r="F26" s="98"/>
      <c r="G26" s="98"/>
      <c r="H26" s="98" t="s">
        <v>323</v>
      </c>
      <c r="I26" s="98"/>
      <c r="J26" s="97"/>
    </row>
    <row r="27" spans="1:13" x14ac:dyDescent="0.3">
      <c r="A27" s="26"/>
      <c r="B27" s="35"/>
      <c r="C27" s="27"/>
      <c r="D27" s="27"/>
      <c r="E27" s="96"/>
      <c r="F27" s="31" t="s">
        <v>179</v>
      </c>
      <c r="G27" s="31" t="s">
        <v>180</v>
      </c>
      <c r="H27" s="31" t="s">
        <v>179</v>
      </c>
      <c r="I27" s="31" t="s">
        <v>180</v>
      </c>
      <c r="J27" s="97"/>
    </row>
    <row r="28" spans="1:13" x14ac:dyDescent="0.3">
      <c r="A28" s="26"/>
      <c r="B28" s="27"/>
      <c r="C28" s="27"/>
      <c r="D28" s="27"/>
      <c r="E28" s="33" t="s">
        <v>181</v>
      </c>
      <c r="F28" s="75">
        <v>96.75</v>
      </c>
      <c r="G28" s="41">
        <v>94</v>
      </c>
      <c r="H28" s="29" t="s">
        <v>194</v>
      </c>
      <c r="I28" s="30" t="s">
        <v>186</v>
      </c>
      <c r="J28" s="54">
        <f>(F28+G28)/2</f>
        <v>95.375</v>
      </c>
    </row>
    <row r="29" spans="1:13" x14ac:dyDescent="0.3">
      <c r="A29" s="26"/>
      <c r="B29" s="27"/>
      <c r="C29" s="27"/>
      <c r="D29" s="27"/>
      <c r="E29" s="33" t="s">
        <v>182</v>
      </c>
      <c r="F29" s="29">
        <v>96.75</v>
      </c>
      <c r="G29" s="29">
        <v>93.5</v>
      </c>
      <c r="H29" s="29" t="s">
        <v>195</v>
      </c>
      <c r="I29" s="30" t="s">
        <v>186</v>
      </c>
      <c r="J29" s="74">
        <f>(F29+G29)/2</f>
        <v>95.125</v>
      </c>
    </row>
    <row r="30" spans="1:13" x14ac:dyDescent="0.3">
      <c r="A30" s="26"/>
      <c r="B30" s="27"/>
      <c r="C30" s="27"/>
      <c r="D30" s="27"/>
      <c r="E30" s="33" t="s">
        <v>183</v>
      </c>
      <c r="F30" s="29">
        <v>97.058800000000005</v>
      </c>
      <c r="G30" s="29">
        <v>93.382400000000004</v>
      </c>
      <c r="H30" s="29" t="s">
        <v>196</v>
      </c>
      <c r="I30" s="30" t="s">
        <v>186</v>
      </c>
      <c r="J30" s="74">
        <f>(F30+G30)/2</f>
        <v>95.220600000000005</v>
      </c>
    </row>
    <row r="31" spans="1:13" ht="16.8" customHeight="1" x14ac:dyDescent="0.3">
      <c r="A31" s="26"/>
      <c r="B31" s="27"/>
      <c r="C31" s="27"/>
      <c r="D31" s="27"/>
      <c r="E31" s="33" t="s">
        <v>184</v>
      </c>
      <c r="F31" s="41">
        <v>95</v>
      </c>
      <c r="G31" s="29">
        <v>90.833299999999994</v>
      </c>
      <c r="H31" s="29" t="s">
        <v>197</v>
      </c>
      <c r="I31" s="30" t="s">
        <v>186</v>
      </c>
      <c r="J31" s="74">
        <f>(F31+G31)/2</f>
        <v>92.916650000000004</v>
      </c>
    </row>
    <row r="32" spans="1:13" ht="16.8" customHeight="1" x14ac:dyDescent="0.3">
      <c r="A32" s="26"/>
      <c r="B32" s="27"/>
      <c r="C32" s="27"/>
      <c r="D32" s="27"/>
      <c r="E32" s="50" t="s">
        <v>308</v>
      </c>
      <c r="F32" s="56">
        <f>SUM(F28:F31)/4</f>
        <v>96.389700000000005</v>
      </c>
      <c r="G32" s="50">
        <f>SUM(G28:G31)/4</f>
        <v>92.928925000000007</v>
      </c>
      <c r="H32" s="2"/>
      <c r="I32" s="9"/>
      <c r="J32" s="85"/>
    </row>
    <row r="33" spans="1:12" ht="13.8" customHeight="1" x14ac:dyDescent="0.3">
      <c r="A33" s="26"/>
      <c r="B33" s="27"/>
      <c r="C33" s="27"/>
      <c r="D33" s="27"/>
    </row>
    <row r="34" spans="1:12" x14ac:dyDescent="0.3">
      <c r="A34" s="26"/>
      <c r="B34" s="35"/>
      <c r="C34" s="35"/>
      <c r="D34" s="35"/>
      <c r="E34" s="94"/>
      <c r="F34" s="97" t="s">
        <v>185</v>
      </c>
      <c r="G34" s="97"/>
      <c r="H34" s="97"/>
      <c r="I34" s="97"/>
      <c r="J34" s="97" t="s">
        <v>309</v>
      </c>
    </row>
    <row r="35" spans="1:12" x14ac:dyDescent="0.3">
      <c r="A35" s="26"/>
      <c r="B35" s="35"/>
      <c r="C35" s="35"/>
      <c r="D35" s="35"/>
      <c r="E35" s="95"/>
      <c r="F35" s="98"/>
      <c r="G35" s="98"/>
      <c r="H35" s="98" t="s">
        <v>323</v>
      </c>
      <c r="I35" s="98"/>
      <c r="J35" s="97"/>
    </row>
    <row r="36" spans="1:12" x14ac:dyDescent="0.3">
      <c r="A36" s="26"/>
      <c r="B36" s="35"/>
      <c r="C36" s="27"/>
      <c r="D36" s="27"/>
      <c r="E36" s="96"/>
      <c r="F36" s="30" t="s">
        <v>179</v>
      </c>
      <c r="G36" s="30" t="s">
        <v>180</v>
      </c>
      <c r="H36" s="30" t="s">
        <v>179</v>
      </c>
      <c r="I36" s="30" t="s">
        <v>180</v>
      </c>
      <c r="J36" s="97"/>
    </row>
    <row r="37" spans="1:12" x14ac:dyDescent="0.3">
      <c r="A37" s="26"/>
      <c r="B37" s="27"/>
      <c r="C37" s="27"/>
      <c r="D37" s="27"/>
      <c r="E37" s="33" t="s">
        <v>181</v>
      </c>
      <c r="F37" s="29">
        <v>95.75</v>
      </c>
      <c r="G37" s="29">
        <v>92.5</v>
      </c>
      <c r="H37" s="30" t="s">
        <v>186</v>
      </c>
      <c r="I37" s="30" t="s">
        <v>186</v>
      </c>
      <c r="J37" s="50">
        <f>SUM(F37:G37)/2</f>
        <v>94.125</v>
      </c>
    </row>
    <row r="38" spans="1:12" x14ac:dyDescent="0.3">
      <c r="A38" s="26"/>
      <c r="B38" s="27"/>
      <c r="C38" s="27"/>
      <c r="D38" s="27"/>
      <c r="E38" s="33" t="s">
        <v>182</v>
      </c>
      <c r="F38" s="29">
        <v>96.25</v>
      </c>
      <c r="G38" s="29">
        <v>92.5</v>
      </c>
      <c r="H38" s="30" t="s">
        <v>186</v>
      </c>
      <c r="I38" s="30" t="s">
        <v>186</v>
      </c>
      <c r="J38" s="50">
        <f t="shared" ref="J38:J40" si="0">SUM(F38:G38)/2</f>
        <v>94.375</v>
      </c>
    </row>
    <row r="39" spans="1:12" x14ac:dyDescent="0.3">
      <c r="A39" s="26"/>
      <c r="B39" s="27"/>
      <c r="C39" s="27"/>
      <c r="D39" s="27"/>
      <c r="E39" s="33" t="s">
        <v>183</v>
      </c>
      <c r="F39" s="75">
        <v>95.588200000000001</v>
      </c>
      <c r="G39" s="29">
        <v>93.382400000000004</v>
      </c>
      <c r="H39" s="30" t="s">
        <v>186</v>
      </c>
      <c r="I39" s="30" t="s">
        <v>186</v>
      </c>
      <c r="J39" s="57">
        <f t="shared" si="0"/>
        <v>94.485299999999995</v>
      </c>
    </row>
    <row r="40" spans="1:12" x14ac:dyDescent="0.3">
      <c r="A40" s="26"/>
      <c r="B40" s="27"/>
      <c r="C40" s="27"/>
      <c r="D40" s="27"/>
      <c r="E40" s="33" t="s">
        <v>184</v>
      </c>
      <c r="F40" s="29">
        <v>94.166700000000006</v>
      </c>
      <c r="G40" s="41">
        <v>90</v>
      </c>
      <c r="H40" s="30" t="s">
        <v>186</v>
      </c>
      <c r="I40" s="29" t="s">
        <v>199</v>
      </c>
      <c r="J40" s="50">
        <f t="shared" si="0"/>
        <v>92.083349999999996</v>
      </c>
    </row>
    <row r="41" spans="1:12" x14ac:dyDescent="0.3">
      <c r="A41" s="26"/>
      <c r="B41" s="27"/>
      <c r="C41" s="27"/>
      <c r="D41" s="27"/>
      <c r="E41" s="50" t="s">
        <v>308</v>
      </c>
      <c r="F41" s="57">
        <f>SUM(F37:F40)/4</f>
        <v>95.438725000000005</v>
      </c>
      <c r="G41" s="52">
        <f>SUM(G37:G40)/4</f>
        <v>92.095600000000005</v>
      </c>
      <c r="H41" s="9"/>
      <c r="I41" s="2"/>
      <c r="J41" s="27"/>
    </row>
    <row r="42" spans="1:12" x14ac:dyDescent="0.3">
      <c r="A42" s="26"/>
      <c r="B42" s="27"/>
      <c r="C42" s="27"/>
      <c r="D42" s="27"/>
    </row>
    <row r="43" spans="1:12" x14ac:dyDescent="0.3">
      <c r="A43" s="26"/>
      <c r="B43" s="27"/>
      <c r="C43" s="27"/>
      <c r="D43" s="27"/>
    </row>
    <row r="44" spans="1:12" ht="21" x14ac:dyDescent="0.4">
      <c r="B44" s="27"/>
      <c r="C44" s="27"/>
      <c r="D44" s="2"/>
      <c r="E44" s="40" t="s">
        <v>319</v>
      </c>
    </row>
    <row r="46" spans="1:12" x14ac:dyDescent="0.3">
      <c r="E46" s="94"/>
      <c r="F46" s="97" t="s">
        <v>177</v>
      </c>
      <c r="G46" s="97"/>
      <c r="H46" s="97"/>
      <c r="I46" s="97"/>
      <c r="J46" s="97"/>
      <c r="K46" s="97"/>
      <c r="L46" s="97" t="s">
        <v>309</v>
      </c>
    </row>
    <row r="47" spans="1:12" x14ac:dyDescent="0.3">
      <c r="E47" s="95"/>
      <c r="F47" s="98" t="s">
        <v>320</v>
      </c>
      <c r="G47" s="98"/>
      <c r="H47" s="99" t="s">
        <v>321</v>
      </c>
      <c r="I47" s="100"/>
      <c r="J47" s="98" t="s">
        <v>324</v>
      </c>
      <c r="K47" s="98"/>
      <c r="L47" s="97"/>
    </row>
    <row r="48" spans="1:12" x14ac:dyDescent="0.3">
      <c r="E48" s="96"/>
      <c r="F48" s="31" t="s">
        <v>179</v>
      </c>
      <c r="G48" s="32" t="s">
        <v>180</v>
      </c>
      <c r="H48" s="31" t="s">
        <v>179</v>
      </c>
      <c r="I48" s="31" t="s">
        <v>180</v>
      </c>
      <c r="J48" s="31" t="s">
        <v>179</v>
      </c>
      <c r="K48" s="31" t="s">
        <v>180</v>
      </c>
      <c r="L48" s="97"/>
    </row>
    <row r="49" spans="2:35" x14ac:dyDescent="0.3">
      <c r="E49" s="33" t="s">
        <v>181</v>
      </c>
      <c r="F49" s="75">
        <v>96.75</v>
      </c>
      <c r="G49" s="41">
        <v>93.5</v>
      </c>
      <c r="H49" s="75">
        <v>96.75</v>
      </c>
      <c r="I49" s="29" t="s">
        <v>189</v>
      </c>
      <c r="J49" s="30" t="s">
        <v>186</v>
      </c>
      <c r="K49" s="29" t="s">
        <v>189</v>
      </c>
      <c r="L49" s="54">
        <f>(F49+H49+93.75+93.75)/4</f>
        <v>95.25</v>
      </c>
    </row>
    <row r="50" spans="2:35" x14ac:dyDescent="0.3">
      <c r="E50" s="33" t="s">
        <v>182</v>
      </c>
      <c r="F50" s="29">
        <v>96.75</v>
      </c>
      <c r="G50" s="41">
        <v>93</v>
      </c>
      <c r="H50" s="29">
        <v>96.75</v>
      </c>
      <c r="I50" s="29" t="s">
        <v>190</v>
      </c>
      <c r="J50" s="30" t="s">
        <v>186</v>
      </c>
      <c r="K50" s="29" t="s">
        <v>190</v>
      </c>
      <c r="L50" s="74">
        <f>(F50+H50+93.5+93.5)/4</f>
        <v>95.125</v>
      </c>
    </row>
    <row r="51" spans="2:35" x14ac:dyDescent="0.3">
      <c r="E51" s="33" t="s">
        <v>183</v>
      </c>
      <c r="F51" s="29">
        <v>95.588200000000001</v>
      </c>
      <c r="G51" s="41">
        <v>93.382400000000004</v>
      </c>
      <c r="H51" s="29">
        <v>95.588200000000001</v>
      </c>
      <c r="I51" s="29" t="s">
        <v>191</v>
      </c>
      <c r="J51" s="30" t="s">
        <v>186</v>
      </c>
      <c r="K51" s="39" t="s">
        <v>193</v>
      </c>
      <c r="L51" s="74">
        <f>(F51+H51+93.3824+93.5)/4</f>
        <v>94.514700000000005</v>
      </c>
    </row>
    <row r="52" spans="2:35" x14ac:dyDescent="0.3">
      <c r="E52" s="33" t="s">
        <v>184</v>
      </c>
      <c r="F52" s="29">
        <v>95.833299999999994</v>
      </c>
      <c r="G52" s="41">
        <v>90</v>
      </c>
      <c r="H52" s="29">
        <v>95.833299999999994</v>
      </c>
      <c r="I52" s="29" t="s">
        <v>192</v>
      </c>
      <c r="J52" s="30" t="s">
        <v>186</v>
      </c>
      <c r="K52" s="29" t="s">
        <v>192</v>
      </c>
      <c r="L52" s="74">
        <f>(F52+H52+90.8333+90.8333)/4</f>
        <v>93.333299999999994</v>
      </c>
    </row>
    <row r="53" spans="2:35" x14ac:dyDescent="0.3">
      <c r="E53" s="50" t="s">
        <v>308</v>
      </c>
      <c r="F53" s="57">
        <f>SUM(F49:F52)/4</f>
        <v>96.230375000000009</v>
      </c>
      <c r="G53" s="52">
        <f>(93.75+93.5+93.5+90.8333)/4</f>
        <v>92.895825000000002</v>
      </c>
      <c r="H53" s="57">
        <f>SUM(H49:H52)/4</f>
        <v>96.230375000000009</v>
      </c>
      <c r="I53" s="50">
        <f>(93.75+93.5+93.3824+90.8333)/4</f>
        <v>92.866425000000007</v>
      </c>
      <c r="J53" s="9"/>
      <c r="K53" s="2"/>
      <c r="L53" s="85"/>
    </row>
    <row r="54" spans="2:35" x14ac:dyDescent="0.3">
      <c r="B54" s="20"/>
      <c r="C54" s="28"/>
      <c r="D54" s="28"/>
      <c r="L54" s="26"/>
    </row>
    <row r="55" spans="2:35" x14ac:dyDescent="0.3">
      <c r="E55" s="94"/>
      <c r="F55" s="97" t="s">
        <v>178</v>
      </c>
      <c r="G55" s="97"/>
      <c r="H55" s="97"/>
      <c r="I55" s="97"/>
      <c r="J55" s="97" t="s">
        <v>309</v>
      </c>
    </row>
    <row r="56" spans="2:35" x14ac:dyDescent="0.3">
      <c r="B56" s="34"/>
      <c r="C56" s="26"/>
      <c r="D56" s="26"/>
      <c r="E56" s="95"/>
      <c r="F56" s="98"/>
      <c r="G56" s="98"/>
      <c r="H56" s="98" t="s">
        <v>323</v>
      </c>
      <c r="I56" s="98"/>
      <c r="J56" s="97"/>
      <c r="M56" s="18"/>
    </row>
    <row r="57" spans="2:35" x14ac:dyDescent="0.3">
      <c r="E57" s="96"/>
      <c r="F57" s="31" t="s">
        <v>179</v>
      </c>
      <c r="G57" s="31" t="s">
        <v>180</v>
      </c>
      <c r="H57" s="31" t="s">
        <v>179</v>
      </c>
      <c r="I57" s="31" t="s">
        <v>180</v>
      </c>
      <c r="J57" s="97"/>
    </row>
    <row r="58" spans="2:35" x14ac:dyDescent="0.3">
      <c r="E58" s="33" t="s">
        <v>181</v>
      </c>
      <c r="F58" s="76">
        <v>96.75</v>
      </c>
      <c r="G58" s="41">
        <v>93.75</v>
      </c>
      <c r="H58" s="30" t="s">
        <v>186</v>
      </c>
      <c r="I58" s="30" t="s">
        <v>186</v>
      </c>
      <c r="J58" s="54">
        <f>SUM(F58:G58)/2</f>
        <v>95.25</v>
      </c>
      <c r="AI58" s="26"/>
    </row>
    <row r="59" spans="2:35" x14ac:dyDescent="0.3">
      <c r="E59" s="33" t="s">
        <v>182</v>
      </c>
      <c r="F59" s="88">
        <v>96</v>
      </c>
      <c r="G59" s="41">
        <v>93.75</v>
      </c>
      <c r="H59" s="75" t="s">
        <v>195</v>
      </c>
      <c r="I59" s="30" t="s">
        <v>186</v>
      </c>
      <c r="J59" s="54">
        <f>(96.75+G59)/2</f>
        <v>95.25</v>
      </c>
    </row>
    <row r="60" spans="2:35" x14ac:dyDescent="0.3">
      <c r="E60" s="33" t="s">
        <v>183</v>
      </c>
      <c r="F60" s="41">
        <v>95.588200000000001</v>
      </c>
      <c r="G60" s="41">
        <v>93.382400000000004</v>
      </c>
      <c r="H60" s="30" t="s">
        <v>186</v>
      </c>
      <c r="I60" s="29" t="s">
        <v>198</v>
      </c>
      <c r="J60" s="51">
        <f>(F60+G60)/2</f>
        <v>94.485299999999995</v>
      </c>
    </row>
    <row r="61" spans="2:35" x14ac:dyDescent="0.3">
      <c r="E61" s="33" t="s">
        <v>184</v>
      </c>
      <c r="F61" s="41">
        <v>94.166700000000006</v>
      </c>
      <c r="G61" s="41">
        <v>90.833299999999994</v>
      </c>
      <c r="H61" s="30" t="s">
        <v>186</v>
      </c>
      <c r="I61" s="30" t="s">
        <v>186</v>
      </c>
      <c r="J61" s="51">
        <f>SUM(F61:G61)/2</f>
        <v>92.5</v>
      </c>
    </row>
    <row r="62" spans="2:35" x14ac:dyDescent="0.3">
      <c r="E62" s="50" t="s">
        <v>308</v>
      </c>
      <c r="F62" s="56">
        <f>(F58+96.75+F60+F61)/4</f>
        <v>95.813725000000005</v>
      </c>
      <c r="G62" s="52">
        <f>(G58+G59+G60+G61)/4</f>
        <v>92.928925000000007</v>
      </c>
      <c r="H62" s="9"/>
      <c r="I62" s="9"/>
      <c r="J62" s="87"/>
    </row>
    <row r="64" spans="2:35" x14ac:dyDescent="0.3">
      <c r="E64" s="94"/>
      <c r="F64" s="97" t="s">
        <v>185</v>
      </c>
      <c r="G64" s="97"/>
      <c r="H64" s="97"/>
      <c r="I64" s="97"/>
      <c r="J64" s="97" t="s">
        <v>309</v>
      </c>
    </row>
    <row r="65" spans="2:13" x14ac:dyDescent="0.3">
      <c r="E65" s="95"/>
      <c r="F65" s="98"/>
      <c r="G65" s="98"/>
      <c r="H65" s="98" t="s">
        <v>323</v>
      </c>
      <c r="I65" s="98"/>
      <c r="J65" s="97"/>
    </row>
    <row r="66" spans="2:13" x14ac:dyDescent="0.3">
      <c r="E66" s="96"/>
      <c r="F66" s="30" t="s">
        <v>179</v>
      </c>
      <c r="G66" s="30" t="s">
        <v>180</v>
      </c>
      <c r="H66" s="30" t="s">
        <v>179</v>
      </c>
      <c r="I66" s="30" t="s">
        <v>180</v>
      </c>
      <c r="J66" s="97"/>
    </row>
    <row r="67" spans="2:13" x14ac:dyDescent="0.3">
      <c r="E67" s="33" t="s">
        <v>181</v>
      </c>
      <c r="F67" s="29">
        <v>95.75</v>
      </c>
      <c r="G67" s="41">
        <v>93</v>
      </c>
      <c r="H67" s="30" t="s">
        <v>186</v>
      </c>
      <c r="I67" s="30" t="s">
        <v>186</v>
      </c>
      <c r="J67" s="51">
        <f>SUM(F67:G67)/2</f>
        <v>94.375</v>
      </c>
    </row>
    <row r="68" spans="2:13" x14ac:dyDescent="0.3">
      <c r="E68" s="33" t="s">
        <v>182</v>
      </c>
      <c r="F68" s="75">
        <v>96.25</v>
      </c>
      <c r="G68" s="41">
        <v>93</v>
      </c>
      <c r="H68" s="30" t="s">
        <v>186</v>
      </c>
      <c r="I68" s="30" t="s">
        <v>186</v>
      </c>
      <c r="J68" s="54">
        <f t="shared" ref="J68:J70" si="1">SUM(F68:G68)/2</f>
        <v>94.625</v>
      </c>
    </row>
    <row r="69" spans="2:13" x14ac:dyDescent="0.3">
      <c r="E69" s="33" t="s">
        <v>183</v>
      </c>
      <c r="F69" s="29">
        <v>95.588200000000001</v>
      </c>
      <c r="G69" s="41">
        <v>93.382400000000004</v>
      </c>
      <c r="H69" s="30" t="s">
        <v>186</v>
      </c>
      <c r="I69" s="30" t="s">
        <v>186</v>
      </c>
      <c r="J69" s="51">
        <f t="shared" si="1"/>
        <v>94.485299999999995</v>
      </c>
    </row>
    <row r="70" spans="2:13" x14ac:dyDescent="0.3">
      <c r="E70" s="33" t="s">
        <v>184</v>
      </c>
      <c r="F70" s="29">
        <v>94.166700000000006</v>
      </c>
      <c r="G70" s="41">
        <v>90</v>
      </c>
      <c r="H70" s="30" t="s">
        <v>186</v>
      </c>
      <c r="I70" s="30" t="s">
        <v>186</v>
      </c>
      <c r="J70" s="51">
        <f t="shared" si="1"/>
        <v>92.083349999999996</v>
      </c>
    </row>
    <row r="71" spans="2:13" x14ac:dyDescent="0.3">
      <c r="E71" s="50" t="s">
        <v>308</v>
      </c>
      <c r="F71" s="57">
        <f>SUM(F67:F70)/4</f>
        <v>95.438725000000005</v>
      </c>
      <c r="G71" s="50">
        <f>SUM(G67:G70)/4</f>
        <v>92.345600000000005</v>
      </c>
      <c r="H71" s="9"/>
      <c r="I71" s="9"/>
      <c r="J71" s="87"/>
    </row>
    <row r="73" spans="2:13" x14ac:dyDescent="0.3">
      <c r="B73" s="20"/>
    </row>
    <row r="74" spans="2:13" ht="21" x14ac:dyDescent="0.4">
      <c r="E74" s="40" t="s">
        <v>318</v>
      </c>
    </row>
    <row r="75" spans="2:13" x14ac:dyDescent="0.3">
      <c r="B75" s="34"/>
      <c r="C75" s="26"/>
      <c r="D75" s="26"/>
      <c r="G75" s="34"/>
      <c r="H75" s="26"/>
      <c r="I75" s="26"/>
      <c r="J75" s="26"/>
      <c r="K75" s="26"/>
      <c r="M75" s="18"/>
    </row>
    <row r="76" spans="2:13" x14ac:dyDescent="0.3">
      <c r="E76" s="94"/>
      <c r="F76" s="97" t="s">
        <v>177</v>
      </c>
      <c r="G76" s="97"/>
      <c r="H76" s="97"/>
      <c r="I76" s="97"/>
      <c r="J76" s="97"/>
      <c r="K76" s="97"/>
      <c r="L76" s="97" t="s">
        <v>309</v>
      </c>
    </row>
    <row r="77" spans="2:13" x14ac:dyDescent="0.3">
      <c r="E77" s="95"/>
      <c r="F77" s="98" t="s">
        <v>320</v>
      </c>
      <c r="G77" s="98"/>
      <c r="H77" s="99" t="s">
        <v>321</v>
      </c>
      <c r="I77" s="100"/>
      <c r="J77" s="98" t="s">
        <v>324</v>
      </c>
      <c r="K77" s="98"/>
      <c r="L77" s="97"/>
    </row>
    <row r="78" spans="2:13" x14ac:dyDescent="0.3">
      <c r="E78" s="96"/>
      <c r="F78" s="31" t="s">
        <v>179</v>
      </c>
      <c r="G78" s="32" t="s">
        <v>180</v>
      </c>
      <c r="H78" s="31" t="s">
        <v>179</v>
      </c>
      <c r="I78" s="31" t="s">
        <v>180</v>
      </c>
      <c r="J78" s="31" t="s">
        <v>179</v>
      </c>
      <c r="K78" s="31" t="s">
        <v>180</v>
      </c>
      <c r="L78" s="97"/>
    </row>
    <row r="79" spans="2:13" x14ac:dyDescent="0.3">
      <c r="E79" s="33" t="s">
        <v>181</v>
      </c>
      <c r="F79" s="42">
        <v>97.538499999999999</v>
      </c>
      <c r="G79" s="43">
        <v>94.461500000000001</v>
      </c>
      <c r="H79" s="42">
        <v>97.538499999999999</v>
      </c>
      <c r="I79" s="70" t="s">
        <v>228</v>
      </c>
      <c r="J79" s="30" t="s">
        <v>186</v>
      </c>
      <c r="K79" s="29" t="s">
        <v>228</v>
      </c>
      <c r="L79" s="51">
        <f>(F79+H79+95.0769+95.0769)/4</f>
        <v>96.307700000000011</v>
      </c>
    </row>
    <row r="80" spans="2:13" x14ac:dyDescent="0.3">
      <c r="E80" s="33" t="s">
        <v>182</v>
      </c>
      <c r="F80" s="42">
        <v>96.923100000000005</v>
      </c>
      <c r="G80" s="43">
        <v>93.846199999999996</v>
      </c>
      <c r="H80" s="42">
        <v>97.538499999999999</v>
      </c>
      <c r="I80" s="70" t="s">
        <v>228</v>
      </c>
      <c r="J80" s="30" t="s">
        <v>186</v>
      </c>
      <c r="K80" s="29" t="s">
        <v>229</v>
      </c>
      <c r="L80" s="51">
        <f>(F80+H80+95.0769+94.4615)/4</f>
        <v>96</v>
      </c>
    </row>
    <row r="81" spans="5:12" x14ac:dyDescent="0.3">
      <c r="E81" s="33" t="s">
        <v>183</v>
      </c>
      <c r="F81" s="42">
        <v>96.363600000000005</v>
      </c>
      <c r="G81" s="43">
        <v>91.818200000000004</v>
      </c>
      <c r="H81" s="42">
        <v>96.363600000000005</v>
      </c>
      <c r="I81" s="70" t="s">
        <v>230</v>
      </c>
      <c r="J81" s="30" t="s">
        <v>186</v>
      </c>
      <c r="K81" s="30" t="s">
        <v>230</v>
      </c>
      <c r="L81" s="51">
        <f>(F81+H81+92.7273+92.7273)/4</f>
        <v>94.545450000000002</v>
      </c>
    </row>
    <row r="82" spans="5:12" x14ac:dyDescent="0.3">
      <c r="E82" s="33" t="s">
        <v>184</v>
      </c>
      <c r="F82" s="72">
        <v>98.979600000000005</v>
      </c>
      <c r="G82" s="43">
        <v>95.918400000000005</v>
      </c>
      <c r="H82" s="72">
        <v>98.979600000000005</v>
      </c>
      <c r="I82" s="71" t="s">
        <v>232</v>
      </c>
      <c r="J82" s="30" t="s">
        <v>186</v>
      </c>
      <c r="K82" s="29" t="s">
        <v>231</v>
      </c>
      <c r="L82" s="54">
        <f>(F82+H82+97.9592+96.9388)/4</f>
        <v>98.214300000000009</v>
      </c>
    </row>
    <row r="83" spans="5:12" x14ac:dyDescent="0.3">
      <c r="E83" s="50" t="s">
        <v>308</v>
      </c>
      <c r="F83" s="55">
        <f>SUM(F79:F82)/4</f>
        <v>97.4512</v>
      </c>
      <c r="G83" s="53">
        <f>(95.0769+94.4615+92.7273+96.9388)/4</f>
        <v>94.801124999999999</v>
      </c>
      <c r="H83" s="55">
        <f>SUM(H79:H82)/4</f>
        <v>97.605050000000006</v>
      </c>
      <c r="I83" s="84">
        <f>(95.0769+95.07969+92.7273+97.9592)/4</f>
        <v>95.210772500000004</v>
      </c>
      <c r="J83" s="9"/>
      <c r="K83" s="2"/>
      <c r="L83" s="86"/>
    </row>
    <row r="85" spans="5:12" x14ac:dyDescent="0.3">
      <c r="E85" s="94"/>
      <c r="F85" s="97" t="s">
        <v>178</v>
      </c>
      <c r="G85" s="97"/>
      <c r="H85" s="97"/>
      <c r="I85" s="97"/>
      <c r="J85" s="97" t="s">
        <v>309</v>
      </c>
    </row>
    <row r="86" spans="5:12" x14ac:dyDescent="0.3">
      <c r="E86" s="95"/>
      <c r="F86" s="98"/>
      <c r="G86" s="98"/>
      <c r="H86" s="98" t="s">
        <v>323</v>
      </c>
      <c r="I86" s="98"/>
      <c r="J86" s="97"/>
    </row>
    <row r="87" spans="5:12" x14ac:dyDescent="0.3">
      <c r="E87" s="96"/>
      <c r="F87" s="31" t="s">
        <v>179</v>
      </c>
      <c r="G87" s="31" t="s">
        <v>180</v>
      </c>
      <c r="H87" s="31" t="s">
        <v>179</v>
      </c>
      <c r="I87" s="31" t="s">
        <v>180</v>
      </c>
      <c r="J87" s="97"/>
    </row>
    <row r="88" spans="5:12" x14ac:dyDescent="0.3">
      <c r="E88" s="33" t="s">
        <v>181</v>
      </c>
      <c r="F88" s="75">
        <v>97.538499999999999</v>
      </c>
      <c r="G88" s="41">
        <v>95.076899999999995</v>
      </c>
      <c r="H88" s="30" t="s">
        <v>186</v>
      </c>
      <c r="I88" s="30" t="s">
        <v>186</v>
      </c>
      <c r="J88" s="54">
        <f>SUM(F88:G88)/2</f>
        <v>96.307699999999997</v>
      </c>
    </row>
    <row r="89" spans="5:12" x14ac:dyDescent="0.3">
      <c r="E89" s="33" t="s">
        <v>182</v>
      </c>
      <c r="F89" s="29">
        <v>97.538499999999999</v>
      </c>
      <c r="G89" s="29">
        <v>94.153800000000004</v>
      </c>
      <c r="H89" s="30" t="s">
        <v>186</v>
      </c>
      <c r="I89" s="30" t="s">
        <v>186</v>
      </c>
      <c r="J89" s="51">
        <f t="shared" ref="J89:J91" si="2">SUM(F89:G89)/2</f>
        <v>95.846149999999994</v>
      </c>
    </row>
    <row r="90" spans="5:12" x14ac:dyDescent="0.3">
      <c r="E90" s="33" t="s">
        <v>183</v>
      </c>
      <c r="F90" s="29">
        <v>96.363600000000005</v>
      </c>
      <c r="G90" s="29">
        <v>92.7273</v>
      </c>
      <c r="H90" s="30" t="s">
        <v>186</v>
      </c>
      <c r="I90" s="30" t="s">
        <v>265</v>
      </c>
      <c r="J90" s="51">
        <f>SUM(F90:G90)/2</f>
        <v>94.545450000000002</v>
      </c>
    </row>
    <row r="91" spans="5:12" x14ac:dyDescent="0.3">
      <c r="E91" s="33" t="s">
        <v>184</v>
      </c>
      <c r="F91" s="41">
        <v>98.979600000000005</v>
      </c>
      <c r="G91" s="29">
        <v>96.938800000000001</v>
      </c>
      <c r="H91" s="30" t="s">
        <v>186</v>
      </c>
      <c r="I91" s="30" t="s">
        <v>186</v>
      </c>
      <c r="J91" s="51">
        <f t="shared" si="2"/>
        <v>97.95920000000001</v>
      </c>
    </row>
    <row r="92" spans="5:12" x14ac:dyDescent="0.3">
      <c r="E92" s="50" t="s">
        <v>308</v>
      </c>
      <c r="F92" s="56">
        <f>SUM(F88:F91)/4</f>
        <v>97.605050000000006</v>
      </c>
      <c r="G92" s="50">
        <f>SUM(G88:G91)/4</f>
        <v>94.72420000000001</v>
      </c>
      <c r="H92" s="9"/>
      <c r="I92" s="9"/>
      <c r="J92" s="49"/>
    </row>
    <row r="94" spans="5:12" x14ac:dyDescent="0.3">
      <c r="E94" s="94"/>
      <c r="F94" s="97" t="s">
        <v>185</v>
      </c>
      <c r="G94" s="97"/>
      <c r="H94" s="97"/>
      <c r="I94" s="97"/>
      <c r="J94" s="97" t="s">
        <v>309</v>
      </c>
    </row>
    <row r="95" spans="5:12" x14ac:dyDescent="0.3">
      <c r="E95" s="95"/>
      <c r="F95" s="98"/>
      <c r="G95" s="98"/>
      <c r="H95" s="98" t="s">
        <v>323</v>
      </c>
      <c r="I95" s="98"/>
      <c r="J95" s="97"/>
    </row>
    <row r="96" spans="5:12" x14ac:dyDescent="0.3">
      <c r="E96" s="96"/>
      <c r="F96" s="30" t="s">
        <v>179</v>
      </c>
      <c r="G96" s="30" t="s">
        <v>180</v>
      </c>
      <c r="H96" s="30" t="s">
        <v>179</v>
      </c>
      <c r="I96" s="30" t="s">
        <v>180</v>
      </c>
      <c r="J96" s="97"/>
    </row>
    <row r="97" spans="5:10" x14ac:dyDescent="0.3">
      <c r="E97" s="33" t="s">
        <v>181</v>
      </c>
      <c r="F97" s="29">
        <v>97.538499999999999</v>
      </c>
      <c r="G97" s="29">
        <v>93.846199999999996</v>
      </c>
      <c r="H97" s="30" t="s">
        <v>186</v>
      </c>
      <c r="I97" s="30" t="s">
        <v>186</v>
      </c>
      <c r="J97" s="50">
        <f>SUM(F97:G97)/2</f>
        <v>95.692350000000005</v>
      </c>
    </row>
    <row r="98" spans="5:10" x14ac:dyDescent="0.3">
      <c r="E98" s="33" t="s">
        <v>182</v>
      </c>
      <c r="F98" s="29">
        <v>95.692300000000003</v>
      </c>
      <c r="G98" s="29">
        <v>92.307699999999997</v>
      </c>
      <c r="H98" s="30" t="s">
        <v>186</v>
      </c>
      <c r="I98" s="30" t="s">
        <v>186</v>
      </c>
      <c r="J98" s="50">
        <f t="shared" ref="J98:J100" si="3">SUM(F98:G98)/2</f>
        <v>94</v>
      </c>
    </row>
    <row r="99" spans="5:10" x14ac:dyDescent="0.3">
      <c r="E99" s="33" t="s">
        <v>183</v>
      </c>
      <c r="F99" s="29">
        <v>94.545500000000004</v>
      </c>
      <c r="G99" s="29">
        <v>89.090900000000005</v>
      </c>
      <c r="H99" s="30" t="s">
        <v>278</v>
      </c>
      <c r="I99" s="30" t="s">
        <v>288</v>
      </c>
      <c r="J99" s="50">
        <f t="shared" si="3"/>
        <v>91.818200000000004</v>
      </c>
    </row>
    <row r="100" spans="5:10" x14ac:dyDescent="0.3">
      <c r="E100" s="33" t="s">
        <v>184</v>
      </c>
      <c r="F100" s="75">
        <v>97.959199999999996</v>
      </c>
      <c r="G100" s="41">
        <v>95.918400000000005</v>
      </c>
      <c r="H100" s="30" t="s">
        <v>186</v>
      </c>
      <c r="I100" s="30" t="s">
        <v>186</v>
      </c>
      <c r="J100" s="57">
        <f t="shared" si="3"/>
        <v>96.938800000000001</v>
      </c>
    </row>
    <row r="101" spans="5:10" x14ac:dyDescent="0.3">
      <c r="E101" s="50" t="s">
        <v>308</v>
      </c>
      <c r="F101" s="57">
        <f>SUM(F97:F100)/4</f>
        <v>96.433875</v>
      </c>
      <c r="G101" s="52">
        <f>SUM(G97:G100)/4</f>
        <v>92.790800000000004</v>
      </c>
      <c r="H101" s="9"/>
      <c r="I101" s="9"/>
      <c r="J101" s="83"/>
    </row>
    <row r="104" spans="5:10" x14ac:dyDescent="0.3">
      <c r="E104" s="18" t="s">
        <v>310</v>
      </c>
    </row>
    <row r="105" spans="5:10" x14ac:dyDescent="0.3">
      <c r="E105" t="s">
        <v>311</v>
      </c>
    </row>
    <row r="106" spans="5:10" x14ac:dyDescent="0.3">
      <c r="E106" t="s">
        <v>312</v>
      </c>
    </row>
    <row r="107" spans="5:10" x14ac:dyDescent="0.3">
      <c r="E107" t="s">
        <v>313</v>
      </c>
    </row>
    <row r="108" spans="5:10" x14ac:dyDescent="0.3">
      <c r="E108" t="s">
        <v>314</v>
      </c>
    </row>
    <row r="109" spans="5:10" x14ac:dyDescent="0.3">
      <c r="E109" t="s">
        <v>315</v>
      </c>
    </row>
    <row r="110" spans="5:10" x14ac:dyDescent="0.3">
      <c r="E110" t="s">
        <v>316</v>
      </c>
    </row>
    <row r="111" spans="5:10" x14ac:dyDescent="0.3">
      <c r="E111" s="18" t="s">
        <v>317</v>
      </c>
      <c r="F111" s="18"/>
      <c r="G111" s="18"/>
      <c r="H111" s="18"/>
      <c r="I111" s="18"/>
    </row>
  </sheetData>
  <mergeCells count="52">
    <mergeCell ref="B2:C2"/>
    <mergeCell ref="B3:C3"/>
    <mergeCell ref="B4:C4"/>
    <mergeCell ref="E16:E18"/>
    <mergeCell ref="E25:E27"/>
    <mergeCell ref="B6:C6"/>
    <mergeCell ref="E34:E36"/>
    <mergeCell ref="F34:I34"/>
    <mergeCell ref="F35:G35"/>
    <mergeCell ref="H35:I35"/>
    <mergeCell ref="E46:E48"/>
    <mergeCell ref="F46:K46"/>
    <mergeCell ref="F47:G47"/>
    <mergeCell ref="H47:I47"/>
    <mergeCell ref="J47:K47"/>
    <mergeCell ref="E55:E57"/>
    <mergeCell ref="F55:I55"/>
    <mergeCell ref="F56:G56"/>
    <mergeCell ref="H56:I56"/>
    <mergeCell ref="E64:E66"/>
    <mergeCell ref="F64:I64"/>
    <mergeCell ref="F65:G65"/>
    <mergeCell ref="H65:I65"/>
    <mergeCell ref="L16:L18"/>
    <mergeCell ref="J25:J27"/>
    <mergeCell ref="J34:J36"/>
    <mergeCell ref="L46:L48"/>
    <mergeCell ref="J55:J57"/>
    <mergeCell ref="F16:K16"/>
    <mergeCell ref="F17:G17"/>
    <mergeCell ref="H17:I17"/>
    <mergeCell ref="J17:K17"/>
    <mergeCell ref="F25:I25"/>
    <mergeCell ref="F26:G26"/>
    <mergeCell ref="H26:I26"/>
    <mergeCell ref="J64:J66"/>
    <mergeCell ref="E76:E78"/>
    <mergeCell ref="F76:K76"/>
    <mergeCell ref="L76:L78"/>
    <mergeCell ref="F77:G77"/>
    <mergeCell ref="H77:I77"/>
    <mergeCell ref="J77:K77"/>
    <mergeCell ref="E85:E87"/>
    <mergeCell ref="F85:I85"/>
    <mergeCell ref="J85:J87"/>
    <mergeCell ref="F86:G86"/>
    <mergeCell ref="H86:I86"/>
    <mergeCell ref="E94:E96"/>
    <mergeCell ref="F94:I94"/>
    <mergeCell ref="J94:J96"/>
    <mergeCell ref="F95:G95"/>
    <mergeCell ref="H95:I95"/>
  </mergeCells>
  <pageMargins left="0.7" right="0.7" top="0.75" bottom="0.75" header="0.3" footer="0.3"/>
  <pageSetup orientation="portrait" r:id="rId1"/>
  <ignoredErrors>
    <ignoredError sqref="L80 L20 G23 G53 G8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60"/>
  <sheetViews>
    <sheetView topLeftCell="A337" zoomScale="52" zoomScaleNormal="70" workbookViewId="0">
      <selection activeCell="X93" sqref="X93"/>
    </sheetView>
  </sheetViews>
  <sheetFormatPr defaultRowHeight="14.4" x14ac:dyDescent="0.3"/>
  <cols>
    <col min="2" max="2" width="19.44140625" customWidth="1"/>
    <col min="3" max="3" width="18.88671875" customWidth="1"/>
    <col min="4" max="7" width="12.109375" customWidth="1"/>
  </cols>
  <sheetData>
    <row r="2" spans="1:38" x14ac:dyDescent="0.3">
      <c r="B2" s="17"/>
      <c r="C2" s="16"/>
      <c r="D2" s="16"/>
      <c r="E2" s="16"/>
      <c r="F2" s="16"/>
      <c r="G2" s="16"/>
    </row>
    <row r="3" spans="1:38" x14ac:dyDescent="0.3">
      <c r="C3" s="21"/>
    </row>
    <row r="4" spans="1:38" x14ac:dyDescent="0.3">
      <c r="C4" s="18"/>
    </row>
    <row r="6" spans="1:38" x14ac:dyDescent="0.3">
      <c r="C6" s="20"/>
    </row>
    <row r="10" spans="1:38" ht="31.2" x14ac:dyDescent="0.6">
      <c r="A10" s="2"/>
      <c r="B10" s="58" t="s">
        <v>325</v>
      </c>
      <c r="C10" s="59"/>
      <c r="D10" s="60"/>
      <c r="E10" s="60"/>
      <c r="F10" s="8"/>
      <c r="G10" s="8"/>
      <c r="H10" s="109"/>
      <c r="I10" s="109"/>
      <c r="J10" s="8"/>
      <c r="K10" s="8"/>
      <c r="L10" s="2"/>
    </row>
    <row r="11" spans="1:38" ht="15" customHeight="1" x14ac:dyDescent="0.3"/>
    <row r="12" spans="1:38" ht="15" customHeight="1" x14ac:dyDescent="0.35">
      <c r="B12" s="66" t="s">
        <v>326</v>
      </c>
      <c r="C12" s="67"/>
      <c r="D12" s="67"/>
      <c r="E12" s="6"/>
      <c r="F12" s="6"/>
      <c r="G12" s="6"/>
      <c r="H12" s="7"/>
      <c r="J12" s="108"/>
      <c r="K12" s="108"/>
      <c r="L12" s="108"/>
      <c r="M12" s="108"/>
      <c r="N12" s="108"/>
    </row>
    <row r="13" spans="1:38" x14ac:dyDescent="0.3">
      <c r="B13" s="6"/>
      <c r="C13" s="6"/>
      <c r="D13" s="13"/>
      <c r="E13" s="14"/>
      <c r="F13" s="19"/>
      <c r="G13" s="14"/>
      <c r="H13" s="13"/>
    </row>
    <row r="14" spans="1:38" x14ac:dyDescent="0.3">
      <c r="B14" s="26" t="s">
        <v>327</v>
      </c>
      <c r="C14" s="26"/>
      <c r="D14" s="26"/>
      <c r="E14" s="26"/>
      <c r="H14" s="26" t="s">
        <v>328</v>
      </c>
      <c r="Q14" t="s">
        <v>331</v>
      </c>
      <c r="Z14" t="s">
        <v>332</v>
      </c>
      <c r="AH14" t="s">
        <v>335</v>
      </c>
      <c r="AL14">
        <f>(3.25+3.25+4.4118+ 4.1667)/4</f>
        <v>3.7696249999999996</v>
      </c>
    </row>
    <row r="15" spans="1:38" x14ac:dyDescent="0.3">
      <c r="B15" s="26"/>
      <c r="C15" s="26"/>
      <c r="D15" s="26"/>
      <c r="E15" s="26"/>
    </row>
    <row r="24" spans="2:11" x14ac:dyDescent="0.3">
      <c r="B24" s="6"/>
      <c r="C24" s="6"/>
      <c r="D24" s="7"/>
      <c r="E24" s="14"/>
      <c r="F24" s="19"/>
      <c r="G24" s="14"/>
      <c r="H24" s="2"/>
    </row>
    <row r="25" spans="2:11" x14ac:dyDescent="0.3">
      <c r="B25" s="6"/>
      <c r="C25" s="6"/>
      <c r="D25" s="12"/>
      <c r="E25" s="14"/>
      <c r="F25" s="19"/>
      <c r="G25" s="14"/>
      <c r="H25" s="2"/>
    </row>
    <row r="26" spans="2:11" x14ac:dyDescent="0.3">
      <c r="B26" s="6"/>
      <c r="C26" s="6"/>
      <c r="D26" s="12"/>
      <c r="E26" s="14"/>
      <c r="F26" s="19"/>
      <c r="G26" s="14"/>
      <c r="H26" s="2"/>
    </row>
    <row r="27" spans="2:11" x14ac:dyDescent="0.3">
      <c r="B27" s="6"/>
      <c r="C27" s="6"/>
      <c r="D27" s="12"/>
      <c r="E27" s="14"/>
      <c r="F27" s="19"/>
      <c r="G27" s="14"/>
      <c r="H27" s="2"/>
    </row>
    <row r="28" spans="2:11" x14ac:dyDescent="0.3">
      <c r="B28" s="6"/>
      <c r="C28" s="6"/>
      <c r="D28" s="12"/>
      <c r="E28" s="14"/>
      <c r="F28" s="19"/>
      <c r="G28" s="14"/>
      <c r="H28" s="2"/>
      <c r="K28" s="2"/>
    </row>
    <row r="29" spans="2:11" x14ac:dyDescent="0.3">
      <c r="H29" s="2"/>
    </row>
    <row r="30" spans="2:11" x14ac:dyDescent="0.3">
      <c r="H30" s="2"/>
    </row>
    <row r="31" spans="2:11" x14ac:dyDescent="0.3">
      <c r="H31" s="2"/>
      <c r="I31" s="2"/>
    </row>
    <row r="32" spans="2:11" x14ac:dyDescent="0.3">
      <c r="H32" s="2"/>
      <c r="I32" s="2"/>
    </row>
    <row r="33" spans="2:38" ht="18" x14ac:dyDescent="0.35">
      <c r="H33" s="15"/>
      <c r="I33" s="15"/>
    </row>
    <row r="34" spans="2:38" x14ac:dyDescent="0.3">
      <c r="H34" s="2"/>
      <c r="I34" s="2"/>
    </row>
    <row r="35" spans="2:38" x14ac:dyDescent="0.3">
      <c r="H35" s="2"/>
      <c r="I35" s="2"/>
    </row>
    <row r="36" spans="2:38" x14ac:dyDescent="0.3">
      <c r="H36" s="2"/>
      <c r="I36" s="2"/>
    </row>
    <row r="37" spans="2:38" x14ac:dyDescent="0.3">
      <c r="H37" s="2"/>
      <c r="I37" s="2"/>
    </row>
    <row r="38" spans="2:38" x14ac:dyDescent="0.3">
      <c r="B38" s="26" t="s">
        <v>329</v>
      </c>
      <c r="C38" s="26"/>
      <c r="D38" s="26"/>
      <c r="H38" s="27" t="s">
        <v>330</v>
      </c>
      <c r="I38" s="2"/>
      <c r="Q38" t="s">
        <v>333</v>
      </c>
      <c r="Z38" t="s">
        <v>334</v>
      </c>
      <c r="AH38" t="s">
        <v>335</v>
      </c>
      <c r="AL38">
        <f>(3.25+3.25+4.4118+ 4.1667)/4</f>
        <v>3.7696249999999996</v>
      </c>
    </row>
    <row r="39" spans="2:38" x14ac:dyDescent="0.3">
      <c r="H39" s="2"/>
      <c r="I39" s="2"/>
      <c r="J39" s="2"/>
    </row>
    <row r="40" spans="2:38" x14ac:dyDescent="0.3">
      <c r="H40" s="2"/>
      <c r="I40" s="2"/>
      <c r="J40" s="2"/>
    </row>
    <row r="41" spans="2:38" x14ac:dyDescent="0.3">
      <c r="H41" s="2"/>
      <c r="I41" s="2"/>
      <c r="J41" s="2"/>
    </row>
    <row r="42" spans="2:38" ht="18" x14ac:dyDescent="0.35">
      <c r="H42" s="15"/>
      <c r="I42" s="15"/>
      <c r="J42" s="2"/>
    </row>
    <row r="43" spans="2:38" x14ac:dyDescent="0.3">
      <c r="H43" s="2"/>
      <c r="I43" s="2"/>
      <c r="J43" s="2"/>
    </row>
    <row r="44" spans="2:38" x14ac:dyDescent="0.3">
      <c r="H44" s="2"/>
      <c r="I44" s="2"/>
      <c r="J44" s="2"/>
    </row>
    <row r="45" spans="2:38" x14ac:dyDescent="0.3">
      <c r="H45" s="2"/>
      <c r="I45" s="2"/>
      <c r="J45" s="2"/>
    </row>
    <row r="59" spans="2:26" x14ac:dyDescent="0.3">
      <c r="B59" t="s">
        <v>336</v>
      </c>
      <c r="H59" t="s">
        <v>339</v>
      </c>
      <c r="Q59" t="s">
        <v>20</v>
      </c>
      <c r="Z59" t="s">
        <v>20</v>
      </c>
    </row>
    <row r="60" spans="2:26" x14ac:dyDescent="0.3">
      <c r="B60" t="s">
        <v>337</v>
      </c>
      <c r="H60" t="s">
        <v>340</v>
      </c>
      <c r="Q60" t="s">
        <v>21</v>
      </c>
      <c r="Z60" t="s">
        <v>23</v>
      </c>
    </row>
    <row r="61" spans="2:26" x14ac:dyDescent="0.3">
      <c r="B61" t="s">
        <v>338</v>
      </c>
      <c r="H61" t="s">
        <v>341</v>
      </c>
      <c r="Q61" t="s">
        <v>22</v>
      </c>
      <c r="Z61" t="s">
        <v>24</v>
      </c>
    </row>
    <row r="64" spans="2:26" ht="18" x14ac:dyDescent="0.35">
      <c r="B64" s="68" t="s">
        <v>342</v>
      </c>
      <c r="C64" s="63"/>
      <c r="D64" s="63"/>
      <c r="E64" s="63"/>
    </row>
    <row r="66" spans="2:26" x14ac:dyDescent="0.3">
      <c r="B66" t="s">
        <v>343</v>
      </c>
      <c r="H66" t="s">
        <v>344</v>
      </c>
      <c r="Q66" t="s">
        <v>345</v>
      </c>
      <c r="Z66" t="s">
        <v>346</v>
      </c>
    </row>
    <row r="88" spans="2:26" x14ac:dyDescent="0.3">
      <c r="B88" t="s">
        <v>42</v>
      </c>
      <c r="H88" t="s">
        <v>46</v>
      </c>
      <c r="Q88" t="s">
        <v>50</v>
      </c>
      <c r="Z88" t="s">
        <v>51</v>
      </c>
    </row>
    <row r="89" spans="2:26" x14ac:dyDescent="0.3">
      <c r="B89" t="s">
        <v>43</v>
      </c>
      <c r="Q89" t="s">
        <v>48</v>
      </c>
      <c r="Z89" t="s">
        <v>52</v>
      </c>
    </row>
    <row r="90" spans="2:26" x14ac:dyDescent="0.3">
      <c r="B90" t="s">
        <v>44</v>
      </c>
      <c r="Q90" t="s">
        <v>49</v>
      </c>
    </row>
    <row r="93" spans="2:26" x14ac:dyDescent="0.3">
      <c r="B93" t="s">
        <v>235</v>
      </c>
      <c r="H93" t="s">
        <v>236</v>
      </c>
      <c r="Q93" t="s">
        <v>94</v>
      </c>
      <c r="Z93" t="s">
        <v>238</v>
      </c>
    </row>
    <row r="94" spans="2:26" ht="13.2" customHeight="1" x14ac:dyDescent="0.3"/>
    <row r="95" spans="2:26" ht="13.2" customHeight="1" x14ac:dyDescent="0.3"/>
    <row r="96" spans="2:26" ht="13.2" customHeight="1" x14ac:dyDescent="0.3"/>
    <row r="97" ht="13.2" customHeight="1" x14ac:dyDescent="0.3"/>
    <row r="98" ht="13.2" customHeight="1" x14ac:dyDescent="0.3"/>
    <row r="114" spans="1:26" x14ac:dyDescent="0.3">
      <c r="A114" s="26"/>
      <c r="B114" s="26"/>
      <c r="C114" s="26"/>
    </row>
    <row r="115" spans="1:26" x14ac:dyDescent="0.3">
      <c r="A115" s="26"/>
      <c r="B115" s="26" t="s">
        <v>45</v>
      </c>
      <c r="C115" s="26"/>
      <c r="H115" t="s">
        <v>47</v>
      </c>
      <c r="Z115" t="s">
        <v>53</v>
      </c>
    </row>
    <row r="138" spans="1:26" ht="31.2" x14ac:dyDescent="0.6">
      <c r="B138" s="61" t="s">
        <v>319</v>
      </c>
      <c r="C138" s="62"/>
      <c r="D138" s="62"/>
      <c r="E138" s="62"/>
      <c r="F138" s="62"/>
      <c r="G138" s="62"/>
    </row>
    <row r="140" spans="1:26" ht="18" x14ac:dyDescent="0.35">
      <c r="B140" s="68" t="s">
        <v>326</v>
      </c>
      <c r="C140" s="68"/>
      <c r="D140" s="63"/>
    </row>
    <row r="142" spans="1:26" x14ac:dyDescent="0.3">
      <c r="A142" s="26"/>
      <c r="B142" s="26" t="s">
        <v>16</v>
      </c>
      <c r="C142" s="26"/>
      <c r="D142" s="26"/>
      <c r="H142" t="s">
        <v>17</v>
      </c>
      <c r="Q142" t="s">
        <v>18</v>
      </c>
      <c r="Z142" t="s">
        <v>19</v>
      </c>
    </row>
    <row r="143" spans="1:26" x14ac:dyDescent="0.3">
      <c r="A143" s="26"/>
      <c r="B143" s="26"/>
      <c r="C143" s="26"/>
      <c r="D143" s="26"/>
    </row>
    <row r="164" spans="1:26" x14ac:dyDescent="0.3">
      <c r="B164" t="s">
        <v>81</v>
      </c>
      <c r="H164" t="s">
        <v>83</v>
      </c>
      <c r="Q164" t="s">
        <v>87</v>
      </c>
      <c r="Z164" t="s">
        <v>89</v>
      </c>
    </row>
    <row r="165" spans="1:26" x14ac:dyDescent="0.3">
      <c r="B165" t="s">
        <v>82</v>
      </c>
      <c r="H165" t="s">
        <v>84</v>
      </c>
      <c r="Q165" t="s">
        <v>88</v>
      </c>
      <c r="Z165" t="s">
        <v>90</v>
      </c>
    </row>
    <row r="166" spans="1:26" x14ac:dyDescent="0.3">
      <c r="A166" s="26"/>
      <c r="B166" s="26"/>
      <c r="C166" s="26"/>
      <c r="D166" s="26"/>
      <c r="H166" t="s">
        <v>85</v>
      </c>
    </row>
    <row r="167" spans="1:26" x14ac:dyDescent="0.3">
      <c r="A167" s="26"/>
      <c r="B167" s="26" t="s">
        <v>92</v>
      </c>
      <c r="C167" s="26"/>
      <c r="D167" s="26"/>
      <c r="H167" t="s">
        <v>86</v>
      </c>
    </row>
    <row r="168" spans="1:26" x14ac:dyDescent="0.3">
      <c r="Z168" t="s">
        <v>95</v>
      </c>
    </row>
    <row r="169" spans="1:26" x14ac:dyDescent="0.3">
      <c r="Q169" t="s">
        <v>94</v>
      </c>
    </row>
    <row r="170" spans="1:26" x14ac:dyDescent="0.3">
      <c r="H170" t="s">
        <v>93</v>
      </c>
    </row>
    <row r="187" spans="2:26" x14ac:dyDescent="0.3">
      <c r="B187" t="s">
        <v>91</v>
      </c>
    </row>
    <row r="189" spans="2:26" x14ac:dyDescent="0.3">
      <c r="Q189" t="s">
        <v>91</v>
      </c>
    </row>
    <row r="190" spans="2:26" x14ac:dyDescent="0.3">
      <c r="H190" t="s">
        <v>91</v>
      </c>
      <c r="Z190" t="s">
        <v>91</v>
      </c>
    </row>
    <row r="194" spans="2:26" ht="18" x14ac:dyDescent="0.35">
      <c r="B194" s="68" t="s">
        <v>342</v>
      </c>
      <c r="C194" s="63"/>
      <c r="D194" s="63"/>
      <c r="E194" s="63"/>
    </row>
    <row r="196" spans="2:26" x14ac:dyDescent="0.3">
      <c r="B196" t="s">
        <v>16</v>
      </c>
      <c r="H196" s="26" t="s">
        <v>17</v>
      </c>
      <c r="I196" s="26"/>
      <c r="J196" s="26"/>
      <c r="K196" s="26"/>
      <c r="L196" s="26"/>
      <c r="M196" s="26"/>
      <c r="N196" s="26"/>
      <c r="Q196" t="s">
        <v>18</v>
      </c>
      <c r="Z196" t="s">
        <v>19</v>
      </c>
    </row>
    <row r="215" spans="1:26" x14ac:dyDescent="0.3">
      <c r="B215" t="s">
        <v>128</v>
      </c>
      <c r="H215" t="s">
        <v>133</v>
      </c>
      <c r="Q215" t="s">
        <v>139</v>
      </c>
      <c r="Z215" t="s">
        <v>145</v>
      </c>
    </row>
    <row r="216" spans="1:26" x14ac:dyDescent="0.3">
      <c r="B216" t="s">
        <v>129</v>
      </c>
      <c r="H216" t="s">
        <v>134</v>
      </c>
      <c r="Q216" t="s">
        <v>140</v>
      </c>
      <c r="Z216" t="s">
        <v>146</v>
      </c>
    </row>
    <row r="217" spans="1:26" x14ac:dyDescent="0.3">
      <c r="B217" t="s">
        <v>132</v>
      </c>
      <c r="H217" t="s">
        <v>137</v>
      </c>
      <c r="Q217" t="s">
        <v>141</v>
      </c>
      <c r="Z217" t="s">
        <v>147</v>
      </c>
    </row>
    <row r="218" spans="1:26" x14ac:dyDescent="0.3">
      <c r="B218" t="s">
        <v>44</v>
      </c>
      <c r="H218" t="s">
        <v>135</v>
      </c>
      <c r="Z218" t="s">
        <v>148</v>
      </c>
    </row>
    <row r="220" spans="1:26" x14ac:dyDescent="0.3">
      <c r="A220" s="26"/>
      <c r="B220" s="26" t="s">
        <v>130</v>
      </c>
      <c r="C220" s="26"/>
      <c r="D220" s="26"/>
      <c r="E220" s="26"/>
      <c r="H220" t="s">
        <v>136</v>
      </c>
      <c r="Q220" t="s">
        <v>142</v>
      </c>
      <c r="Z220" t="s">
        <v>149</v>
      </c>
    </row>
    <row r="239" spans="17:17" x14ac:dyDescent="0.3">
      <c r="Q239" t="s">
        <v>143</v>
      </c>
    </row>
    <row r="241" spans="1:26" x14ac:dyDescent="0.3">
      <c r="A241" s="26"/>
      <c r="B241" s="26" t="s">
        <v>131</v>
      </c>
      <c r="C241" s="26"/>
      <c r="D241" s="26"/>
      <c r="E241" s="26"/>
      <c r="H241" t="s">
        <v>138</v>
      </c>
      <c r="Q241" t="s">
        <v>144</v>
      </c>
      <c r="Z241" t="s">
        <v>150</v>
      </c>
    </row>
    <row r="242" spans="1:26" x14ac:dyDescent="0.3">
      <c r="A242" s="26"/>
      <c r="B242" s="26"/>
      <c r="C242" s="26"/>
      <c r="D242" s="26"/>
      <c r="E242" s="26"/>
    </row>
    <row r="260" spans="2:26" x14ac:dyDescent="0.3">
      <c r="Z260" t="s">
        <v>151</v>
      </c>
    </row>
    <row r="261" spans="2:26" x14ac:dyDescent="0.3">
      <c r="Z261" t="s">
        <v>152</v>
      </c>
    </row>
    <row r="264" spans="2:26" ht="31.2" x14ac:dyDescent="0.6">
      <c r="B264" s="61" t="s">
        <v>318</v>
      </c>
      <c r="C264" s="62"/>
      <c r="D264" s="62"/>
      <c r="E264" s="62"/>
    </row>
    <row r="266" spans="2:26" ht="18" x14ac:dyDescent="0.35">
      <c r="B266" s="68" t="s">
        <v>326</v>
      </c>
      <c r="C266" s="68"/>
      <c r="D266" s="63"/>
    </row>
    <row r="268" spans="2:26" x14ac:dyDescent="0.3">
      <c r="B268" s="26" t="s">
        <v>16</v>
      </c>
      <c r="C268" s="26"/>
      <c r="D268" s="26"/>
      <c r="H268" t="s">
        <v>17</v>
      </c>
      <c r="Q268" t="s">
        <v>18</v>
      </c>
      <c r="Z268" t="s">
        <v>19</v>
      </c>
    </row>
    <row r="288" spans="2:26" x14ac:dyDescent="0.3">
      <c r="B288" t="s">
        <v>201</v>
      </c>
      <c r="H288" t="s">
        <v>203</v>
      </c>
      <c r="Q288" t="s">
        <v>205</v>
      </c>
      <c r="Z288" t="s">
        <v>209</v>
      </c>
    </row>
    <row r="289" spans="2:26" x14ac:dyDescent="0.3">
      <c r="H289" t="s">
        <v>204</v>
      </c>
      <c r="Q289" t="s">
        <v>206</v>
      </c>
      <c r="Z289" t="s">
        <v>210</v>
      </c>
    </row>
    <row r="290" spans="2:26" x14ac:dyDescent="0.3">
      <c r="Q290" t="s">
        <v>207</v>
      </c>
      <c r="Z290" t="s">
        <v>211</v>
      </c>
    </row>
    <row r="292" spans="2:26" x14ac:dyDescent="0.3">
      <c r="B292" t="s">
        <v>200</v>
      </c>
      <c r="H292" t="s">
        <v>202</v>
      </c>
      <c r="Q292" t="s">
        <v>208</v>
      </c>
      <c r="Z292" t="s">
        <v>212</v>
      </c>
    </row>
    <row r="313" spans="2:26" ht="18" x14ac:dyDescent="0.35">
      <c r="B313" s="68" t="s">
        <v>342</v>
      </c>
      <c r="C313" s="68"/>
      <c r="D313" s="69"/>
      <c r="E313" s="63"/>
    </row>
    <row r="315" spans="2:26" x14ac:dyDescent="0.3">
      <c r="B315" s="26" t="s">
        <v>16</v>
      </c>
      <c r="C315" s="26"/>
      <c r="D315" s="26"/>
      <c r="H315" t="s">
        <v>17</v>
      </c>
      <c r="Q315" t="s">
        <v>18</v>
      </c>
      <c r="Z315" t="s">
        <v>19</v>
      </c>
    </row>
    <row r="334" spans="2:26" x14ac:dyDescent="0.3">
      <c r="B334" t="s">
        <v>213</v>
      </c>
      <c r="H334" t="s">
        <v>216</v>
      </c>
      <c r="Q334" t="s">
        <v>221</v>
      </c>
      <c r="Z334" t="s">
        <v>225</v>
      </c>
    </row>
    <row r="335" spans="2:26" ht="15.6" customHeight="1" x14ac:dyDescent="0.3">
      <c r="B335" t="s">
        <v>214</v>
      </c>
      <c r="H335" t="s">
        <v>217</v>
      </c>
      <c r="Q335" t="s">
        <v>222</v>
      </c>
      <c r="Z335" t="s">
        <v>226</v>
      </c>
    </row>
    <row r="336" spans="2:26" ht="15.6" customHeight="1" x14ac:dyDescent="0.3">
      <c r="H336" t="s">
        <v>218</v>
      </c>
    </row>
    <row r="337" spans="2:26" ht="15.6" customHeight="1" x14ac:dyDescent="0.3"/>
    <row r="339" spans="2:26" x14ac:dyDescent="0.3">
      <c r="B339" t="s">
        <v>130</v>
      </c>
      <c r="H339" t="s">
        <v>219</v>
      </c>
      <c r="Q339" t="s">
        <v>223</v>
      </c>
      <c r="Z339" t="s">
        <v>149</v>
      </c>
    </row>
    <row r="360" spans="2:26" x14ac:dyDescent="0.3">
      <c r="B360" t="s">
        <v>215</v>
      </c>
      <c r="H360" t="s">
        <v>220</v>
      </c>
      <c r="Q360" t="s">
        <v>224</v>
      </c>
      <c r="Z360" t="s">
        <v>227</v>
      </c>
    </row>
  </sheetData>
  <mergeCells count="2">
    <mergeCell ref="J12:N12"/>
    <mergeCell ref="H10:I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6"/>
  <sheetViews>
    <sheetView topLeftCell="A179" zoomScale="22" zoomScaleNormal="70" workbookViewId="0">
      <selection activeCell="AN56" sqref="AN56"/>
    </sheetView>
  </sheetViews>
  <sheetFormatPr defaultRowHeight="14.4" x14ac:dyDescent="0.3"/>
  <cols>
    <col min="2" max="2" width="20.44140625" customWidth="1"/>
    <col min="3" max="3" width="9.6640625" customWidth="1"/>
    <col min="4" max="5" width="11.44140625" customWidth="1"/>
  </cols>
  <sheetData>
    <row r="1" spans="1:35" x14ac:dyDescent="0.3">
      <c r="A1" s="2"/>
      <c r="B1" s="2"/>
      <c r="C1" s="2"/>
      <c r="D1" s="2"/>
      <c r="E1" s="2"/>
      <c r="F1" s="2"/>
    </row>
    <row r="2" spans="1:35" ht="15" customHeight="1" x14ac:dyDescent="0.35">
      <c r="A2" s="2"/>
      <c r="B2" s="17"/>
      <c r="C2" s="16"/>
      <c r="D2" s="16"/>
      <c r="E2" s="16"/>
      <c r="F2" s="8"/>
      <c r="G2" s="15"/>
      <c r="H2" s="15"/>
      <c r="I2" s="15"/>
      <c r="J2" s="15"/>
      <c r="K2" s="8"/>
      <c r="L2" s="8"/>
      <c r="M2" s="2"/>
    </row>
    <row r="3" spans="1:35" x14ac:dyDescent="0.3">
      <c r="A3" s="2"/>
      <c r="C3" s="23"/>
    </row>
    <row r="4" spans="1:35" x14ac:dyDescent="0.3">
      <c r="C4" s="22"/>
      <c r="F4" s="6"/>
      <c r="G4" s="7"/>
      <c r="H4" s="7"/>
      <c r="I4" s="7"/>
      <c r="K4" s="108"/>
      <c r="L4" s="108"/>
      <c r="M4" s="108"/>
      <c r="N4" s="108"/>
      <c r="O4" s="108"/>
    </row>
    <row r="5" spans="1:35" x14ac:dyDescent="0.3">
      <c r="C5" s="25"/>
      <c r="F5" s="7"/>
      <c r="G5" s="7"/>
      <c r="H5" s="7"/>
      <c r="I5" s="7"/>
    </row>
    <row r="6" spans="1:35" x14ac:dyDescent="0.3">
      <c r="C6" s="24"/>
    </row>
    <row r="10" spans="1:35" ht="31.2" x14ac:dyDescent="0.6">
      <c r="A10" s="26"/>
      <c r="B10" s="77" t="s">
        <v>325</v>
      </c>
      <c r="C10" s="78"/>
      <c r="D10" s="65"/>
      <c r="E10" s="65"/>
      <c r="F10" s="65"/>
      <c r="G10" s="6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</row>
    <row r="11" spans="1:35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</row>
    <row r="12" spans="1:35" ht="18" x14ac:dyDescent="0.35">
      <c r="A12" s="26"/>
      <c r="B12" s="79" t="s">
        <v>15</v>
      </c>
      <c r="C12" s="80"/>
      <c r="D12" s="81"/>
      <c r="E12" s="81"/>
      <c r="F12" s="45"/>
      <c r="G12" s="27"/>
      <c r="H12" s="27"/>
      <c r="I12" s="27"/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x14ac:dyDescent="0.3">
      <c r="A13" s="26"/>
      <c r="B13" s="26"/>
      <c r="C13" s="26"/>
      <c r="D13" s="26"/>
      <c r="E13" s="26"/>
      <c r="F13" s="27"/>
      <c r="G13" s="27"/>
      <c r="H13" s="27"/>
      <c r="I13" s="27"/>
      <c r="J13" s="2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ht="18" x14ac:dyDescent="0.35">
      <c r="A14" s="26"/>
      <c r="B14" s="26" t="s">
        <v>16</v>
      </c>
      <c r="C14" s="26"/>
      <c r="D14" s="26"/>
      <c r="E14" s="26"/>
      <c r="F14" s="27"/>
      <c r="G14" s="46"/>
      <c r="H14" s="26" t="s">
        <v>17</v>
      </c>
      <c r="I14" s="26"/>
      <c r="J14" s="26"/>
      <c r="K14" s="26"/>
      <c r="L14" s="26"/>
      <c r="M14" s="26"/>
      <c r="N14" s="26"/>
      <c r="O14" s="26"/>
      <c r="P14" s="26"/>
      <c r="Q14" s="26" t="s">
        <v>18</v>
      </c>
      <c r="R14" s="26"/>
      <c r="S14" s="26"/>
      <c r="T14" s="26"/>
      <c r="U14" s="26"/>
      <c r="V14" s="26"/>
      <c r="W14" s="26"/>
      <c r="X14" s="26"/>
      <c r="Y14" s="26"/>
      <c r="Z14" s="26" t="s">
        <v>19</v>
      </c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x14ac:dyDescent="0.3">
      <c r="A15" s="26"/>
      <c r="B15" s="26"/>
      <c r="C15" s="26"/>
      <c r="D15" s="26"/>
      <c r="E15" s="26"/>
      <c r="F15" s="27"/>
      <c r="G15" s="27"/>
      <c r="H15" s="27"/>
      <c r="I15" s="27"/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ht="18" x14ac:dyDescent="0.35">
      <c r="A23" s="26"/>
      <c r="B23" s="26"/>
      <c r="C23" s="26"/>
      <c r="D23" s="26"/>
      <c r="E23" s="26"/>
      <c r="F23" s="26"/>
      <c r="G23" s="47"/>
      <c r="H23" s="47"/>
      <c r="I23" s="47"/>
      <c r="J23" s="4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 t="s">
        <v>32</v>
      </c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x14ac:dyDescent="0.3">
      <c r="A33" s="26"/>
      <c r="B33" s="26" t="s">
        <v>25</v>
      </c>
      <c r="C33" s="26"/>
      <c r="D33" s="26"/>
      <c r="E33" s="26"/>
      <c r="F33" s="26"/>
      <c r="G33" s="26"/>
      <c r="H33" s="26" t="s">
        <v>30</v>
      </c>
      <c r="I33" s="26"/>
      <c r="J33" s="26"/>
      <c r="K33" s="26"/>
      <c r="L33" s="26"/>
      <c r="M33" s="26"/>
      <c r="N33" s="26"/>
      <c r="O33" s="26"/>
      <c r="P33" s="26"/>
      <c r="Q33" s="26" t="s">
        <v>29</v>
      </c>
      <c r="R33" s="26"/>
      <c r="S33" s="26"/>
      <c r="T33" s="26"/>
      <c r="U33" s="26"/>
      <c r="V33" s="26"/>
      <c r="W33" s="26"/>
      <c r="X33" s="26"/>
      <c r="Y33" s="26"/>
      <c r="Z33" s="26" t="s">
        <v>35</v>
      </c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x14ac:dyDescent="0.3">
      <c r="A34" s="26"/>
      <c r="B34" s="26" t="s">
        <v>26</v>
      </c>
      <c r="C34" s="26"/>
      <c r="D34" s="26"/>
      <c r="E34" s="26"/>
      <c r="F34" s="26"/>
      <c r="G34" s="26"/>
      <c r="H34" s="26" t="s">
        <v>39</v>
      </c>
      <c r="I34" s="26"/>
      <c r="J34" s="26"/>
      <c r="K34" s="26"/>
      <c r="L34" s="26"/>
      <c r="M34" s="26"/>
      <c r="N34" s="26"/>
      <c r="O34" s="26"/>
      <c r="P34" s="26"/>
      <c r="Q34" s="26" t="s">
        <v>35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x14ac:dyDescent="0.3">
      <c r="A35" s="26"/>
      <c r="B35" s="26" t="s">
        <v>57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x14ac:dyDescent="0.3">
      <c r="A38" s="26"/>
      <c r="B38" s="26" t="s">
        <v>27</v>
      </c>
      <c r="C38" s="26"/>
      <c r="D38" s="26"/>
      <c r="E38" s="26"/>
      <c r="F38" s="26"/>
      <c r="G38" s="26"/>
      <c r="H38" s="26" t="s">
        <v>28</v>
      </c>
      <c r="I38" s="26"/>
      <c r="J38" s="26"/>
      <c r="K38" s="26"/>
      <c r="L38" s="26"/>
      <c r="M38" s="26"/>
      <c r="N38" s="26"/>
      <c r="O38" s="26"/>
      <c r="P38" s="26"/>
      <c r="Q38" s="26" t="s">
        <v>31</v>
      </c>
      <c r="R38" s="26"/>
      <c r="S38" s="26"/>
      <c r="T38" s="26"/>
      <c r="U38" s="26"/>
      <c r="V38" s="26"/>
      <c r="W38" s="26"/>
      <c r="X38" s="26"/>
      <c r="Y38" s="26"/>
      <c r="Z38" s="26" t="s">
        <v>40</v>
      </c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ht="18" x14ac:dyDescent="0.35">
      <c r="A57" s="26"/>
      <c r="B57" s="82" t="s">
        <v>41</v>
      </c>
      <c r="C57" s="62"/>
      <c r="D57" s="62"/>
      <c r="E57" s="62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x14ac:dyDescent="0.3">
      <c r="A59" s="26"/>
      <c r="B59" s="26" t="s">
        <v>16</v>
      </c>
      <c r="C59" s="26"/>
      <c r="D59" s="26"/>
      <c r="E59" s="26"/>
      <c r="F59" s="26"/>
      <c r="G59" s="26"/>
      <c r="H59" s="26" t="s">
        <v>17</v>
      </c>
      <c r="I59" s="26"/>
      <c r="J59" s="26"/>
      <c r="K59" s="26"/>
      <c r="L59" s="26"/>
      <c r="M59" s="26"/>
      <c r="N59" s="26"/>
      <c r="O59" s="26"/>
      <c r="P59" s="26"/>
      <c r="Q59" s="26" t="s">
        <v>18</v>
      </c>
      <c r="R59" s="26"/>
      <c r="S59" s="26"/>
      <c r="T59" s="26"/>
      <c r="U59" s="26"/>
      <c r="V59" s="26"/>
      <c r="W59" s="26"/>
      <c r="X59" s="26"/>
      <c r="Y59" s="26"/>
      <c r="Z59" s="26" t="s">
        <v>19</v>
      </c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x14ac:dyDescent="0.3">
      <c r="A77" s="26"/>
      <c r="B77" s="26" t="s">
        <v>54</v>
      </c>
      <c r="C77" s="26"/>
      <c r="D77" s="26"/>
      <c r="E77" s="26"/>
      <c r="F77" s="26"/>
      <c r="G77" s="26"/>
      <c r="H77" s="26" t="s">
        <v>58</v>
      </c>
      <c r="I77" s="26"/>
      <c r="J77" s="26"/>
      <c r="K77" s="26"/>
      <c r="L77" s="26"/>
      <c r="M77" s="26"/>
      <c r="N77" s="26"/>
      <c r="O77" s="26"/>
      <c r="P77" s="26"/>
      <c r="Q77" s="26" t="s">
        <v>62</v>
      </c>
      <c r="R77" s="26"/>
      <c r="S77" s="26"/>
      <c r="T77" s="26"/>
      <c r="U77" s="26"/>
      <c r="V77" s="26"/>
      <c r="W77" s="26"/>
      <c r="X77" s="26"/>
      <c r="Y77" s="26"/>
      <c r="Z77" s="26" t="s">
        <v>66</v>
      </c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x14ac:dyDescent="0.3">
      <c r="A78" s="26"/>
      <c r="B78" s="26" t="s">
        <v>26</v>
      </c>
      <c r="C78" s="26"/>
      <c r="D78" s="26"/>
      <c r="E78" s="26"/>
      <c r="F78" s="26"/>
      <c r="G78" s="26"/>
      <c r="H78" s="26" t="s">
        <v>59</v>
      </c>
      <c r="I78" s="26"/>
      <c r="J78" s="26"/>
      <c r="K78" s="26"/>
      <c r="L78" s="26"/>
      <c r="M78" s="26"/>
      <c r="N78" s="26"/>
      <c r="O78" s="26"/>
      <c r="P78" s="26"/>
      <c r="Q78" s="26" t="s">
        <v>63</v>
      </c>
      <c r="R78" s="26"/>
      <c r="S78" s="26"/>
      <c r="T78" s="26"/>
      <c r="U78" s="26"/>
      <c r="V78" s="26"/>
      <c r="W78" s="26"/>
      <c r="X78" s="26"/>
      <c r="Y78" s="26"/>
      <c r="Z78" s="26" t="s">
        <v>67</v>
      </c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x14ac:dyDescent="0.3">
      <c r="A79" s="26"/>
      <c r="B79" s="26" t="s">
        <v>55</v>
      </c>
      <c r="C79" s="26"/>
      <c r="D79" s="26"/>
      <c r="E79" s="26"/>
      <c r="F79" s="26"/>
      <c r="G79" s="26"/>
      <c r="H79" s="26" t="s">
        <v>60</v>
      </c>
      <c r="I79" s="26"/>
      <c r="J79" s="26"/>
      <c r="K79" s="26"/>
      <c r="L79" s="26"/>
      <c r="M79" s="26"/>
      <c r="N79" s="26"/>
      <c r="O79" s="26"/>
      <c r="P79" s="26"/>
      <c r="Q79" s="26" t="s">
        <v>65</v>
      </c>
      <c r="R79" s="26"/>
      <c r="S79" s="26"/>
      <c r="T79" s="26"/>
      <c r="U79" s="26"/>
      <c r="V79" s="26"/>
      <c r="W79" s="26"/>
      <c r="X79" s="26"/>
      <c r="Y79" s="26"/>
      <c r="Z79" s="26" t="s">
        <v>68</v>
      </c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x14ac:dyDescent="0.3">
      <c r="A80" s="26"/>
      <c r="B80" s="26" t="s">
        <v>56</v>
      </c>
      <c r="C80" s="26"/>
      <c r="D80" s="26"/>
      <c r="E80" s="26"/>
      <c r="F80" s="26"/>
      <c r="G80" s="26"/>
      <c r="H80" s="26" t="s">
        <v>61</v>
      </c>
      <c r="I80" s="26"/>
      <c r="J80" s="26"/>
      <c r="K80" s="26"/>
      <c r="L80" s="26"/>
      <c r="M80" s="26"/>
      <c r="N80" s="26"/>
      <c r="O80" s="26"/>
      <c r="P80" s="26"/>
      <c r="Q80" s="26" t="s">
        <v>64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81" spans="1:35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</row>
    <row r="82" spans="1:35" x14ac:dyDescent="0.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</row>
    <row r="83" spans="1:35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</row>
    <row r="84" spans="1:35" ht="31.2" x14ac:dyDescent="0.6">
      <c r="A84" s="26"/>
      <c r="B84" s="64" t="s">
        <v>319</v>
      </c>
      <c r="C84" s="65"/>
      <c r="D84" s="65"/>
      <c r="E84" s="65"/>
      <c r="F84" s="65"/>
      <c r="G84" s="65"/>
      <c r="H84" s="65"/>
      <c r="I84" s="65"/>
      <c r="J84" s="65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</row>
    <row r="85" spans="1:35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</row>
    <row r="86" spans="1:35" ht="18" x14ac:dyDescent="0.35">
      <c r="A86" s="26"/>
      <c r="B86" s="82" t="s">
        <v>15</v>
      </c>
      <c r="C86" s="62"/>
      <c r="D86" s="62"/>
      <c r="E86" s="62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</row>
    <row r="87" spans="1:35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</row>
    <row r="88" spans="1:35" x14ac:dyDescent="0.3">
      <c r="A88" s="26"/>
      <c r="B88" s="26" t="s">
        <v>16</v>
      </c>
      <c r="C88" s="26"/>
      <c r="D88" s="26"/>
      <c r="E88" s="26"/>
      <c r="F88" s="26"/>
      <c r="G88" s="26"/>
      <c r="H88" s="26" t="s">
        <v>17</v>
      </c>
      <c r="I88" s="26"/>
      <c r="J88" s="26"/>
      <c r="K88" s="26"/>
      <c r="L88" s="26"/>
      <c r="M88" s="26"/>
      <c r="N88" s="26"/>
      <c r="O88" s="26"/>
      <c r="P88" s="26"/>
      <c r="Q88" s="26" t="s">
        <v>18</v>
      </c>
      <c r="R88" s="26"/>
      <c r="S88" s="26"/>
      <c r="T88" s="26"/>
      <c r="U88" s="26"/>
      <c r="V88" s="26"/>
      <c r="W88" s="26"/>
      <c r="X88" s="26"/>
      <c r="Y88" s="26"/>
      <c r="Z88" s="26" t="s">
        <v>19</v>
      </c>
      <c r="AA88" s="26"/>
      <c r="AB88" s="26"/>
      <c r="AC88" s="26"/>
      <c r="AD88" s="26"/>
      <c r="AE88" s="26"/>
      <c r="AF88" s="26"/>
      <c r="AG88" s="26"/>
      <c r="AH88" s="26"/>
      <c r="AI88" s="26"/>
    </row>
    <row r="89" spans="1:35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</row>
    <row r="90" spans="1:35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</row>
    <row r="91" spans="1:35" x14ac:dyDescent="0.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</row>
    <row r="92" spans="1:35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</row>
    <row r="93" spans="1:35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</row>
    <row r="94" spans="1:35" x14ac:dyDescent="0.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</row>
    <row r="95" spans="1:35" x14ac:dyDescent="0.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</row>
    <row r="96" spans="1:35" x14ac:dyDescent="0.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</row>
    <row r="97" spans="1:35" x14ac:dyDescent="0.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</row>
    <row r="98" spans="1:35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</row>
    <row r="99" spans="1:35" x14ac:dyDescent="0.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</row>
    <row r="100" spans="1:35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</row>
    <row r="101" spans="1:35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</row>
    <row r="102" spans="1:35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</row>
    <row r="103" spans="1:35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</row>
    <row r="104" spans="1:35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</row>
    <row r="105" spans="1:35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</row>
    <row r="106" spans="1:35" x14ac:dyDescent="0.3">
      <c r="A106" s="26"/>
      <c r="B106" s="26" t="s">
        <v>96</v>
      </c>
      <c r="C106" s="26"/>
      <c r="D106" s="26"/>
      <c r="E106" s="26"/>
      <c r="F106" s="26"/>
      <c r="G106" s="26"/>
      <c r="H106" s="26" t="s">
        <v>100</v>
      </c>
      <c r="I106" s="26"/>
      <c r="J106" s="26"/>
      <c r="K106" s="26"/>
      <c r="L106" s="26"/>
      <c r="M106" s="26"/>
      <c r="N106" s="26"/>
      <c r="O106" s="26"/>
      <c r="P106" s="26"/>
      <c r="Q106" s="26" t="s">
        <v>105</v>
      </c>
      <c r="R106" s="26"/>
      <c r="S106" s="26"/>
      <c r="T106" s="26"/>
      <c r="U106" s="26"/>
      <c r="V106" s="26"/>
      <c r="W106" s="26"/>
      <c r="X106" s="26"/>
      <c r="Y106" s="26"/>
      <c r="Z106" s="26" t="s">
        <v>110</v>
      </c>
      <c r="AA106" s="26"/>
      <c r="AB106" s="26"/>
      <c r="AC106" s="26"/>
      <c r="AD106" s="26"/>
      <c r="AE106" s="26"/>
      <c r="AF106" s="26"/>
      <c r="AG106" s="26"/>
      <c r="AH106" s="26"/>
      <c r="AI106" s="26"/>
    </row>
    <row r="107" spans="1:35" x14ac:dyDescent="0.3">
      <c r="A107" s="26"/>
      <c r="B107" s="26" t="s">
        <v>97</v>
      </c>
      <c r="C107" s="26"/>
      <c r="D107" s="26"/>
      <c r="E107" s="26"/>
      <c r="F107" s="26"/>
      <c r="G107" s="26"/>
      <c r="H107" s="26" t="s">
        <v>101</v>
      </c>
      <c r="I107" s="26"/>
      <c r="J107" s="26"/>
      <c r="K107" s="26"/>
      <c r="L107" s="26"/>
      <c r="M107" s="26"/>
      <c r="N107" s="26"/>
      <c r="O107" s="26"/>
      <c r="P107" s="26"/>
      <c r="Q107" s="26" t="s">
        <v>106</v>
      </c>
      <c r="R107" s="26"/>
      <c r="S107" s="26"/>
      <c r="T107" s="26"/>
      <c r="U107" s="26"/>
      <c r="V107" s="26"/>
      <c r="W107" s="26"/>
      <c r="X107" s="26"/>
      <c r="Y107" s="26"/>
      <c r="Z107" s="26" t="s">
        <v>111</v>
      </c>
      <c r="AA107" s="26"/>
      <c r="AB107" s="26"/>
      <c r="AC107" s="26"/>
      <c r="AD107" s="26"/>
      <c r="AE107" s="26"/>
      <c r="AF107" s="26"/>
      <c r="AG107" s="26"/>
      <c r="AH107" s="26"/>
      <c r="AI107" s="26"/>
    </row>
    <row r="108" spans="1:35" x14ac:dyDescent="0.3">
      <c r="A108" s="26"/>
      <c r="B108" s="26" t="s">
        <v>98</v>
      </c>
      <c r="C108" s="26"/>
      <c r="D108" s="26"/>
      <c r="E108" s="26"/>
      <c r="F108" s="26"/>
      <c r="G108" s="26"/>
      <c r="H108" s="26" t="s">
        <v>102</v>
      </c>
      <c r="I108" s="26"/>
      <c r="J108" s="26"/>
      <c r="K108" s="26"/>
      <c r="L108" s="26"/>
      <c r="M108" s="26"/>
      <c r="N108" s="26"/>
      <c r="O108" s="26"/>
      <c r="P108" s="26"/>
      <c r="Q108" s="26" t="s">
        <v>107</v>
      </c>
      <c r="R108" s="26"/>
      <c r="S108" s="26"/>
      <c r="T108" s="26"/>
      <c r="U108" s="26"/>
      <c r="V108" s="26"/>
      <c r="W108" s="26"/>
      <c r="X108" s="26"/>
      <c r="Y108" s="26"/>
      <c r="Z108" s="26" t="s">
        <v>112</v>
      </c>
      <c r="AA108" s="26"/>
      <c r="AB108" s="26"/>
      <c r="AC108" s="26"/>
      <c r="AD108" s="26"/>
      <c r="AE108" s="26"/>
      <c r="AF108" s="26"/>
      <c r="AG108" s="26"/>
      <c r="AH108" s="26"/>
      <c r="AI108" s="26"/>
    </row>
    <row r="109" spans="1:35" x14ac:dyDescent="0.3">
      <c r="A109" s="26"/>
      <c r="B109" s="26" t="s">
        <v>99</v>
      </c>
      <c r="C109" s="26"/>
      <c r="D109" s="26"/>
      <c r="E109" s="26"/>
      <c r="F109" s="26"/>
      <c r="G109" s="26"/>
      <c r="H109" s="26" t="s">
        <v>103</v>
      </c>
      <c r="I109" s="26"/>
      <c r="J109" s="26"/>
      <c r="K109" s="26"/>
      <c r="L109" s="26"/>
      <c r="M109" s="26"/>
      <c r="N109" s="26"/>
      <c r="O109" s="26"/>
      <c r="P109" s="26"/>
      <c r="Q109" s="26" t="s">
        <v>109</v>
      </c>
      <c r="R109" s="26"/>
      <c r="S109" s="26"/>
      <c r="T109" s="26"/>
      <c r="U109" s="26"/>
      <c r="V109" s="26"/>
      <c r="W109" s="26"/>
      <c r="X109" s="26"/>
      <c r="Y109" s="26"/>
      <c r="Z109" s="26" t="s">
        <v>113</v>
      </c>
      <c r="AA109" s="26"/>
      <c r="AB109" s="26"/>
      <c r="AC109" s="26"/>
      <c r="AD109" s="26"/>
      <c r="AE109" s="26"/>
      <c r="AF109" s="26"/>
      <c r="AG109" s="26"/>
      <c r="AH109" s="26"/>
      <c r="AI109" s="26"/>
    </row>
    <row r="110" spans="1:35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 t="s">
        <v>108</v>
      </c>
      <c r="R110" s="26"/>
      <c r="S110" s="26"/>
      <c r="T110" s="26"/>
      <c r="U110" s="26"/>
      <c r="V110" s="26"/>
      <c r="W110" s="26"/>
      <c r="X110" s="26"/>
      <c r="Y110" s="26"/>
      <c r="Z110" s="26" t="s">
        <v>114</v>
      </c>
      <c r="AA110" s="26"/>
      <c r="AB110" s="26"/>
      <c r="AC110" s="26"/>
      <c r="AD110" s="26"/>
      <c r="AE110" s="26"/>
      <c r="AF110" s="26"/>
      <c r="AG110" s="26"/>
      <c r="AH110" s="26"/>
      <c r="AI110" s="26"/>
    </row>
    <row r="111" spans="1:35" x14ac:dyDescent="0.3">
      <c r="A111" s="26"/>
      <c r="B111" s="26"/>
      <c r="C111" s="26"/>
      <c r="D111" s="26"/>
      <c r="E111" s="26"/>
      <c r="F111" s="26"/>
      <c r="G111" s="26"/>
      <c r="H111" s="26" t="s">
        <v>104</v>
      </c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</row>
    <row r="112" spans="1:35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</row>
    <row r="114" spans="1:35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</row>
    <row r="115" spans="1:35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</row>
    <row r="116" spans="1:35" x14ac:dyDescent="0.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</row>
    <row r="117" spans="1:35" x14ac:dyDescent="0.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</row>
    <row r="118" spans="1:35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</row>
    <row r="119" spans="1:35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</row>
    <row r="120" spans="1:35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</row>
    <row r="121" spans="1:35" x14ac:dyDescent="0.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</row>
    <row r="122" spans="1:35" x14ac:dyDescent="0.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</row>
    <row r="123" spans="1:35" x14ac:dyDescent="0.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</row>
    <row r="124" spans="1:35" x14ac:dyDescent="0.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</row>
    <row r="125" spans="1:35" x14ac:dyDescent="0.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</row>
    <row r="126" spans="1:35" x14ac:dyDescent="0.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</row>
    <row r="127" spans="1:35" x14ac:dyDescent="0.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</row>
    <row r="128" spans="1:35" x14ac:dyDescent="0.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</row>
    <row r="129" spans="1:35" x14ac:dyDescent="0.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</row>
    <row r="130" spans="1:35" x14ac:dyDescent="0.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</row>
    <row r="131" spans="1:35" x14ac:dyDescent="0.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</row>
    <row r="132" spans="1:35" ht="18" x14ac:dyDescent="0.35">
      <c r="A132" s="26"/>
      <c r="B132" s="82" t="s">
        <v>41</v>
      </c>
      <c r="C132" s="62"/>
      <c r="D132" s="62"/>
      <c r="E132" s="62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</row>
    <row r="133" spans="1:35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</row>
    <row r="134" spans="1:35" x14ac:dyDescent="0.3">
      <c r="A134" s="26"/>
      <c r="B134" s="26" t="s">
        <v>16</v>
      </c>
      <c r="C134" s="26"/>
      <c r="D134" s="26"/>
      <c r="E134" s="26"/>
      <c r="F134" s="26"/>
      <c r="G134" s="26"/>
      <c r="H134" s="26" t="s">
        <v>17</v>
      </c>
      <c r="I134" s="26"/>
      <c r="J134" s="26"/>
      <c r="K134" s="26"/>
      <c r="L134" s="26"/>
      <c r="M134" s="26"/>
      <c r="N134" s="26"/>
      <c r="O134" s="26"/>
      <c r="P134" s="26"/>
      <c r="Q134" s="26" t="s">
        <v>18</v>
      </c>
      <c r="R134" s="26"/>
      <c r="S134" s="26"/>
      <c r="T134" s="26"/>
      <c r="U134" s="26"/>
      <c r="V134" s="26"/>
      <c r="W134" s="26"/>
      <c r="X134" s="26"/>
      <c r="Y134" s="26"/>
      <c r="Z134" s="26" t="s">
        <v>19</v>
      </c>
      <c r="AA134" s="26"/>
      <c r="AB134" s="26"/>
      <c r="AC134" s="26"/>
      <c r="AD134" s="26"/>
      <c r="AE134" s="26"/>
      <c r="AF134" s="26"/>
      <c r="AG134" s="26"/>
      <c r="AH134" s="26"/>
      <c r="AI134" s="26"/>
    </row>
    <row r="135" spans="1:35" x14ac:dyDescent="0.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</row>
    <row r="136" spans="1:35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</row>
    <row r="137" spans="1:35" x14ac:dyDescent="0.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</row>
    <row r="138" spans="1:35" x14ac:dyDescent="0.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</row>
    <row r="139" spans="1:35" x14ac:dyDescent="0.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</row>
    <row r="140" spans="1:35" x14ac:dyDescent="0.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</row>
    <row r="141" spans="1:35" x14ac:dyDescent="0.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</row>
    <row r="142" spans="1:35" x14ac:dyDescent="0.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</row>
    <row r="143" spans="1:35" x14ac:dyDescent="0.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</row>
    <row r="144" spans="1:35" x14ac:dyDescent="0.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</row>
    <row r="145" spans="1:35" x14ac:dyDescent="0.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</row>
    <row r="146" spans="1:35" x14ac:dyDescent="0.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</row>
    <row r="147" spans="1:35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</row>
    <row r="148" spans="1:35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</row>
    <row r="149" spans="1:35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</row>
    <row r="150" spans="1:35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</row>
    <row r="151" spans="1:35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</row>
    <row r="152" spans="1:35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</row>
    <row r="153" spans="1:35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</row>
    <row r="154" spans="1:35" x14ac:dyDescent="0.3">
      <c r="A154" s="26"/>
      <c r="B154" s="26" t="s">
        <v>153</v>
      </c>
      <c r="C154" s="26"/>
      <c r="D154" s="26"/>
      <c r="E154" s="26"/>
      <c r="F154" s="26"/>
      <c r="G154" s="26"/>
      <c r="H154" s="26" t="s">
        <v>156</v>
      </c>
      <c r="I154" s="26"/>
      <c r="J154" s="26"/>
      <c r="K154" s="26"/>
      <c r="L154" s="26"/>
      <c r="M154" s="26"/>
      <c r="N154" s="26"/>
      <c r="O154" s="26"/>
      <c r="P154" s="26"/>
      <c r="Q154" s="26" t="s">
        <v>160</v>
      </c>
      <c r="R154" s="26"/>
      <c r="S154" s="26"/>
      <c r="T154" s="26"/>
      <c r="U154" s="26"/>
      <c r="V154" s="26"/>
      <c r="W154" s="26"/>
      <c r="X154" s="26"/>
      <c r="Y154" s="26"/>
      <c r="Z154" s="26" t="s">
        <v>164</v>
      </c>
      <c r="AA154" s="26"/>
      <c r="AB154" s="26"/>
      <c r="AC154" s="26"/>
      <c r="AD154" s="26"/>
      <c r="AE154" s="26"/>
      <c r="AF154" s="26"/>
      <c r="AG154" s="26"/>
      <c r="AH154" s="26"/>
      <c r="AI154" s="26"/>
    </row>
    <row r="155" spans="1:35" x14ac:dyDescent="0.3">
      <c r="A155" s="26"/>
      <c r="B155" s="26" t="s">
        <v>154</v>
      </c>
      <c r="C155" s="26"/>
      <c r="D155" s="26"/>
      <c r="E155" s="26"/>
      <c r="F155" s="26"/>
      <c r="G155" s="26"/>
      <c r="H155" s="26" t="s">
        <v>157</v>
      </c>
      <c r="I155" s="26"/>
      <c r="J155" s="26"/>
      <c r="K155" s="26"/>
      <c r="L155" s="26"/>
      <c r="M155" s="26"/>
      <c r="N155" s="26"/>
      <c r="O155" s="26"/>
      <c r="P155" s="26"/>
      <c r="Q155" s="26" t="s">
        <v>161</v>
      </c>
      <c r="R155" s="26"/>
      <c r="S155" s="26"/>
      <c r="T155" s="26"/>
      <c r="U155" s="26"/>
      <c r="V155" s="26"/>
      <c r="W155" s="26"/>
      <c r="X155" s="26"/>
      <c r="Y155" s="26"/>
      <c r="Z155" s="26" t="s">
        <v>165</v>
      </c>
      <c r="AA155" s="26"/>
      <c r="AB155" s="26"/>
      <c r="AC155" s="26"/>
      <c r="AD155" s="26"/>
      <c r="AE155" s="26"/>
      <c r="AF155" s="26"/>
      <c r="AG155" s="26"/>
      <c r="AH155" s="26"/>
      <c r="AI155" s="26"/>
    </row>
    <row r="156" spans="1:35" x14ac:dyDescent="0.3">
      <c r="A156" s="26"/>
      <c r="B156" s="26" t="s">
        <v>155</v>
      </c>
      <c r="C156" s="26"/>
      <c r="D156" s="26"/>
      <c r="E156" s="26"/>
      <c r="F156" s="26"/>
      <c r="G156" s="26"/>
      <c r="H156" s="26" t="s">
        <v>158</v>
      </c>
      <c r="I156" s="26"/>
      <c r="J156" s="26"/>
      <c r="K156" s="26"/>
      <c r="L156" s="26"/>
      <c r="M156" s="26"/>
      <c r="N156" s="26"/>
      <c r="O156" s="26"/>
      <c r="P156" s="26"/>
      <c r="Q156" s="26" t="s">
        <v>162</v>
      </c>
      <c r="R156" s="26"/>
      <c r="S156" s="26"/>
      <c r="T156" s="26"/>
      <c r="U156" s="26"/>
      <c r="V156" s="26"/>
      <c r="W156" s="26"/>
      <c r="X156" s="26"/>
      <c r="Y156" s="26"/>
      <c r="Z156" s="26" t="s">
        <v>166</v>
      </c>
      <c r="AA156" s="26"/>
      <c r="AB156" s="26"/>
      <c r="AC156" s="26"/>
      <c r="AD156" s="26"/>
      <c r="AE156" s="26"/>
      <c r="AF156" s="26"/>
      <c r="AG156" s="26"/>
      <c r="AH156" s="26"/>
      <c r="AI156" s="26"/>
    </row>
    <row r="157" spans="1:35" x14ac:dyDescent="0.3">
      <c r="A157" s="26"/>
      <c r="B157" s="26"/>
      <c r="C157" s="26"/>
      <c r="D157" s="26"/>
      <c r="E157" s="26"/>
      <c r="F157" s="26"/>
      <c r="G157" s="26"/>
      <c r="H157" s="26" t="s">
        <v>159</v>
      </c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 t="s">
        <v>167</v>
      </c>
      <c r="AA157" s="26"/>
      <c r="AB157" s="26"/>
      <c r="AC157" s="26"/>
      <c r="AD157" s="26"/>
      <c r="AE157" s="26"/>
      <c r="AF157" s="26"/>
      <c r="AG157" s="26"/>
      <c r="AH157" s="26"/>
      <c r="AI157" s="26"/>
    </row>
    <row r="158" spans="1:35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 t="s">
        <v>163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</row>
    <row r="159" spans="1:35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</row>
    <row r="160" spans="1:35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</row>
    <row r="161" spans="1:35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</row>
    <row r="162" spans="1:35" x14ac:dyDescent="0.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</row>
    <row r="163" spans="1:35" x14ac:dyDescent="0.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</row>
    <row r="164" spans="1:35" x14ac:dyDescent="0.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</row>
    <row r="165" spans="1:35" x14ac:dyDescent="0.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</row>
    <row r="166" spans="1:35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</row>
    <row r="167" spans="1:35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</row>
    <row r="168" spans="1:35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</row>
    <row r="169" spans="1:35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</row>
    <row r="170" spans="1:35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</row>
    <row r="171" spans="1:35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</row>
    <row r="172" spans="1:35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</row>
    <row r="173" spans="1:35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</row>
    <row r="174" spans="1:35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</row>
    <row r="175" spans="1:35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</row>
    <row r="176" spans="1:35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</row>
    <row r="177" spans="1:35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</row>
    <row r="178" spans="1:35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</row>
    <row r="179" spans="1:35" ht="31.2" x14ac:dyDescent="0.6">
      <c r="A179" s="26"/>
      <c r="B179" s="64" t="s">
        <v>318</v>
      </c>
      <c r="C179" s="65"/>
      <c r="D179" s="65"/>
      <c r="E179" s="65"/>
      <c r="F179" s="65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</row>
    <row r="181" spans="1:35" ht="18" x14ac:dyDescent="0.35">
      <c r="B181" s="82" t="s">
        <v>15</v>
      </c>
      <c r="C181" s="82"/>
      <c r="D181" s="62"/>
      <c r="E181" s="62"/>
    </row>
    <row r="183" spans="1:35" x14ac:dyDescent="0.3">
      <c r="B183" s="26" t="s">
        <v>16</v>
      </c>
      <c r="C183" s="26"/>
      <c r="D183" s="26"/>
      <c r="H183" t="s">
        <v>17</v>
      </c>
      <c r="Q183" t="s">
        <v>18</v>
      </c>
      <c r="Z183" t="s">
        <v>19</v>
      </c>
    </row>
    <row r="203" spans="2:26" x14ac:dyDescent="0.3">
      <c r="B203" t="s">
        <v>239</v>
      </c>
      <c r="H203" t="s">
        <v>243</v>
      </c>
      <c r="Q203" t="s">
        <v>247</v>
      </c>
    </row>
    <row r="204" spans="2:26" x14ac:dyDescent="0.3">
      <c r="B204" t="s">
        <v>240</v>
      </c>
      <c r="H204" t="s">
        <v>244</v>
      </c>
      <c r="Q204" t="s">
        <v>248</v>
      </c>
      <c r="Z204" t="s">
        <v>250</v>
      </c>
    </row>
    <row r="205" spans="2:26" x14ac:dyDescent="0.3">
      <c r="B205" t="s">
        <v>241</v>
      </c>
      <c r="H205" t="s">
        <v>245</v>
      </c>
      <c r="Q205" t="s">
        <v>249</v>
      </c>
      <c r="Z205" t="s">
        <v>251</v>
      </c>
    </row>
    <row r="206" spans="2:26" x14ac:dyDescent="0.3">
      <c r="B206" t="s">
        <v>242</v>
      </c>
      <c r="H206" t="s">
        <v>246</v>
      </c>
      <c r="Z206" t="s">
        <v>252</v>
      </c>
    </row>
    <row r="209" spans="2:26" ht="18" x14ac:dyDescent="0.35">
      <c r="B209" s="82" t="s">
        <v>253</v>
      </c>
      <c r="C209" s="82"/>
      <c r="D209" s="62"/>
      <c r="E209" s="62"/>
    </row>
    <row r="211" spans="2:26" x14ac:dyDescent="0.3">
      <c r="B211" s="26" t="s">
        <v>16</v>
      </c>
      <c r="C211" s="26"/>
      <c r="D211" s="26"/>
      <c r="H211" t="s">
        <v>17</v>
      </c>
      <c r="Q211" t="s">
        <v>18</v>
      </c>
      <c r="Z211" t="s">
        <v>19</v>
      </c>
    </row>
    <row r="231" spans="2:26" x14ac:dyDescent="0.3">
      <c r="B231" t="s">
        <v>254</v>
      </c>
      <c r="H231" t="s">
        <v>258</v>
      </c>
    </row>
    <row r="232" spans="2:26" x14ac:dyDescent="0.3">
      <c r="B232" t="s">
        <v>255</v>
      </c>
      <c r="H232" t="s">
        <v>259</v>
      </c>
      <c r="Q232" t="s">
        <v>260</v>
      </c>
      <c r="Z232" t="s">
        <v>263</v>
      </c>
    </row>
    <row r="233" spans="2:26" x14ac:dyDescent="0.3">
      <c r="B233" t="s">
        <v>256</v>
      </c>
      <c r="Q233" t="s">
        <v>261</v>
      </c>
      <c r="Z233" t="s">
        <v>264</v>
      </c>
    </row>
    <row r="234" spans="2:26" x14ac:dyDescent="0.3">
      <c r="B234" t="s">
        <v>257</v>
      </c>
      <c r="Q234" t="s">
        <v>262</v>
      </c>
    </row>
    <row r="236" spans="2:26" x14ac:dyDescent="0.3">
      <c r="Q236" t="s">
        <v>163</v>
      </c>
    </row>
  </sheetData>
  <mergeCells count="1">
    <mergeCell ref="K4:O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9"/>
  <sheetViews>
    <sheetView topLeftCell="A200" zoomScale="82" zoomScaleNormal="70" workbookViewId="0">
      <selection activeCell="B139" sqref="B139"/>
    </sheetView>
  </sheetViews>
  <sheetFormatPr defaultRowHeight="14.4" x14ac:dyDescent="0.3"/>
  <cols>
    <col min="2" max="2" width="20.109375" customWidth="1"/>
    <col min="3" max="3" width="10.5546875" customWidth="1"/>
    <col min="4" max="5" width="11.6640625" customWidth="1"/>
    <col min="6" max="6" width="9" customWidth="1"/>
  </cols>
  <sheetData>
    <row r="1" spans="1:34" ht="15.6" customHeight="1" x14ac:dyDescent="0.3"/>
    <row r="2" spans="1:34" ht="16.8" customHeight="1" x14ac:dyDescent="0.35">
      <c r="B2" s="17"/>
      <c r="C2" s="16"/>
      <c r="D2" s="16"/>
      <c r="E2" s="16"/>
      <c r="F2" s="8"/>
      <c r="G2" s="15"/>
      <c r="H2" s="15"/>
      <c r="I2" s="15"/>
      <c r="J2" s="15"/>
      <c r="K2" s="8"/>
      <c r="L2" s="8"/>
      <c r="M2" s="2"/>
    </row>
    <row r="3" spans="1:34" x14ac:dyDescent="0.3">
      <c r="C3" s="22"/>
    </row>
    <row r="4" spans="1:34" x14ac:dyDescent="0.3">
      <c r="C4" s="25"/>
      <c r="F4" s="6"/>
      <c r="G4" s="7"/>
      <c r="H4" s="7"/>
      <c r="I4" s="7"/>
      <c r="K4" s="108"/>
      <c r="L4" s="108"/>
      <c r="M4" s="108"/>
      <c r="N4" s="108"/>
      <c r="O4" s="108"/>
    </row>
    <row r="5" spans="1:34" x14ac:dyDescent="0.3">
      <c r="C5" s="23"/>
      <c r="F5" s="7"/>
      <c r="G5" s="7"/>
      <c r="H5" s="7"/>
      <c r="I5" s="7"/>
    </row>
    <row r="6" spans="1:34" x14ac:dyDescent="0.3">
      <c r="C6" s="24"/>
    </row>
    <row r="8" spans="1:34" x14ac:dyDescent="0.3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x14ac:dyDescent="0.3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ht="31.2" x14ac:dyDescent="0.6">
      <c r="A10" s="26"/>
      <c r="B10" s="77" t="s">
        <v>325</v>
      </c>
      <c r="C10" s="78"/>
      <c r="D10" s="65"/>
      <c r="E10" s="65"/>
      <c r="F10" s="6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ht="18" x14ac:dyDescent="0.35">
      <c r="A12" s="26"/>
      <c r="B12" s="79" t="s">
        <v>15</v>
      </c>
      <c r="C12" s="80"/>
      <c r="D12" s="81"/>
      <c r="E12" s="81"/>
      <c r="F12" s="44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ht="18" x14ac:dyDescent="0.35">
      <c r="A14" s="26"/>
      <c r="B14" s="26" t="s">
        <v>16</v>
      </c>
      <c r="C14" s="26"/>
      <c r="D14" s="26"/>
      <c r="E14" s="26"/>
      <c r="F14" s="26"/>
      <c r="G14" s="47"/>
      <c r="H14" s="26" t="s">
        <v>17</v>
      </c>
      <c r="I14" s="26"/>
      <c r="J14" s="26"/>
      <c r="K14" s="26"/>
      <c r="L14" s="26"/>
      <c r="M14" s="26"/>
      <c r="N14" s="26"/>
      <c r="O14" s="26"/>
      <c r="P14" s="26"/>
      <c r="Q14" s="26" t="s">
        <v>18</v>
      </c>
      <c r="R14" s="26"/>
      <c r="S14" s="26"/>
      <c r="T14" s="26"/>
      <c r="U14" s="26"/>
      <c r="V14" s="26"/>
      <c r="W14" s="26"/>
      <c r="X14" s="26"/>
      <c r="Y14" s="26"/>
      <c r="Z14" s="26" t="s">
        <v>19</v>
      </c>
      <c r="AA14" s="26"/>
      <c r="AB14" s="26"/>
      <c r="AC14" s="26"/>
      <c r="AD14" s="26"/>
      <c r="AE14" s="26"/>
      <c r="AF14" s="26"/>
      <c r="AG14" s="26"/>
      <c r="AH14" s="26"/>
    </row>
    <row r="15" spans="1:34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ht="18" x14ac:dyDescent="0.35">
      <c r="A24" s="26"/>
      <c r="B24" s="26"/>
      <c r="C24" s="26"/>
      <c r="D24" s="26"/>
      <c r="E24" s="26"/>
      <c r="F24" s="26"/>
      <c r="G24" s="47"/>
      <c r="H24" s="47"/>
      <c r="I24" s="47"/>
      <c r="J24" s="4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3">
      <c r="A33" s="26"/>
      <c r="B33" s="26" t="s">
        <v>30</v>
      </c>
      <c r="C33" s="26"/>
      <c r="D33" s="26"/>
      <c r="E33" s="26"/>
      <c r="F33" s="26"/>
      <c r="G33" s="26"/>
      <c r="H33" s="26" t="s">
        <v>30</v>
      </c>
      <c r="I33" s="26"/>
      <c r="J33" s="26"/>
      <c r="K33" s="26"/>
      <c r="L33" s="26"/>
      <c r="M33" s="26"/>
      <c r="N33" s="26"/>
      <c r="O33" s="26"/>
      <c r="P33" s="26"/>
      <c r="Q33" s="26" t="s">
        <v>30</v>
      </c>
      <c r="R33" s="26"/>
      <c r="S33" s="26"/>
      <c r="T33" s="26"/>
      <c r="U33" s="26"/>
      <c r="V33" s="26"/>
      <c r="W33" s="26"/>
      <c r="X33" s="26"/>
      <c r="Y33" s="26"/>
      <c r="Z33" s="26" t="s">
        <v>30</v>
      </c>
      <c r="AA33" s="26"/>
      <c r="AB33" s="26"/>
      <c r="AC33" s="26"/>
      <c r="AD33" s="26"/>
      <c r="AE33" s="26"/>
      <c r="AF33" s="26"/>
      <c r="AG33" s="26"/>
      <c r="AH33" s="26"/>
    </row>
    <row r="34" spans="1:34" x14ac:dyDescent="0.3">
      <c r="A34" s="26"/>
      <c r="B34" s="26" t="s">
        <v>34</v>
      </c>
      <c r="C34" s="26"/>
      <c r="D34" s="26"/>
      <c r="E34" s="26"/>
      <c r="F34" s="26"/>
      <c r="G34" s="26"/>
      <c r="H34" s="26" t="s">
        <v>34</v>
      </c>
      <c r="I34" s="26"/>
      <c r="J34" s="26"/>
      <c r="K34" s="26"/>
      <c r="L34" s="26"/>
      <c r="M34" s="26"/>
      <c r="N34" s="26"/>
      <c r="O34" s="26"/>
      <c r="P34" s="26"/>
      <c r="Q34" s="26" t="s">
        <v>34</v>
      </c>
      <c r="R34" s="26"/>
      <c r="S34" s="26"/>
      <c r="T34" s="26"/>
      <c r="U34" s="26"/>
      <c r="V34" s="26"/>
      <c r="W34" s="26"/>
      <c r="X34" s="26"/>
      <c r="Y34" s="26"/>
      <c r="Z34" s="26" t="s">
        <v>34</v>
      </c>
      <c r="AA34" s="26"/>
      <c r="AB34" s="26"/>
      <c r="AC34" s="26"/>
      <c r="AD34" s="26"/>
      <c r="AE34" s="26"/>
      <c r="AF34" s="26"/>
      <c r="AG34" s="26"/>
      <c r="AH34" s="26"/>
    </row>
    <row r="35" spans="1:34" x14ac:dyDescent="0.3">
      <c r="A35" s="26"/>
      <c r="B35" s="26" t="s">
        <v>37</v>
      </c>
      <c r="C35" s="26"/>
      <c r="D35" s="26"/>
      <c r="E35" s="26"/>
      <c r="F35" s="26"/>
      <c r="G35" s="26"/>
      <c r="H35" s="26" t="s">
        <v>36</v>
      </c>
      <c r="I35" s="26"/>
      <c r="J35" s="26"/>
      <c r="K35" s="26"/>
      <c r="L35" s="26"/>
      <c r="M35" s="26"/>
      <c r="N35" s="26"/>
      <c r="O35" s="26"/>
      <c r="P35" s="26"/>
      <c r="Q35" s="26" t="s">
        <v>36</v>
      </c>
      <c r="R35" s="26"/>
      <c r="S35" s="26"/>
      <c r="T35" s="26"/>
      <c r="U35" s="26"/>
      <c r="V35" s="26"/>
      <c r="W35" s="26"/>
      <c r="X35" s="26"/>
      <c r="Y35" s="26"/>
      <c r="Z35" s="26" t="s">
        <v>38</v>
      </c>
      <c r="AA35" s="26"/>
      <c r="AB35" s="26"/>
      <c r="AC35" s="26"/>
      <c r="AD35" s="26"/>
      <c r="AE35" s="26"/>
      <c r="AF35" s="26"/>
      <c r="AG35" s="26"/>
      <c r="AH35" s="26"/>
    </row>
    <row r="36" spans="1:34" x14ac:dyDescent="0.3">
      <c r="A36" s="26"/>
      <c r="B36" s="26" t="s">
        <v>33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ht="18" x14ac:dyDescent="0.35">
      <c r="A39" s="26"/>
      <c r="B39" s="82" t="s">
        <v>41</v>
      </c>
      <c r="C39" s="82"/>
      <c r="D39" s="82"/>
      <c r="E39" s="62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3">
      <c r="A41" s="26"/>
      <c r="B41" s="26" t="s">
        <v>16</v>
      </c>
      <c r="C41" s="26"/>
      <c r="D41" s="26"/>
      <c r="E41" s="26"/>
      <c r="F41" s="26"/>
      <c r="G41" s="26"/>
      <c r="H41" s="26" t="s">
        <v>17</v>
      </c>
      <c r="I41" s="26"/>
      <c r="J41" s="26"/>
      <c r="K41" s="26"/>
      <c r="L41" s="26"/>
      <c r="M41" s="26"/>
      <c r="N41" s="26"/>
      <c r="O41" s="26"/>
      <c r="P41" s="26"/>
      <c r="Q41" s="26" t="s">
        <v>18</v>
      </c>
      <c r="R41" s="26"/>
      <c r="S41" s="26"/>
      <c r="T41" s="26"/>
      <c r="U41" s="26"/>
      <c r="V41" s="26"/>
      <c r="W41" s="26"/>
      <c r="X41" s="26"/>
      <c r="Y41" s="26"/>
      <c r="Z41" s="26" t="s">
        <v>19</v>
      </c>
      <c r="AA41" s="26"/>
      <c r="AB41" s="26"/>
      <c r="AC41" s="26"/>
      <c r="AD41" s="26"/>
      <c r="AE41" s="26"/>
      <c r="AF41" s="26"/>
      <c r="AG41" s="26"/>
      <c r="AH41" s="26"/>
    </row>
    <row r="42" spans="1:34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4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4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1:34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1:34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1:34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1:34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1:34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1:34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1:34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spans="1:34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</row>
    <row r="59" spans="1:34" x14ac:dyDescent="0.3">
      <c r="A59" s="26"/>
      <c r="B59" s="26" t="s">
        <v>69</v>
      </c>
      <c r="C59" s="26"/>
      <c r="D59" s="26"/>
      <c r="E59" s="26"/>
      <c r="F59" s="26"/>
      <c r="G59" s="26"/>
      <c r="H59" s="26" t="s">
        <v>72</v>
      </c>
      <c r="I59" s="26"/>
      <c r="J59" s="26"/>
      <c r="K59" s="26"/>
      <c r="L59" s="26"/>
      <c r="M59" s="26"/>
      <c r="N59" s="26"/>
      <c r="O59" s="26"/>
      <c r="P59" s="26"/>
      <c r="Q59" s="26" t="s">
        <v>75</v>
      </c>
      <c r="R59" s="26"/>
      <c r="S59" s="26"/>
      <c r="T59" s="26"/>
      <c r="U59" s="26"/>
      <c r="V59" s="26"/>
      <c r="W59" s="26"/>
      <c r="X59" s="26"/>
      <c r="Y59" s="26"/>
      <c r="Z59" s="26" t="s">
        <v>78</v>
      </c>
      <c r="AA59" s="26"/>
      <c r="AB59" s="26"/>
      <c r="AC59" s="26"/>
      <c r="AD59" s="26"/>
      <c r="AE59" s="26"/>
      <c r="AF59" s="26"/>
      <c r="AG59" s="26"/>
      <c r="AH59" s="26"/>
    </row>
    <row r="60" spans="1:34" x14ac:dyDescent="0.3">
      <c r="A60" s="26"/>
      <c r="B60" s="26" t="s">
        <v>70</v>
      </c>
      <c r="C60" s="26"/>
      <c r="D60" s="26"/>
      <c r="E60" s="26"/>
      <c r="F60" s="26"/>
      <c r="G60" s="26"/>
      <c r="H60" s="26" t="s">
        <v>73</v>
      </c>
      <c r="I60" s="26"/>
      <c r="J60" s="26"/>
      <c r="K60" s="26"/>
      <c r="L60" s="26"/>
      <c r="M60" s="26"/>
      <c r="N60" s="26"/>
      <c r="O60" s="26"/>
      <c r="P60" s="26"/>
      <c r="Q60" s="26" t="s">
        <v>76</v>
      </c>
      <c r="R60" s="26"/>
      <c r="S60" s="26"/>
      <c r="T60" s="26"/>
      <c r="U60" s="26"/>
      <c r="V60" s="26"/>
      <c r="W60" s="26"/>
      <c r="X60" s="26"/>
      <c r="Y60" s="26"/>
      <c r="Z60" s="26" t="s">
        <v>79</v>
      </c>
      <c r="AA60" s="26"/>
      <c r="AB60" s="26"/>
      <c r="AC60" s="26"/>
      <c r="AD60" s="26"/>
      <c r="AE60" s="26"/>
      <c r="AF60" s="26"/>
      <c r="AG60" s="26"/>
      <c r="AH60" s="26"/>
    </row>
    <row r="61" spans="1:34" x14ac:dyDescent="0.3">
      <c r="A61" s="26"/>
      <c r="B61" s="26" t="s">
        <v>71</v>
      </c>
      <c r="C61" s="26"/>
      <c r="D61" s="26"/>
      <c r="E61" s="26"/>
      <c r="F61" s="26"/>
      <c r="G61" s="26"/>
      <c r="H61" s="26" t="s">
        <v>74</v>
      </c>
      <c r="I61" s="26"/>
      <c r="J61" s="26"/>
      <c r="K61" s="26"/>
      <c r="L61" s="26"/>
      <c r="M61" s="26"/>
      <c r="N61" s="26"/>
      <c r="O61" s="26"/>
      <c r="P61" s="26"/>
      <c r="Q61" s="26" t="s">
        <v>77</v>
      </c>
      <c r="R61" s="26"/>
      <c r="S61" s="26"/>
      <c r="T61" s="26"/>
      <c r="U61" s="26"/>
      <c r="V61" s="26"/>
      <c r="W61" s="26"/>
      <c r="X61" s="26"/>
      <c r="Y61" s="26"/>
      <c r="Z61" s="26" t="s">
        <v>80</v>
      </c>
      <c r="AA61" s="26"/>
      <c r="AB61" s="26"/>
      <c r="AC61" s="26"/>
      <c r="AD61" s="26"/>
      <c r="AE61" s="26"/>
      <c r="AF61" s="26"/>
      <c r="AG61" s="26"/>
      <c r="AH61" s="26"/>
    </row>
    <row r="62" spans="1:34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</row>
    <row r="63" spans="1:34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</row>
    <row r="64" spans="1:34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</row>
    <row r="65" spans="1:34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</row>
    <row r="66" spans="1:34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</row>
    <row r="67" spans="1:34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</row>
    <row r="68" spans="1:34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1:34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1:34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1:34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1:34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1:34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1:34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1:34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1:34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 spans="1:34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1:34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1:34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1:34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</row>
    <row r="81" spans="1:34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</row>
    <row r="82" spans="1:34" ht="31.2" x14ac:dyDescent="0.6">
      <c r="A82" s="26"/>
      <c r="B82" s="64" t="s">
        <v>319</v>
      </c>
      <c r="C82" s="65"/>
      <c r="D82" s="65"/>
      <c r="E82" s="65"/>
      <c r="F82" s="65"/>
      <c r="G82" s="65"/>
      <c r="H82" s="65"/>
      <c r="I82" s="65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</row>
    <row r="83" spans="1:34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</row>
    <row r="84" spans="1:34" ht="18" x14ac:dyDescent="0.35">
      <c r="A84" s="26"/>
      <c r="B84" s="82" t="s">
        <v>15</v>
      </c>
      <c r="C84" s="62"/>
      <c r="D84" s="62"/>
      <c r="E84" s="62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</row>
    <row r="85" spans="1:34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</row>
    <row r="86" spans="1:34" x14ac:dyDescent="0.3">
      <c r="A86" s="26"/>
      <c r="B86" s="26" t="s">
        <v>16</v>
      </c>
      <c r="C86" s="26"/>
      <c r="D86" s="26"/>
      <c r="E86" s="26"/>
      <c r="F86" s="26"/>
      <c r="G86" s="26"/>
      <c r="H86" s="26" t="s">
        <v>17</v>
      </c>
      <c r="I86" s="26"/>
      <c r="J86" s="26"/>
      <c r="K86" s="26"/>
      <c r="L86" s="26"/>
      <c r="M86" s="26"/>
      <c r="N86" s="26"/>
      <c r="O86" s="26"/>
      <c r="P86" s="26"/>
      <c r="Q86" s="26" t="s">
        <v>18</v>
      </c>
      <c r="R86" s="26"/>
      <c r="S86" s="26"/>
      <c r="T86" s="26"/>
      <c r="U86" s="26"/>
      <c r="V86" s="26"/>
      <c r="W86" s="26"/>
      <c r="X86" s="26"/>
      <c r="Y86" s="26"/>
      <c r="Z86" s="26" t="s">
        <v>19</v>
      </c>
      <c r="AA86" s="26"/>
      <c r="AB86" s="26"/>
      <c r="AC86" s="26"/>
      <c r="AD86" s="26"/>
      <c r="AE86" s="26"/>
      <c r="AF86" s="26"/>
      <c r="AG86" s="26"/>
      <c r="AH86" s="26"/>
    </row>
    <row r="87" spans="1:34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</row>
    <row r="88" spans="1:34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</row>
    <row r="89" spans="1:34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</row>
    <row r="90" spans="1:34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spans="1:34" x14ac:dyDescent="0.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</row>
    <row r="92" spans="1:34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</row>
    <row r="93" spans="1:34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</row>
    <row r="94" spans="1:34" x14ac:dyDescent="0.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</row>
    <row r="95" spans="1:34" x14ac:dyDescent="0.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spans="1:34" x14ac:dyDescent="0.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spans="1:34" x14ac:dyDescent="0.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 spans="1:34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1:34" x14ac:dyDescent="0.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spans="1:34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1:34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1:34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spans="1:34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spans="1:34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spans="1:34" x14ac:dyDescent="0.3">
      <c r="A105" s="26"/>
      <c r="B105" s="26" t="s">
        <v>115</v>
      </c>
      <c r="C105" s="26"/>
      <c r="D105" s="26"/>
      <c r="E105" s="26"/>
      <c r="F105" s="26"/>
      <c r="G105" s="26"/>
      <c r="H105" s="26" t="s">
        <v>120</v>
      </c>
      <c r="I105" s="26"/>
      <c r="J105" s="26"/>
      <c r="K105" s="26"/>
      <c r="L105" s="26"/>
      <c r="M105" s="26"/>
      <c r="N105" s="26"/>
      <c r="O105" s="26"/>
      <c r="P105" s="26"/>
      <c r="Q105" s="26" t="s">
        <v>123</v>
      </c>
      <c r="R105" s="26"/>
      <c r="S105" s="26"/>
      <c r="T105" s="26"/>
      <c r="U105" s="26"/>
      <c r="V105" s="26"/>
      <c r="W105" s="26"/>
      <c r="X105" s="26"/>
      <c r="Y105" s="26"/>
      <c r="Z105" s="26" t="s">
        <v>123</v>
      </c>
      <c r="AA105" s="26"/>
      <c r="AB105" s="26"/>
      <c r="AC105" s="26"/>
      <c r="AD105" s="26"/>
      <c r="AE105" s="26"/>
      <c r="AF105" s="26"/>
      <c r="AG105" s="26"/>
      <c r="AH105" s="26"/>
    </row>
    <row r="106" spans="1:34" x14ac:dyDescent="0.3">
      <c r="A106" s="26"/>
      <c r="B106" s="26" t="s">
        <v>116</v>
      </c>
      <c r="C106" s="26"/>
      <c r="D106" s="26"/>
      <c r="E106" s="26"/>
      <c r="F106" s="26"/>
      <c r="G106" s="26"/>
      <c r="H106" s="26" t="s">
        <v>121</v>
      </c>
      <c r="I106" s="26"/>
      <c r="J106" s="26"/>
      <c r="K106" s="26"/>
      <c r="L106" s="26"/>
      <c r="M106" s="26"/>
      <c r="N106" s="26"/>
      <c r="O106" s="26"/>
      <c r="P106" s="26"/>
      <c r="Q106" s="26" t="s">
        <v>124</v>
      </c>
      <c r="R106" s="26"/>
      <c r="S106" s="26"/>
      <c r="T106" s="26"/>
      <c r="U106" s="26"/>
      <c r="V106" s="26"/>
      <c r="W106" s="26"/>
      <c r="X106" s="26"/>
      <c r="Y106" s="26"/>
      <c r="Z106" s="26" t="s">
        <v>126</v>
      </c>
      <c r="AA106" s="26"/>
      <c r="AB106" s="26"/>
      <c r="AC106" s="26"/>
      <c r="AD106" s="26"/>
      <c r="AE106" s="26"/>
      <c r="AF106" s="26"/>
      <c r="AG106" s="26"/>
      <c r="AH106" s="26"/>
    </row>
    <row r="107" spans="1:34" x14ac:dyDescent="0.3">
      <c r="A107" s="26"/>
      <c r="B107" s="26" t="s">
        <v>117</v>
      </c>
      <c r="C107" s="26"/>
      <c r="D107" s="26"/>
      <c r="E107" s="26"/>
      <c r="F107" s="26"/>
      <c r="G107" s="26"/>
      <c r="H107" s="26" t="s">
        <v>122</v>
      </c>
      <c r="I107" s="26"/>
      <c r="J107" s="26"/>
      <c r="K107" s="26"/>
      <c r="L107" s="26"/>
      <c r="M107" s="26"/>
      <c r="N107" s="26"/>
      <c r="O107" s="26"/>
      <c r="P107" s="26"/>
      <c r="Q107" s="26" t="s">
        <v>125</v>
      </c>
      <c r="R107" s="26"/>
      <c r="S107" s="26"/>
      <c r="T107" s="26"/>
      <c r="U107" s="26"/>
      <c r="V107" s="26"/>
      <c r="W107" s="26"/>
      <c r="X107" s="26"/>
      <c r="Y107" s="26"/>
      <c r="Z107" s="26" t="s">
        <v>127</v>
      </c>
      <c r="AA107" s="26"/>
      <c r="AB107" s="26"/>
      <c r="AC107" s="26"/>
      <c r="AD107" s="26"/>
      <c r="AE107" s="26"/>
      <c r="AF107" s="26"/>
      <c r="AG107" s="26"/>
      <c r="AH107" s="26"/>
    </row>
    <row r="108" spans="1:34" x14ac:dyDescent="0.3">
      <c r="A108" s="26"/>
      <c r="B108" s="26" t="s">
        <v>118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spans="1:34" x14ac:dyDescent="0.3">
      <c r="A109" s="26"/>
      <c r="B109" s="26" t="s">
        <v>119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 spans="1:34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 spans="1:34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 spans="1:34" ht="18" x14ac:dyDescent="0.35">
      <c r="A112" s="26"/>
      <c r="B112" s="82" t="s">
        <v>41</v>
      </c>
      <c r="C112" s="62"/>
      <c r="D112" s="62"/>
      <c r="E112" s="62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ht="18" x14ac:dyDescent="0.35">
      <c r="A113" s="26"/>
      <c r="B113" s="48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spans="1:34" x14ac:dyDescent="0.3">
      <c r="A114" s="26"/>
      <c r="B114" s="26" t="s">
        <v>16</v>
      </c>
      <c r="C114" s="26"/>
      <c r="D114" s="26"/>
      <c r="E114" s="26"/>
      <c r="F114" s="26"/>
      <c r="G114" s="26"/>
      <c r="H114" s="26" t="s">
        <v>17</v>
      </c>
      <c r="I114" s="26"/>
      <c r="J114" s="26"/>
      <c r="K114" s="26"/>
      <c r="L114" s="26"/>
      <c r="M114" s="26"/>
      <c r="N114" s="26"/>
      <c r="O114" s="26"/>
      <c r="P114" s="26"/>
      <c r="Q114" s="26" t="s">
        <v>18</v>
      </c>
      <c r="R114" s="26"/>
      <c r="S114" s="26"/>
      <c r="T114" s="26"/>
      <c r="U114" s="26"/>
      <c r="V114" s="26"/>
      <c r="W114" s="26"/>
      <c r="X114" s="26"/>
      <c r="Y114" s="26"/>
      <c r="Z114" s="26" t="s">
        <v>19</v>
      </c>
      <c r="AA114" s="26"/>
      <c r="AB114" s="26"/>
      <c r="AC114" s="26"/>
      <c r="AD114" s="26"/>
      <c r="AE114" s="26"/>
      <c r="AF114" s="26"/>
      <c r="AG114" s="26"/>
      <c r="AH114" s="26"/>
    </row>
    <row r="115" spans="1:34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spans="1:34" x14ac:dyDescent="0.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 spans="1:34" x14ac:dyDescent="0.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 spans="1:34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 spans="1:34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spans="1:34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spans="1:34" x14ac:dyDescent="0.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spans="1:34" x14ac:dyDescent="0.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spans="1:34" x14ac:dyDescent="0.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 spans="1:34" x14ac:dyDescent="0.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 spans="1:34" x14ac:dyDescent="0.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 spans="1:34" x14ac:dyDescent="0.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 spans="1:34" x14ac:dyDescent="0.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 spans="1:34" x14ac:dyDescent="0.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 spans="1:34" x14ac:dyDescent="0.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1:34" x14ac:dyDescent="0.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spans="1:34" x14ac:dyDescent="0.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spans="1:34" x14ac:dyDescent="0.3">
      <c r="A132" s="26"/>
      <c r="B132" s="26" t="s">
        <v>168</v>
      </c>
      <c r="C132" s="26"/>
      <c r="D132" s="26"/>
      <c r="E132" s="26"/>
      <c r="F132" s="26"/>
      <c r="G132" s="26"/>
      <c r="H132" s="26" t="s">
        <v>168</v>
      </c>
      <c r="I132" s="26"/>
      <c r="J132" s="26"/>
      <c r="K132" s="26"/>
      <c r="L132" s="26"/>
      <c r="M132" s="26"/>
      <c r="N132" s="26"/>
      <c r="O132" s="26"/>
      <c r="P132" s="26"/>
      <c r="Q132" s="26" t="s">
        <v>172</v>
      </c>
      <c r="R132" s="26"/>
      <c r="S132" s="26"/>
      <c r="T132" s="26"/>
      <c r="U132" s="26"/>
      <c r="V132" s="26"/>
      <c r="W132" s="26"/>
      <c r="X132" s="26"/>
      <c r="Y132" s="26"/>
      <c r="Z132" s="26" t="s">
        <v>174</v>
      </c>
      <c r="AA132" s="26"/>
      <c r="AB132" s="26"/>
      <c r="AC132" s="26"/>
      <c r="AD132" s="26"/>
      <c r="AE132" s="26"/>
      <c r="AF132" s="26"/>
      <c r="AG132" s="26"/>
      <c r="AH132" s="26"/>
    </row>
    <row r="133" spans="1:34" x14ac:dyDescent="0.3">
      <c r="A133" s="26"/>
      <c r="B133" s="26" t="s">
        <v>169</v>
      </c>
      <c r="C133" s="26"/>
      <c r="D133" s="26"/>
      <c r="E133" s="26"/>
      <c r="F133" s="26"/>
      <c r="G133" s="26"/>
      <c r="H133" s="26" t="s">
        <v>169</v>
      </c>
      <c r="I133" s="26"/>
      <c r="J133" s="26"/>
      <c r="K133" s="26"/>
      <c r="L133" s="26"/>
      <c r="M133" s="26"/>
      <c r="N133" s="26"/>
      <c r="O133" s="26"/>
      <c r="P133" s="26"/>
      <c r="Q133" s="26" t="s">
        <v>173</v>
      </c>
      <c r="R133" s="26"/>
      <c r="S133" s="26"/>
      <c r="T133" s="26"/>
      <c r="U133" s="26"/>
      <c r="V133" s="26"/>
      <c r="W133" s="26"/>
      <c r="X133" s="26"/>
      <c r="Y133" s="26"/>
      <c r="Z133" s="26" t="s">
        <v>175</v>
      </c>
      <c r="AA133" s="26"/>
      <c r="AB133" s="26"/>
      <c r="AC133" s="26"/>
      <c r="AD133" s="26"/>
      <c r="AE133" s="26"/>
      <c r="AF133" s="26"/>
      <c r="AG133" s="26"/>
      <c r="AH133" s="26"/>
    </row>
    <row r="134" spans="1:34" x14ac:dyDescent="0.3">
      <c r="A134" s="26"/>
      <c r="B134" s="26" t="s">
        <v>170</v>
      </c>
      <c r="C134" s="26"/>
      <c r="D134" s="26"/>
      <c r="E134" s="26"/>
      <c r="F134" s="26"/>
      <c r="G134" s="26"/>
      <c r="H134" s="26" t="s">
        <v>171</v>
      </c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 t="s">
        <v>176</v>
      </c>
      <c r="AA134" s="26"/>
      <c r="AB134" s="26"/>
      <c r="AC134" s="26"/>
      <c r="AD134" s="26"/>
      <c r="AE134" s="26"/>
      <c r="AF134" s="26"/>
      <c r="AG134" s="26"/>
      <c r="AH134" s="26"/>
    </row>
    <row r="135" spans="1:34" x14ac:dyDescent="0.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 spans="1:34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1:34" x14ac:dyDescent="0.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 spans="1:34" ht="31.2" x14ac:dyDescent="0.6">
      <c r="A138" s="26"/>
      <c r="B138" s="64" t="s">
        <v>318</v>
      </c>
      <c r="C138" s="65"/>
      <c r="D138" s="65"/>
      <c r="E138" s="65"/>
      <c r="F138" s="65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spans="1:34" x14ac:dyDescent="0.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 spans="1:34" ht="18" x14ac:dyDescent="0.35">
      <c r="A140" s="26"/>
      <c r="B140" s="82" t="s">
        <v>15</v>
      </c>
      <c r="C140" s="82"/>
      <c r="D140" s="62"/>
      <c r="E140" s="62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 spans="1:34" x14ac:dyDescent="0.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 spans="1:34" x14ac:dyDescent="0.3">
      <c r="A142" s="26"/>
      <c r="B142" s="26" t="s">
        <v>16</v>
      </c>
      <c r="C142" s="26"/>
      <c r="D142" s="26"/>
      <c r="E142" s="26"/>
      <c r="F142" s="26"/>
      <c r="G142" s="26"/>
      <c r="H142" s="26" t="s">
        <v>17</v>
      </c>
      <c r="I142" s="26"/>
      <c r="J142" s="26"/>
      <c r="K142" s="26"/>
      <c r="L142" s="26"/>
      <c r="M142" s="26"/>
      <c r="N142" s="26"/>
      <c r="O142" s="26"/>
      <c r="P142" s="26"/>
      <c r="Q142" s="26" t="s">
        <v>18</v>
      </c>
      <c r="R142" s="26"/>
      <c r="S142" s="26"/>
      <c r="T142" s="26"/>
      <c r="U142" s="26"/>
      <c r="V142" s="26"/>
      <c r="W142" s="26"/>
      <c r="X142" s="26"/>
      <c r="Y142" s="26"/>
      <c r="Z142" s="26" t="s">
        <v>19</v>
      </c>
      <c r="AA142" s="26"/>
      <c r="AB142" s="26"/>
      <c r="AC142" s="26"/>
      <c r="AD142" s="26"/>
      <c r="AE142" s="26"/>
      <c r="AF142" s="26"/>
      <c r="AG142" s="26"/>
      <c r="AH142" s="26"/>
    </row>
    <row r="143" spans="1:34" x14ac:dyDescent="0.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1:34" x14ac:dyDescent="0.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 spans="1:34" x14ac:dyDescent="0.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1:34" x14ac:dyDescent="0.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 spans="1:34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 spans="1:34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 spans="1:34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spans="1:34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spans="1:34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spans="1:34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 spans="1:34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 spans="1:34" x14ac:dyDescent="0.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 spans="1:34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 spans="1:34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 spans="1:34" x14ac:dyDescent="0.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1:34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 spans="1:34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spans="1:34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spans="1:34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 spans="1:34" x14ac:dyDescent="0.3">
      <c r="A162" s="26"/>
      <c r="B162" s="26" t="s">
        <v>266</v>
      </c>
      <c r="C162" s="26"/>
      <c r="D162" s="26"/>
      <c r="E162" s="26"/>
      <c r="F162" s="26"/>
      <c r="G162" s="26"/>
      <c r="H162" s="26" t="s">
        <v>270</v>
      </c>
      <c r="I162" s="26"/>
      <c r="J162" s="26"/>
      <c r="K162" s="26"/>
      <c r="L162" s="26"/>
      <c r="M162" s="26"/>
      <c r="N162" s="26"/>
      <c r="O162" s="26"/>
      <c r="P162" s="26"/>
      <c r="Q162" s="26" t="s">
        <v>66</v>
      </c>
      <c r="R162" s="26"/>
      <c r="S162" s="26"/>
      <c r="T162" s="26"/>
      <c r="U162" s="26"/>
      <c r="V162" s="26"/>
      <c r="W162" s="26"/>
      <c r="X162" s="26"/>
      <c r="Y162" s="26"/>
      <c r="Z162" s="26" t="s">
        <v>276</v>
      </c>
      <c r="AA162" s="26"/>
      <c r="AB162" s="26"/>
      <c r="AC162" s="26"/>
      <c r="AD162" s="26"/>
      <c r="AE162" s="26"/>
      <c r="AF162" s="26"/>
      <c r="AG162" s="26"/>
      <c r="AH162" s="26"/>
    </row>
    <row r="163" spans="1:34" x14ac:dyDescent="0.3">
      <c r="A163" s="26"/>
      <c r="B163" s="26" t="s">
        <v>267</v>
      </c>
      <c r="C163" s="26"/>
      <c r="D163" s="26"/>
      <c r="E163" s="26"/>
      <c r="F163" s="26"/>
      <c r="G163" s="26"/>
      <c r="H163" s="26" t="s">
        <v>271</v>
      </c>
      <c r="I163" s="26"/>
      <c r="J163" s="26"/>
      <c r="K163" s="26"/>
      <c r="L163" s="26"/>
      <c r="M163" s="26"/>
      <c r="N163" s="26"/>
      <c r="O163" s="26"/>
      <c r="P163" s="26"/>
      <c r="Q163" s="26" t="s">
        <v>273</v>
      </c>
      <c r="R163" s="26"/>
      <c r="S163" s="26"/>
      <c r="T163" s="26"/>
      <c r="U163" s="26"/>
      <c r="V163" s="26"/>
      <c r="W163" s="26"/>
      <c r="X163" s="26"/>
      <c r="Y163" s="26"/>
      <c r="Z163" s="26" t="s">
        <v>277</v>
      </c>
      <c r="AA163" s="26"/>
      <c r="AB163" s="26"/>
      <c r="AC163" s="26"/>
      <c r="AD163" s="26"/>
      <c r="AE163" s="26"/>
      <c r="AF163" s="26"/>
      <c r="AG163" s="26"/>
      <c r="AH163" s="26"/>
    </row>
    <row r="164" spans="1:34" x14ac:dyDescent="0.3">
      <c r="A164" s="26"/>
      <c r="B164" s="26" t="s">
        <v>268</v>
      </c>
      <c r="C164" s="26"/>
      <c r="D164" s="26"/>
      <c r="E164" s="26"/>
      <c r="F164" s="26"/>
      <c r="G164" s="26"/>
      <c r="H164" s="26" t="s">
        <v>272</v>
      </c>
      <c r="I164" s="26"/>
      <c r="J164" s="26"/>
      <c r="K164" s="26"/>
      <c r="L164" s="26"/>
      <c r="M164" s="26"/>
      <c r="N164" s="26"/>
      <c r="O164" s="26"/>
      <c r="P164" s="26"/>
      <c r="Q164" s="26" t="s">
        <v>274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spans="1:34" x14ac:dyDescent="0.3">
      <c r="A165" s="26"/>
      <c r="B165" s="26" t="s">
        <v>269</v>
      </c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1:34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 t="s">
        <v>275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1:34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1:34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1:34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1:34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1:34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1:34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1:34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1:34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1:34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 spans="1:34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spans="1:34" x14ac:dyDescent="0.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 spans="1:34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 spans="1:34" x14ac:dyDescent="0.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 spans="1:34" x14ac:dyDescent="0.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 spans="1:34" x14ac:dyDescent="0.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 spans="1:34" x14ac:dyDescent="0.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 spans="1:34" ht="18" x14ac:dyDescent="0.35">
      <c r="A185" s="26"/>
      <c r="B185" s="82" t="s">
        <v>253</v>
      </c>
      <c r="C185" s="82"/>
      <c r="D185" s="62"/>
      <c r="E185" s="62"/>
      <c r="AF185" s="26"/>
      <c r="AG185" s="26"/>
      <c r="AH185" s="26"/>
    </row>
    <row r="186" spans="1:34" x14ac:dyDescent="0.3">
      <c r="A186" s="26"/>
      <c r="AF186" s="26"/>
      <c r="AG186" s="26"/>
      <c r="AH186" s="26"/>
    </row>
    <row r="187" spans="1:34" x14ac:dyDescent="0.3">
      <c r="A187" s="26"/>
      <c r="B187" s="26" t="s">
        <v>16</v>
      </c>
      <c r="C187" s="26"/>
      <c r="D187" s="26"/>
      <c r="H187" t="s">
        <v>17</v>
      </c>
      <c r="Q187" t="s">
        <v>18</v>
      </c>
      <c r="Z187" t="s">
        <v>19</v>
      </c>
      <c r="AF187" s="26"/>
      <c r="AG187" s="26"/>
      <c r="AH187" s="26"/>
    </row>
    <row r="188" spans="1:34" x14ac:dyDescent="0.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 spans="1:34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spans="1:34" x14ac:dyDescent="0.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x14ac:dyDescent="0.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spans="1:34" x14ac:dyDescent="0.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 spans="1:34" x14ac:dyDescent="0.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 spans="1:34" x14ac:dyDescent="0.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 spans="1:34" x14ac:dyDescent="0.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 spans="1:34" x14ac:dyDescent="0.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 spans="1:34" x14ac:dyDescent="0.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 spans="1:34" x14ac:dyDescent="0.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spans="1:34" x14ac:dyDescent="0.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 spans="1:34" x14ac:dyDescent="0.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 spans="1:34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 spans="1:34" x14ac:dyDescent="0.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 spans="1:34" x14ac:dyDescent="0.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 spans="1:34" x14ac:dyDescent="0.3">
      <c r="A205" s="26"/>
      <c r="B205" s="26" t="s">
        <v>279</v>
      </c>
      <c r="C205" s="26"/>
      <c r="D205" s="26"/>
      <c r="E205" s="26"/>
      <c r="F205" s="26"/>
      <c r="G205" s="26"/>
      <c r="H205" s="26" t="s">
        <v>281</v>
      </c>
      <c r="I205" s="26"/>
      <c r="J205" s="26"/>
      <c r="K205" s="26"/>
      <c r="L205" s="26"/>
      <c r="M205" s="26"/>
      <c r="N205" s="26"/>
      <c r="O205" s="26"/>
      <c r="P205" s="26"/>
      <c r="Q205" s="26" t="s">
        <v>283</v>
      </c>
      <c r="R205" s="26"/>
      <c r="S205" s="26"/>
      <c r="T205" s="26"/>
      <c r="U205" s="26"/>
      <c r="V205" s="26"/>
      <c r="W205" s="26"/>
      <c r="X205" s="26"/>
      <c r="Y205" s="26"/>
      <c r="Z205" s="26" t="s">
        <v>286</v>
      </c>
      <c r="AA205" s="26"/>
      <c r="AB205" s="26"/>
      <c r="AC205" s="26"/>
      <c r="AD205" s="26"/>
      <c r="AE205" s="26"/>
      <c r="AF205" s="26"/>
      <c r="AG205" s="26"/>
      <c r="AH205" s="26"/>
    </row>
    <row r="206" spans="1:34" x14ac:dyDescent="0.3">
      <c r="A206" s="26"/>
      <c r="B206" s="26" t="s">
        <v>280</v>
      </c>
      <c r="C206" s="26"/>
      <c r="D206" s="26"/>
      <c r="E206" s="26"/>
      <c r="F206" s="26"/>
      <c r="G206" s="26"/>
      <c r="H206" s="26" t="s">
        <v>282</v>
      </c>
      <c r="I206" s="26"/>
      <c r="J206" s="26"/>
      <c r="K206" s="26"/>
      <c r="L206" s="26"/>
      <c r="M206" s="26"/>
      <c r="N206" s="26"/>
      <c r="O206" s="26"/>
      <c r="P206" s="26"/>
      <c r="Q206" s="26" t="s">
        <v>284</v>
      </c>
      <c r="R206" s="26"/>
      <c r="S206" s="26"/>
      <c r="T206" s="26"/>
      <c r="U206" s="26"/>
      <c r="V206" s="26"/>
      <c r="W206" s="26"/>
      <c r="X206" s="26"/>
      <c r="Y206" s="26"/>
      <c r="Z206" s="26" t="s">
        <v>287</v>
      </c>
      <c r="AA206" s="26"/>
      <c r="AB206" s="26"/>
      <c r="AC206" s="26"/>
      <c r="AD206" s="26"/>
      <c r="AE206" s="26"/>
      <c r="AF206" s="26"/>
      <c r="AG206" s="26"/>
      <c r="AH206" s="26"/>
    </row>
    <row r="207" spans="1:34" x14ac:dyDescent="0.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 spans="1:34" x14ac:dyDescent="0.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 spans="1:34" x14ac:dyDescent="0.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 t="s">
        <v>285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 spans="1:34" x14ac:dyDescent="0.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 spans="1:34" x14ac:dyDescent="0.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 spans="1:34" x14ac:dyDescent="0.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</row>
    <row r="213" spans="1:34" x14ac:dyDescent="0.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spans="1:34" x14ac:dyDescent="0.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 spans="1:34" x14ac:dyDescent="0.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spans="1:34" x14ac:dyDescent="0.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spans="1:34" x14ac:dyDescent="0.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 spans="1:34" x14ac:dyDescent="0.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 spans="1:34" x14ac:dyDescent="0.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</sheetData>
  <mergeCells count="1">
    <mergeCell ref="K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5</vt:i4>
      </vt:variant>
    </vt:vector>
  </HeadingPairs>
  <TitlesOfParts>
    <vt:vector size="5" baseType="lpstr">
      <vt:lpstr>Task</vt:lpstr>
      <vt:lpstr>Results</vt:lpstr>
      <vt:lpstr>J48</vt:lpstr>
      <vt:lpstr>RandomTree</vt:lpstr>
      <vt:lpstr>REPTree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Rugile</dc:creator>
  <cp:lastModifiedBy>Rugile</cp:lastModifiedBy>
  <dcterms:created xsi:type="dcterms:W3CDTF">2022-10-21T18:30:33Z</dcterms:created>
  <dcterms:modified xsi:type="dcterms:W3CDTF">2023-09-19T17:27:47Z</dcterms:modified>
</cp:coreProperties>
</file>