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LBAFPP01\Projects\Consulting\Projects\Environment\Air Quality\Jobs\2016\669081.TPA.TC.08 - TPA Tech ANPR Road Emission Study\Project Management\Spec Lukasz Programming\"/>
    </mc:Choice>
  </mc:AlternateContent>
  <bookViews>
    <workbookView xWindow="0" yWindow="0" windowWidth="22215" windowHeight="9075" activeTab="4"/>
  </bookViews>
  <sheets>
    <sheet name="README" sheetId="4" r:id="rId1"/>
    <sheet name="Traffic Data" sheetId="1" r:id="rId2"/>
    <sheet name="Traffic Composition" sheetId="2" r:id="rId3"/>
    <sheet name="Raw Traffic Emissions gkm" sheetId="3" r:id="rId4"/>
    <sheet name="Emission Source Apportionment" sheetId="5" r:id="rId5"/>
  </sheets>
  <definedNames>
    <definedName name="_xlnm.Database">'Traffic Data'!$A$2:$A$30</definedName>
  </definedNames>
  <calcPr calcId="152511"/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2" i="2"/>
  <c r="O3" i="2"/>
  <c r="P3" i="2"/>
  <c r="O4" i="2"/>
  <c r="P4" i="2"/>
  <c r="O5" i="2"/>
  <c r="P5" i="2"/>
  <c r="O6" i="2"/>
  <c r="P6" i="2"/>
  <c r="O7" i="2"/>
  <c r="P7" i="2"/>
  <c r="O8" i="2"/>
  <c r="P8" i="2"/>
  <c r="O9" i="2"/>
  <c r="P9" i="2"/>
  <c r="O10" i="2"/>
  <c r="P10" i="2"/>
  <c r="O11" i="2"/>
  <c r="P11" i="2"/>
  <c r="O12" i="2"/>
  <c r="P12" i="2"/>
  <c r="O13" i="2"/>
  <c r="P13" i="2"/>
  <c r="O14" i="2"/>
  <c r="P14" i="2"/>
  <c r="O15" i="2"/>
  <c r="P15" i="2"/>
  <c r="O16" i="2"/>
  <c r="P16" i="2"/>
  <c r="O17" i="2"/>
  <c r="P17" i="2"/>
  <c r="O18" i="2"/>
  <c r="P18" i="2"/>
  <c r="O19" i="2"/>
  <c r="P19" i="2"/>
  <c r="O20" i="2"/>
  <c r="P20" i="2"/>
  <c r="O21" i="2"/>
  <c r="P21" i="2"/>
  <c r="O22" i="2"/>
  <c r="P22" i="2"/>
  <c r="O23" i="2"/>
  <c r="P23" i="2"/>
  <c r="O24" i="2"/>
  <c r="P24" i="2"/>
  <c r="O25" i="2"/>
  <c r="P25" i="2"/>
  <c r="O26" i="2"/>
  <c r="P26" i="2"/>
  <c r="O27" i="2"/>
  <c r="P27" i="2"/>
  <c r="O28" i="2"/>
  <c r="P28" i="2"/>
  <c r="O29" i="2"/>
  <c r="P29" i="2"/>
  <c r="O2" i="2"/>
  <c r="P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2" i="2"/>
  <c r="Q3" i="2"/>
  <c r="R3" i="2"/>
  <c r="Q4" i="2"/>
  <c r="R4" i="2"/>
  <c r="Q5" i="2"/>
  <c r="R5" i="2"/>
  <c r="Q6" i="2"/>
  <c r="R6" i="2"/>
  <c r="Q7" i="2"/>
  <c r="R7" i="2"/>
  <c r="Q8" i="2"/>
  <c r="R8" i="2"/>
  <c r="Q9" i="2"/>
  <c r="R9" i="2"/>
  <c r="Q10" i="2"/>
  <c r="R10" i="2"/>
  <c r="Q11" i="2"/>
  <c r="R11" i="2"/>
  <c r="Q12" i="2"/>
  <c r="R12" i="2"/>
  <c r="Q13" i="2"/>
  <c r="R13" i="2"/>
  <c r="Q14" i="2"/>
  <c r="R14" i="2"/>
  <c r="Q15" i="2"/>
  <c r="R15" i="2"/>
  <c r="Q16" i="2"/>
  <c r="R16" i="2"/>
  <c r="Q17" i="2"/>
  <c r="R17" i="2"/>
  <c r="Q18" i="2"/>
  <c r="R18" i="2"/>
  <c r="Q19" i="2"/>
  <c r="R19" i="2"/>
  <c r="Q20" i="2"/>
  <c r="R20" i="2"/>
  <c r="Q21" i="2"/>
  <c r="R21" i="2"/>
  <c r="Q22" i="2"/>
  <c r="R22" i="2"/>
  <c r="Q23" i="2"/>
  <c r="R23" i="2"/>
  <c r="Q24" i="2"/>
  <c r="R24" i="2"/>
  <c r="Q25" i="2"/>
  <c r="R25" i="2"/>
  <c r="Q26" i="2"/>
  <c r="R26" i="2"/>
  <c r="Q27" i="2"/>
  <c r="R27" i="2"/>
  <c r="Q28" i="2"/>
  <c r="R28" i="2"/>
  <c r="Q29" i="2"/>
  <c r="R29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R2" i="2"/>
  <c r="Q2" i="2"/>
  <c r="K2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" i="1"/>
  <c r="D8" i="1" l="1"/>
  <c r="D11" i="1" l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" i="1"/>
  <c r="D4" i="1"/>
  <c r="D5" i="1"/>
  <c r="D6" i="1"/>
  <c r="D7" i="1"/>
  <c r="D9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" i="1"/>
  <c r="B4" i="1"/>
  <c r="B5" i="1"/>
  <c r="B6" i="1"/>
  <c r="B7" i="1"/>
  <c r="B8" i="1"/>
  <c r="B9" i="1"/>
  <c r="D10" i="1"/>
  <c r="B10" i="1"/>
</calcChain>
</file>

<file path=xl/sharedStrings.xml><?xml version="1.0" encoding="utf-8"?>
<sst xmlns="http://schemas.openxmlformats.org/spreadsheetml/2006/main" count="233" uniqueCount="141">
  <si>
    <t>Link ID</t>
  </si>
  <si>
    <t>1hr AADT</t>
  </si>
  <si>
    <t>24hr AADT</t>
  </si>
  <si>
    <t>1hr HGV</t>
  </si>
  <si>
    <t>24hr HGV</t>
  </si>
  <si>
    <t>1hr av speed</t>
  </si>
  <si>
    <t>24hr av speed</t>
  </si>
  <si>
    <t>Annual Average Daily Traffic Information / AADT</t>
  </si>
  <si>
    <t>Project</t>
  </si>
  <si>
    <t>TPA Technology Project</t>
  </si>
  <si>
    <t>Author</t>
  </si>
  <si>
    <t>Luke Farrugia</t>
  </si>
  <si>
    <t>Version</t>
  </si>
  <si>
    <t>Notes</t>
  </si>
  <si>
    <t>Traffic Data</t>
  </si>
  <si>
    <t>Traffic Emissions</t>
  </si>
  <si>
    <t>Traffic composition</t>
  </si>
  <si>
    <t>Traffic and road emission data prepared for Lukasz's work on tool interface and R-coding</t>
  </si>
  <si>
    <t>ANPR Road Emission Study - Traffic and Emission Data</t>
  </si>
  <si>
    <t>2013 Traffic flows were directly obtained from GBATS4 (SATURN model specific to the city of Bristol), 1hour averages assumed. Peak speeds were assumed to be identical to average speeds.</t>
  </si>
  <si>
    <t xml:space="preserve">Default Euro proportions for England (not London) were obtained from EFT2016_v7.0. The % HGV and %LGV is derived from GBATS4. The remainder of the data was made up. </t>
  </si>
  <si>
    <t xml:space="preserve">Traffic emissions were calculated for each road link by running through EFT2016v7.0 to </t>
  </si>
  <si>
    <t>%HDV</t>
  </si>
  <si>
    <t>%LDV</t>
  </si>
  <si>
    <t>Source_Name</t>
  </si>
  <si>
    <t>Pollutant_Name</t>
  </si>
  <si>
    <t>All Vehicle (g/km)</t>
  </si>
  <si>
    <t>All LDV (g/km)</t>
  </si>
  <si>
    <t>All HDV (g/km)</t>
  </si>
  <si>
    <t>All LDV (%)</t>
  </si>
  <si>
    <t>All HDV (%)</t>
  </si>
  <si>
    <t>Petrol Cars (%)</t>
  </si>
  <si>
    <t>Diesel Cars (%)</t>
  </si>
  <si>
    <t>Taxi (%)</t>
  </si>
  <si>
    <t>Petrol LGV (%)</t>
  </si>
  <si>
    <t>Diesel LGV (%)</t>
  </si>
  <si>
    <t>Rigid HGV (%)</t>
  </si>
  <si>
    <t>Artic HGV (%)</t>
  </si>
  <si>
    <t>Buses/Coaches (%)</t>
  </si>
  <si>
    <t>Motorcycles (%)</t>
  </si>
  <si>
    <t>Full Hybrid Petrol Cars (%)</t>
  </si>
  <si>
    <t>Plug-In Hybrid Petrol Cars (%)</t>
  </si>
  <si>
    <t>Full Hybrid Diesel Cars (%)</t>
  </si>
  <si>
    <t>Battery EV Cars (%)</t>
  </si>
  <si>
    <t>FCEV Cars (%)</t>
  </si>
  <si>
    <t>E85 Bioethanol Cars (%)</t>
  </si>
  <si>
    <t>LPG Cars (%)</t>
  </si>
  <si>
    <t>Full Hybrid Petrol LGV (%)</t>
  </si>
  <si>
    <t>Plug-In Hybrid Petrol LGV (%)</t>
  </si>
  <si>
    <t>Battery EV LGV (%)</t>
  </si>
  <si>
    <t>FCEV LGV (%)</t>
  </si>
  <si>
    <t>E85 Bioethanol LGV (%)</t>
  </si>
  <si>
    <t>LPG LGV (%)</t>
  </si>
  <si>
    <t>B100 Rigid HGV (%)</t>
  </si>
  <si>
    <t>B100 Artic HGV (%)</t>
  </si>
  <si>
    <t>B100 Bus (%)</t>
  </si>
  <si>
    <t>CNG Bus (%)</t>
  </si>
  <si>
    <t>Biomethane Bus (%)</t>
  </si>
  <si>
    <t>Biogas Bus (%)</t>
  </si>
  <si>
    <t>Hybrid Bus (%)</t>
  </si>
  <si>
    <t>FCEV Bus (%)</t>
  </si>
  <si>
    <t>B100 Coach (%)</t>
  </si>
  <si>
    <t>19</t>
  </si>
  <si>
    <t>NOx</t>
  </si>
  <si>
    <t>1</t>
  </si>
  <si>
    <t>29</t>
  </si>
  <si>
    <t>2</t>
  </si>
  <si>
    <t>3</t>
  </si>
  <si>
    <t>13</t>
  </si>
  <si>
    <t>15</t>
  </si>
  <si>
    <t>27</t>
  </si>
  <si>
    <t>14</t>
  </si>
  <si>
    <t>26</t>
  </si>
  <si>
    <t>20</t>
  </si>
  <si>
    <t>4</t>
  </si>
  <si>
    <t>28</t>
  </si>
  <si>
    <t>5</t>
  </si>
  <si>
    <t>11</t>
  </si>
  <si>
    <t>21</t>
  </si>
  <si>
    <t>24</t>
  </si>
  <si>
    <t>23</t>
  </si>
  <si>
    <t>22</t>
  </si>
  <si>
    <t>6</t>
  </si>
  <si>
    <t>10</t>
  </si>
  <si>
    <t>7</t>
  </si>
  <si>
    <t>16</t>
  </si>
  <si>
    <t>25</t>
  </si>
  <si>
    <t>17</t>
  </si>
  <si>
    <t>8</t>
  </si>
  <si>
    <t>12</t>
  </si>
  <si>
    <t>9</t>
  </si>
  <si>
    <t>Petrol Cars (g/km)</t>
  </si>
  <si>
    <t>Diesel Cars (g/km)</t>
  </si>
  <si>
    <t>Taxi (g/km)</t>
  </si>
  <si>
    <t>Petrol LGV (g/km)</t>
  </si>
  <si>
    <t>Diesel LGV (g/km)</t>
  </si>
  <si>
    <t>Rigid HGV (g/km)</t>
  </si>
  <si>
    <t>Artic HGV (g/km)</t>
  </si>
  <si>
    <t>Buses/Coaches (g/km)</t>
  </si>
  <si>
    <t>Motorcycles (g/km)</t>
  </si>
  <si>
    <t>Full Hybrid Petrol Cars (g/km)</t>
  </si>
  <si>
    <t>Plug-In Hybrid Petrol Cars (g/km)</t>
  </si>
  <si>
    <t>Full Hybrid Diesel Cars (g/km)</t>
  </si>
  <si>
    <t>Battery EV Cars (g/km)</t>
  </si>
  <si>
    <t>FCEV Cars (g/km)</t>
  </si>
  <si>
    <t>E85 Bioethanol Cars (g/km)</t>
  </si>
  <si>
    <t>LPG Cars (g/km)</t>
  </si>
  <si>
    <t>Full Hybrid Petrol LGV (g/km)</t>
  </si>
  <si>
    <t>Plug-In Hybrid Petrol LGV (g/km)</t>
  </si>
  <si>
    <t>Battery EV LGV (g/km)</t>
  </si>
  <si>
    <t>FCEV LGV (g/km)</t>
  </si>
  <si>
    <t>E85 Bioethanol LGV (g/km)</t>
  </si>
  <si>
    <t>LPG LGV (g/km)</t>
  </si>
  <si>
    <t>B100 Rigid HGV (g/km)</t>
  </si>
  <si>
    <t>B100 Artic HGV (g/km)</t>
  </si>
  <si>
    <t>B100 Bus (g/km)</t>
  </si>
  <si>
    <t>CNG Bus (g/km)</t>
  </si>
  <si>
    <t>Biomethane Bus (g/km)</t>
  </si>
  <si>
    <t>Biogas Bus (g/km)</t>
  </si>
  <si>
    <t>Hybrid Bus (g/km)</t>
  </si>
  <si>
    <t>FCEV Bus (g/km)</t>
  </si>
  <si>
    <t>B100 Coach (g/km)</t>
  </si>
  <si>
    <t>Heavy/Light Split</t>
  </si>
  <si>
    <t>Fleet Split (EFT2016_v7.0)</t>
  </si>
  <si>
    <t>Taxi</t>
  </si>
  <si>
    <t>Petrol LGV</t>
  </si>
  <si>
    <t>Diesel LGV</t>
  </si>
  <si>
    <t>Rigid HGV</t>
  </si>
  <si>
    <t>Artic HGV</t>
  </si>
  <si>
    <t>Buses/Coaches</t>
  </si>
  <si>
    <t>Motorcycles</t>
  </si>
  <si>
    <t>Full Hybrid Petrol Cars</t>
  </si>
  <si>
    <t>Plug-In Hybrid Petrol Cars</t>
  </si>
  <si>
    <t>Full Hybrid Diesel Cars</t>
  </si>
  <si>
    <t>CNG Bus</t>
  </si>
  <si>
    <t>Hybrid Bus</t>
  </si>
  <si>
    <t>Petrol</t>
  </si>
  <si>
    <t>Diesel</t>
  </si>
  <si>
    <t>Fleet Excl Pet/Dies LGV</t>
  </si>
  <si>
    <t>TOTAL HDV+LGV</t>
  </si>
  <si>
    <t>Spreadsheet Produced by Luke Farrugia (CH2M) September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</si>
</sst>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"/>
    <numFmt numFmtId="165" formatCode="0.000"/>
    <numFmt numFmtId="171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4"/>
      <color rgb="FF0070C0"/>
      <name val="Calibri"/>
      <family val="2"/>
      <scheme val="minor"/>
    </font>
    <font>
      <b/>
      <sz val="13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i/>
      <sz val="9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6">
    <xf numFmtId="0" fontId="0" fillId="0" borderId="0" xfId="0"/>
    <xf numFmtId="1" fontId="0" fillId="0" borderId="0" xfId="0" applyNumberFormat="1"/>
    <xf numFmtId="0" fontId="0" fillId="0" borderId="10" xfId="0" applyBorder="1"/>
    <xf numFmtId="0" fontId="16" fillId="0" borderId="10" xfId="0" applyFont="1" applyBorder="1"/>
    <xf numFmtId="0" fontId="0" fillId="0" borderId="14" xfId="0" applyBorder="1"/>
    <xf numFmtId="1" fontId="16" fillId="0" borderId="16" xfId="0" applyNumberFormat="1" applyFont="1" applyBorder="1"/>
    <xf numFmtId="0" fontId="0" fillId="0" borderId="16" xfId="0" applyNumberFormat="1" applyBorder="1" applyAlignment="1">
      <alignment horizontal="right"/>
    </xf>
    <xf numFmtId="0" fontId="0" fillId="0" borderId="17" xfId="0" applyNumberFormat="1" applyBorder="1" applyAlignment="1">
      <alignment horizontal="right"/>
    </xf>
    <xf numFmtId="0" fontId="16" fillId="0" borderId="11" xfId="0" applyFont="1" applyBorder="1"/>
    <xf numFmtId="0" fontId="0" fillId="0" borderId="11" xfId="0" applyBorder="1"/>
    <xf numFmtId="0" fontId="0" fillId="0" borderId="13" xfId="0" applyBorder="1"/>
    <xf numFmtId="1" fontId="0" fillId="0" borderId="18" xfId="0" applyNumberFormat="1" applyBorder="1"/>
    <xf numFmtId="0" fontId="18" fillId="33" borderId="10" xfId="0" applyFont="1" applyFill="1" applyBorder="1" applyAlignment="1">
      <alignment horizontal="center" vertical="distributed"/>
    </xf>
    <xf numFmtId="0" fontId="0" fillId="0" borderId="0" xfId="0" applyBorder="1"/>
    <xf numFmtId="0" fontId="19" fillId="33" borderId="10" xfId="0" applyFont="1" applyFill="1" applyBorder="1"/>
    <xf numFmtId="0" fontId="19" fillId="33" borderId="22" xfId="0" applyFont="1" applyFill="1" applyBorder="1" applyAlignment="1">
      <alignment horizontal="left"/>
    </xf>
    <xf numFmtId="0" fontId="19" fillId="33" borderId="23" xfId="0" applyFont="1" applyFill="1" applyBorder="1" applyAlignment="1">
      <alignment horizontal="left"/>
    </xf>
    <xf numFmtId="14" fontId="0" fillId="0" borderId="10" xfId="0" applyNumberFormat="1" applyBorder="1" applyAlignment="1">
      <alignment horizontal="right"/>
    </xf>
    <xf numFmtId="0" fontId="0" fillId="0" borderId="10" xfId="0" applyBorder="1" applyAlignment="1">
      <alignment horizontal="left"/>
    </xf>
    <xf numFmtId="0" fontId="16" fillId="0" borderId="0" xfId="0" applyFont="1" applyBorder="1"/>
    <xf numFmtId="0" fontId="19" fillId="33" borderId="24" xfId="0" applyFont="1" applyFill="1" applyBorder="1" applyAlignment="1">
      <alignment horizontal="left"/>
    </xf>
    <xf numFmtId="0" fontId="21" fillId="0" borderId="0" xfId="0" applyFont="1" applyBorder="1" applyAlignment="1">
      <alignment horizontal="justify" vertical="center" wrapText="1"/>
    </xf>
    <xf numFmtId="0" fontId="23" fillId="0" borderId="0" xfId="0" applyFont="1" applyBorder="1" applyAlignment="1">
      <alignment horizontal="center" vertical="top" wrapText="1"/>
    </xf>
    <xf numFmtId="0" fontId="20" fillId="0" borderId="24" xfId="0" applyFont="1" applyBorder="1" applyAlignment="1">
      <alignment horizontal="center" vertical="center" wrapText="1"/>
    </xf>
    <xf numFmtId="0" fontId="20" fillId="0" borderId="23" xfId="0" applyFont="1" applyBorder="1" applyAlignment="1">
      <alignment horizontal="center" vertical="center" wrapText="1"/>
    </xf>
    <xf numFmtId="0" fontId="22" fillId="0" borderId="22" xfId="0" applyFont="1" applyBorder="1" applyAlignment="1">
      <alignment horizontal="center" vertical="center" wrapText="1"/>
    </xf>
    <xf numFmtId="0" fontId="0" fillId="0" borderId="22" xfId="0" applyBorder="1"/>
    <xf numFmtId="0" fontId="0" fillId="0" borderId="25" xfId="0" applyBorder="1"/>
    <xf numFmtId="0" fontId="16" fillId="0" borderId="22" xfId="0" applyFont="1" applyBorder="1"/>
    <xf numFmtId="0" fontId="16" fillId="0" borderId="10" xfId="0" applyFont="1" applyFill="1" applyBorder="1"/>
    <xf numFmtId="0" fontId="16" fillId="0" borderId="0" xfId="0" applyFont="1"/>
    <xf numFmtId="1" fontId="16" fillId="0" borderId="10" xfId="0" applyNumberFormat="1" applyFont="1" applyBorder="1"/>
    <xf numFmtId="0" fontId="0" fillId="0" borderId="10" xfId="0" applyNumberFormat="1" applyBorder="1" applyAlignment="1">
      <alignment horizontal="right"/>
    </xf>
    <xf numFmtId="10" fontId="0" fillId="0" borderId="10" xfId="42" applyNumberFormat="1" applyFont="1" applyBorder="1"/>
    <xf numFmtId="164" fontId="16" fillId="0" borderId="19" xfId="0" applyNumberFormat="1" applyFont="1" applyBorder="1"/>
    <xf numFmtId="164" fontId="16" fillId="0" borderId="21" xfId="0" applyNumberFormat="1" applyFont="1" applyBorder="1"/>
    <xf numFmtId="10" fontId="0" fillId="0" borderId="11" xfId="42" applyNumberFormat="1" applyFont="1" applyBorder="1"/>
    <xf numFmtId="10" fontId="0" fillId="0" borderId="12" xfId="42" applyNumberFormat="1" applyFont="1" applyBorder="1"/>
    <xf numFmtId="10" fontId="0" fillId="0" borderId="13" xfId="42" applyNumberFormat="1" applyFont="1" applyBorder="1"/>
    <xf numFmtId="10" fontId="0" fillId="0" borderId="15" xfId="42" applyNumberFormat="1" applyFont="1" applyBorder="1"/>
    <xf numFmtId="164" fontId="16" fillId="0" borderId="20" xfId="0" applyNumberFormat="1" applyFont="1" applyBorder="1"/>
    <xf numFmtId="165" fontId="16" fillId="0" borderId="20" xfId="0" applyNumberFormat="1" applyFont="1" applyBorder="1"/>
    <xf numFmtId="165" fontId="16" fillId="0" borderId="21" xfId="0" applyNumberFormat="1" applyFont="1" applyBorder="1"/>
    <xf numFmtId="10" fontId="0" fillId="0" borderId="14" xfId="42" applyNumberFormat="1" applyFont="1" applyBorder="1"/>
    <xf numFmtId="0" fontId="16" fillId="0" borderId="26" xfId="0" applyFont="1" applyBorder="1" applyAlignment="1">
      <alignment horizontal="center"/>
    </xf>
    <xf numFmtId="0" fontId="16" fillId="0" borderId="28" xfId="0" applyFont="1" applyBorder="1" applyAlignment="1">
      <alignment horizontal="center"/>
    </xf>
    <xf numFmtId="0" fontId="16" fillId="0" borderId="27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30" xfId="0" applyFont="1" applyBorder="1" applyAlignment="1">
      <alignment horizontal="center"/>
    </xf>
    <xf numFmtId="0" fontId="16" fillId="0" borderId="31" xfId="0" applyFont="1" applyBorder="1" applyAlignment="1">
      <alignment horizontal="center"/>
    </xf>
    <xf numFmtId="0" fontId="16" fillId="0" borderId="12" xfId="0" applyFont="1" applyFill="1" applyBorder="1"/>
    <xf numFmtId="1" fontId="16" fillId="0" borderId="32" xfId="0" applyNumberFormat="1" applyFont="1" applyBorder="1" applyAlignment="1">
      <alignment horizontal="center"/>
    </xf>
    <xf numFmtId="1" fontId="16" fillId="0" borderId="29" xfId="0" applyNumberFormat="1" applyFont="1" applyBorder="1" applyAlignment="1">
      <alignment horizontal="center"/>
    </xf>
    <xf numFmtId="171" fontId="0" fillId="0" borderId="10" xfId="0" applyNumberFormat="1" applyBorder="1"/>
    <xf numFmtId="171" fontId="0" fillId="0" borderId="0" xfId="0" applyNumberFormat="1"/>
    <xf numFmtId="171" fontId="0" fillId="0" borderId="12" xfId="0" applyNumberFormat="1" applyBorder="1"/>
    <xf numFmtId="171" fontId="0" fillId="0" borderId="14" xfId="0" applyNumberFormat="1" applyBorder="1"/>
    <xf numFmtId="171" fontId="0" fillId="0" borderId="15" xfId="0" applyNumberFormat="1" applyBorder="1"/>
    <xf numFmtId="0" fontId="16" fillId="0" borderId="20" xfId="0" applyFont="1" applyBorder="1"/>
    <xf numFmtId="1" fontId="16" fillId="0" borderId="19" xfId="0" applyNumberFormat="1" applyFont="1" applyBorder="1" applyAlignment="1"/>
    <xf numFmtId="1" fontId="16" fillId="0" borderId="20" xfId="0" applyNumberFormat="1" applyFont="1" applyBorder="1" applyAlignment="1"/>
    <xf numFmtId="0" fontId="16" fillId="0" borderId="21" xfId="0" applyFont="1" applyFill="1" applyBorder="1"/>
    <xf numFmtId="171" fontId="0" fillId="0" borderId="11" xfId="0" applyNumberFormat="1" applyBorder="1" applyAlignment="1">
      <alignment horizontal="right"/>
    </xf>
    <xf numFmtId="171" fontId="16" fillId="0" borderId="12" xfId="0" applyNumberFormat="1" applyFont="1" applyBorder="1"/>
    <xf numFmtId="171" fontId="0" fillId="0" borderId="13" xfId="0" applyNumberFormat="1" applyBorder="1" applyAlignment="1">
      <alignment horizontal="right"/>
    </xf>
    <xf numFmtId="171" fontId="16" fillId="0" borderId="15" xfId="0" applyNumberFormat="1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A10" sqref="A10:C10"/>
    </sheetView>
  </sheetViews>
  <sheetFormatPr defaultRowHeight="15" x14ac:dyDescent="0.25"/>
  <cols>
    <col min="1" max="2" width="40.42578125" customWidth="1"/>
    <col min="3" max="3" width="48.5703125" customWidth="1"/>
  </cols>
  <sheetData>
    <row r="1" spans="1:3" ht="18.75" x14ac:dyDescent="0.25">
      <c r="A1" s="12" t="s">
        <v>18</v>
      </c>
      <c r="B1" s="12"/>
      <c r="C1" s="12"/>
    </row>
    <row r="2" spans="1:3" x14ac:dyDescent="0.25">
      <c r="A2" s="13"/>
      <c r="B2" s="13"/>
      <c r="C2" s="13"/>
    </row>
    <row r="3" spans="1:3" ht="16.5" x14ac:dyDescent="0.25">
      <c r="A3" s="14" t="s">
        <v>8</v>
      </c>
      <c r="B3" s="15" t="s">
        <v>9</v>
      </c>
      <c r="C3" s="16"/>
    </row>
    <row r="4" spans="1:3" x14ac:dyDescent="0.25">
      <c r="A4" s="3" t="s">
        <v>10</v>
      </c>
      <c r="B4" s="2" t="s">
        <v>11</v>
      </c>
      <c r="C4" s="17">
        <v>42627</v>
      </c>
    </row>
    <row r="5" spans="1:3" x14ac:dyDescent="0.25">
      <c r="A5" s="3" t="s">
        <v>12</v>
      </c>
      <c r="B5" s="2">
        <v>1</v>
      </c>
      <c r="C5" s="17"/>
    </row>
    <row r="6" spans="1:3" x14ac:dyDescent="0.25">
      <c r="A6" s="3" t="s">
        <v>13</v>
      </c>
      <c r="B6" s="18" t="s">
        <v>17</v>
      </c>
      <c r="C6" s="18"/>
    </row>
    <row r="7" spans="1:3" x14ac:dyDescent="0.25">
      <c r="A7" s="19"/>
      <c r="B7" s="13"/>
      <c r="C7" s="13"/>
    </row>
    <row r="8" spans="1:3" x14ac:dyDescent="0.25">
      <c r="A8" s="13"/>
      <c r="B8" s="13"/>
      <c r="C8" s="13"/>
    </row>
    <row r="9" spans="1:3" ht="16.5" x14ac:dyDescent="0.25">
      <c r="A9" s="15" t="s">
        <v>14</v>
      </c>
      <c r="B9" s="20"/>
      <c r="C9" s="16"/>
    </row>
    <row r="10" spans="1:3" ht="50.25" customHeight="1" x14ac:dyDescent="0.25">
      <c r="A10" s="25" t="s">
        <v>19</v>
      </c>
      <c r="B10" s="23"/>
      <c r="C10" s="24"/>
    </row>
    <row r="11" spans="1:3" ht="16.5" x14ac:dyDescent="0.25">
      <c r="A11" s="15" t="s">
        <v>16</v>
      </c>
      <c r="B11" s="20"/>
      <c r="C11" s="16"/>
    </row>
    <row r="12" spans="1:3" ht="45.75" customHeight="1" x14ac:dyDescent="0.25">
      <c r="A12" s="25" t="s">
        <v>20</v>
      </c>
      <c r="B12" s="23"/>
      <c r="C12" s="24"/>
    </row>
    <row r="13" spans="1:3" ht="16.5" x14ac:dyDescent="0.25">
      <c r="A13" s="15" t="s">
        <v>15</v>
      </c>
      <c r="B13" s="20"/>
      <c r="C13" s="16"/>
    </row>
    <row r="14" spans="1:3" ht="48" customHeight="1" x14ac:dyDescent="0.25">
      <c r="A14" s="25" t="s">
        <v>21</v>
      </c>
      <c r="B14" s="23"/>
      <c r="C14" s="24"/>
    </row>
    <row r="15" spans="1:3" x14ac:dyDescent="0.25">
      <c r="A15" s="21"/>
      <c r="B15" s="21"/>
      <c r="C15" s="21"/>
    </row>
    <row r="16" spans="1:3" x14ac:dyDescent="0.25">
      <c r="A16" s="22" t="s">
        <v>140</v>
      </c>
      <c r="B16" s="22"/>
      <c r="C16" s="22"/>
    </row>
    <row r="17" spans="1:3" x14ac:dyDescent="0.25">
      <c r="A17" s="21"/>
      <c r="B17" s="21"/>
      <c r="C17" s="21"/>
    </row>
  </sheetData>
  <mergeCells count="10">
    <mergeCell ref="A1:C1"/>
    <mergeCell ref="B3:C3"/>
    <mergeCell ref="B6:C6"/>
    <mergeCell ref="A9:C9"/>
    <mergeCell ref="A11:C11"/>
    <mergeCell ref="A16:C16"/>
    <mergeCell ref="A10:C10"/>
    <mergeCell ref="A13:C13"/>
    <mergeCell ref="A14:C14"/>
    <mergeCell ref="A12:C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zoomScale="85" zoomScaleNormal="85" workbookViewId="0">
      <selection activeCell="H18" sqref="H18"/>
    </sheetView>
  </sheetViews>
  <sheetFormatPr defaultRowHeight="15" x14ac:dyDescent="0.25"/>
  <cols>
    <col min="1" max="1" width="7.85546875" style="1" customWidth="1"/>
    <col min="3" max="3" width="10.140625" bestFit="1" customWidth="1"/>
    <col min="4" max="4" width="8.140625" bestFit="1" customWidth="1"/>
    <col min="6" max="6" width="12.140625" bestFit="1" customWidth="1"/>
    <col min="7" max="7" width="13.28515625" bestFit="1" customWidth="1"/>
  </cols>
  <sheetData>
    <row r="1" spans="1:9" x14ac:dyDescent="0.25">
      <c r="A1" s="11"/>
      <c r="B1" s="47" t="s">
        <v>7</v>
      </c>
      <c r="C1" s="48"/>
      <c r="D1" s="48"/>
      <c r="E1" s="48"/>
      <c r="F1" s="48"/>
      <c r="G1" s="48"/>
      <c r="H1" s="48"/>
      <c r="I1" s="49"/>
    </row>
    <row r="2" spans="1:9" x14ac:dyDescent="0.25">
      <c r="A2" s="5" t="s">
        <v>0</v>
      </c>
      <c r="B2" s="8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28" t="s">
        <v>6</v>
      </c>
      <c r="H2" s="29" t="s">
        <v>22</v>
      </c>
      <c r="I2" s="50" t="s">
        <v>23</v>
      </c>
    </row>
    <row r="3" spans="1:9" x14ac:dyDescent="0.25">
      <c r="A3" s="6">
        <v>19</v>
      </c>
      <c r="B3" s="9">
        <f t="shared" ref="B3:B30" si="0">C3/24</f>
        <v>262.5</v>
      </c>
      <c r="C3" s="2">
        <v>6300</v>
      </c>
      <c r="D3" s="2">
        <f t="shared" ref="D3:D9" si="1">E3/24</f>
        <v>62.5</v>
      </c>
      <c r="E3" s="2">
        <v>1500</v>
      </c>
      <c r="F3" s="2">
        <v>10</v>
      </c>
      <c r="G3" s="26">
        <v>10</v>
      </c>
      <c r="H3" s="53">
        <f>E3/C3*100</f>
        <v>23.809523809523807</v>
      </c>
      <c r="I3" s="55">
        <f>100-H3</f>
        <v>76.19047619047619</v>
      </c>
    </row>
    <row r="4" spans="1:9" x14ac:dyDescent="0.25">
      <c r="A4" s="6">
        <v>1</v>
      </c>
      <c r="B4" s="9">
        <f t="shared" si="0"/>
        <v>1016.0416666666666</v>
      </c>
      <c r="C4" s="2">
        <v>24385</v>
      </c>
      <c r="D4" s="2">
        <f t="shared" si="1"/>
        <v>205.66666666666666</v>
      </c>
      <c r="E4" s="2">
        <v>4936</v>
      </c>
      <c r="F4" s="2">
        <v>8.6</v>
      </c>
      <c r="G4" s="26">
        <v>8.6</v>
      </c>
      <c r="H4" s="53">
        <f t="shared" ref="H4:H30" si="2">E4/C4*100</f>
        <v>20.241952019684231</v>
      </c>
      <c r="I4" s="55">
        <f t="shared" ref="I4:I30" si="3">100-H4</f>
        <v>79.758047980315766</v>
      </c>
    </row>
    <row r="5" spans="1:9" x14ac:dyDescent="0.25">
      <c r="A5" s="6">
        <v>29</v>
      </c>
      <c r="B5" s="9">
        <f t="shared" si="0"/>
        <v>287.5</v>
      </c>
      <c r="C5" s="2">
        <v>6900</v>
      </c>
      <c r="D5" s="2">
        <f t="shared" si="1"/>
        <v>43.75</v>
      </c>
      <c r="E5" s="2">
        <v>1050</v>
      </c>
      <c r="F5" s="2">
        <v>48</v>
      </c>
      <c r="G5" s="26">
        <v>48</v>
      </c>
      <c r="H5" s="53">
        <f t="shared" si="2"/>
        <v>15.217391304347828</v>
      </c>
      <c r="I5" s="55">
        <f t="shared" si="3"/>
        <v>84.782608695652172</v>
      </c>
    </row>
    <row r="6" spans="1:9" x14ac:dyDescent="0.25">
      <c r="A6" s="6">
        <v>2</v>
      </c>
      <c r="B6" s="9">
        <f t="shared" si="0"/>
        <v>1421.875</v>
      </c>
      <c r="C6" s="2">
        <v>34125</v>
      </c>
      <c r="D6" s="2">
        <f t="shared" si="1"/>
        <v>281.16666666666669</v>
      </c>
      <c r="E6" s="2">
        <v>6748</v>
      </c>
      <c r="F6" s="2">
        <v>21.6</v>
      </c>
      <c r="G6" s="26">
        <v>21.6</v>
      </c>
      <c r="H6" s="53">
        <f t="shared" si="2"/>
        <v>19.774358974358975</v>
      </c>
      <c r="I6" s="55">
        <f t="shared" si="3"/>
        <v>80.225641025641025</v>
      </c>
    </row>
    <row r="7" spans="1:9" x14ac:dyDescent="0.25">
      <c r="A7" s="6">
        <v>3</v>
      </c>
      <c r="B7" s="9">
        <f t="shared" si="0"/>
        <v>1323.625</v>
      </c>
      <c r="C7" s="2">
        <v>31767</v>
      </c>
      <c r="D7" s="2">
        <f t="shared" si="1"/>
        <v>268.375</v>
      </c>
      <c r="E7" s="2">
        <v>6441</v>
      </c>
      <c r="F7" s="2">
        <v>41.4</v>
      </c>
      <c r="G7" s="26">
        <v>41.4</v>
      </c>
      <c r="H7" s="53">
        <f t="shared" si="2"/>
        <v>20.275757861932195</v>
      </c>
      <c r="I7" s="55">
        <f t="shared" si="3"/>
        <v>79.724242138067808</v>
      </c>
    </row>
    <row r="8" spans="1:9" x14ac:dyDescent="0.25">
      <c r="A8" s="6">
        <v>13</v>
      </c>
      <c r="B8" s="9">
        <f t="shared" si="0"/>
        <v>1078.25</v>
      </c>
      <c r="C8" s="2">
        <v>25878</v>
      </c>
      <c r="D8" s="2">
        <f>E8/24</f>
        <v>189.66666666666666</v>
      </c>
      <c r="E8" s="2">
        <v>4552</v>
      </c>
      <c r="F8" s="2">
        <v>48</v>
      </c>
      <c r="G8" s="26">
        <v>48</v>
      </c>
      <c r="H8" s="53">
        <f t="shared" si="2"/>
        <v>17.590231084318727</v>
      </c>
      <c r="I8" s="55">
        <f t="shared" si="3"/>
        <v>82.409768915681269</v>
      </c>
    </row>
    <row r="9" spans="1:9" x14ac:dyDescent="0.25">
      <c r="A9" s="6">
        <v>15</v>
      </c>
      <c r="B9" s="9">
        <f t="shared" si="0"/>
        <v>64.125</v>
      </c>
      <c r="C9" s="2">
        <v>1539</v>
      </c>
      <c r="D9" s="2">
        <f t="shared" si="1"/>
        <v>14.458333333333334</v>
      </c>
      <c r="E9" s="2">
        <v>347</v>
      </c>
      <c r="F9" s="2">
        <v>11.2</v>
      </c>
      <c r="G9" s="26">
        <v>11.2</v>
      </c>
      <c r="H9" s="53">
        <f t="shared" si="2"/>
        <v>22.547108512020792</v>
      </c>
      <c r="I9" s="55">
        <f t="shared" si="3"/>
        <v>77.452891487979201</v>
      </c>
    </row>
    <row r="10" spans="1:9" x14ac:dyDescent="0.25">
      <c r="A10" s="6">
        <v>27</v>
      </c>
      <c r="B10" s="9">
        <f>C10/24</f>
        <v>823.125</v>
      </c>
      <c r="C10" s="2">
        <v>19755</v>
      </c>
      <c r="D10" s="2">
        <f>E10/24</f>
        <v>140.45833333333334</v>
      </c>
      <c r="E10" s="2">
        <v>3371</v>
      </c>
      <c r="F10" s="2">
        <v>48</v>
      </c>
      <c r="G10" s="26">
        <v>48</v>
      </c>
      <c r="H10" s="53">
        <f t="shared" si="2"/>
        <v>17.064034421665401</v>
      </c>
      <c r="I10" s="55">
        <f t="shared" si="3"/>
        <v>82.935965578334603</v>
      </c>
    </row>
    <row r="11" spans="1:9" x14ac:dyDescent="0.25">
      <c r="A11" s="6">
        <v>14</v>
      </c>
      <c r="B11" s="9">
        <f t="shared" si="0"/>
        <v>57.625</v>
      </c>
      <c r="C11" s="2">
        <v>1383</v>
      </c>
      <c r="D11" s="2">
        <f t="shared" ref="D11:D30" si="4">E11/24</f>
        <v>14.458333333333334</v>
      </c>
      <c r="E11" s="2">
        <v>347</v>
      </c>
      <c r="F11" s="2">
        <v>27.5</v>
      </c>
      <c r="G11" s="26">
        <v>27.5</v>
      </c>
      <c r="H11" s="53">
        <f t="shared" si="2"/>
        <v>25.090383224873463</v>
      </c>
      <c r="I11" s="55">
        <f t="shared" si="3"/>
        <v>74.909616775126537</v>
      </c>
    </row>
    <row r="12" spans="1:9" x14ac:dyDescent="0.25">
      <c r="A12" s="6">
        <v>26</v>
      </c>
      <c r="B12" s="9">
        <f t="shared" si="0"/>
        <v>1142.4166666666667</v>
      </c>
      <c r="C12" s="2">
        <v>27418</v>
      </c>
      <c r="D12" s="2">
        <f t="shared" si="4"/>
        <v>198.83333333333334</v>
      </c>
      <c r="E12" s="2">
        <v>4772</v>
      </c>
      <c r="F12" s="2">
        <v>9.3000000000000007</v>
      </c>
      <c r="G12" s="26">
        <v>9.3000000000000007</v>
      </c>
      <c r="H12" s="53">
        <f t="shared" si="2"/>
        <v>17.404624699102779</v>
      </c>
      <c r="I12" s="55">
        <f t="shared" si="3"/>
        <v>82.595375300897217</v>
      </c>
    </row>
    <row r="13" spans="1:9" x14ac:dyDescent="0.25">
      <c r="A13" s="6">
        <v>20</v>
      </c>
      <c r="B13" s="9">
        <f t="shared" si="0"/>
        <v>1762.8333333333333</v>
      </c>
      <c r="C13" s="2">
        <v>42308</v>
      </c>
      <c r="D13" s="2">
        <f t="shared" si="4"/>
        <v>327.875</v>
      </c>
      <c r="E13" s="2">
        <v>7869</v>
      </c>
      <c r="F13" s="2">
        <v>42.8</v>
      </c>
      <c r="G13" s="26">
        <v>42.8</v>
      </c>
      <c r="H13" s="53">
        <f t="shared" si="2"/>
        <v>18.599319277677981</v>
      </c>
      <c r="I13" s="55">
        <f t="shared" si="3"/>
        <v>81.400680722322022</v>
      </c>
    </row>
    <row r="14" spans="1:9" x14ac:dyDescent="0.25">
      <c r="A14" s="6">
        <v>4</v>
      </c>
      <c r="B14" s="9">
        <f t="shared" si="0"/>
        <v>985.91666666666663</v>
      </c>
      <c r="C14" s="2">
        <v>23662</v>
      </c>
      <c r="D14" s="2">
        <f t="shared" si="4"/>
        <v>195.45833333333334</v>
      </c>
      <c r="E14" s="2">
        <v>4691</v>
      </c>
      <c r="F14" s="2">
        <v>48</v>
      </c>
      <c r="G14" s="26">
        <v>48</v>
      </c>
      <c r="H14" s="53">
        <f t="shared" si="2"/>
        <v>19.825035922576284</v>
      </c>
      <c r="I14" s="55">
        <f t="shared" si="3"/>
        <v>80.174964077423709</v>
      </c>
    </row>
    <row r="15" spans="1:9" x14ac:dyDescent="0.25">
      <c r="A15" s="6">
        <v>28</v>
      </c>
      <c r="B15" s="9">
        <f t="shared" si="0"/>
        <v>81.041666666666671</v>
      </c>
      <c r="C15" s="2">
        <v>1945</v>
      </c>
      <c r="D15" s="2">
        <f t="shared" si="4"/>
        <v>11.375</v>
      </c>
      <c r="E15" s="2">
        <v>273</v>
      </c>
      <c r="F15" s="2">
        <v>5</v>
      </c>
      <c r="G15" s="26">
        <v>5</v>
      </c>
      <c r="H15" s="53">
        <f t="shared" si="2"/>
        <v>14.035989717223652</v>
      </c>
      <c r="I15" s="55">
        <f t="shared" si="3"/>
        <v>85.964010282776343</v>
      </c>
    </row>
    <row r="16" spans="1:9" x14ac:dyDescent="0.25">
      <c r="A16" s="6">
        <v>5</v>
      </c>
      <c r="B16" s="9">
        <f t="shared" si="0"/>
        <v>820.16666666666663</v>
      </c>
      <c r="C16" s="2">
        <v>19684</v>
      </c>
      <c r="D16" s="2">
        <f t="shared" si="4"/>
        <v>186.16666666666666</v>
      </c>
      <c r="E16" s="2">
        <v>4468</v>
      </c>
      <c r="F16" s="2">
        <v>27</v>
      </c>
      <c r="G16" s="26">
        <v>27</v>
      </c>
      <c r="H16" s="53">
        <f t="shared" si="2"/>
        <v>22.69863848811217</v>
      </c>
      <c r="I16" s="55">
        <f t="shared" si="3"/>
        <v>77.301361511887833</v>
      </c>
    </row>
    <row r="17" spans="1:9" x14ac:dyDescent="0.25">
      <c r="A17" s="6">
        <v>11</v>
      </c>
      <c r="B17" s="9">
        <f t="shared" si="0"/>
        <v>633.625</v>
      </c>
      <c r="C17" s="2">
        <v>15207</v>
      </c>
      <c r="D17" s="2">
        <f t="shared" si="4"/>
        <v>148.45833333333334</v>
      </c>
      <c r="E17" s="2">
        <v>3563</v>
      </c>
      <c r="F17" s="2">
        <v>48</v>
      </c>
      <c r="G17" s="26">
        <v>48</v>
      </c>
      <c r="H17" s="53">
        <f t="shared" si="2"/>
        <v>23.429999342408099</v>
      </c>
      <c r="I17" s="55">
        <f t="shared" si="3"/>
        <v>76.570000657591905</v>
      </c>
    </row>
    <row r="18" spans="1:9" x14ac:dyDescent="0.25">
      <c r="A18" s="6">
        <v>21</v>
      </c>
      <c r="B18" s="9">
        <f t="shared" si="0"/>
        <v>469.375</v>
      </c>
      <c r="C18" s="2">
        <v>11265</v>
      </c>
      <c r="D18" s="2">
        <f t="shared" si="4"/>
        <v>114.70833333333333</v>
      </c>
      <c r="E18" s="2">
        <v>2753</v>
      </c>
      <c r="F18" s="2">
        <v>13.9</v>
      </c>
      <c r="G18" s="26">
        <v>13.9</v>
      </c>
      <c r="H18" s="53">
        <f t="shared" si="2"/>
        <v>24.438526409232132</v>
      </c>
      <c r="I18" s="55">
        <f t="shared" si="3"/>
        <v>75.561473590767861</v>
      </c>
    </row>
    <row r="19" spans="1:9" x14ac:dyDescent="0.25">
      <c r="A19" s="6">
        <v>24</v>
      </c>
      <c r="B19" s="9">
        <f t="shared" si="0"/>
        <v>599.45833333333337</v>
      </c>
      <c r="C19" s="2">
        <v>14387</v>
      </c>
      <c r="D19" s="2">
        <f t="shared" si="4"/>
        <v>134.29166666666666</v>
      </c>
      <c r="E19" s="2">
        <v>3223</v>
      </c>
      <c r="F19" s="2">
        <v>18.600000000000001</v>
      </c>
      <c r="G19" s="26">
        <v>18.600000000000001</v>
      </c>
      <c r="H19" s="53">
        <f t="shared" si="2"/>
        <v>22.402168624452631</v>
      </c>
      <c r="I19" s="55">
        <f t="shared" si="3"/>
        <v>77.597831375547372</v>
      </c>
    </row>
    <row r="20" spans="1:9" x14ac:dyDescent="0.25">
      <c r="A20" s="6">
        <v>23</v>
      </c>
      <c r="B20" s="9">
        <f t="shared" si="0"/>
        <v>679.20833333333337</v>
      </c>
      <c r="C20" s="2">
        <v>16301</v>
      </c>
      <c r="D20" s="2">
        <f t="shared" si="4"/>
        <v>111.95833333333333</v>
      </c>
      <c r="E20" s="2">
        <v>2687</v>
      </c>
      <c r="F20" s="2">
        <v>14.2</v>
      </c>
      <c r="G20" s="26">
        <v>14.2</v>
      </c>
      <c r="H20" s="53">
        <f t="shared" si="2"/>
        <v>16.483651309735599</v>
      </c>
      <c r="I20" s="55">
        <f t="shared" si="3"/>
        <v>83.516348690264408</v>
      </c>
    </row>
    <row r="21" spans="1:9" x14ac:dyDescent="0.25">
      <c r="A21" s="6">
        <v>22</v>
      </c>
      <c r="B21" s="9">
        <f t="shared" si="0"/>
        <v>350.20833333333331</v>
      </c>
      <c r="C21" s="2">
        <v>8405</v>
      </c>
      <c r="D21" s="2">
        <f t="shared" si="4"/>
        <v>98.666666666666671</v>
      </c>
      <c r="E21" s="2">
        <v>2368</v>
      </c>
      <c r="F21" s="2">
        <v>9.6</v>
      </c>
      <c r="G21" s="26">
        <v>9.6</v>
      </c>
      <c r="H21" s="53">
        <f t="shared" si="2"/>
        <v>28.173706127305177</v>
      </c>
      <c r="I21" s="55">
        <f t="shared" si="3"/>
        <v>71.826293872694819</v>
      </c>
    </row>
    <row r="22" spans="1:9" x14ac:dyDescent="0.25">
      <c r="A22" s="6">
        <v>6</v>
      </c>
      <c r="B22" s="9">
        <f t="shared" si="0"/>
        <v>186.58333333333334</v>
      </c>
      <c r="C22" s="2">
        <v>4478</v>
      </c>
      <c r="D22" s="2">
        <f t="shared" si="4"/>
        <v>37.708333333333336</v>
      </c>
      <c r="E22" s="2">
        <v>905</v>
      </c>
      <c r="F22" s="2">
        <v>18.399999999999999</v>
      </c>
      <c r="G22" s="26">
        <v>18.399999999999999</v>
      </c>
      <c r="H22" s="53">
        <f t="shared" si="2"/>
        <v>20.209915140687805</v>
      </c>
      <c r="I22" s="55">
        <f t="shared" si="3"/>
        <v>79.790084859312202</v>
      </c>
    </row>
    <row r="23" spans="1:9" x14ac:dyDescent="0.25">
      <c r="A23" s="6">
        <v>10</v>
      </c>
      <c r="B23" s="9">
        <f t="shared" si="0"/>
        <v>305.75</v>
      </c>
      <c r="C23" s="2">
        <v>7338</v>
      </c>
      <c r="D23" s="2">
        <f t="shared" si="4"/>
        <v>53.583333333333336</v>
      </c>
      <c r="E23" s="2">
        <v>1286</v>
      </c>
      <c r="F23" s="2">
        <v>46</v>
      </c>
      <c r="G23" s="26">
        <v>46</v>
      </c>
      <c r="H23" s="53">
        <f t="shared" si="2"/>
        <v>17.525211229217771</v>
      </c>
      <c r="I23" s="55">
        <f t="shared" si="3"/>
        <v>82.474788770782226</v>
      </c>
    </row>
    <row r="24" spans="1:9" x14ac:dyDescent="0.25">
      <c r="A24" s="6">
        <v>7</v>
      </c>
      <c r="B24" s="9">
        <f t="shared" si="0"/>
        <v>268.54166666666669</v>
      </c>
      <c r="C24" s="2">
        <v>6445</v>
      </c>
      <c r="D24" s="2">
        <f t="shared" si="4"/>
        <v>92.458333333333329</v>
      </c>
      <c r="E24" s="2">
        <v>2219</v>
      </c>
      <c r="F24" s="2">
        <v>41.9</v>
      </c>
      <c r="G24" s="26">
        <v>41.9</v>
      </c>
      <c r="H24" s="53">
        <f t="shared" si="2"/>
        <v>34.429790535298679</v>
      </c>
      <c r="I24" s="55">
        <f t="shared" si="3"/>
        <v>65.570209464701321</v>
      </c>
    </row>
    <row r="25" spans="1:9" x14ac:dyDescent="0.25">
      <c r="A25" s="6">
        <v>16</v>
      </c>
      <c r="B25" s="9">
        <f t="shared" si="0"/>
        <v>50</v>
      </c>
      <c r="C25" s="2">
        <v>1200</v>
      </c>
      <c r="D25" s="2">
        <f t="shared" si="4"/>
        <v>26.666666666666668</v>
      </c>
      <c r="E25" s="2">
        <v>640</v>
      </c>
      <c r="F25" s="2">
        <v>26.6</v>
      </c>
      <c r="G25" s="26">
        <v>26.6</v>
      </c>
      <c r="H25" s="53">
        <f t="shared" si="2"/>
        <v>53.333333333333336</v>
      </c>
      <c r="I25" s="55">
        <f t="shared" si="3"/>
        <v>46.666666666666664</v>
      </c>
    </row>
    <row r="26" spans="1:9" x14ac:dyDescent="0.25">
      <c r="A26" s="6">
        <v>25</v>
      </c>
      <c r="B26" s="9">
        <f t="shared" si="0"/>
        <v>745.16666666666663</v>
      </c>
      <c r="C26" s="2">
        <v>17884</v>
      </c>
      <c r="D26" s="2">
        <f t="shared" si="4"/>
        <v>191.66666666666666</v>
      </c>
      <c r="E26" s="2">
        <v>4600</v>
      </c>
      <c r="F26" s="2">
        <v>21.3</v>
      </c>
      <c r="G26" s="26">
        <v>21.3</v>
      </c>
      <c r="H26" s="53">
        <f t="shared" si="2"/>
        <v>25.721315142026391</v>
      </c>
      <c r="I26" s="55">
        <f t="shared" si="3"/>
        <v>74.278684857973616</v>
      </c>
    </row>
    <row r="27" spans="1:9" x14ac:dyDescent="0.25">
      <c r="A27" s="6">
        <v>17</v>
      </c>
      <c r="B27" s="9">
        <f t="shared" si="0"/>
        <v>345.83333333333331</v>
      </c>
      <c r="C27" s="2">
        <v>8300</v>
      </c>
      <c r="D27" s="2">
        <f t="shared" si="4"/>
        <v>125</v>
      </c>
      <c r="E27" s="2">
        <v>3000</v>
      </c>
      <c r="F27" s="2">
        <v>15.2</v>
      </c>
      <c r="G27" s="26">
        <v>15.2</v>
      </c>
      <c r="H27" s="53">
        <f t="shared" si="2"/>
        <v>36.144578313253014</v>
      </c>
      <c r="I27" s="55">
        <f t="shared" si="3"/>
        <v>63.855421686746986</v>
      </c>
    </row>
    <row r="28" spans="1:9" x14ac:dyDescent="0.25">
      <c r="A28" s="6">
        <v>8</v>
      </c>
      <c r="B28" s="9">
        <f t="shared" si="0"/>
        <v>404.41666666666669</v>
      </c>
      <c r="C28" s="2">
        <v>9706</v>
      </c>
      <c r="D28" s="2">
        <f t="shared" si="4"/>
        <v>103.25</v>
      </c>
      <c r="E28" s="2">
        <v>2478</v>
      </c>
      <c r="F28" s="2">
        <v>11.9</v>
      </c>
      <c r="G28" s="26">
        <v>11.9</v>
      </c>
      <c r="H28" s="53">
        <f t="shared" si="2"/>
        <v>25.530599629095406</v>
      </c>
      <c r="I28" s="55">
        <f t="shared" si="3"/>
        <v>74.469400370904594</v>
      </c>
    </row>
    <row r="29" spans="1:9" x14ac:dyDescent="0.25">
      <c r="A29" s="6">
        <v>12</v>
      </c>
      <c r="B29" s="9">
        <f t="shared" si="0"/>
        <v>484.125</v>
      </c>
      <c r="C29" s="2">
        <v>11619</v>
      </c>
      <c r="D29" s="2">
        <f t="shared" si="4"/>
        <v>80.583333333333329</v>
      </c>
      <c r="E29" s="2">
        <v>1934</v>
      </c>
      <c r="F29" s="2">
        <v>30</v>
      </c>
      <c r="G29" s="26">
        <v>30</v>
      </c>
      <c r="H29" s="53">
        <f t="shared" si="2"/>
        <v>16.645150185041743</v>
      </c>
      <c r="I29" s="55">
        <f t="shared" si="3"/>
        <v>83.354849814958257</v>
      </c>
    </row>
    <row r="30" spans="1:9" ht="15.75" thickBot="1" x14ac:dyDescent="0.3">
      <c r="A30" s="7">
        <v>9</v>
      </c>
      <c r="B30" s="10">
        <f t="shared" si="0"/>
        <v>413.16666666666669</v>
      </c>
      <c r="C30" s="4">
        <v>9916</v>
      </c>
      <c r="D30" s="4">
        <f t="shared" si="4"/>
        <v>66.125</v>
      </c>
      <c r="E30" s="4">
        <v>1587</v>
      </c>
      <c r="F30" s="4">
        <v>3.7</v>
      </c>
      <c r="G30" s="27">
        <v>3.7</v>
      </c>
      <c r="H30" s="56">
        <f t="shared" si="2"/>
        <v>16.004437273093988</v>
      </c>
      <c r="I30" s="57">
        <f t="shared" si="3"/>
        <v>83.995562726906016</v>
      </c>
    </row>
  </sheetData>
  <mergeCells count="1">
    <mergeCell ref="B1:I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opLeftCell="C1" zoomScale="70" zoomScaleNormal="70" workbookViewId="0">
      <selection activeCell="U5" sqref="D5:U8"/>
    </sheetView>
  </sheetViews>
  <sheetFormatPr defaultRowHeight="15" x14ac:dyDescent="0.25"/>
  <cols>
    <col min="1" max="1" width="17.85546875" style="1" bestFit="1" customWidth="1"/>
    <col min="2" max="2" width="8.7109375" bestFit="1" customWidth="1"/>
    <col min="3" max="4" width="8.5703125" bestFit="1" customWidth="1"/>
    <col min="5" max="5" width="8.7109375" bestFit="1" customWidth="1"/>
    <col min="6" max="6" width="21.7109375" bestFit="1" customWidth="1"/>
    <col min="7" max="7" width="6.42578125" bestFit="1" customWidth="1"/>
    <col min="8" max="8" width="14" bestFit="1" customWidth="1"/>
    <col min="9" max="9" width="14.28515625" bestFit="1" customWidth="1"/>
    <col min="10" max="10" width="13.140625" bestFit="1" customWidth="1"/>
    <col min="11" max="11" width="12.85546875" bestFit="1" customWidth="1"/>
    <col min="12" max="12" width="19.7109375" bestFit="1" customWidth="1"/>
    <col min="13" max="13" width="15.42578125" bestFit="1" customWidth="1"/>
    <col min="14" max="14" width="27.28515625" bestFit="1" customWidth="1"/>
    <col min="15" max="15" width="31.7109375" bestFit="1" customWidth="1"/>
    <col min="16" max="16" width="27.42578125" bestFit="1" customWidth="1"/>
    <col min="17" max="17" width="11.7109375" bestFit="1" customWidth="1"/>
    <col min="18" max="18" width="13.85546875" bestFit="1" customWidth="1"/>
    <col min="19" max="19" width="29.140625" bestFit="1" customWidth="1"/>
  </cols>
  <sheetData>
    <row r="1" spans="1:19" x14ac:dyDescent="0.25">
      <c r="A1" s="59" t="s">
        <v>24</v>
      </c>
      <c r="B1" s="60" t="s">
        <v>22</v>
      </c>
      <c r="C1" s="60" t="s">
        <v>23</v>
      </c>
      <c r="D1" s="58" t="s">
        <v>136</v>
      </c>
      <c r="E1" s="58" t="s">
        <v>137</v>
      </c>
      <c r="F1" s="60" t="s">
        <v>139</v>
      </c>
      <c r="G1" s="58" t="s">
        <v>124</v>
      </c>
      <c r="H1" s="58" t="s">
        <v>125</v>
      </c>
      <c r="I1" s="58" t="s">
        <v>126</v>
      </c>
      <c r="J1" s="58" t="s">
        <v>127</v>
      </c>
      <c r="K1" s="58" t="s">
        <v>128</v>
      </c>
      <c r="L1" s="58" t="s">
        <v>129</v>
      </c>
      <c r="M1" s="58" t="s">
        <v>130</v>
      </c>
      <c r="N1" s="58" t="s">
        <v>131</v>
      </c>
      <c r="O1" s="58" t="s">
        <v>132</v>
      </c>
      <c r="P1" s="58" t="s">
        <v>133</v>
      </c>
      <c r="Q1" s="58" t="s">
        <v>134</v>
      </c>
      <c r="R1" s="58" t="s">
        <v>135</v>
      </c>
      <c r="S1" s="61" t="s">
        <v>138</v>
      </c>
    </row>
    <row r="2" spans="1:19" x14ac:dyDescent="0.25">
      <c r="A2" s="62">
        <v>19</v>
      </c>
      <c r="B2" s="53">
        <v>23.809523809523807</v>
      </c>
      <c r="C2" s="53">
        <v>76.19047619047619</v>
      </c>
      <c r="D2" s="53">
        <v>50</v>
      </c>
      <c r="E2" s="53">
        <v>50</v>
      </c>
      <c r="F2" s="53">
        <f>SUM(B2:C2)</f>
        <v>100</v>
      </c>
      <c r="G2" s="53">
        <f>0.1*C2</f>
        <v>7.6190476190476195</v>
      </c>
      <c r="H2" s="53">
        <f>(100-S2)/2</f>
        <v>28.571428571428573</v>
      </c>
      <c r="I2" s="53">
        <f>(100-S2)/2</f>
        <v>28.571428571428573</v>
      </c>
      <c r="J2" s="53">
        <f>0.4*B2</f>
        <v>9.5238095238095237</v>
      </c>
      <c r="K2" s="53">
        <f>0.3*B2</f>
        <v>7.1428571428571415</v>
      </c>
      <c r="L2" s="53">
        <f>0.25*B2</f>
        <v>5.9523809523809517</v>
      </c>
      <c r="M2" s="53">
        <v>0</v>
      </c>
      <c r="N2" s="53">
        <f>0.05*C2</f>
        <v>3.8095238095238098</v>
      </c>
      <c r="O2" s="53">
        <f>0.05*C2</f>
        <v>3.8095238095238098</v>
      </c>
      <c r="P2" s="53">
        <f>0.05*C2</f>
        <v>3.8095238095238098</v>
      </c>
      <c r="Q2" s="53">
        <f>0.025*B2</f>
        <v>0.59523809523809523</v>
      </c>
      <c r="R2" s="53">
        <f>0.025*B2</f>
        <v>0.59523809523809523</v>
      </c>
      <c r="S2" s="63">
        <f>SUM(J2:R2)+G2</f>
        <v>42.857142857142854</v>
      </c>
    </row>
    <row r="3" spans="1:19" x14ac:dyDescent="0.25">
      <c r="A3" s="62">
        <v>1</v>
      </c>
      <c r="B3" s="53">
        <v>20.241952019684231</v>
      </c>
      <c r="C3" s="53">
        <v>79.758047980315766</v>
      </c>
      <c r="D3" s="53">
        <v>50</v>
      </c>
      <c r="E3" s="53">
        <v>50</v>
      </c>
      <c r="F3" s="53">
        <f>SUM(B3:C3)</f>
        <v>100</v>
      </c>
      <c r="G3" s="53">
        <f>0.1*C3</f>
        <v>7.9758047980315769</v>
      </c>
      <c r="H3" s="53">
        <f t="shared" ref="H3:H29" si="0">(100-S3)/2</f>
        <v>29.909267992618418</v>
      </c>
      <c r="I3" s="53">
        <f t="shared" ref="I3:I29" si="1">(100-S3)/2</f>
        <v>29.909267992618418</v>
      </c>
      <c r="J3" s="53">
        <f>0.4*B3</f>
        <v>8.0967808078736923</v>
      </c>
      <c r="K3" s="53">
        <f>0.3*B3</f>
        <v>6.0725856059052692</v>
      </c>
      <c r="L3" s="53">
        <f>0.25*B3</f>
        <v>5.0604880049210577</v>
      </c>
      <c r="M3" s="53">
        <v>0</v>
      </c>
      <c r="N3" s="53">
        <f>0.05*C3</f>
        <v>3.9879023990157885</v>
      </c>
      <c r="O3" s="53">
        <f>0.05*C3</f>
        <v>3.9879023990157885</v>
      </c>
      <c r="P3" s="53">
        <f>0.05*C3</f>
        <v>3.9879023990157885</v>
      </c>
      <c r="Q3" s="53">
        <f>0.025*B3</f>
        <v>0.50604880049210577</v>
      </c>
      <c r="R3" s="53">
        <f>0.025*B3</f>
        <v>0.50604880049210577</v>
      </c>
      <c r="S3" s="63">
        <f t="shared" ref="S3:S29" si="2">SUM(J3:R3)+G3</f>
        <v>40.181464014763165</v>
      </c>
    </row>
    <row r="4" spans="1:19" x14ac:dyDescent="0.25">
      <c r="A4" s="62">
        <v>29</v>
      </c>
      <c r="B4" s="53">
        <v>15.217391304347828</v>
      </c>
      <c r="C4" s="53">
        <v>84.782608695652172</v>
      </c>
      <c r="D4" s="53">
        <v>50</v>
      </c>
      <c r="E4" s="53">
        <v>50</v>
      </c>
      <c r="F4" s="53">
        <f>SUM(B4:C4)</f>
        <v>100</v>
      </c>
      <c r="G4" s="53">
        <f>0.1*C4</f>
        <v>8.4782608695652169</v>
      </c>
      <c r="H4" s="53">
        <f t="shared" si="0"/>
        <v>31.793478260869563</v>
      </c>
      <c r="I4" s="53">
        <f t="shared" si="1"/>
        <v>31.793478260869563</v>
      </c>
      <c r="J4" s="53">
        <f>0.4*B4</f>
        <v>6.0869565217391317</v>
      </c>
      <c r="K4" s="53">
        <f>0.3*B4</f>
        <v>4.5652173913043486</v>
      </c>
      <c r="L4" s="53">
        <f>0.25*B4</f>
        <v>3.804347826086957</v>
      </c>
      <c r="M4" s="53">
        <v>0</v>
      </c>
      <c r="N4" s="53">
        <f>0.05*C4</f>
        <v>4.2391304347826084</v>
      </c>
      <c r="O4" s="53">
        <f>0.05*C4</f>
        <v>4.2391304347826084</v>
      </c>
      <c r="P4" s="53">
        <f>0.05*C4</f>
        <v>4.2391304347826084</v>
      </c>
      <c r="Q4" s="53">
        <f>0.025*B4</f>
        <v>0.38043478260869573</v>
      </c>
      <c r="R4" s="53">
        <f>0.025*B4</f>
        <v>0.38043478260869573</v>
      </c>
      <c r="S4" s="63">
        <f t="shared" si="2"/>
        <v>36.413043478260875</v>
      </c>
    </row>
    <row r="5" spans="1:19" x14ac:dyDescent="0.25">
      <c r="A5" s="62">
        <v>2</v>
      </c>
      <c r="B5" s="53">
        <v>19.774358974358975</v>
      </c>
      <c r="C5" s="53">
        <v>80.225641025641025</v>
      </c>
      <c r="D5" s="53">
        <v>50</v>
      </c>
      <c r="E5" s="53">
        <v>50</v>
      </c>
      <c r="F5" s="53">
        <f>SUM(B5:C5)</f>
        <v>100</v>
      </c>
      <c r="G5" s="53">
        <f>0.1*C5</f>
        <v>8.0225641025641021</v>
      </c>
      <c r="H5" s="53">
        <f t="shared" si="0"/>
        <v>30.084615384615383</v>
      </c>
      <c r="I5" s="53">
        <f t="shared" si="1"/>
        <v>30.084615384615383</v>
      </c>
      <c r="J5" s="53">
        <f>0.4*B5</f>
        <v>7.9097435897435906</v>
      </c>
      <c r="K5" s="53">
        <f>0.3*B5</f>
        <v>5.9323076923076927</v>
      </c>
      <c r="L5" s="53">
        <f>0.25*B5</f>
        <v>4.9435897435897438</v>
      </c>
      <c r="M5" s="53">
        <v>0</v>
      </c>
      <c r="N5" s="53">
        <f>0.05*C5</f>
        <v>4.0112820512820511</v>
      </c>
      <c r="O5" s="53">
        <f>0.05*C5</f>
        <v>4.0112820512820511</v>
      </c>
      <c r="P5" s="53">
        <f>0.05*C5</f>
        <v>4.0112820512820511</v>
      </c>
      <c r="Q5" s="53">
        <f>0.025*B5</f>
        <v>0.49435897435897441</v>
      </c>
      <c r="R5" s="53">
        <f>0.025*B5</f>
        <v>0.49435897435897441</v>
      </c>
      <c r="S5" s="63">
        <f t="shared" si="2"/>
        <v>39.830769230769235</v>
      </c>
    </row>
    <row r="6" spans="1:19" x14ac:dyDescent="0.25">
      <c r="A6" s="62">
        <v>3</v>
      </c>
      <c r="B6" s="53">
        <v>20.275757861932195</v>
      </c>
      <c r="C6" s="53">
        <v>79.724242138067808</v>
      </c>
      <c r="D6" s="53">
        <v>50</v>
      </c>
      <c r="E6" s="53">
        <v>50</v>
      </c>
      <c r="F6" s="53">
        <f>SUM(B6:C6)</f>
        <v>100</v>
      </c>
      <c r="G6" s="53">
        <f>0.1*C6</f>
        <v>7.9724242138067813</v>
      </c>
      <c r="H6" s="53">
        <f t="shared" si="0"/>
        <v>29.896590801775424</v>
      </c>
      <c r="I6" s="53">
        <f t="shared" si="1"/>
        <v>29.896590801775424</v>
      </c>
      <c r="J6" s="53">
        <f>0.4*B6</f>
        <v>8.1103031447728782</v>
      </c>
      <c r="K6" s="53">
        <f>0.3*B6</f>
        <v>6.0827273585796586</v>
      </c>
      <c r="L6" s="53">
        <f>0.25*B6</f>
        <v>5.0689394654830489</v>
      </c>
      <c r="M6" s="53">
        <v>0</v>
      </c>
      <c r="N6" s="53">
        <f>0.05*C6</f>
        <v>3.9862121069033907</v>
      </c>
      <c r="O6" s="53">
        <f>0.05*C6</f>
        <v>3.9862121069033907</v>
      </c>
      <c r="P6" s="53">
        <f>0.05*C6</f>
        <v>3.9862121069033907</v>
      </c>
      <c r="Q6" s="53">
        <f>0.025*B6</f>
        <v>0.50689394654830489</v>
      </c>
      <c r="R6" s="53">
        <f>0.025*B6</f>
        <v>0.50689394654830489</v>
      </c>
      <c r="S6" s="63">
        <f t="shared" si="2"/>
        <v>40.206818396449151</v>
      </c>
    </row>
    <row r="7" spans="1:19" x14ac:dyDescent="0.25">
      <c r="A7" s="62">
        <v>13</v>
      </c>
      <c r="B7" s="53">
        <v>17.590231084318727</v>
      </c>
      <c r="C7" s="53">
        <v>82.409768915681269</v>
      </c>
      <c r="D7" s="53">
        <v>50</v>
      </c>
      <c r="E7" s="53">
        <v>50</v>
      </c>
      <c r="F7" s="53">
        <f>SUM(B7:C7)</f>
        <v>100</v>
      </c>
      <c r="G7" s="53">
        <f>0.1*C7</f>
        <v>8.2409768915681276</v>
      </c>
      <c r="H7" s="53">
        <f t="shared" si="0"/>
        <v>30.903663343380479</v>
      </c>
      <c r="I7" s="53">
        <f t="shared" si="1"/>
        <v>30.903663343380479</v>
      </c>
      <c r="J7" s="53">
        <f>0.4*B7</f>
        <v>7.0360924337274913</v>
      </c>
      <c r="K7" s="53">
        <f>0.3*B7</f>
        <v>5.277069325295618</v>
      </c>
      <c r="L7" s="53">
        <f>0.25*B7</f>
        <v>4.3975577710796818</v>
      </c>
      <c r="M7" s="53">
        <v>0</v>
      </c>
      <c r="N7" s="53">
        <f>0.05*C7</f>
        <v>4.1204884457840638</v>
      </c>
      <c r="O7" s="53">
        <f>0.05*C7</f>
        <v>4.1204884457840638</v>
      </c>
      <c r="P7" s="53">
        <f>0.05*C7</f>
        <v>4.1204884457840638</v>
      </c>
      <c r="Q7" s="53">
        <f>0.025*B7</f>
        <v>0.4397557771079682</v>
      </c>
      <c r="R7" s="53">
        <f>0.025*B7</f>
        <v>0.4397557771079682</v>
      </c>
      <c r="S7" s="63">
        <f t="shared" si="2"/>
        <v>38.192673313239041</v>
      </c>
    </row>
    <row r="8" spans="1:19" x14ac:dyDescent="0.25">
      <c r="A8" s="62">
        <v>15</v>
      </c>
      <c r="B8" s="53">
        <v>22.547108512020792</v>
      </c>
      <c r="C8" s="53">
        <v>77.452891487979201</v>
      </c>
      <c r="D8" s="53">
        <v>50</v>
      </c>
      <c r="E8" s="53">
        <v>50</v>
      </c>
      <c r="F8" s="53">
        <f>SUM(B8:C8)</f>
        <v>100</v>
      </c>
      <c r="G8" s="53">
        <f>0.1*C8</f>
        <v>7.7452891487979203</v>
      </c>
      <c r="H8" s="53">
        <f t="shared" si="0"/>
        <v>29.0448343079922</v>
      </c>
      <c r="I8" s="53">
        <f t="shared" si="1"/>
        <v>29.0448343079922</v>
      </c>
      <c r="J8" s="53">
        <f>0.4*B8</f>
        <v>9.018843404808317</v>
      </c>
      <c r="K8" s="53">
        <f>0.3*B8</f>
        <v>6.7641325536062373</v>
      </c>
      <c r="L8" s="53">
        <f>0.25*B8</f>
        <v>5.6367771280051979</v>
      </c>
      <c r="M8" s="53">
        <v>0</v>
      </c>
      <c r="N8" s="53">
        <f>0.05*C8</f>
        <v>3.8726445743989601</v>
      </c>
      <c r="O8" s="53">
        <f>0.05*C8</f>
        <v>3.8726445743989601</v>
      </c>
      <c r="P8" s="53">
        <f>0.05*C8</f>
        <v>3.8726445743989601</v>
      </c>
      <c r="Q8" s="53">
        <f>0.025*B8</f>
        <v>0.56367771280051981</v>
      </c>
      <c r="R8" s="53">
        <f>0.025*B8</f>
        <v>0.56367771280051981</v>
      </c>
      <c r="S8" s="63">
        <f t="shared" si="2"/>
        <v>41.910331384015599</v>
      </c>
    </row>
    <row r="9" spans="1:19" x14ac:dyDescent="0.25">
      <c r="A9" s="62">
        <v>27</v>
      </c>
      <c r="B9" s="53">
        <v>17.064034421665401</v>
      </c>
      <c r="C9" s="53">
        <v>82.935965578334603</v>
      </c>
      <c r="D9" s="53">
        <v>50</v>
      </c>
      <c r="E9" s="53">
        <v>50</v>
      </c>
      <c r="F9" s="53">
        <f>SUM(B9:C9)</f>
        <v>100</v>
      </c>
      <c r="G9" s="53">
        <f>0.1*C9</f>
        <v>8.2935965578334603</v>
      </c>
      <c r="H9" s="53">
        <f t="shared" si="0"/>
        <v>31.100987091875474</v>
      </c>
      <c r="I9" s="53">
        <f t="shared" si="1"/>
        <v>31.100987091875474</v>
      </c>
      <c r="J9" s="53">
        <f>0.4*B9</f>
        <v>6.8256137686661607</v>
      </c>
      <c r="K9" s="53">
        <f>0.3*B9</f>
        <v>5.11921032649962</v>
      </c>
      <c r="L9" s="53">
        <f>0.25*B9</f>
        <v>4.2660086054163502</v>
      </c>
      <c r="M9" s="53">
        <v>0</v>
      </c>
      <c r="N9" s="53">
        <f>0.05*C9</f>
        <v>4.1467982789167301</v>
      </c>
      <c r="O9" s="53">
        <f>0.05*C9</f>
        <v>4.1467982789167301</v>
      </c>
      <c r="P9" s="53">
        <f>0.05*C9</f>
        <v>4.1467982789167301</v>
      </c>
      <c r="Q9" s="53">
        <f>0.025*B9</f>
        <v>0.42660086054163504</v>
      </c>
      <c r="R9" s="53">
        <f>0.025*B9</f>
        <v>0.42660086054163504</v>
      </c>
      <c r="S9" s="63">
        <f t="shared" si="2"/>
        <v>37.798025816249051</v>
      </c>
    </row>
    <row r="10" spans="1:19" x14ac:dyDescent="0.25">
      <c r="A10" s="62">
        <v>14</v>
      </c>
      <c r="B10" s="53">
        <v>25.090383224873463</v>
      </c>
      <c r="C10" s="53">
        <v>74.909616775126537</v>
      </c>
      <c r="D10" s="53">
        <v>50</v>
      </c>
      <c r="E10" s="53">
        <v>50</v>
      </c>
      <c r="F10" s="53">
        <f>SUM(B10:C10)</f>
        <v>100</v>
      </c>
      <c r="G10" s="53">
        <f>0.1*C10</f>
        <v>7.4909616775126544</v>
      </c>
      <c r="H10" s="53">
        <f t="shared" si="0"/>
        <v>28.09110629067245</v>
      </c>
      <c r="I10" s="53">
        <f t="shared" si="1"/>
        <v>28.09110629067245</v>
      </c>
      <c r="J10" s="53">
        <f>0.4*B10</f>
        <v>10.036153289949386</v>
      </c>
      <c r="K10" s="53">
        <f>0.3*B10</f>
        <v>7.5271149674620386</v>
      </c>
      <c r="L10" s="53">
        <f>0.25*B10</f>
        <v>6.2725958062183658</v>
      </c>
      <c r="M10" s="53">
        <v>0</v>
      </c>
      <c r="N10" s="53">
        <f>0.05*C10</f>
        <v>3.7454808387563272</v>
      </c>
      <c r="O10" s="53">
        <f>0.05*C10</f>
        <v>3.7454808387563272</v>
      </c>
      <c r="P10" s="53">
        <f>0.05*C10</f>
        <v>3.7454808387563272</v>
      </c>
      <c r="Q10" s="53">
        <f>0.025*B10</f>
        <v>0.62725958062183662</v>
      </c>
      <c r="R10" s="53">
        <f>0.025*B10</f>
        <v>0.62725958062183662</v>
      </c>
      <c r="S10" s="63">
        <f t="shared" si="2"/>
        <v>43.817787418655101</v>
      </c>
    </row>
    <row r="11" spans="1:19" x14ac:dyDescent="0.25">
      <c r="A11" s="62">
        <v>26</v>
      </c>
      <c r="B11" s="53">
        <v>17.404624699102779</v>
      </c>
      <c r="C11" s="53">
        <v>82.595375300897217</v>
      </c>
      <c r="D11" s="53">
        <v>50</v>
      </c>
      <c r="E11" s="53">
        <v>50</v>
      </c>
      <c r="F11" s="53">
        <f>SUM(B11:C11)</f>
        <v>100</v>
      </c>
      <c r="G11" s="53">
        <f>0.1*C11</f>
        <v>8.2595375300897214</v>
      </c>
      <c r="H11" s="53">
        <f t="shared" si="0"/>
        <v>30.973265737836456</v>
      </c>
      <c r="I11" s="53">
        <f t="shared" si="1"/>
        <v>30.973265737836456</v>
      </c>
      <c r="J11" s="53">
        <f>0.4*B11</f>
        <v>6.9618498796411119</v>
      </c>
      <c r="K11" s="53">
        <f>0.3*B11</f>
        <v>5.2213874097308333</v>
      </c>
      <c r="L11" s="53">
        <f>0.25*B11</f>
        <v>4.3511561747756948</v>
      </c>
      <c r="M11" s="53">
        <v>0</v>
      </c>
      <c r="N11" s="53">
        <f>0.05*C11</f>
        <v>4.1297687650448607</v>
      </c>
      <c r="O11" s="53">
        <f>0.05*C11</f>
        <v>4.1297687650448607</v>
      </c>
      <c r="P11" s="53">
        <f>0.05*C11</f>
        <v>4.1297687650448607</v>
      </c>
      <c r="Q11" s="53">
        <f>0.025*B11</f>
        <v>0.43511561747756949</v>
      </c>
      <c r="R11" s="53">
        <f>0.025*B11</f>
        <v>0.43511561747756949</v>
      </c>
      <c r="S11" s="63">
        <f t="shared" si="2"/>
        <v>38.053468524327087</v>
      </c>
    </row>
    <row r="12" spans="1:19" x14ac:dyDescent="0.25">
      <c r="A12" s="62">
        <v>20</v>
      </c>
      <c r="B12" s="53">
        <v>18.599319277677981</v>
      </c>
      <c r="C12" s="53">
        <v>81.400680722322022</v>
      </c>
      <c r="D12" s="53">
        <v>50</v>
      </c>
      <c r="E12" s="53">
        <v>50</v>
      </c>
      <c r="F12" s="53">
        <f>SUM(B12:C12)</f>
        <v>100</v>
      </c>
      <c r="G12" s="53">
        <f>0.1*C12</f>
        <v>8.1400680722322019</v>
      </c>
      <c r="H12" s="53">
        <f t="shared" si="0"/>
        <v>30.525255270870755</v>
      </c>
      <c r="I12" s="53">
        <f t="shared" si="1"/>
        <v>30.525255270870755</v>
      </c>
      <c r="J12" s="53">
        <f>0.4*B12</f>
        <v>7.4397277110711926</v>
      </c>
      <c r="K12" s="53">
        <f>0.3*B12</f>
        <v>5.5797957833033944</v>
      </c>
      <c r="L12" s="53">
        <f>0.25*B12</f>
        <v>4.6498298194194954</v>
      </c>
      <c r="M12" s="53">
        <v>0</v>
      </c>
      <c r="N12" s="53">
        <f>0.05*C12</f>
        <v>4.0700340361161009</v>
      </c>
      <c r="O12" s="53">
        <f>0.05*C12</f>
        <v>4.0700340361161009</v>
      </c>
      <c r="P12" s="53">
        <f>0.05*C12</f>
        <v>4.0700340361161009</v>
      </c>
      <c r="Q12" s="53">
        <f>0.025*B12</f>
        <v>0.46498298194194954</v>
      </c>
      <c r="R12" s="53">
        <f>0.025*B12</f>
        <v>0.46498298194194954</v>
      </c>
      <c r="S12" s="63">
        <f t="shared" si="2"/>
        <v>38.949489458258491</v>
      </c>
    </row>
    <row r="13" spans="1:19" x14ac:dyDescent="0.25">
      <c r="A13" s="62">
        <v>4</v>
      </c>
      <c r="B13" s="53">
        <v>19.825035922576284</v>
      </c>
      <c r="C13" s="53">
        <v>80.174964077423709</v>
      </c>
      <c r="D13" s="53">
        <v>50</v>
      </c>
      <c r="E13" s="53">
        <v>50</v>
      </c>
      <c r="F13" s="53">
        <f>SUM(B13:C13)</f>
        <v>100</v>
      </c>
      <c r="G13" s="53">
        <f>0.1*C13</f>
        <v>8.0174964077423709</v>
      </c>
      <c r="H13" s="53">
        <f t="shared" si="0"/>
        <v>30.065611529033895</v>
      </c>
      <c r="I13" s="53">
        <f t="shared" si="1"/>
        <v>30.065611529033895</v>
      </c>
      <c r="J13" s="53">
        <f>0.4*B13</f>
        <v>7.9300143690305136</v>
      </c>
      <c r="K13" s="53">
        <f>0.3*B13</f>
        <v>5.9475107767728845</v>
      </c>
      <c r="L13" s="53">
        <f>0.25*B13</f>
        <v>4.9562589806440709</v>
      </c>
      <c r="M13" s="53">
        <v>0</v>
      </c>
      <c r="N13" s="53">
        <f>0.05*C13</f>
        <v>4.0087482038711855</v>
      </c>
      <c r="O13" s="53">
        <f>0.05*C13</f>
        <v>4.0087482038711855</v>
      </c>
      <c r="P13" s="53">
        <f>0.05*C13</f>
        <v>4.0087482038711855</v>
      </c>
      <c r="Q13" s="53">
        <f>0.025*B13</f>
        <v>0.4956258980644071</v>
      </c>
      <c r="R13" s="53">
        <f>0.025*B13</f>
        <v>0.4956258980644071</v>
      </c>
      <c r="S13" s="63">
        <f t="shared" si="2"/>
        <v>39.868776941932211</v>
      </c>
    </row>
    <row r="14" spans="1:19" x14ac:dyDescent="0.25">
      <c r="A14" s="62">
        <v>28</v>
      </c>
      <c r="B14" s="53">
        <v>14.035989717223652</v>
      </c>
      <c r="C14" s="53">
        <v>85.964010282776343</v>
      </c>
      <c r="D14" s="53">
        <v>50</v>
      </c>
      <c r="E14" s="53">
        <v>50</v>
      </c>
      <c r="F14" s="53">
        <f>SUM(B14:C14)</f>
        <v>100</v>
      </c>
      <c r="G14" s="53">
        <f>0.1*C14</f>
        <v>8.5964010282776346</v>
      </c>
      <c r="H14" s="53">
        <f t="shared" si="0"/>
        <v>32.236503856041132</v>
      </c>
      <c r="I14" s="53">
        <f t="shared" si="1"/>
        <v>32.236503856041132</v>
      </c>
      <c r="J14" s="53">
        <f>0.4*B14</f>
        <v>5.6143958868894615</v>
      </c>
      <c r="K14" s="53">
        <f>0.3*B14</f>
        <v>4.2107969151670952</v>
      </c>
      <c r="L14" s="53">
        <f>0.25*B14</f>
        <v>3.508997429305913</v>
      </c>
      <c r="M14" s="53">
        <v>0</v>
      </c>
      <c r="N14" s="53">
        <f>0.05*C14</f>
        <v>4.2982005141388173</v>
      </c>
      <c r="O14" s="53">
        <f>0.05*C14</f>
        <v>4.2982005141388173</v>
      </c>
      <c r="P14" s="53">
        <f>0.05*C14</f>
        <v>4.2982005141388173</v>
      </c>
      <c r="Q14" s="53">
        <f>0.025*B14</f>
        <v>0.35089974293059134</v>
      </c>
      <c r="R14" s="53">
        <f>0.025*B14</f>
        <v>0.35089974293059134</v>
      </c>
      <c r="S14" s="63">
        <f t="shared" si="2"/>
        <v>35.526992287917736</v>
      </c>
    </row>
    <row r="15" spans="1:19" x14ac:dyDescent="0.25">
      <c r="A15" s="62">
        <v>5</v>
      </c>
      <c r="B15" s="53">
        <v>22.69863848811217</v>
      </c>
      <c r="C15" s="53">
        <v>77.301361511887833</v>
      </c>
      <c r="D15" s="53">
        <v>50</v>
      </c>
      <c r="E15" s="53">
        <v>50</v>
      </c>
      <c r="F15" s="53">
        <f>SUM(B15:C15)</f>
        <v>100</v>
      </c>
      <c r="G15" s="53">
        <f>0.1*C15</f>
        <v>7.7301361511887841</v>
      </c>
      <c r="H15" s="53">
        <f t="shared" si="0"/>
        <v>28.988010566957932</v>
      </c>
      <c r="I15" s="53">
        <f t="shared" si="1"/>
        <v>28.988010566957932</v>
      </c>
      <c r="J15" s="53">
        <f>0.4*B15</f>
        <v>9.0794553952448691</v>
      </c>
      <c r="K15" s="53">
        <f>0.3*B15</f>
        <v>6.8095915464336505</v>
      </c>
      <c r="L15" s="53">
        <f>0.25*B15</f>
        <v>5.6746596220280425</v>
      </c>
      <c r="M15" s="53">
        <v>0</v>
      </c>
      <c r="N15" s="53">
        <f>0.05*C15</f>
        <v>3.865068075594392</v>
      </c>
      <c r="O15" s="53">
        <f>0.05*C15</f>
        <v>3.865068075594392</v>
      </c>
      <c r="P15" s="53">
        <f>0.05*C15</f>
        <v>3.865068075594392</v>
      </c>
      <c r="Q15" s="53">
        <f>0.025*B15</f>
        <v>0.56746596220280432</v>
      </c>
      <c r="R15" s="53">
        <f>0.025*B15</f>
        <v>0.56746596220280432</v>
      </c>
      <c r="S15" s="63">
        <f t="shared" si="2"/>
        <v>42.023978866084136</v>
      </c>
    </row>
    <row r="16" spans="1:19" x14ac:dyDescent="0.25">
      <c r="A16" s="62">
        <v>11</v>
      </c>
      <c r="B16" s="53">
        <v>23.429999342408099</v>
      </c>
      <c r="C16" s="53">
        <v>76.570000657591905</v>
      </c>
      <c r="D16" s="53">
        <v>50</v>
      </c>
      <c r="E16" s="53">
        <v>50</v>
      </c>
      <c r="F16" s="53">
        <f>SUM(B16:C16)</f>
        <v>100</v>
      </c>
      <c r="G16" s="53">
        <f>0.1*C16</f>
        <v>7.657000065759191</v>
      </c>
      <c r="H16" s="53">
        <f t="shared" si="0"/>
        <v>28.713750246596959</v>
      </c>
      <c r="I16" s="53">
        <f t="shared" si="1"/>
        <v>28.713750246596959</v>
      </c>
      <c r="J16" s="53">
        <f>0.4*B16</f>
        <v>9.3719997369632395</v>
      </c>
      <c r="K16" s="53">
        <f>0.3*B16</f>
        <v>7.0289998027224296</v>
      </c>
      <c r="L16" s="53">
        <f>0.25*B16</f>
        <v>5.8574998356020247</v>
      </c>
      <c r="M16" s="53">
        <v>0</v>
      </c>
      <c r="N16" s="53">
        <f>0.05*C16</f>
        <v>3.8285000328795955</v>
      </c>
      <c r="O16" s="53">
        <f>0.05*C16</f>
        <v>3.8285000328795955</v>
      </c>
      <c r="P16" s="53">
        <f>0.05*C16</f>
        <v>3.8285000328795955</v>
      </c>
      <c r="Q16" s="53">
        <f>0.025*B16</f>
        <v>0.58574998356020247</v>
      </c>
      <c r="R16" s="53">
        <f>0.025*B16</f>
        <v>0.58574998356020247</v>
      </c>
      <c r="S16" s="63">
        <f t="shared" si="2"/>
        <v>42.572499506806082</v>
      </c>
    </row>
    <row r="17" spans="1:19" x14ac:dyDescent="0.25">
      <c r="A17" s="62">
        <v>21</v>
      </c>
      <c r="B17" s="53">
        <v>24.438526409232132</v>
      </c>
      <c r="C17" s="53">
        <v>75.561473590767861</v>
      </c>
      <c r="D17" s="53">
        <v>50</v>
      </c>
      <c r="E17" s="53">
        <v>50</v>
      </c>
      <c r="F17" s="53">
        <f>SUM(B17:C17)</f>
        <v>100</v>
      </c>
      <c r="G17" s="53">
        <f>0.1*C17</f>
        <v>7.5561473590767863</v>
      </c>
      <c r="H17" s="53">
        <f t="shared" si="0"/>
        <v>28.335552596537948</v>
      </c>
      <c r="I17" s="53">
        <f t="shared" si="1"/>
        <v>28.335552596537948</v>
      </c>
      <c r="J17" s="53">
        <f>0.4*B17</f>
        <v>9.7754105636928532</v>
      </c>
      <c r="K17" s="53">
        <f>0.3*B17</f>
        <v>7.3315579227696395</v>
      </c>
      <c r="L17" s="53">
        <f>0.25*B17</f>
        <v>6.109631602308033</v>
      </c>
      <c r="M17" s="53">
        <v>0</v>
      </c>
      <c r="N17" s="53">
        <f>0.05*C17</f>
        <v>3.7780736795383931</v>
      </c>
      <c r="O17" s="53">
        <f>0.05*C17</f>
        <v>3.7780736795383931</v>
      </c>
      <c r="P17" s="53">
        <f>0.05*C17</f>
        <v>3.7780736795383931</v>
      </c>
      <c r="Q17" s="53">
        <f>0.025*B17</f>
        <v>0.61096316023080333</v>
      </c>
      <c r="R17" s="53">
        <f>0.025*B17</f>
        <v>0.61096316023080333</v>
      </c>
      <c r="S17" s="63">
        <f t="shared" si="2"/>
        <v>43.328894806924104</v>
      </c>
    </row>
    <row r="18" spans="1:19" x14ac:dyDescent="0.25">
      <c r="A18" s="62">
        <v>24</v>
      </c>
      <c r="B18" s="53">
        <v>22.402168624452631</v>
      </c>
      <c r="C18" s="53">
        <v>77.597831375547372</v>
      </c>
      <c r="D18" s="53">
        <v>50</v>
      </c>
      <c r="E18" s="53">
        <v>50</v>
      </c>
      <c r="F18" s="53">
        <f>SUM(B18:C18)</f>
        <v>100</v>
      </c>
      <c r="G18" s="53">
        <f>0.1*C18</f>
        <v>7.7597831375547379</v>
      </c>
      <c r="H18" s="53">
        <f t="shared" si="0"/>
        <v>29.099186765830261</v>
      </c>
      <c r="I18" s="53">
        <f t="shared" si="1"/>
        <v>29.099186765830261</v>
      </c>
      <c r="J18" s="53">
        <f>0.4*B18</f>
        <v>8.9608674497810537</v>
      </c>
      <c r="K18" s="53">
        <f>0.3*B18</f>
        <v>6.7206505873357889</v>
      </c>
      <c r="L18" s="53">
        <f>0.25*B18</f>
        <v>5.6005421561131579</v>
      </c>
      <c r="M18" s="53">
        <v>0</v>
      </c>
      <c r="N18" s="53">
        <f>0.05*C18</f>
        <v>3.879891568777369</v>
      </c>
      <c r="O18" s="53">
        <f>0.05*C18</f>
        <v>3.879891568777369</v>
      </c>
      <c r="P18" s="53">
        <f>0.05*C18</f>
        <v>3.879891568777369</v>
      </c>
      <c r="Q18" s="53">
        <f>0.025*B18</f>
        <v>0.56005421561131585</v>
      </c>
      <c r="R18" s="53">
        <f>0.025*B18</f>
        <v>0.56005421561131585</v>
      </c>
      <c r="S18" s="63">
        <f t="shared" si="2"/>
        <v>41.801626468339478</v>
      </c>
    </row>
    <row r="19" spans="1:19" x14ac:dyDescent="0.25">
      <c r="A19" s="62">
        <v>23</v>
      </c>
      <c r="B19" s="53">
        <v>16.483651309735599</v>
      </c>
      <c r="C19" s="53">
        <v>83.516348690264408</v>
      </c>
      <c r="D19" s="53">
        <v>50</v>
      </c>
      <c r="E19" s="53">
        <v>50</v>
      </c>
      <c r="F19" s="53">
        <f>SUM(B19:C19)</f>
        <v>100</v>
      </c>
      <c r="G19" s="53">
        <f>0.1*C19</f>
        <v>8.3516348690264408</v>
      </c>
      <c r="H19" s="53">
        <f t="shared" si="0"/>
        <v>31.318630758849149</v>
      </c>
      <c r="I19" s="53">
        <f t="shared" si="1"/>
        <v>31.318630758849149</v>
      </c>
      <c r="J19" s="53">
        <f>0.4*B19</f>
        <v>6.5934605238942403</v>
      </c>
      <c r="K19" s="53">
        <f>0.3*B19</f>
        <v>4.9450953929206793</v>
      </c>
      <c r="L19" s="53">
        <f>0.25*B19</f>
        <v>4.1209128274338997</v>
      </c>
      <c r="M19" s="53">
        <v>0</v>
      </c>
      <c r="N19" s="53">
        <f>0.05*C19</f>
        <v>4.1758174345132204</v>
      </c>
      <c r="O19" s="53">
        <f>0.05*C19</f>
        <v>4.1758174345132204</v>
      </c>
      <c r="P19" s="53">
        <f>0.05*C19</f>
        <v>4.1758174345132204</v>
      </c>
      <c r="Q19" s="53">
        <f>0.025*B19</f>
        <v>0.41209128274339002</v>
      </c>
      <c r="R19" s="53">
        <f>0.025*B19</f>
        <v>0.41209128274339002</v>
      </c>
      <c r="S19" s="63">
        <f t="shared" si="2"/>
        <v>37.362738482301701</v>
      </c>
    </row>
    <row r="20" spans="1:19" x14ac:dyDescent="0.25">
      <c r="A20" s="62">
        <v>22</v>
      </c>
      <c r="B20" s="53">
        <v>28.173706127305177</v>
      </c>
      <c r="C20" s="53">
        <v>71.826293872694819</v>
      </c>
      <c r="D20" s="53">
        <v>50</v>
      </c>
      <c r="E20" s="53">
        <v>50</v>
      </c>
      <c r="F20" s="53">
        <f>SUM(B20:C20)</f>
        <v>100</v>
      </c>
      <c r="G20" s="53">
        <f>0.1*C20</f>
        <v>7.1826293872694826</v>
      </c>
      <c r="H20" s="53">
        <f t="shared" si="0"/>
        <v>26.934860202260559</v>
      </c>
      <c r="I20" s="53">
        <f t="shared" si="1"/>
        <v>26.934860202260559</v>
      </c>
      <c r="J20" s="53">
        <f>0.4*B20</f>
        <v>11.269482450922071</v>
      </c>
      <c r="K20" s="53">
        <f>0.3*B20</f>
        <v>8.4521118381915521</v>
      </c>
      <c r="L20" s="53">
        <f>0.25*B20</f>
        <v>7.0434265318262943</v>
      </c>
      <c r="M20" s="53">
        <v>0</v>
      </c>
      <c r="N20" s="53">
        <f>0.05*C20</f>
        <v>3.5913146936347413</v>
      </c>
      <c r="O20" s="53">
        <f>0.05*C20</f>
        <v>3.5913146936347413</v>
      </c>
      <c r="P20" s="53">
        <f>0.05*C20</f>
        <v>3.5913146936347413</v>
      </c>
      <c r="Q20" s="53">
        <f>0.025*B20</f>
        <v>0.70434265318262945</v>
      </c>
      <c r="R20" s="53">
        <f>0.025*B20</f>
        <v>0.70434265318262945</v>
      </c>
      <c r="S20" s="63">
        <f t="shared" si="2"/>
        <v>46.130279595478882</v>
      </c>
    </row>
    <row r="21" spans="1:19" x14ac:dyDescent="0.25">
      <c r="A21" s="62">
        <v>6</v>
      </c>
      <c r="B21" s="53">
        <v>20.209915140687805</v>
      </c>
      <c r="C21" s="53">
        <v>79.790084859312202</v>
      </c>
      <c r="D21" s="53">
        <v>50</v>
      </c>
      <c r="E21" s="53">
        <v>50</v>
      </c>
      <c r="F21" s="53">
        <f>SUM(B21:C21)</f>
        <v>100</v>
      </c>
      <c r="G21" s="53">
        <f>0.1*C21</f>
        <v>7.9790084859312209</v>
      </c>
      <c r="H21" s="53">
        <f t="shared" si="0"/>
        <v>29.921281822242072</v>
      </c>
      <c r="I21" s="53">
        <f t="shared" si="1"/>
        <v>29.921281822242072</v>
      </c>
      <c r="J21" s="53">
        <f>0.4*B21</f>
        <v>8.0839660562751217</v>
      </c>
      <c r="K21" s="53">
        <f>0.3*B21</f>
        <v>6.0629745422063417</v>
      </c>
      <c r="L21" s="53">
        <f>0.25*B21</f>
        <v>5.0524787851719513</v>
      </c>
      <c r="M21" s="53">
        <v>0</v>
      </c>
      <c r="N21" s="53">
        <f>0.05*C21</f>
        <v>3.9895042429656105</v>
      </c>
      <c r="O21" s="53">
        <f>0.05*C21</f>
        <v>3.9895042429656105</v>
      </c>
      <c r="P21" s="53">
        <f>0.05*C21</f>
        <v>3.9895042429656105</v>
      </c>
      <c r="Q21" s="53">
        <f>0.025*B21</f>
        <v>0.5052478785171951</v>
      </c>
      <c r="R21" s="53">
        <f>0.025*B21</f>
        <v>0.5052478785171951</v>
      </c>
      <c r="S21" s="63">
        <f t="shared" si="2"/>
        <v>40.157436355515856</v>
      </c>
    </row>
    <row r="22" spans="1:19" x14ac:dyDescent="0.25">
      <c r="A22" s="62">
        <v>10</v>
      </c>
      <c r="B22" s="53">
        <v>17.525211229217771</v>
      </c>
      <c r="C22" s="53">
        <v>82.474788770782226</v>
      </c>
      <c r="D22" s="53">
        <v>50</v>
      </c>
      <c r="E22" s="53">
        <v>50</v>
      </c>
      <c r="F22" s="53">
        <f>SUM(B22:C22)</f>
        <v>100</v>
      </c>
      <c r="G22" s="53">
        <f>0.1*C22</f>
        <v>8.2474788770782226</v>
      </c>
      <c r="H22" s="53">
        <f t="shared" si="0"/>
        <v>30.928045789043338</v>
      </c>
      <c r="I22" s="53">
        <f t="shared" si="1"/>
        <v>30.928045789043338</v>
      </c>
      <c r="J22" s="53">
        <f>0.4*B22</f>
        <v>7.0100844916871088</v>
      </c>
      <c r="K22" s="53">
        <f>0.3*B22</f>
        <v>5.2575633687653314</v>
      </c>
      <c r="L22" s="53">
        <f>0.25*B22</f>
        <v>4.3813028073044427</v>
      </c>
      <c r="M22" s="53">
        <v>0</v>
      </c>
      <c r="N22" s="53">
        <f>0.05*C22</f>
        <v>4.1237394385391113</v>
      </c>
      <c r="O22" s="53">
        <f>0.05*C22</f>
        <v>4.1237394385391113</v>
      </c>
      <c r="P22" s="53">
        <f>0.05*C22</f>
        <v>4.1237394385391113</v>
      </c>
      <c r="Q22" s="53">
        <f>0.025*B22</f>
        <v>0.4381302807304443</v>
      </c>
      <c r="R22" s="53">
        <f>0.025*B22</f>
        <v>0.4381302807304443</v>
      </c>
      <c r="S22" s="63">
        <f t="shared" si="2"/>
        <v>38.143908421913324</v>
      </c>
    </row>
    <row r="23" spans="1:19" x14ac:dyDescent="0.25">
      <c r="A23" s="62">
        <v>7</v>
      </c>
      <c r="B23" s="53">
        <v>34.429790535298679</v>
      </c>
      <c r="C23" s="53">
        <v>65.570209464701321</v>
      </c>
      <c r="D23" s="53">
        <v>50</v>
      </c>
      <c r="E23" s="53">
        <v>50</v>
      </c>
      <c r="F23" s="53">
        <f>SUM(B23:C23)</f>
        <v>100</v>
      </c>
      <c r="G23" s="53">
        <f>0.1*C23</f>
        <v>6.5570209464701321</v>
      </c>
      <c r="H23" s="53">
        <f t="shared" si="0"/>
        <v>24.588828549262992</v>
      </c>
      <c r="I23" s="53">
        <f t="shared" si="1"/>
        <v>24.588828549262992</v>
      </c>
      <c r="J23" s="53">
        <f>0.4*B23</f>
        <v>13.771916214119472</v>
      </c>
      <c r="K23" s="53">
        <f>0.3*B23</f>
        <v>10.328937160589604</v>
      </c>
      <c r="L23" s="53">
        <f>0.25*B23</f>
        <v>8.6074476338246697</v>
      </c>
      <c r="M23" s="53">
        <v>0</v>
      </c>
      <c r="N23" s="53">
        <f>0.05*C23</f>
        <v>3.2785104732350661</v>
      </c>
      <c r="O23" s="53">
        <f>0.05*C23</f>
        <v>3.2785104732350661</v>
      </c>
      <c r="P23" s="53">
        <f>0.05*C23</f>
        <v>3.2785104732350661</v>
      </c>
      <c r="Q23" s="53">
        <f>0.025*B23</f>
        <v>0.86074476338246697</v>
      </c>
      <c r="R23" s="53">
        <f>0.025*B23</f>
        <v>0.86074476338246697</v>
      </c>
      <c r="S23" s="63">
        <f t="shared" si="2"/>
        <v>50.822342901474016</v>
      </c>
    </row>
    <row r="24" spans="1:19" x14ac:dyDescent="0.25">
      <c r="A24" s="62">
        <v>16</v>
      </c>
      <c r="B24" s="53">
        <v>53.333333333333336</v>
      </c>
      <c r="C24" s="53">
        <v>46.666666666666664</v>
      </c>
      <c r="D24" s="53">
        <v>50</v>
      </c>
      <c r="E24" s="53">
        <v>50</v>
      </c>
      <c r="F24" s="53">
        <f>SUM(B24:C24)</f>
        <v>100</v>
      </c>
      <c r="G24" s="53">
        <f>0.1*C24</f>
        <v>4.666666666666667</v>
      </c>
      <c r="H24" s="53">
        <f t="shared" si="0"/>
        <v>17.499999999999993</v>
      </c>
      <c r="I24" s="53">
        <f t="shared" si="1"/>
        <v>17.499999999999993</v>
      </c>
      <c r="J24" s="53">
        <f>0.4*B24</f>
        <v>21.333333333333336</v>
      </c>
      <c r="K24" s="53">
        <f>0.3*B24</f>
        <v>16</v>
      </c>
      <c r="L24" s="53">
        <f>0.25*B24</f>
        <v>13.333333333333334</v>
      </c>
      <c r="M24" s="53">
        <v>0</v>
      </c>
      <c r="N24" s="53">
        <f>0.05*C24</f>
        <v>2.3333333333333335</v>
      </c>
      <c r="O24" s="53">
        <f>0.05*C24</f>
        <v>2.3333333333333335</v>
      </c>
      <c r="P24" s="53">
        <f>0.05*C24</f>
        <v>2.3333333333333335</v>
      </c>
      <c r="Q24" s="53">
        <f>0.025*B24</f>
        <v>1.3333333333333335</v>
      </c>
      <c r="R24" s="53">
        <f>0.025*B24</f>
        <v>1.3333333333333335</v>
      </c>
      <c r="S24" s="63">
        <f t="shared" si="2"/>
        <v>65.000000000000014</v>
      </c>
    </row>
    <row r="25" spans="1:19" x14ac:dyDescent="0.25">
      <c r="A25" s="62">
        <v>25</v>
      </c>
      <c r="B25" s="53">
        <v>25.721315142026391</v>
      </c>
      <c r="C25" s="53">
        <v>74.278684857973616</v>
      </c>
      <c r="D25" s="53">
        <v>50</v>
      </c>
      <c r="E25" s="53">
        <v>50</v>
      </c>
      <c r="F25" s="53">
        <f>SUM(B25:C25)</f>
        <v>100</v>
      </c>
      <c r="G25" s="53">
        <f>0.1*C25</f>
        <v>7.4278684857973616</v>
      </c>
      <c r="H25" s="53">
        <f t="shared" si="0"/>
        <v>27.854506821740099</v>
      </c>
      <c r="I25" s="53">
        <f t="shared" si="1"/>
        <v>27.854506821740099</v>
      </c>
      <c r="J25" s="53">
        <f>0.4*B25</f>
        <v>10.288526056810557</v>
      </c>
      <c r="K25" s="53">
        <f>0.3*B25</f>
        <v>7.716394542607917</v>
      </c>
      <c r="L25" s="53">
        <f>0.25*B25</f>
        <v>6.4303287855065978</v>
      </c>
      <c r="M25" s="53">
        <v>0</v>
      </c>
      <c r="N25" s="53">
        <f>0.05*C25</f>
        <v>3.7139342428986808</v>
      </c>
      <c r="O25" s="53">
        <f>0.05*C25</f>
        <v>3.7139342428986808</v>
      </c>
      <c r="P25" s="53">
        <f>0.05*C25</f>
        <v>3.7139342428986808</v>
      </c>
      <c r="Q25" s="53">
        <f>0.025*B25</f>
        <v>0.64303287855065983</v>
      </c>
      <c r="R25" s="53">
        <f>0.025*B25</f>
        <v>0.64303287855065983</v>
      </c>
      <c r="S25" s="63">
        <f t="shared" si="2"/>
        <v>44.290986356519802</v>
      </c>
    </row>
    <row r="26" spans="1:19" x14ac:dyDescent="0.25">
      <c r="A26" s="62">
        <v>17</v>
      </c>
      <c r="B26" s="53">
        <v>36.144578313253014</v>
      </c>
      <c r="C26" s="53">
        <v>63.855421686746986</v>
      </c>
      <c r="D26" s="53">
        <v>50</v>
      </c>
      <c r="E26" s="53">
        <v>50</v>
      </c>
      <c r="F26" s="53">
        <f>SUM(B26:C26)</f>
        <v>100</v>
      </c>
      <c r="G26" s="53">
        <f>0.1*C26</f>
        <v>6.3855421686746991</v>
      </c>
      <c r="H26" s="53">
        <f t="shared" si="0"/>
        <v>23.945783132530117</v>
      </c>
      <c r="I26" s="53">
        <f t="shared" si="1"/>
        <v>23.945783132530117</v>
      </c>
      <c r="J26" s="53">
        <f>0.4*B26</f>
        <v>14.457831325301207</v>
      </c>
      <c r="K26" s="53">
        <f>0.3*B26</f>
        <v>10.843373493975903</v>
      </c>
      <c r="L26" s="53">
        <f>0.25*B26</f>
        <v>9.0361445783132535</v>
      </c>
      <c r="M26" s="53">
        <v>0</v>
      </c>
      <c r="N26" s="53">
        <f>0.05*C26</f>
        <v>3.1927710843373496</v>
      </c>
      <c r="O26" s="53">
        <f>0.05*C26</f>
        <v>3.1927710843373496</v>
      </c>
      <c r="P26" s="53">
        <f>0.05*C26</f>
        <v>3.1927710843373496</v>
      </c>
      <c r="Q26" s="53">
        <f>0.025*B26</f>
        <v>0.90361445783132543</v>
      </c>
      <c r="R26" s="53">
        <f>0.025*B26</f>
        <v>0.90361445783132543</v>
      </c>
      <c r="S26" s="63">
        <f t="shared" si="2"/>
        <v>52.108433734939766</v>
      </c>
    </row>
    <row r="27" spans="1:19" x14ac:dyDescent="0.25">
      <c r="A27" s="62">
        <v>8</v>
      </c>
      <c r="B27" s="53">
        <v>25.530599629095406</v>
      </c>
      <c r="C27" s="53">
        <v>74.469400370904594</v>
      </c>
      <c r="D27" s="53">
        <v>50</v>
      </c>
      <c r="E27" s="53">
        <v>50</v>
      </c>
      <c r="F27" s="53">
        <f>SUM(B27:C27)</f>
        <v>100</v>
      </c>
      <c r="G27" s="53">
        <f>0.1*C27</f>
        <v>7.4469400370904602</v>
      </c>
      <c r="H27" s="53">
        <f t="shared" si="0"/>
        <v>27.926025139089226</v>
      </c>
      <c r="I27" s="53">
        <f t="shared" si="1"/>
        <v>27.926025139089226</v>
      </c>
      <c r="J27" s="53">
        <f>0.4*B27</f>
        <v>10.212239851638163</v>
      </c>
      <c r="K27" s="53">
        <f>0.3*B27</f>
        <v>7.6591798887286213</v>
      </c>
      <c r="L27" s="53">
        <f>0.25*B27</f>
        <v>6.3826499072738514</v>
      </c>
      <c r="M27" s="53">
        <v>0</v>
      </c>
      <c r="N27" s="53">
        <f>0.05*C27</f>
        <v>3.7234700185452301</v>
      </c>
      <c r="O27" s="53">
        <f>0.05*C27</f>
        <v>3.7234700185452301</v>
      </c>
      <c r="P27" s="53">
        <f>0.05*C27</f>
        <v>3.7234700185452301</v>
      </c>
      <c r="Q27" s="53">
        <f>0.025*B27</f>
        <v>0.63826499072738518</v>
      </c>
      <c r="R27" s="53">
        <f>0.025*B27</f>
        <v>0.63826499072738518</v>
      </c>
      <c r="S27" s="63">
        <f t="shared" si="2"/>
        <v>44.147949721821547</v>
      </c>
    </row>
    <row r="28" spans="1:19" x14ac:dyDescent="0.25">
      <c r="A28" s="62">
        <v>12</v>
      </c>
      <c r="B28" s="53">
        <v>16.645150185041743</v>
      </c>
      <c r="C28" s="53">
        <v>83.354849814958257</v>
      </c>
      <c r="D28" s="53">
        <v>50</v>
      </c>
      <c r="E28" s="53">
        <v>50</v>
      </c>
      <c r="F28" s="53">
        <f>SUM(B28:C28)</f>
        <v>100</v>
      </c>
      <c r="G28" s="53">
        <f>0.1*C28</f>
        <v>8.3354849814958261</v>
      </c>
      <c r="H28" s="53">
        <f t="shared" si="0"/>
        <v>31.258068680609348</v>
      </c>
      <c r="I28" s="53">
        <f t="shared" si="1"/>
        <v>31.258068680609348</v>
      </c>
      <c r="J28" s="53">
        <f>0.4*B28</f>
        <v>6.6580600740166975</v>
      </c>
      <c r="K28" s="53">
        <f>0.3*B28</f>
        <v>4.9935450555125227</v>
      </c>
      <c r="L28" s="53">
        <f>0.25*B28</f>
        <v>4.1612875462604357</v>
      </c>
      <c r="M28" s="53">
        <v>0</v>
      </c>
      <c r="N28" s="53">
        <f>0.05*C28</f>
        <v>4.167742490747913</v>
      </c>
      <c r="O28" s="53">
        <f>0.05*C28</f>
        <v>4.167742490747913</v>
      </c>
      <c r="P28" s="53">
        <f>0.05*C28</f>
        <v>4.167742490747913</v>
      </c>
      <c r="Q28" s="53">
        <f>0.025*B28</f>
        <v>0.4161287546260436</v>
      </c>
      <c r="R28" s="53">
        <f>0.025*B28</f>
        <v>0.4161287546260436</v>
      </c>
      <c r="S28" s="63">
        <f t="shared" si="2"/>
        <v>37.483862638781304</v>
      </c>
    </row>
    <row r="29" spans="1:19" ht="15.75" thickBot="1" x14ac:dyDescent="0.3">
      <c r="A29" s="64">
        <v>9</v>
      </c>
      <c r="B29" s="56">
        <v>16.004437273093988</v>
      </c>
      <c r="C29" s="56">
        <v>83.995562726906016</v>
      </c>
      <c r="D29" s="56">
        <v>50</v>
      </c>
      <c r="E29" s="56">
        <v>50</v>
      </c>
      <c r="F29" s="56">
        <f>SUM(B29:C29)</f>
        <v>100</v>
      </c>
      <c r="G29" s="56">
        <f>0.1*C29</f>
        <v>8.3995562726906012</v>
      </c>
      <c r="H29" s="56">
        <f t="shared" si="0"/>
        <v>31.498336022589754</v>
      </c>
      <c r="I29" s="56">
        <f t="shared" si="1"/>
        <v>31.498336022589754</v>
      </c>
      <c r="J29" s="56">
        <f>0.4*B29</f>
        <v>6.4017749092375951</v>
      </c>
      <c r="K29" s="56">
        <f>0.3*B29</f>
        <v>4.8013311819281963</v>
      </c>
      <c r="L29" s="56">
        <f>0.25*B29</f>
        <v>4.0011093182734969</v>
      </c>
      <c r="M29" s="56">
        <v>0</v>
      </c>
      <c r="N29" s="56">
        <f>0.05*C29</f>
        <v>4.1997781363453006</v>
      </c>
      <c r="O29" s="56">
        <f>0.05*C29</f>
        <v>4.1997781363453006</v>
      </c>
      <c r="P29" s="56">
        <f>0.05*C29</f>
        <v>4.1997781363453006</v>
      </c>
      <c r="Q29" s="56">
        <f>0.025*B29</f>
        <v>0.40011093182734969</v>
      </c>
      <c r="R29" s="56">
        <f>0.025*B29</f>
        <v>0.40011093182734969</v>
      </c>
      <c r="S29" s="65">
        <f t="shared" si="2"/>
        <v>37.003327954820492</v>
      </c>
    </row>
    <row r="30" spans="1:19" x14ac:dyDescent="0.25">
      <c r="B30" s="54"/>
      <c r="C30" s="54"/>
      <c r="F30" s="5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29"/>
  <sheetViews>
    <sheetView zoomScale="85" zoomScaleNormal="85" workbookViewId="0">
      <selection activeCell="H14" sqref="H14"/>
    </sheetView>
  </sheetViews>
  <sheetFormatPr defaultRowHeight="15" x14ac:dyDescent="0.25"/>
  <cols>
    <col min="1" max="1" width="13.42578125" style="1" bestFit="1" customWidth="1"/>
    <col min="2" max="2" width="15.5703125" bestFit="1" customWidth="1"/>
    <col min="3" max="3" width="17.28515625" bestFit="1" customWidth="1"/>
    <col min="4" max="4" width="13.85546875" bestFit="1" customWidth="1"/>
    <col min="5" max="5" width="14.28515625" bestFit="1" customWidth="1"/>
    <col min="6" max="6" width="17.28515625" bestFit="1" customWidth="1"/>
    <col min="7" max="7" width="17.42578125" bestFit="1" customWidth="1"/>
    <col min="8" max="8" width="11" bestFit="1" customWidth="1"/>
    <col min="9" max="9" width="17" bestFit="1" customWidth="1"/>
    <col min="10" max="10" width="17.28515625" bestFit="1" customWidth="1"/>
    <col min="11" max="11" width="16.42578125" bestFit="1" customWidth="1"/>
    <col min="12" max="12" width="16.140625" bestFit="1" customWidth="1"/>
    <col min="13" max="13" width="21" bestFit="1" customWidth="1"/>
    <col min="14" max="14" width="18.5703125" bestFit="1" customWidth="1"/>
    <col min="15" max="15" width="27.5703125" bestFit="1" customWidth="1"/>
    <col min="16" max="16" width="30.7109375" bestFit="1" customWidth="1"/>
    <col min="17" max="17" width="27.7109375" bestFit="1" customWidth="1"/>
    <col min="18" max="18" width="21" bestFit="1" customWidth="1"/>
    <col min="19" max="19" width="16.140625" bestFit="1" customWidth="1"/>
    <col min="20" max="20" width="25.140625" bestFit="1" customWidth="1"/>
    <col min="21" max="21" width="15.140625" bestFit="1" customWidth="1"/>
    <col min="22" max="22" width="27.42578125" bestFit="1" customWidth="1"/>
    <col min="23" max="23" width="30.5703125" bestFit="1" customWidth="1"/>
    <col min="24" max="24" width="20.85546875" bestFit="1" customWidth="1"/>
    <col min="25" max="25" width="16" bestFit="1" customWidth="1"/>
    <col min="26" max="26" width="25" bestFit="1" customWidth="1"/>
    <col min="27" max="27" width="15" bestFit="1" customWidth="1"/>
    <col min="28" max="28" width="21.140625" bestFit="1" customWidth="1"/>
    <col min="29" max="29" width="20.85546875" bestFit="1" customWidth="1"/>
    <col min="30" max="30" width="15.42578125" bestFit="1" customWidth="1"/>
    <col min="31" max="31" width="15.140625" bestFit="1" customWidth="1"/>
    <col min="32" max="32" width="22.28515625" bestFit="1" customWidth="1"/>
    <col min="33" max="33" width="16.85546875" bestFit="1" customWidth="1"/>
    <col min="34" max="34" width="17" bestFit="1" customWidth="1"/>
    <col min="35" max="35" width="15.5703125" bestFit="1" customWidth="1"/>
    <col min="36" max="36" width="17.5703125" bestFit="1" customWidth="1"/>
    <col min="37" max="37" width="10.7109375" bestFit="1" customWidth="1"/>
    <col min="38" max="38" width="11.140625" bestFit="1" customWidth="1"/>
    <col min="39" max="39" width="14.140625" bestFit="1" customWidth="1"/>
    <col min="40" max="40" width="14.28515625" bestFit="1" customWidth="1"/>
    <col min="41" max="41" width="8" bestFit="1" customWidth="1"/>
    <col min="42" max="42" width="14" bestFit="1" customWidth="1"/>
    <col min="43" max="43" width="14.140625" bestFit="1" customWidth="1"/>
    <col min="44" max="44" width="13.42578125" bestFit="1" customWidth="1"/>
    <col min="45" max="45" width="13.140625" bestFit="1" customWidth="1"/>
    <col min="46" max="46" width="18" bestFit="1" customWidth="1"/>
    <col min="47" max="47" width="15.42578125" bestFit="1" customWidth="1"/>
    <col min="48" max="48" width="24.42578125" bestFit="1" customWidth="1"/>
    <col min="49" max="49" width="27.5703125" bestFit="1" customWidth="1"/>
    <col min="50" max="50" width="24.5703125" bestFit="1" customWidth="1"/>
    <col min="51" max="51" width="18" bestFit="1" customWidth="1"/>
    <col min="52" max="52" width="13.140625" bestFit="1" customWidth="1"/>
    <col min="53" max="53" width="22.140625" bestFit="1" customWidth="1"/>
    <col min="54" max="54" width="12" bestFit="1" customWidth="1"/>
    <col min="55" max="55" width="24.28515625" bestFit="1" customWidth="1"/>
    <col min="56" max="56" width="27.42578125" bestFit="1" customWidth="1"/>
    <col min="57" max="57" width="17.85546875" bestFit="1" customWidth="1"/>
    <col min="58" max="58" width="12.85546875" bestFit="1" customWidth="1"/>
    <col min="59" max="59" width="22" bestFit="1" customWidth="1"/>
    <col min="60" max="60" width="11.85546875" bestFit="1" customWidth="1"/>
    <col min="61" max="61" width="18.140625" bestFit="1" customWidth="1"/>
    <col min="62" max="62" width="17.85546875" bestFit="1" customWidth="1"/>
    <col min="63" max="63" width="12.28515625" bestFit="1" customWidth="1"/>
    <col min="64" max="64" width="12" bestFit="1" customWidth="1"/>
    <col min="65" max="65" width="19.140625" bestFit="1" customWidth="1"/>
    <col min="66" max="66" width="13.85546875" bestFit="1" customWidth="1"/>
    <col min="67" max="67" width="14" bestFit="1" customWidth="1"/>
    <col min="68" max="68" width="12.42578125" bestFit="1" customWidth="1"/>
    <col min="69" max="69" width="14.42578125" bestFit="1" customWidth="1"/>
  </cols>
  <sheetData>
    <row r="1" spans="1:69" s="30" customFormat="1" x14ac:dyDescent="0.25">
      <c r="A1" s="31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91</v>
      </c>
      <c r="G1" s="3" t="s">
        <v>92</v>
      </c>
      <c r="H1" s="3" t="s">
        <v>93</v>
      </c>
      <c r="I1" s="3" t="s">
        <v>94</v>
      </c>
      <c r="J1" s="3" t="s">
        <v>95</v>
      </c>
      <c r="K1" s="3" t="s">
        <v>96</v>
      </c>
      <c r="L1" s="3" t="s">
        <v>97</v>
      </c>
      <c r="M1" s="3" t="s">
        <v>98</v>
      </c>
      <c r="N1" s="3" t="s">
        <v>99</v>
      </c>
      <c r="O1" s="3" t="s">
        <v>100</v>
      </c>
      <c r="P1" s="3" t="s">
        <v>101</v>
      </c>
      <c r="Q1" s="3" t="s">
        <v>102</v>
      </c>
      <c r="R1" s="3" t="s">
        <v>103</v>
      </c>
      <c r="S1" s="3" t="s">
        <v>104</v>
      </c>
      <c r="T1" s="3" t="s">
        <v>105</v>
      </c>
      <c r="U1" s="3" t="s">
        <v>106</v>
      </c>
      <c r="V1" s="3" t="s">
        <v>107</v>
      </c>
      <c r="W1" s="3" t="s">
        <v>108</v>
      </c>
      <c r="X1" s="3" t="s">
        <v>109</v>
      </c>
      <c r="Y1" s="3" t="s">
        <v>110</v>
      </c>
      <c r="Z1" s="3" t="s">
        <v>111</v>
      </c>
      <c r="AA1" s="3" t="s">
        <v>112</v>
      </c>
      <c r="AB1" s="3" t="s">
        <v>113</v>
      </c>
      <c r="AC1" s="3" t="s">
        <v>114</v>
      </c>
      <c r="AD1" s="3" t="s">
        <v>115</v>
      </c>
      <c r="AE1" s="3" t="s">
        <v>116</v>
      </c>
      <c r="AF1" s="3" t="s">
        <v>117</v>
      </c>
      <c r="AG1" s="3" t="s">
        <v>118</v>
      </c>
      <c r="AH1" s="3" t="s">
        <v>119</v>
      </c>
      <c r="AI1" s="3" t="s">
        <v>120</v>
      </c>
      <c r="AJ1" s="3" t="s">
        <v>121</v>
      </c>
      <c r="AK1" s="3" t="s">
        <v>29</v>
      </c>
      <c r="AL1" s="3" t="s">
        <v>30</v>
      </c>
      <c r="AM1" s="3" t="s">
        <v>31</v>
      </c>
      <c r="AN1" s="3" t="s">
        <v>32</v>
      </c>
      <c r="AO1" s="3" t="s">
        <v>33</v>
      </c>
      <c r="AP1" s="3" t="s">
        <v>34</v>
      </c>
      <c r="AQ1" s="3" t="s">
        <v>35</v>
      </c>
      <c r="AR1" s="3" t="s">
        <v>36</v>
      </c>
      <c r="AS1" s="3" t="s">
        <v>37</v>
      </c>
      <c r="AT1" s="3" t="s">
        <v>38</v>
      </c>
      <c r="AU1" s="3" t="s">
        <v>39</v>
      </c>
      <c r="AV1" s="3" t="s">
        <v>40</v>
      </c>
      <c r="AW1" s="3" t="s">
        <v>41</v>
      </c>
      <c r="AX1" s="3" t="s">
        <v>42</v>
      </c>
      <c r="AY1" s="3" t="s">
        <v>43</v>
      </c>
      <c r="AZ1" s="3" t="s">
        <v>44</v>
      </c>
      <c r="BA1" s="3" t="s">
        <v>45</v>
      </c>
      <c r="BB1" s="3" t="s">
        <v>46</v>
      </c>
      <c r="BC1" s="3" t="s">
        <v>47</v>
      </c>
      <c r="BD1" s="3" t="s">
        <v>48</v>
      </c>
      <c r="BE1" s="3" t="s">
        <v>49</v>
      </c>
      <c r="BF1" s="3" t="s">
        <v>50</v>
      </c>
      <c r="BG1" s="3" t="s">
        <v>51</v>
      </c>
      <c r="BH1" s="3" t="s">
        <v>52</v>
      </c>
      <c r="BI1" s="3" t="s">
        <v>53</v>
      </c>
      <c r="BJ1" s="3" t="s">
        <v>54</v>
      </c>
      <c r="BK1" s="3" t="s">
        <v>55</v>
      </c>
      <c r="BL1" s="3" t="s">
        <v>56</v>
      </c>
      <c r="BM1" s="3" t="s">
        <v>57</v>
      </c>
      <c r="BN1" s="3" t="s">
        <v>58</v>
      </c>
      <c r="BO1" s="3" t="s">
        <v>59</v>
      </c>
      <c r="BP1" s="3" t="s">
        <v>60</v>
      </c>
      <c r="BQ1" s="3" t="s">
        <v>61</v>
      </c>
    </row>
    <row r="2" spans="1:69" x14ac:dyDescent="0.25">
      <c r="A2" s="32" t="s">
        <v>62</v>
      </c>
      <c r="B2" s="2" t="s">
        <v>63</v>
      </c>
      <c r="C2" s="53">
        <v>21049.97265625</v>
      </c>
      <c r="D2" s="53">
        <v>2808.35498046875</v>
      </c>
      <c r="E2" s="53">
        <v>18241.6171875</v>
      </c>
      <c r="F2" s="53">
        <v>368.09298706054687</v>
      </c>
      <c r="G2" s="53">
        <v>1717.6053466796875</v>
      </c>
      <c r="H2" s="53">
        <v>0</v>
      </c>
      <c r="I2" s="53">
        <v>9.2158126831054687</v>
      </c>
      <c r="J2" s="53">
        <v>700.96710205078125</v>
      </c>
      <c r="K2" s="53">
        <v>6648.705078125</v>
      </c>
      <c r="L2" s="53">
        <v>2499.109375</v>
      </c>
      <c r="M2" s="53">
        <v>9052.583984375</v>
      </c>
      <c r="N2" s="53">
        <v>10.121423721313477</v>
      </c>
      <c r="O2" s="53">
        <v>0.95517539978027344</v>
      </c>
      <c r="P2" s="53">
        <v>2.7697284240275621E-3</v>
      </c>
      <c r="Q2" s="53">
        <v>1.3942731618881226</v>
      </c>
      <c r="R2" s="53">
        <v>0</v>
      </c>
      <c r="S2" s="53">
        <v>0</v>
      </c>
      <c r="T2" s="53">
        <v>0</v>
      </c>
      <c r="U2" s="53">
        <v>0</v>
      </c>
      <c r="V2" s="53">
        <v>0</v>
      </c>
      <c r="W2" s="53">
        <v>0</v>
      </c>
      <c r="X2" s="53">
        <v>0</v>
      </c>
      <c r="Y2" s="53">
        <v>0</v>
      </c>
      <c r="Z2" s="53">
        <v>0</v>
      </c>
      <c r="AA2" s="53">
        <v>0</v>
      </c>
      <c r="AB2" s="53">
        <v>0</v>
      </c>
      <c r="AC2" s="53">
        <v>0</v>
      </c>
      <c r="AD2" s="53">
        <v>0</v>
      </c>
      <c r="AE2" s="53">
        <v>0.39865824580192566</v>
      </c>
      <c r="AF2" s="53">
        <v>0</v>
      </c>
      <c r="AG2" s="53">
        <v>0</v>
      </c>
      <c r="AH2" s="53">
        <v>40.820472717285156</v>
      </c>
      <c r="AI2" s="53">
        <v>0</v>
      </c>
      <c r="AJ2" s="53">
        <v>0</v>
      </c>
      <c r="AK2" s="53">
        <v>0.13341371715068817</v>
      </c>
      <c r="AL2" s="53">
        <v>0.86658626794815063</v>
      </c>
      <c r="AM2" s="53">
        <v>1.7486626282334328E-2</v>
      </c>
      <c r="AN2" s="53">
        <v>8.1596560776233673E-2</v>
      </c>
      <c r="AO2" s="53">
        <v>0</v>
      </c>
      <c r="AP2" s="53">
        <v>4.3780638952739537E-4</v>
      </c>
      <c r="AQ2" s="53">
        <v>3.3300142735242844E-2</v>
      </c>
      <c r="AR2" s="53">
        <v>0.31585338711738586</v>
      </c>
      <c r="AS2" s="53">
        <v>0.11872269213199615</v>
      </c>
      <c r="AT2" s="53">
        <v>0.43005204200744629</v>
      </c>
      <c r="AU2" s="53">
        <v>4.8082834109663963E-4</v>
      </c>
      <c r="AV2" s="53">
        <v>4.5376564230537042E-5</v>
      </c>
      <c r="AW2" s="53">
        <v>1.3157871592284209E-7</v>
      </c>
      <c r="AX2" s="53">
        <v>6.6236338170710951E-5</v>
      </c>
      <c r="AY2" s="53">
        <v>0</v>
      </c>
      <c r="AZ2" s="53">
        <v>0</v>
      </c>
      <c r="BA2" s="53">
        <v>0</v>
      </c>
      <c r="BB2" s="53">
        <v>0</v>
      </c>
      <c r="BC2" s="53">
        <v>0</v>
      </c>
      <c r="BD2" s="53">
        <v>0</v>
      </c>
      <c r="BE2" s="53">
        <v>0</v>
      </c>
      <c r="BF2" s="53">
        <v>0</v>
      </c>
      <c r="BG2" s="53">
        <v>0</v>
      </c>
      <c r="BH2" s="53">
        <v>0</v>
      </c>
      <c r="BI2" s="53">
        <v>0</v>
      </c>
      <c r="BJ2" s="53">
        <v>0</v>
      </c>
      <c r="BK2" s="53">
        <v>0</v>
      </c>
      <c r="BL2" s="53">
        <v>1.8938659195555374E-5</v>
      </c>
      <c r="BM2" s="53">
        <v>0</v>
      </c>
      <c r="BN2" s="53">
        <v>0</v>
      </c>
      <c r="BO2" s="53">
        <v>1.9392173271626234E-3</v>
      </c>
      <c r="BP2" s="53">
        <v>0</v>
      </c>
      <c r="BQ2" s="53">
        <v>0</v>
      </c>
    </row>
    <row r="3" spans="1:69" x14ac:dyDescent="0.25">
      <c r="A3" s="32" t="s">
        <v>64</v>
      </c>
      <c r="B3" s="2" t="s">
        <v>63</v>
      </c>
      <c r="C3" s="53">
        <v>71428.53125</v>
      </c>
      <c r="D3" s="53">
        <v>11401.44921875</v>
      </c>
      <c r="E3" s="53">
        <v>60027.08203125</v>
      </c>
      <c r="F3" s="53">
        <v>1512.270751953125</v>
      </c>
      <c r="G3" s="53">
        <v>6959.5224609375</v>
      </c>
      <c r="H3" s="53">
        <v>0</v>
      </c>
      <c r="I3" s="53">
        <v>37.357639312744141</v>
      </c>
      <c r="J3" s="53">
        <v>2840.231201171875</v>
      </c>
      <c r="K3" s="53">
        <v>21878.671875</v>
      </c>
      <c r="L3" s="53">
        <v>8223.736328125</v>
      </c>
      <c r="M3" s="53">
        <v>29789.037109375</v>
      </c>
      <c r="N3" s="53">
        <v>42.447723388671875</v>
      </c>
      <c r="O3" s="53">
        <v>3.9588520526885986</v>
      </c>
      <c r="P3" s="53">
        <v>1.1558966711163521E-2</v>
      </c>
      <c r="Q3" s="53">
        <v>5.6494207382202148</v>
      </c>
      <c r="R3" s="53">
        <v>0</v>
      </c>
      <c r="S3" s="53">
        <v>0</v>
      </c>
      <c r="T3" s="53">
        <v>0</v>
      </c>
      <c r="U3" s="53">
        <v>0</v>
      </c>
      <c r="V3" s="53">
        <v>0</v>
      </c>
      <c r="W3" s="53">
        <v>0</v>
      </c>
      <c r="X3" s="53">
        <v>0</v>
      </c>
      <c r="Y3" s="53">
        <v>0</v>
      </c>
      <c r="Z3" s="53">
        <v>0</v>
      </c>
      <c r="AA3" s="53">
        <v>0</v>
      </c>
      <c r="AB3" s="53">
        <v>0</v>
      </c>
      <c r="AC3" s="53">
        <v>0</v>
      </c>
      <c r="AD3" s="53">
        <v>0</v>
      </c>
      <c r="AE3" s="53">
        <v>1.3118515014648437</v>
      </c>
      <c r="AF3" s="53">
        <v>0</v>
      </c>
      <c r="AG3" s="53">
        <v>0</v>
      </c>
      <c r="AH3" s="53">
        <v>134.32656860351562</v>
      </c>
      <c r="AI3" s="53">
        <v>0</v>
      </c>
      <c r="AJ3" s="53">
        <v>0</v>
      </c>
      <c r="AK3" s="53">
        <v>0.15962037444114685</v>
      </c>
      <c r="AL3" s="53">
        <v>0.84037959575653076</v>
      </c>
      <c r="AM3" s="53">
        <v>2.1171802654862404E-2</v>
      </c>
      <c r="AN3" s="53">
        <v>9.7433365881443024E-2</v>
      </c>
      <c r="AO3" s="53">
        <v>0</v>
      </c>
      <c r="AP3" s="53">
        <v>5.2300724200904369E-4</v>
      </c>
      <c r="AQ3" s="53">
        <v>3.9763256907463074E-2</v>
      </c>
      <c r="AR3" s="53">
        <v>0.30630159378051758</v>
      </c>
      <c r="AS3" s="53">
        <v>0.11513236910104752</v>
      </c>
      <c r="AT3" s="53">
        <v>0.41704672574996948</v>
      </c>
      <c r="AU3" s="53">
        <v>5.9426843654364347E-4</v>
      </c>
      <c r="AV3" s="53">
        <v>5.5423959565814584E-5</v>
      </c>
      <c r="AW3" s="53">
        <v>1.618256249003025E-7</v>
      </c>
      <c r="AX3" s="53">
        <v>7.9091929364949465E-5</v>
      </c>
      <c r="AY3" s="53">
        <v>0</v>
      </c>
      <c r="AZ3" s="53">
        <v>0</v>
      </c>
      <c r="BA3" s="53">
        <v>0</v>
      </c>
      <c r="BB3" s="53">
        <v>0</v>
      </c>
      <c r="BC3" s="53">
        <v>0</v>
      </c>
      <c r="BD3" s="53">
        <v>0</v>
      </c>
      <c r="BE3" s="53">
        <v>0</v>
      </c>
      <c r="BF3" s="53">
        <v>0</v>
      </c>
      <c r="BG3" s="53">
        <v>0</v>
      </c>
      <c r="BH3" s="53">
        <v>0</v>
      </c>
      <c r="BI3" s="53">
        <v>0</v>
      </c>
      <c r="BJ3" s="53">
        <v>0</v>
      </c>
      <c r="BK3" s="53">
        <v>0</v>
      </c>
      <c r="BL3" s="53">
        <v>1.8365930372965522E-5</v>
      </c>
      <c r="BM3" s="53">
        <v>0</v>
      </c>
      <c r="BN3" s="53">
        <v>0</v>
      </c>
      <c r="BO3" s="53">
        <v>1.8805729923769832E-3</v>
      </c>
      <c r="BP3" s="53">
        <v>0</v>
      </c>
      <c r="BQ3" s="53">
        <v>0</v>
      </c>
    </row>
    <row r="4" spans="1:69" x14ac:dyDescent="0.25">
      <c r="A4" s="32" t="s">
        <v>65</v>
      </c>
      <c r="B4" s="2" t="s">
        <v>63</v>
      </c>
      <c r="C4" s="53">
        <v>6326.08251953125</v>
      </c>
      <c r="D4" s="53">
        <v>2025.500732421875</v>
      </c>
      <c r="E4" s="53">
        <v>4300.58154296875</v>
      </c>
      <c r="F4" s="53">
        <v>324.9033203125</v>
      </c>
      <c r="G4" s="53">
        <v>1135.973388671875</v>
      </c>
      <c r="H4" s="53">
        <v>0</v>
      </c>
      <c r="I4" s="53">
        <v>11.79035758972168</v>
      </c>
      <c r="J4" s="53">
        <v>540.0986328125</v>
      </c>
      <c r="K4" s="53">
        <v>1734.0701904296875</v>
      </c>
      <c r="L4" s="53">
        <v>525.1524658203125</v>
      </c>
      <c r="M4" s="53">
        <v>2033.5875244140625</v>
      </c>
      <c r="N4" s="53">
        <v>11.040288925170898</v>
      </c>
      <c r="O4" s="53">
        <v>0.75835227966308594</v>
      </c>
      <c r="P4" s="53">
        <v>2.264432841911912E-3</v>
      </c>
      <c r="Q4" s="53">
        <v>0.93421274423599243</v>
      </c>
      <c r="R4" s="53">
        <v>0</v>
      </c>
      <c r="S4" s="53">
        <v>0</v>
      </c>
      <c r="T4" s="53">
        <v>0</v>
      </c>
      <c r="U4" s="53">
        <v>0</v>
      </c>
      <c r="V4" s="53">
        <v>0</v>
      </c>
      <c r="W4" s="53">
        <v>0</v>
      </c>
      <c r="X4" s="53">
        <v>0</v>
      </c>
      <c r="Y4" s="53">
        <v>0</v>
      </c>
      <c r="Z4" s="53">
        <v>0</v>
      </c>
      <c r="AA4" s="53">
        <v>0</v>
      </c>
      <c r="AB4" s="53">
        <v>0</v>
      </c>
      <c r="AC4" s="53">
        <v>0</v>
      </c>
      <c r="AD4" s="53">
        <v>0</v>
      </c>
      <c r="AE4" s="53">
        <v>0.27906078100204468</v>
      </c>
      <c r="AF4" s="53">
        <v>0</v>
      </c>
      <c r="AG4" s="53">
        <v>0</v>
      </c>
      <c r="AH4" s="53">
        <v>7.4923224449157715</v>
      </c>
      <c r="AI4" s="53">
        <v>0</v>
      </c>
      <c r="AJ4" s="53">
        <v>0</v>
      </c>
      <c r="AK4" s="53">
        <v>0.32018250226974487</v>
      </c>
      <c r="AL4" s="53">
        <v>0.67981749773025513</v>
      </c>
      <c r="AM4" s="53">
        <v>5.1359329372644424E-2</v>
      </c>
      <c r="AN4" s="53">
        <v>0.1795697957277298</v>
      </c>
      <c r="AO4" s="53">
        <v>0</v>
      </c>
      <c r="AP4" s="53">
        <v>1.8637692555785179E-3</v>
      </c>
      <c r="AQ4" s="53">
        <v>8.5376478731632233E-2</v>
      </c>
      <c r="AR4" s="53">
        <v>0.27411440014839172</v>
      </c>
      <c r="AS4" s="53">
        <v>8.3013854920864105E-2</v>
      </c>
      <c r="AT4" s="53">
        <v>0.3214607834815979</v>
      </c>
      <c r="AU4" s="53">
        <v>1.7452015308663249E-3</v>
      </c>
      <c r="AV4" s="53">
        <v>1.19877076940611E-4</v>
      </c>
      <c r="AW4" s="53">
        <v>3.5795184771814093E-7</v>
      </c>
      <c r="AX4" s="53">
        <v>1.4767635730095208E-4</v>
      </c>
      <c r="AY4" s="53">
        <v>0</v>
      </c>
      <c r="AZ4" s="53">
        <v>0</v>
      </c>
      <c r="BA4" s="53">
        <v>0</v>
      </c>
      <c r="BB4" s="53">
        <v>0</v>
      </c>
      <c r="BC4" s="53">
        <v>0</v>
      </c>
      <c r="BD4" s="53">
        <v>0</v>
      </c>
      <c r="BE4" s="53">
        <v>0</v>
      </c>
      <c r="BF4" s="53">
        <v>0</v>
      </c>
      <c r="BG4" s="53">
        <v>0</v>
      </c>
      <c r="BH4" s="53">
        <v>0</v>
      </c>
      <c r="BI4" s="53">
        <v>0</v>
      </c>
      <c r="BJ4" s="53">
        <v>0</v>
      </c>
      <c r="BK4" s="53">
        <v>0</v>
      </c>
      <c r="BL4" s="53">
        <v>4.4112734030932188E-5</v>
      </c>
      <c r="BM4" s="53">
        <v>0</v>
      </c>
      <c r="BN4" s="53">
        <v>0</v>
      </c>
      <c r="BO4" s="53">
        <v>1.184354186989367E-3</v>
      </c>
      <c r="BP4" s="53">
        <v>0</v>
      </c>
      <c r="BQ4" s="53">
        <v>0</v>
      </c>
    </row>
    <row r="5" spans="1:69" x14ac:dyDescent="0.25">
      <c r="A5" s="32" t="s">
        <v>66</v>
      </c>
      <c r="B5" s="2" t="s">
        <v>63</v>
      </c>
      <c r="C5" s="53">
        <v>63769.85546875</v>
      </c>
      <c r="D5" s="53">
        <v>12813.271484375</v>
      </c>
      <c r="E5" s="53">
        <v>50956.5859375</v>
      </c>
      <c r="F5" s="53">
        <v>1889.0384521484375</v>
      </c>
      <c r="G5" s="53">
        <v>7536.84716796875</v>
      </c>
      <c r="H5" s="53">
        <v>0</v>
      </c>
      <c r="I5" s="53">
        <v>52.926971435546875</v>
      </c>
      <c r="J5" s="53">
        <v>3276.4990234375</v>
      </c>
      <c r="K5" s="53">
        <v>19701.263671875</v>
      </c>
      <c r="L5" s="53">
        <v>7004.8017578125</v>
      </c>
      <c r="M5" s="53">
        <v>24142.77734375</v>
      </c>
      <c r="N5" s="53">
        <v>47.129680633544922</v>
      </c>
      <c r="O5" s="53">
        <v>4.6718993186950684</v>
      </c>
      <c r="P5" s="53">
        <v>1.3234604150056839E-2</v>
      </c>
      <c r="Q5" s="53">
        <v>6.1448855400085449</v>
      </c>
      <c r="R5" s="53">
        <v>0</v>
      </c>
      <c r="S5" s="53">
        <v>0</v>
      </c>
      <c r="T5" s="53">
        <v>0</v>
      </c>
      <c r="U5" s="53">
        <v>0</v>
      </c>
      <c r="V5" s="53">
        <v>0</v>
      </c>
      <c r="W5" s="53">
        <v>0</v>
      </c>
      <c r="X5" s="53">
        <v>0</v>
      </c>
      <c r="Y5" s="53">
        <v>0</v>
      </c>
      <c r="Z5" s="53">
        <v>0</v>
      </c>
      <c r="AA5" s="53">
        <v>0</v>
      </c>
      <c r="AB5" s="53">
        <v>0</v>
      </c>
      <c r="AC5" s="53">
        <v>0</v>
      </c>
      <c r="AD5" s="53">
        <v>0</v>
      </c>
      <c r="AE5" s="53">
        <v>1.7934305667877197</v>
      </c>
      <c r="AF5" s="53">
        <v>0</v>
      </c>
      <c r="AG5" s="53">
        <v>0</v>
      </c>
      <c r="AH5" s="53">
        <v>105.94832611083984</v>
      </c>
      <c r="AI5" s="53">
        <v>0</v>
      </c>
      <c r="AJ5" s="53">
        <v>0</v>
      </c>
      <c r="AK5" s="53">
        <v>0.2009299099445343</v>
      </c>
      <c r="AL5" s="53">
        <v>0.79907011985778809</v>
      </c>
      <c r="AM5" s="53">
        <v>2.9622750356793404E-2</v>
      </c>
      <c r="AN5" s="53">
        <v>0.11818823963403702</v>
      </c>
      <c r="AO5" s="53">
        <v>0</v>
      </c>
      <c r="AP5" s="53">
        <v>8.2996854325756431E-4</v>
      </c>
      <c r="AQ5" s="53">
        <v>5.1380060613155365E-2</v>
      </c>
      <c r="AR5" s="53">
        <v>0.30894321203231812</v>
      </c>
      <c r="AS5" s="53">
        <v>0.10984503477811813</v>
      </c>
      <c r="AT5" s="53">
        <v>0.37859231233596802</v>
      </c>
      <c r="AU5" s="53">
        <v>7.3905894532799721E-4</v>
      </c>
      <c r="AV5" s="53">
        <v>7.3261879151687026E-5</v>
      </c>
      <c r="AW5" s="53">
        <v>2.0753698493081174E-7</v>
      </c>
      <c r="AX5" s="53">
        <v>9.6360345196444541E-5</v>
      </c>
      <c r="AY5" s="53">
        <v>0</v>
      </c>
      <c r="AZ5" s="53">
        <v>0</v>
      </c>
      <c r="BA5" s="53">
        <v>0</v>
      </c>
      <c r="BB5" s="53">
        <v>0</v>
      </c>
      <c r="BC5" s="53">
        <v>0</v>
      </c>
      <c r="BD5" s="53">
        <v>0</v>
      </c>
      <c r="BE5" s="53">
        <v>0</v>
      </c>
      <c r="BF5" s="53">
        <v>0</v>
      </c>
      <c r="BG5" s="53">
        <v>0</v>
      </c>
      <c r="BH5" s="53">
        <v>0</v>
      </c>
      <c r="BI5" s="53">
        <v>0</v>
      </c>
      <c r="BJ5" s="53">
        <v>0</v>
      </c>
      <c r="BK5" s="53">
        <v>0</v>
      </c>
      <c r="BL5" s="53">
        <v>2.8123486117692664E-5</v>
      </c>
      <c r="BM5" s="53">
        <v>0</v>
      </c>
      <c r="BN5" s="53">
        <v>0</v>
      </c>
      <c r="BO5" s="53">
        <v>1.6614170745015144E-3</v>
      </c>
      <c r="BP5" s="53">
        <v>0</v>
      </c>
      <c r="BQ5" s="53">
        <v>0</v>
      </c>
    </row>
    <row r="6" spans="1:69" x14ac:dyDescent="0.25">
      <c r="A6" s="32" t="s">
        <v>67</v>
      </c>
      <c r="B6" s="2" t="s">
        <v>63</v>
      </c>
      <c r="C6" s="53">
        <v>38703.046875</v>
      </c>
      <c r="D6" s="53">
        <v>9262.2001953125</v>
      </c>
      <c r="E6" s="53">
        <v>29440.84765625</v>
      </c>
      <c r="F6" s="53">
        <v>1460.9971923828125</v>
      </c>
      <c r="G6" s="53">
        <v>5251.640625</v>
      </c>
      <c r="H6" s="53">
        <v>0</v>
      </c>
      <c r="I6" s="53">
        <v>50.153820037841797</v>
      </c>
      <c r="J6" s="53">
        <v>2447.400390625</v>
      </c>
      <c r="K6" s="53">
        <v>11755.123046875</v>
      </c>
      <c r="L6" s="53">
        <v>3703.215576171875</v>
      </c>
      <c r="M6" s="53">
        <v>13926.7880859375</v>
      </c>
      <c r="N6" s="53">
        <v>44.200279235839844</v>
      </c>
      <c r="O6" s="53">
        <v>3.4755086898803711</v>
      </c>
      <c r="P6" s="53">
        <v>1.0205082595348358E-2</v>
      </c>
      <c r="Q6" s="53">
        <v>4.3227043151855469</v>
      </c>
      <c r="R6" s="53">
        <v>0</v>
      </c>
      <c r="S6" s="53">
        <v>0</v>
      </c>
      <c r="T6" s="53">
        <v>0</v>
      </c>
      <c r="U6" s="53">
        <v>0</v>
      </c>
      <c r="V6" s="53">
        <v>0</v>
      </c>
      <c r="W6" s="53">
        <v>0</v>
      </c>
      <c r="X6" s="53">
        <v>0</v>
      </c>
      <c r="Y6" s="53">
        <v>0</v>
      </c>
      <c r="Z6" s="53">
        <v>0</v>
      </c>
      <c r="AA6" s="53">
        <v>0</v>
      </c>
      <c r="AB6" s="53">
        <v>0</v>
      </c>
      <c r="AC6" s="53">
        <v>0</v>
      </c>
      <c r="AD6" s="53">
        <v>0</v>
      </c>
      <c r="AE6" s="53">
        <v>1.7118386030197144</v>
      </c>
      <c r="AF6" s="53">
        <v>0</v>
      </c>
      <c r="AG6" s="53">
        <v>0</v>
      </c>
      <c r="AH6" s="53">
        <v>54.008136749267578</v>
      </c>
      <c r="AI6" s="53">
        <v>0</v>
      </c>
      <c r="AJ6" s="53">
        <v>0</v>
      </c>
      <c r="AK6" s="53">
        <v>0.2393144965171814</v>
      </c>
      <c r="AL6" s="53">
        <v>0.7606855034828186</v>
      </c>
      <c r="AM6" s="53">
        <v>3.7748891860246658E-2</v>
      </c>
      <c r="AN6" s="53">
        <v>0.13569061458110809</v>
      </c>
      <c r="AO6" s="53">
        <v>0</v>
      </c>
      <c r="AP6" s="53">
        <v>1.295862253755331E-3</v>
      </c>
      <c r="AQ6" s="53">
        <v>6.3235342502593994E-2</v>
      </c>
      <c r="AR6" s="53">
        <v>0.30372604727745056</v>
      </c>
      <c r="AS6" s="53">
        <v>9.5682792365550995E-2</v>
      </c>
      <c r="AT6" s="53">
        <v>0.35983699560165405</v>
      </c>
      <c r="AU6" s="53">
        <v>1.1420361697673798E-3</v>
      </c>
      <c r="AV6" s="53">
        <v>8.9799352281261235E-5</v>
      </c>
      <c r="AW6" s="53">
        <v>2.6367646910330222E-7</v>
      </c>
      <c r="AX6" s="53">
        <v>1.116889834520407E-4</v>
      </c>
      <c r="AY6" s="53">
        <v>0</v>
      </c>
      <c r="AZ6" s="53">
        <v>0</v>
      </c>
      <c r="BA6" s="53">
        <v>0</v>
      </c>
      <c r="BB6" s="53">
        <v>0</v>
      </c>
      <c r="BC6" s="53">
        <v>0</v>
      </c>
      <c r="BD6" s="53">
        <v>0</v>
      </c>
      <c r="BE6" s="53">
        <v>0</v>
      </c>
      <c r="BF6" s="53">
        <v>0</v>
      </c>
      <c r="BG6" s="53">
        <v>0</v>
      </c>
      <c r="BH6" s="53">
        <v>0</v>
      </c>
      <c r="BI6" s="53">
        <v>0</v>
      </c>
      <c r="BJ6" s="53">
        <v>0</v>
      </c>
      <c r="BK6" s="53">
        <v>0</v>
      </c>
      <c r="BL6" s="53">
        <v>4.4230073399376124E-5</v>
      </c>
      <c r="BM6" s="53">
        <v>0</v>
      </c>
      <c r="BN6" s="53">
        <v>0</v>
      </c>
      <c r="BO6" s="53">
        <v>1.3954491587355733E-3</v>
      </c>
      <c r="BP6" s="53">
        <v>0</v>
      </c>
      <c r="BQ6" s="53">
        <v>0</v>
      </c>
    </row>
    <row r="7" spans="1:69" x14ac:dyDescent="0.25">
      <c r="A7" s="32" t="s">
        <v>68</v>
      </c>
      <c r="B7" s="2" t="s">
        <v>63</v>
      </c>
      <c r="C7" s="53">
        <v>26027.947265625</v>
      </c>
      <c r="D7" s="53">
        <v>7383.90234375</v>
      </c>
      <c r="E7" s="53">
        <v>18644.044921875</v>
      </c>
      <c r="F7" s="53">
        <v>1184.4254150390625</v>
      </c>
      <c r="G7" s="53">
        <v>4141.15673828125</v>
      </c>
      <c r="H7" s="53">
        <v>0</v>
      </c>
      <c r="I7" s="53">
        <v>42.981395721435547</v>
      </c>
      <c r="J7" s="53">
        <v>1968.9134521484375</v>
      </c>
      <c r="K7" s="53">
        <v>7517.607421875</v>
      </c>
      <c r="L7" s="53">
        <v>2276.660888671875</v>
      </c>
      <c r="M7" s="53">
        <v>8816.0859375</v>
      </c>
      <c r="N7" s="53">
        <v>40.247039794921875</v>
      </c>
      <c r="O7" s="53">
        <v>2.7645504474639893</v>
      </c>
      <c r="P7" s="53">
        <v>8.2549219951033592E-3</v>
      </c>
      <c r="Q7" s="53">
        <v>3.4056446552276611</v>
      </c>
      <c r="R7" s="53">
        <v>0</v>
      </c>
      <c r="S7" s="53">
        <v>0</v>
      </c>
      <c r="T7" s="53">
        <v>0</v>
      </c>
      <c r="U7" s="53">
        <v>0</v>
      </c>
      <c r="V7" s="53">
        <v>0</v>
      </c>
      <c r="W7" s="53">
        <v>0</v>
      </c>
      <c r="X7" s="53">
        <v>0</v>
      </c>
      <c r="Y7" s="53">
        <v>0</v>
      </c>
      <c r="Z7" s="53">
        <v>0</v>
      </c>
      <c r="AA7" s="53">
        <v>0</v>
      </c>
      <c r="AB7" s="53">
        <v>0</v>
      </c>
      <c r="AC7" s="53">
        <v>0</v>
      </c>
      <c r="AD7" s="53">
        <v>0</v>
      </c>
      <c r="AE7" s="53">
        <v>1.2097948789596558</v>
      </c>
      <c r="AF7" s="53">
        <v>0</v>
      </c>
      <c r="AG7" s="53">
        <v>0</v>
      </c>
      <c r="AH7" s="53">
        <v>32.481002807617188</v>
      </c>
      <c r="AI7" s="53">
        <v>0</v>
      </c>
      <c r="AJ7" s="53">
        <v>0</v>
      </c>
      <c r="AK7" s="53">
        <v>0.28369131684303284</v>
      </c>
      <c r="AL7" s="53">
        <v>0.71630871295928955</v>
      </c>
      <c r="AM7" s="53">
        <v>4.5505907386541367E-2</v>
      </c>
      <c r="AN7" s="53">
        <v>0.15910424292087555</v>
      </c>
      <c r="AO7" s="53">
        <v>0</v>
      </c>
      <c r="AP7" s="53">
        <v>1.6513556474819779E-3</v>
      </c>
      <c r="AQ7" s="53">
        <v>7.5646132230758667E-2</v>
      </c>
      <c r="AR7" s="53">
        <v>0.2888282835483551</v>
      </c>
      <c r="AS7" s="53">
        <v>8.7469860911369324E-2</v>
      </c>
      <c r="AT7" s="53">
        <v>0.33871614933013916</v>
      </c>
      <c r="AU7" s="53">
        <v>1.54630106408149E-3</v>
      </c>
      <c r="AV7" s="53">
        <v>1.0621469118632376E-4</v>
      </c>
      <c r="AW7" s="53">
        <v>3.1715609338789363E-7</v>
      </c>
      <c r="AX7" s="53">
        <v>1.3084568490739912E-4</v>
      </c>
      <c r="AY7" s="53">
        <v>0</v>
      </c>
      <c r="AZ7" s="53">
        <v>0</v>
      </c>
      <c r="BA7" s="53">
        <v>0</v>
      </c>
      <c r="BB7" s="53">
        <v>0</v>
      </c>
      <c r="BC7" s="53">
        <v>0</v>
      </c>
      <c r="BD7" s="53">
        <v>0</v>
      </c>
      <c r="BE7" s="53">
        <v>0</v>
      </c>
      <c r="BF7" s="53">
        <v>0</v>
      </c>
      <c r="BG7" s="53">
        <v>0</v>
      </c>
      <c r="BH7" s="53">
        <v>0</v>
      </c>
      <c r="BI7" s="53">
        <v>0</v>
      </c>
      <c r="BJ7" s="53">
        <v>0</v>
      </c>
      <c r="BK7" s="53">
        <v>0</v>
      </c>
      <c r="BL7" s="53">
        <v>4.6480610762955621E-5</v>
      </c>
      <c r="BM7" s="53">
        <v>0</v>
      </c>
      <c r="BN7" s="53">
        <v>0</v>
      </c>
      <c r="BO7" s="53">
        <v>1.2479278957471251E-3</v>
      </c>
      <c r="BP7" s="53">
        <v>0</v>
      </c>
      <c r="BQ7" s="53">
        <v>0</v>
      </c>
    </row>
    <row r="8" spans="1:69" x14ac:dyDescent="0.25">
      <c r="A8" s="32" t="s">
        <v>69</v>
      </c>
      <c r="B8" s="2" t="s">
        <v>63</v>
      </c>
      <c r="C8" s="53">
        <v>4877.71240234375</v>
      </c>
      <c r="D8" s="53">
        <v>677.1650390625</v>
      </c>
      <c r="E8" s="53">
        <v>4200.54736328125</v>
      </c>
      <c r="F8" s="53">
        <v>90.453544616699219</v>
      </c>
      <c r="G8" s="53">
        <v>411.93893432617187</v>
      </c>
      <c r="H8" s="53">
        <v>0</v>
      </c>
      <c r="I8" s="53">
        <v>2.2898461818695068</v>
      </c>
      <c r="J8" s="53">
        <v>169.47085571289062</v>
      </c>
      <c r="K8" s="53">
        <v>1538.067138671875</v>
      </c>
      <c r="L8" s="53">
        <v>578.1273193359375</v>
      </c>
      <c r="M8" s="53">
        <v>2074.946533203125</v>
      </c>
      <c r="N8" s="53">
        <v>2.4440248012542725</v>
      </c>
      <c r="O8" s="53">
        <v>0.23306164145469666</v>
      </c>
      <c r="P8" s="53">
        <v>6.7238492192700505E-4</v>
      </c>
      <c r="Q8" s="53">
        <v>0.33408212661743164</v>
      </c>
      <c r="R8" s="53">
        <v>0</v>
      </c>
      <c r="S8" s="53">
        <v>0</v>
      </c>
      <c r="T8" s="53">
        <v>0</v>
      </c>
      <c r="U8" s="53">
        <v>0</v>
      </c>
      <c r="V8" s="53">
        <v>0</v>
      </c>
      <c r="W8" s="53">
        <v>0</v>
      </c>
      <c r="X8" s="53">
        <v>0</v>
      </c>
      <c r="Y8" s="53">
        <v>0</v>
      </c>
      <c r="Z8" s="53">
        <v>0</v>
      </c>
      <c r="AA8" s="53">
        <v>0</v>
      </c>
      <c r="AB8" s="53">
        <v>0</v>
      </c>
      <c r="AC8" s="53">
        <v>0</v>
      </c>
      <c r="AD8" s="53">
        <v>0</v>
      </c>
      <c r="AE8" s="53">
        <v>9.2222943902015686E-2</v>
      </c>
      <c r="AF8" s="53">
        <v>0</v>
      </c>
      <c r="AG8" s="53">
        <v>0</v>
      </c>
      <c r="AH8" s="53">
        <v>9.3140401840209961</v>
      </c>
      <c r="AI8" s="53">
        <v>0</v>
      </c>
      <c r="AJ8" s="53">
        <v>0</v>
      </c>
      <c r="AK8" s="53">
        <v>0.13882839679718018</v>
      </c>
      <c r="AL8" s="53">
        <v>0.86117160320281982</v>
      </c>
      <c r="AM8" s="53">
        <v>1.8544256687164307E-2</v>
      </c>
      <c r="AN8" s="53">
        <v>8.4453307092189789E-2</v>
      </c>
      <c r="AO8" s="53">
        <v>0</v>
      </c>
      <c r="AP8" s="53">
        <v>4.6945083886384964E-4</v>
      </c>
      <c r="AQ8" s="53">
        <v>3.4743919968605042E-2</v>
      </c>
      <c r="AR8" s="53">
        <v>0.31532549858093262</v>
      </c>
      <c r="AS8" s="53">
        <v>0.11852426826953888</v>
      </c>
      <c r="AT8" s="53">
        <v>0.42539340257644653</v>
      </c>
      <c r="AU8" s="53">
        <v>5.0105963600799441E-4</v>
      </c>
      <c r="AV8" s="53">
        <v>4.7780933527974412E-5</v>
      </c>
      <c r="AW8" s="53">
        <v>1.3784841712549678E-7</v>
      </c>
      <c r="AX8" s="53">
        <v>6.8491557613015175E-5</v>
      </c>
      <c r="AY8" s="53">
        <v>0</v>
      </c>
      <c r="AZ8" s="53">
        <v>0</v>
      </c>
      <c r="BA8" s="53">
        <v>0</v>
      </c>
      <c r="BB8" s="53">
        <v>0</v>
      </c>
      <c r="BC8" s="53">
        <v>0</v>
      </c>
      <c r="BD8" s="53">
        <v>0</v>
      </c>
      <c r="BE8" s="53">
        <v>0</v>
      </c>
      <c r="BF8" s="53">
        <v>0</v>
      </c>
      <c r="BG8" s="53">
        <v>0</v>
      </c>
      <c r="BH8" s="53">
        <v>0</v>
      </c>
      <c r="BI8" s="53">
        <v>0</v>
      </c>
      <c r="BJ8" s="53">
        <v>0</v>
      </c>
      <c r="BK8" s="53">
        <v>0</v>
      </c>
      <c r="BL8" s="53">
        <v>1.8907006960944273E-5</v>
      </c>
      <c r="BM8" s="53">
        <v>0</v>
      </c>
      <c r="BN8" s="53">
        <v>0</v>
      </c>
      <c r="BO8" s="53">
        <v>1.909509883262217E-3</v>
      </c>
      <c r="BP8" s="53">
        <v>0</v>
      </c>
      <c r="BQ8" s="53">
        <v>0</v>
      </c>
    </row>
    <row r="9" spans="1:69" x14ac:dyDescent="0.25">
      <c r="A9" s="32" t="s">
        <v>70</v>
      </c>
      <c r="B9" s="2" t="s">
        <v>63</v>
      </c>
      <c r="C9" s="53">
        <v>19479.701171875</v>
      </c>
      <c r="D9" s="53">
        <v>5672.787109375</v>
      </c>
      <c r="E9" s="53">
        <v>13806.9150390625</v>
      </c>
      <c r="F9" s="53">
        <v>909.95147705078125</v>
      </c>
      <c r="G9" s="53">
        <v>3181.501953125</v>
      </c>
      <c r="H9" s="53">
        <v>0</v>
      </c>
      <c r="I9" s="53">
        <v>33.021064758300781</v>
      </c>
      <c r="J9" s="53">
        <v>1512.6455078125</v>
      </c>
      <c r="K9" s="53">
        <v>5567.19140625</v>
      </c>
      <c r="L9" s="53">
        <v>1685.989501953125</v>
      </c>
      <c r="M9" s="53">
        <v>6528.7841796875</v>
      </c>
      <c r="N9" s="53">
        <v>30.920356750488281</v>
      </c>
      <c r="O9" s="53">
        <v>2.1239049434661865</v>
      </c>
      <c r="P9" s="53">
        <v>6.3419602811336517E-3</v>
      </c>
      <c r="Q9" s="53">
        <v>2.6164345741271973</v>
      </c>
      <c r="R9" s="53">
        <v>0</v>
      </c>
      <c r="S9" s="53">
        <v>0</v>
      </c>
      <c r="T9" s="53">
        <v>0</v>
      </c>
      <c r="U9" s="53">
        <v>0</v>
      </c>
      <c r="V9" s="53">
        <v>0</v>
      </c>
      <c r="W9" s="53">
        <v>0</v>
      </c>
      <c r="X9" s="53">
        <v>0</v>
      </c>
      <c r="Y9" s="53">
        <v>0</v>
      </c>
      <c r="Z9" s="53">
        <v>0</v>
      </c>
      <c r="AA9" s="53">
        <v>0</v>
      </c>
      <c r="AB9" s="53">
        <v>0</v>
      </c>
      <c r="AC9" s="53">
        <v>0</v>
      </c>
      <c r="AD9" s="53">
        <v>0</v>
      </c>
      <c r="AE9" s="53">
        <v>0.89591801166534424</v>
      </c>
      <c r="AF9" s="53">
        <v>0</v>
      </c>
      <c r="AG9" s="53">
        <v>0</v>
      </c>
      <c r="AH9" s="53">
        <v>24.053922653198242</v>
      </c>
      <c r="AI9" s="53">
        <v>0</v>
      </c>
      <c r="AJ9" s="53">
        <v>0</v>
      </c>
      <c r="AK9" s="53">
        <v>0.29121530055999756</v>
      </c>
      <c r="AL9" s="53">
        <v>0.70878469944000244</v>
      </c>
      <c r="AM9" s="53">
        <v>4.6712804585695267E-2</v>
      </c>
      <c r="AN9" s="53">
        <v>0.16332395374774933</v>
      </c>
      <c r="AO9" s="53">
        <v>0</v>
      </c>
      <c r="AP9" s="53">
        <v>1.6951524885371327E-3</v>
      </c>
      <c r="AQ9" s="53">
        <v>7.7652394771575928E-2</v>
      </c>
      <c r="AR9" s="53">
        <v>0.2857944667339325</v>
      </c>
      <c r="AS9" s="53">
        <v>8.6551092565059662E-2</v>
      </c>
      <c r="AT9" s="53">
        <v>0.33515831828117371</v>
      </c>
      <c r="AU9" s="53">
        <v>1.587311620824039E-3</v>
      </c>
      <c r="AV9" s="53">
        <v>1.090316945919767E-4</v>
      </c>
      <c r="AW9" s="53">
        <v>3.2556764040236885E-7</v>
      </c>
      <c r="AX9" s="53">
        <v>1.3431593833956867E-4</v>
      </c>
      <c r="AY9" s="53">
        <v>0</v>
      </c>
      <c r="AZ9" s="53">
        <v>0</v>
      </c>
      <c r="BA9" s="53">
        <v>0</v>
      </c>
      <c r="BB9" s="53">
        <v>0</v>
      </c>
      <c r="BC9" s="53">
        <v>0</v>
      </c>
      <c r="BD9" s="53">
        <v>0</v>
      </c>
      <c r="BE9" s="53">
        <v>0</v>
      </c>
      <c r="BF9" s="53">
        <v>0</v>
      </c>
      <c r="BG9" s="53">
        <v>0</v>
      </c>
      <c r="BH9" s="53">
        <v>0</v>
      </c>
      <c r="BI9" s="53">
        <v>0</v>
      </c>
      <c r="BJ9" s="53">
        <v>0</v>
      </c>
      <c r="BK9" s="53">
        <v>0</v>
      </c>
      <c r="BL9" s="53">
        <v>4.5992386731086299E-5</v>
      </c>
      <c r="BM9" s="53">
        <v>0</v>
      </c>
      <c r="BN9" s="53">
        <v>0</v>
      </c>
      <c r="BO9" s="53">
        <v>1.2348198797553778E-3</v>
      </c>
      <c r="BP9" s="53">
        <v>0</v>
      </c>
      <c r="BQ9" s="53">
        <v>0</v>
      </c>
    </row>
    <row r="10" spans="1:69" x14ac:dyDescent="0.25">
      <c r="A10" s="32" t="s">
        <v>71</v>
      </c>
      <c r="B10" s="2" t="s">
        <v>63</v>
      </c>
      <c r="C10" s="53">
        <v>2616.572021484375</v>
      </c>
      <c r="D10" s="53">
        <v>444.67019653320312</v>
      </c>
      <c r="E10" s="53">
        <v>2171.90185546875</v>
      </c>
      <c r="F10" s="53">
        <v>67.226127624511719</v>
      </c>
      <c r="G10" s="53">
        <v>258.35952758789062</v>
      </c>
      <c r="H10" s="53">
        <v>0</v>
      </c>
      <c r="I10" s="53">
        <v>2.0072262287139893</v>
      </c>
      <c r="J10" s="53">
        <v>114.98786163330078</v>
      </c>
      <c r="K10" s="53">
        <v>849.42681884765625</v>
      </c>
      <c r="L10" s="53">
        <v>291.36029052734375</v>
      </c>
      <c r="M10" s="53">
        <v>1026.6456298828125</v>
      </c>
      <c r="N10" s="53">
        <v>1.7129905223846436</v>
      </c>
      <c r="O10" s="53">
        <v>0.16445055603981018</v>
      </c>
      <c r="P10" s="53">
        <v>4.6894323895685375E-4</v>
      </c>
      <c r="Q10" s="53">
        <v>0.21153345704078674</v>
      </c>
      <c r="R10" s="53">
        <v>0</v>
      </c>
      <c r="S10" s="53">
        <v>0</v>
      </c>
      <c r="T10" s="53">
        <v>0</v>
      </c>
      <c r="U10" s="53">
        <v>0</v>
      </c>
      <c r="V10" s="53">
        <v>0</v>
      </c>
      <c r="W10" s="53">
        <v>0</v>
      </c>
      <c r="X10" s="53">
        <v>0</v>
      </c>
      <c r="Y10" s="53">
        <v>0</v>
      </c>
      <c r="Z10" s="53">
        <v>0</v>
      </c>
      <c r="AA10" s="53">
        <v>0</v>
      </c>
      <c r="AB10" s="53">
        <v>0</v>
      </c>
      <c r="AC10" s="53">
        <v>0</v>
      </c>
      <c r="AD10" s="53">
        <v>0</v>
      </c>
      <c r="AE10" s="53">
        <v>9.2222943902015686E-2</v>
      </c>
      <c r="AF10" s="53">
        <v>0</v>
      </c>
      <c r="AG10" s="53">
        <v>0</v>
      </c>
      <c r="AH10" s="53">
        <v>4.3768119812011719</v>
      </c>
      <c r="AI10" s="53">
        <v>0</v>
      </c>
      <c r="AJ10" s="53">
        <v>0</v>
      </c>
      <c r="AK10" s="53">
        <v>0.16994380950927734</v>
      </c>
      <c r="AL10" s="53">
        <v>0.83005619049072266</v>
      </c>
      <c r="AM10" s="53">
        <v>2.5692444294691086E-2</v>
      </c>
      <c r="AN10" s="53">
        <v>9.8739698529243469E-2</v>
      </c>
      <c r="AO10" s="53">
        <v>0</v>
      </c>
      <c r="AP10" s="53">
        <v>7.6712050940841436E-4</v>
      </c>
      <c r="AQ10" s="53">
        <v>4.3945994228124619E-2</v>
      </c>
      <c r="AR10" s="53">
        <v>0.32463344931602478</v>
      </c>
      <c r="AS10" s="53">
        <v>0.11135191470384598</v>
      </c>
      <c r="AT10" s="53">
        <v>0.39236283302307129</v>
      </c>
      <c r="AU10" s="53">
        <v>6.5466976957395673E-4</v>
      </c>
      <c r="AV10" s="53">
        <v>6.2849620007909834E-5</v>
      </c>
      <c r="AW10" s="53">
        <v>1.7922046424700966E-7</v>
      </c>
      <c r="AX10" s="53">
        <v>8.0843732575885952E-5</v>
      </c>
      <c r="AY10" s="53">
        <v>0</v>
      </c>
      <c r="AZ10" s="53">
        <v>0</v>
      </c>
      <c r="BA10" s="53">
        <v>0</v>
      </c>
      <c r="BB10" s="53">
        <v>0</v>
      </c>
      <c r="BC10" s="53">
        <v>0</v>
      </c>
      <c r="BD10" s="53">
        <v>0</v>
      </c>
      <c r="BE10" s="53">
        <v>0</v>
      </c>
      <c r="BF10" s="53">
        <v>0</v>
      </c>
      <c r="BG10" s="53">
        <v>0</v>
      </c>
      <c r="BH10" s="53">
        <v>0</v>
      </c>
      <c r="BI10" s="53">
        <v>0</v>
      </c>
      <c r="BJ10" s="53">
        <v>0</v>
      </c>
      <c r="BK10" s="53">
        <v>0</v>
      </c>
      <c r="BL10" s="53">
        <v>3.5245710023446009E-5</v>
      </c>
      <c r="BM10" s="53">
        <v>0</v>
      </c>
      <c r="BN10" s="53">
        <v>0</v>
      </c>
      <c r="BO10" s="53">
        <v>1.6727276379242539E-3</v>
      </c>
      <c r="BP10" s="53">
        <v>0</v>
      </c>
      <c r="BQ10" s="53">
        <v>0</v>
      </c>
    </row>
    <row r="11" spans="1:69" x14ac:dyDescent="0.25">
      <c r="A11" s="32" t="s">
        <v>72</v>
      </c>
      <c r="B11" s="2" t="s">
        <v>63</v>
      </c>
      <c r="C11" s="53">
        <v>71295.1953125</v>
      </c>
      <c r="D11" s="53">
        <v>13262.5263671875</v>
      </c>
      <c r="E11" s="53">
        <v>58032.66796875</v>
      </c>
      <c r="F11" s="53">
        <v>1748.6944580078125</v>
      </c>
      <c r="G11" s="53">
        <v>8103.51904296875</v>
      </c>
      <c r="H11" s="53">
        <v>0</v>
      </c>
      <c r="I11" s="53">
        <v>43.488983154296875</v>
      </c>
      <c r="J11" s="53">
        <v>3307.1044921875</v>
      </c>
      <c r="K11" s="53">
        <v>21151.748046875</v>
      </c>
      <c r="L11" s="53">
        <v>7950.5</v>
      </c>
      <c r="M11" s="53">
        <v>28799.287109375</v>
      </c>
      <c r="N11" s="53">
        <v>48.570480346679688</v>
      </c>
      <c r="O11" s="53">
        <v>4.557227611541748</v>
      </c>
      <c r="P11" s="53">
        <v>1.3258560560643673E-2</v>
      </c>
      <c r="Q11" s="53">
        <v>6.5780644416809082</v>
      </c>
      <c r="R11" s="53">
        <v>0</v>
      </c>
      <c r="S11" s="53">
        <v>0</v>
      </c>
      <c r="T11" s="53">
        <v>0</v>
      </c>
      <c r="U11" s="53">
        <v>0</v>
      </c>
      <c r="V11" s="53">
        <v>0</v>
      </c>
      <c r="W11" s="53">
        <v>0</v>
      </c>
      <c r="X11" s="53">
        <v>0</v>
      </c>
      <c r="Y11" s="53">
        <v>0</v>
      </c>
      <c r="Z11" s="53">
        <v>0</v>
      </c>
      <c r="AA11" s="53">
        <v>0</v>
      </c>
      <c r="AB11" s="53">
        <v>0</v>
      </c>
      <c r="AC11" s="53">
        <v>0</v>
      </c>
      <c r="AD11" s="53">
        <v>0</v>
      </c>
      <c r="AE11" s="53">
        <v>1.2682647705078125</v>
      </c>
      <c r="AF11" s="53">
        <v>0</v>
      </c>
      <c r="AG11" s="53">
        <v>0</v>
      </c>
      <c r="AH11" s="53">
        <v>129.863525390625</v>
      </c>
      <c r="AI11" s="53">
        <v>0</v>
      </c>
      <c r="AJ11" s="53">
        <v>0</v>
      </c>
      <c r="AK11" s="53">
        <v>0.18602272868156433</v>
      </c>
      <c r="AL11" s="53">
        <v>0.81397730112075806</v>
      </c>
      <c r="AM11" s="53">
        <v>2.4527521803975105E-2</v>
      </c>
      <c r="AN11" s="53">
        <v>0.1136615052819252</v>
      </c>
      <c r="AO11" s="53">
        <v>0</v>
      </c>
      <c r="AP11" s="53">
        <v>6.0998479602858424E-4</v>
      </c>
      <c r="AQ11" s="53">
        <v>4.6386078000068665E-2</v>
      </c>
      <c r="AR11" s="53">
        <v>0.29667845368385315</v>
      </c>
      <c r="AS11" s="53">
        <v>0.11151523143053055</v>
      </c>
      <c r="AT11" s="53">
        <v>0.40394431352615356</v>
      </c>
      <c r="AU11" s="53">
        <v>6.8125879624858499E-4</v>
      </c>
      <c r="AV11" s="53">
        <v>6.392054638126865E-5</v>
      </c>
      <c r="AW11" s="53">
        <v>1.8596709594476124E-7</v>
      </c>
      <c r="AX11" s="53">
        <v>9.2265188868623227E-5</v>
      </c>
      <c r="AY11" s="53">
        <v>0</v>
      </c>
      <c r="AZ11" s="53">
        <v>0</v>
      </c>
      <c r="BA11" s="53">
        <v>0</v>
      </c>
      <c r="BB11" s="53">
        <v>0</v>
      </c>
      <c r="BC11" s="53">
        <v>0</v>
      </c>
      <c r="BD11" s="53">
        <v>0</v>
      </c>
      <c r="BE11" s="53">
        <v>0</v>
      </c>
      <c r="BF11" s="53">
        <v>0</v>
      </c>
      <c r="BG11" s="53">
        <v>0</v>
      </c>
      <c r="BH11" s="53">
        <v>0</v>
      </c>
      <c r="BI11" s="53">
        <v>0</v>
      </c>
      <c r="BJ11" s="53">
        <v>0</v>
      </c>
      <c r="BK11" s="53">
        <v>0</v>
      </c>
      <c r="BL11" s="53">
        <v>1.7788925106287934E-5</v>
      </c>
      <c r="BM11" s="53">
        <v>0</v>
      </c>
      <c r="BN11" s="53">
        <v>0</v>
      </c>
      <c r="BO11" s="53">
        <v>1.82149070315063E-3</v>
      </c>
      <c r="BP11" s="53">
        <v>0</v>
      </c>
      <c r="BQ11" s="53">
        <v>0</v>
      </c>
    </row>
    <row r="12" spans="1:69" x14ac:dyDescent="0.25">
      <c r="A12" s="32" t="s">
        <v>73</v>
      </c>
      <c r="B12" s="2" t="s">
        <v>63</v>
      </c>
      <c r="C12" s="53">
        <v>47516.43359375</v>
      </c>
      <c r="D12" s="53">
        <v>12434.83203125</v>
      </c>
      <c r="E12" s="53">
        <v>35081.6015625</v>
      </c>
      <c r="F12" s="53">
        <v>1968.8038330078125</v>
      </c>
      <c r="G12" s="53">
        <v>7034.02978515625</v>
      </c>
      <c r="H12" s="53">
        <v>0</v>
      </c>
      <c r="I12" s="53">
        <v>68.431602478027344</v>
      </c>
      <c r="J12" s="53">
        <v>3292.1162109375</v>
      </c>
      <c r="K12" s="53">
        <v>14035.96484375</v>
      </c>
      <c r="L12" s="53">
        <v>4384.57568359375</v>
      </c>
      <c r="M12" s="53">
        <v>16595.294921875</v>
      </c>
      <c r="N12" s="53">
        <v>60.980510711669922</v>
      </c>
      <c r="O12" s="53">
        <v>4.6662063598632812</v>
      </c>
      <c r="P12" s="53">
        <v>1.3749386183917522E-2</v>
      </c>
      <c r="Q12" s="53">
        <v>5.7899808883666992</v>
      </c>
      <c r="R12" s="53">
        <v>0</v>
      </c>
      <c r="S12" s="53">
        <v>0</v>
      </c>
      <c r="T12" s="53">
        <v>0</v>
      </c>
      <c r="U12" s="53">
        <v>0</v>
      </c>
      <c r="V12" s="53">
        <v>0</v>
      </c>
      <c r="W12" s="53">
        <v>0</v>
      </c>
      <c r="X12" s="53">
        <v>0</v>
      </c>
      <c r="Y12" s="53">
        <v>0</v>
      </c>
      <c r="Z12" s="53">
        <v>0</v>
      </c>
      <c r="AA12" s="53">
        <v>0</v>
      </c>
      <c r="AB12" s="53">
        <v>0</v>
      </c>
      <c r="AC12" s="53">
        <v>0</v>
      </c>
      <c r="AD12" s="53">
        <v>0</v>
      </c>
      <c r="AE12" s="53">
        <v>2.0913612842559814</v>
      </c>
      <c r="AF12" s="53">
        <v>0</v>
      </c>
      <c r="AG12" s="53">
        <v>0</v>
      </c>
      <c r="AH12" s="53">
        <v>63.674739837646484</v>
      </c>
      <c r="AI12" s="53">
        <v>0</v>
      </c>
      <c r="AJ12" s="53">
        <v>0</v>
      </c>
      <c r="AK12" s="53">
        <v>0.26169538497924805</v>
      </c>
      <c r="AL12" s="53">
        <v>0.73830461502075195</v>
      </c>
      <c r="AM12" s="53">
        <v>4.1434168815612793E-2</v>
      </c>
      <c r="AN12" s="53">
        <v>0.14803361892700195</v>
      </c>
      <c r="AO12" s="53">
        <v>0</v>
      </c>
      <c r="AP12" s="53">
        <v>1.4401670778170228E-3</v>
      </c>
      <c r="AQ12" s="53">
        <v>6.9283738732337952E-2</v>
      </c>
      <c r="AR12" s="53">
        <v>0.29539179801940918</v>
      </c>
      <c r="AS12" s="53">
        <v>9.2274934053421021E-2</v>
      </c>
      <c r="AT12" s="53">
        <v>0.34925380349159241</v>
      </c>
      <c r="AU12" s="53">
        <v>1.2833562213927507E-3</v>
      </c>
      <c r="AV12" s="53">
        <v>9.820194827625528E-5</v>
      </c>
      <c r="AW12" s="53">
        <v>2.8936065632478858E-7</v>
      </c>
      <c r="AX12" s="53">
        <v>1.2185217929072678E-4</v>
      </c>
      <c r="AY12" s="53">
        <v>0</v>
      </c>
      <c r="AZ12" s="53">
        <v>0</v>
      </c>
      <c r="BA12" s="53">
        <v>0</v>
      </c>
      <c r="BB12" s="53">
        <v>0</v>
      </c>
      <c r="BC12" s="53">
        <v>0</v>
      </c>
      <c r="BD12" s="53">
        <v>0</v>
      </c>
      <c r="BE12" s="53">
        <v>0</v>
      </c>
      <c r="BF12" s="53">
        <v>0</v>
      </c>
      <c r="BG12" s="53">
        <v>0</v>
      </c>
      <c r="BH12" s="53">
        <v>0</v>
      </c>
      <c r="BI12" s="53">
        <v>0</v>
      </c>
      <c r="BJ12" s="53">
        <v>0</v>
      </c>
      <c r="BK12" s="53">
        <v>0</v>
      </c>
      <c r="BL12" s="53">
        <v>4.4013431761413813E-5</v>
      </c>
      <c r="BM12" s="53">
        <v>0</v>
      </c>
      <c r="BN12" s="53">
        <v>0</v>
      </c>
      <c r="BO12" s="53">
        <v>1.340057235211134E-3</v>
      </c>
      <c r="BP12" s="53">
        <v>0</v>
      </c>
      <c r="BQ12" s="53">
        <v>0</v>
      </c>
    </row>
    <row r="13" spans="1:69" x14ac:dyDescent="0.25">
      <c r="A13" s="32" t="s">
        <v>74</v>
      </c>
      <c r="B13" s="2" t="s">
        <v>63</v>
      </c>
      <c r="C13" s="53">
        <v>25781.869140625</v>
      </c>
      <c r="D13" s="53">
        <v>6568.5087890625</v>
      </c>
      <c r="E13" s="53">
        <v>19213.359375</v>
      </c>
      <c r="F13" s="53">
        <v>1053.6309814453125</v>
      </c>
      <c r="G13" s="53">
        <v>3683.854736328125</v>
      </c>
      <c r="H13" s="53">
        <v>0</v>
      </c>
      <c r="I13" s="53">
        <v>38.235023498535156</v>
      </c>
      <c r="J13" s="53">
        <v>1751.4891357421875</v>
      </c>
      <c r="K13" s="53">
        <v>7747.1650390625</v>
      </c>
      <c r="L13" s="53">
        <v>2346.18115234375</v>
      </c>
      <c r="M13" s="53">
        <v>9085.2939453125</v>
      </c>
      <c r="N13" s="53">
        <v>35.802616119384766</v>
      </c>
      <c r="O13" s="53">
        <v>2.4592649936676025</v>
      </c>
      <c r="P13" s="53">
        <v>7.3433429934084415E-3</v>
      </c>
      <c r="Q13" s="53">
        <v>3.0295641422271729</v>
      </c>
      <c r="R13" s="53">
        <v>0</v>
      </c>
      <c r="S13" s="53">
        <v>0</v>
      </c>
      <c r="T13" s="53">
        <v>0</v>
      </c>
      <c r="U13" s="53">
        <v>0</v>
      </c>
      <c r="V13" s="53">
        <v>0</v>
      </c>
      <c r="W13" s="53">
        <v>0</v>
      </c>
      <c r="X13" s="53">
        <v>0</v>
      </c>
      <c r="Y13" s="53">
        <v>0</v>
      </c>
      <c r="Z13" s="53">
        <v>0</v>
      </c>
      <c r="AA13" s="53">
        <v>0</v>
      </c>
      <c r="AB13" s="53">
        <v>0</v>
      </c>
      <c r="AC13" s="53">
        <v>0</v>
      </c>
      <c r="AD13" s="53">
        <v>0</v>
      </c>
      <c r="AE13" s="53">
        <v>1.2467372417449951</v>
      </c>
      <c r="AF13" s="53">
        <v>0</v>
      </c>
      <c r="AG13" s="53">
        <v>0</v>
      </c>
      <c r="AH13" s="53">
        <v>33.472843170166016</v>
      </c>
      <c r="AI13" s="53">
        <v>0</v>
      </c>
      <c r="AJ13" s="53">
        <v>0</v>
      </c>
      <c r="AK13" s="53">
        <v>0.25477239489555359</v>
      </c>
      <c r="AL13" s="53">
        <v>0.74522757530212402</v>
      </c>
      <c r="AM13" s="53">
        <v>4.086713120341301E-2</v>
      </c>
      <c r="AN13" s="53">
        <v>0.1428854763507843</v>
      </c>
      <c r="AO13" s="53">
        <v>0</v>
      </c>
      <c r="AP13" s="53">
        <v>1.4830197906121612E-3</v>
      </c>
      <c r="AQ13" s="53">
        <v>6.793491542339325E-2</v>
      </c>
      <c r="AR13" s="53">
        <v>0.30048888921737671</v>
      </c>
      <c r="AS13" s="53">
        <v>9.1001205146312714E-2</v>
      </c>
      <c r="AT13" s="53">
        <v>0.3523908257484436</v>
      </c>
      <c r="AU13" s="53">
        <v>1.388674252666533E-3</v>
      </c>
      <c r="AV13" s="53">
        <v>9.5387389592360705E-5</v>
      </c>
      <c r="AW13" s="53">
        <v>2.848258588983299E-7</v>
      </c>
      <c r="AX13" s="53">
        <v>1.1750754492823035E-4</v>
      </c>
      <c r="AY13" s="53">
        <v>0</v>
      </c>
      <c r="AZ13" s="53">
        <v>0</v>
      </c>
      <c r="BA13" s="53">
        <v>0</v>
      </c>
      <c r="BB13" s="53">
        <v>0</v>
      </c>
      <c r="BC13" s="53">
        <v>0</v>
      </c>
      <c r="BD13" s="53">
        <v>0</v>
      </c>
      <c r="BE13" s="53">
        <v>0</v>
      </c>
      <c r="BF13" s="53">
        <v>0</v>
      </c>
      <c r="BG13" s="53">
        <v>0</v>
      </c>
      <c r="BH13" s="53">
        <v>0</v>
      </c>
      <c r="BI13" s="53">
        <v>0</v>
      </c>
      <c r="BJ13" s="53">
        <v>0</v>
      </c>
      <c r="BK13" s="53">
        <v>0</v>
      </c>
      <c r="BL13" s="53">
        <v>4.8357134801335633E-5</v>
      </c>
      <c r="BM13" s="53">
        <v>0</v>
      </c>
      <c r="BN13" s="53">
        <v>0</v>
      </c>
      <c r="BO13" s="53">
        <v>1.298309420235455E-3</v>
      </c>
      <c r="BP13" s="53">
        <v>0</v>
      </c>
      <c r="BQ13" s="53">
        <v>0</v>
      </c>
    </row>
    <row r="14" spans="1:69" x14ac:dyDescent="0.25">
      <c r="A14" s="32" t="s">
        <v>75</v>
      </c>
      <c r="B14" s="2" t="s">
        <v>63</v>
      </c>
      <c r="C14" s="53">
        <v>4305.23095703125</v>
      </c>
      <c r="D14" s="53">
        <v>985.25653076171875</v>
      </c>
      <c r="E14" s="53">
        <v>3319.974365234375</v>
      </c>
      <c r="F14" s="53">
        <v>134.70811462402344</v>
      </c>
      <c r="G14" s="53">
        <v>598.2991943359375</v>
      </c>
      <c r="H14" s="53">
        <v>0</v>
      </c>
      <c r="I14" s="53">
        <v>3.2150378227233887</v>
      </c>
      <c r="J14" s="53">
        <v>244.17021179199219</v>
      </c>
      <c r="K14" s="53">
        <v>1210.0643310546875</v>
      </c>
      <c r="L14" s="53">
        <v>454.83792114257812</v>
      </c>
      <c r="M14" s="53">
        <v>1647.5703125</v>
      </c>
      <c r="N14" s="53">
        <v>4.0154337882995605</v>
      </c>
      <c r="O14" s="53">
        <v>0.3617590069770813</v>
      </c>
      <c r="P14" s="53">
        <v>1.0785934282466769E-3</v>
      </c>
      <c r="Q14" s="53">
        <v>0.48567181825637817</v>
      </c>
      <c r="R14" s="53">
        <v>0</v>
      </c>
      <c r="S14" s="53">
        <v>0</v>
      </c>
      <c r="T14" s="53">
        <v>0</v>
      </c>
      <c r="U14" s="53">
        <v>0</v>
      </c>
      <c r="V14" s="53">
        <v>0</v>
      </c>
      <c r="W14" s="53">
        <v>0</v>
      </c>
      <c r="X14" s="53">
        <v>0</v>
      </c>
      <c r="Y14" s="53">
        <v>0</v>
      </c>
      <c r="Z14" s="53">
        <v>0</v>
      </c>
      <c r="AA14" s="53">
        <v>0</v>
      </c>
      <c r="AB14" s="53">
        <v>0</v>
      </c>
      <c r="AC14" s="53">
        <v>0</v>
      </c>
      <c r="AD14" s="53">
        <v>0</v>
      </c>
      <c r="AE14" s="53">
        <v>7.2555802762508392E-2</v>
      </c>
      <c r="AF14" s="53">
        <v>0</v>
      </c>
      <c r="AG14" s="53">
        <v>0</v>
      </c>
      <c r="AH14" s="53">
        <v>7.429326057434082</v>
      </c>
      <c r="AI14" s="53">
        <v>0</v>
      </c>
      <c r="AJ14" s="53">
        <v>0</v>
      </c>
      <c r="AK14" s="53">
        <v>0.22885102033615112</v>
      </c>
      <c r="AL14" s="53">
        <v>0.77114897966384888</v>
      </c>
      <c r="AM14" s="53">
        <v>3.128940612077713E-2</v>
      </c>
      <c r="AN14" s="53">
        <v>0.13897030055522919</v>
      </c>
      <c r="AO14" s="53">
        <v>0</v>
      </c>
      <c r="AP14" s="53">
        <v>7.4677472002804279E-4</v>
      </c>
      <c r="AQ14" s="53">
        <v>5.6714776903390884E-2</v>
      </c>
      <c r="AR14" s="53">
        <v>0.28106838464736938</v>
      </c>
      <c r="AS14" s="53">
        <v>0.1056477352976799</v>
      </c>
      <c r="AT14" s="53">
        <v>0.38269034028053284</v>
      </c>
      <c r="AU14" s="53">
        <v>9.3268725322559476E-4</v>
      </c>
      <c r="AV14" s="53">
        <v>8.4027778939343989E-5</v>
      </c>
      <c r="AW14" s="53">
        <v>2.5053091690097062E-7</v>
      </c>
      <c r="AX14" s="53">
        <v>1.1280969920335338E-4</v>
      </c>
      <c r="AY14" s="53">
        <v>0</v>
      </c>
      <c r="AZ14" s="53">
        <v>0</v>
      </c>
      <c r="BA14" s="53">
        <v>0</v>
      </c>
      <c r="BB14" s="53">
        <v>0</v>
      </c>
      <c r="BC14" s="53">
        <v>0</v>
      </c>
      <c r="BD14" s="53">
        <v>0</v>
      </c>
      <c r="BE14" s="53">
        <v>0</v>
      </c>
      <c r="BF14" s="53">
        <v>0</v>
      </c>
      <c r="BG14" s="53">
        <v>0</v>
      </c>
      <c r="BH14" s="53">
        <v>0</v>
      </c>
      <c r="BI14" s="53">
        <v>0</v>
      </c>
      <c r="BJ14" s="53">
        <v>0</v>
      </c>
      <c r="BK14" s="53">
        <v>0</v>
      </c>
      <c r="BL14" s="53">
        <v>1.6852940461831167E-5</v>
      </c>
      <c r="BM14" s="53">
        <v>0</v>
      </c>
      <c r="BN14" s="53">
        <v>0</v>
      </c>
      <c r="BO14" s="53">
        <v>1.7256509745493531E-3</v>
      </c>
      <c r="BP14" s="53">
        <v>0</v>
      </c>
      <c r="BQ14" s="53">
        <v>0</v>
      </c>
    </row>
    <row r="15" spans="1:69" x14ac:dyDescent="0.25">
      <c r="A15" s="32" t="s">
        <v>76</v>
      </c>
      <c r="B15" s="2" t="s">
        <v>63</v>
      </c>
      <c r="C15" s="53">
        <v>34943.13671875</v>
      </c>
      <c r="D15" s="53">
        <v>6576.0234375</v>
      </c>
      <c r="E15" s="53">
        <v>28367.11328125</v>
      </c>
      <c r="F15" s="53">
        <v>992.3385009765625</v>
      </c>
      <c r="G15" s="53">
        <v>3824.455322265625</v>
      </c>
      <c r="H15" s="53">
        <v>0</v>
      </c>
      <c r="I15" s="53">
        <v>29.470119476318359</v>
      </c>
      <c r="J15" s="53">
        <v>1698.98876953125</v>
      </c>
      <c r="K15" s="53">
        <v>11084.91015625</v>
      </c>
      <c r="L15" s="53">
        <v>3813.886474609375</v>
      </c>
      <c r="M15" s="53">
        <v>13409.798828125</v>
      </c>
      <c r="N15" s="53">
        <v>25.203933715820313</v>
      </c>
      <c r="O15" s="53">
        <v>2.4295670986175537</v>
      </c>
      <c r="P15" s="53">
        <v>6.9229188375174999E-3</v>
      </c>
      <c r="Q15" s="53">
        <v>3.1302750110626221</v>
      </c>
      <c r="R15" s="53">
        <v>0</v>
      </c>
      <c r="S15" s="53">
        <v>0</v>
      </c>
      <c r="T15" s="53">
        <v>0</v>
      </c>
      <c r="U15" s="53">
        <v>0</v>
      </c>
      <c r="V15" s="53">
        <v>0</v>
      </c>
      <c r="W15" s="53">
        <v>0</v>
      </c>
      <c r="X15" s="53">
        <v>0</v>
      </c>
      <c r="Y15" s="53">
        <v>0</v>
      </c>
      <c r="Z15" s="53">
        <v>0</v>
      </c>
      <c r="AA15" s="53">
        <v>0</v>
      </c>
      <c r="AB15" s="53">
        <v>0</v>
      </c>
      <c r="AC15" s="53">
        <v>0</v>
      </c>
      <c r="AD15" s="53">
        <v>0</v>
      </c>
      <c r="AE15" s="53">
        <v>1.1874700784683228</v>
      </c>
      <c r="AF15" s="53">
        <v>0</v>
      </c>
      <c r="AG15" s="53">
        <v>0</v>
      </c>
      <c r="AH15" s="53">
        <v>57.331195831298828</v>
      </c>
      <c r="AI15" s="53">
        <v>0</v>
      </c>
      <c r="AJ15" s="53">
        <v>0</v>
      </c>
      <c r="AK15" s="53">
        <v>0.18819212913513184</v>
      </c>
      <c r="AL15" s="53">
        <v>0.81180787086486816</v>
      </c>
      <c r="AM15" s="53">
        <v>2.8398666530847549E-2</v>
      </c>
      <c r="AN15" s="53">
        <v>0.10944797098636627</v>
      </c>
      <c r="AO15" s="53">
        <v>0</v>
      </c>
      <c r="AP15" s="53">
        <v>8.4337359294295311E-4</v>
      </c>
      <c r="AQ15" s="53">
        <v>4.8621527850627899E-2</v>
      </c>
      <c r="AR15" s="53">
        <v>0.31722709536552429</v>
      </c>
      <c r="AS15" s="53">
        <v>0.10914550721645355</v>
      </c>
      <c r="AT15" s="53">
        <v>0.38376060128211975</v>
      </c>
      <c r="AU15" s="53">
        <v>7.2128424653783441E-4</v>
      </c>
      <c r="AV15" s="53">
        <v>6.9529160100501031E-5</v>
      </c>
      <c r="AW15" s="53">
        <v>1.9811956519788509E-7</v>
      </c>
      <c r="AX15" s="53">
        <v>8.9581968495622277E-5</v>
      </c>
      <c r="AY15" s="53">
        <v>0</v>
      </c>
      <c r="AZ15" s="53">
        <v>0</v>
      </c>
      <c r="BA15" s="53">
        <v>0</v>
      </c>
      <c r="BB15" s="53">
        <v>0</v>
      </c>
      <c r="BC15" s="53">
        <v>0</v>
      </c>
      <c r="BD15" s="53">
        <v>0</v>
      </c>
      <c r="BE15" s="53">
        <v>0</v>
      </c>
      <c r="BF15" s="53">
        <v>0</v>
      </c>
      <c r="BG15" s="53">
        <v>0</v>
      </c>
      <c r="BH15" s="53">
        <v>0</v>
      </c>
      <c r="BI15" s="53">
        <v>0</v>
      </c>
      <c r="BJ15" s="53">
        <v>0</v>
      </c>
      <c r="BK15" s="53">
        <v>0</v>
      </c>
      <c r="BL15" s="53">
        <v>3.3982927561737597E-5</v>
      </c>
      <c r="BM15" s="53">
        <v>0</v>
      </c>
      <c r="BN15" s="53">
        <v>0</v>
      </c>
      <c r="BO15" s="53">
        <v>1.6406998038291931E-3</v>
      </c>
      <c r="BP15" s="53">
        <v>0</v>
      </c>
      <c r="BQ15" s="53">
        <v>0</v>
      </c>
    </row>
    <row r="16" spans="1:69" x14ac:dyDescent="0.25">
      <c r="A16" s="32" t="s">
        <v>77</v>
      </c>
      <c r="B16" s="2" t="s">
        <v>63</v>
      </c>
      <c r="C16" s="53">
        <v>18624.91796875</v>
      </c>
      <c r="D16" s="53">
        <v>4031.612060546875</v>
      </c>
      <c r="E16" s="53">
        <v>14593.306640625</v>
      </c>
      <c r="F16" s="53">
        <v>646.69647216796875</v>
      </c>
      <c r="G16" s="53">
        <v>2261.072265625</v>
      </c>
      <c r="H16" s="53">
        <v>0</v>
      </c>
      <c r="I16" s="53">
        <v>23.467851638793945</v>
      </c>
      <c r="J16" s="53">
        <v>1075.027099609375</v>
      </c>
      <c r="K16" s="53">
        <v>5884.2783203125</v>
      </c>
      <c r="L16" s="53">
        <v>1782.017333984375</v>
      </c>
      <c r="M16" s="53">
        <v>6900.64013671875</v>
      </c>
      <c r="N16" s="53">
        <v>21.974891662597656</v>
      </c>
      <c r="O16" s="53">
        <v>1.5094450712203979</v>
      </c>
      <c r="P16" s="53">
        <v>4.5071891508996487E-3</v>
      </c>
      <c r="Q16" s="53">
        <v>1.8594826459884644</v>
      </c>
      <c r="R16" s="53">
        <v>0</v>
      </c>
      <c r="S16" s="53">
        <v>0</v>
      </c>
      <c r="T16" s="53">
        <v>0</v>
      </c>
      <c r="U16" s="53">
        <v>0</v>
      </c>
      <c r="V16" s="53">
        <v>0</v>
      </c>
      <c r="W16" s="53">
        <v>0</v>
      </c>
      <c r="X16" s="53">
        <v>0</v>
      </c>
      <c r="Y16" s="53">
        <v>0</v>
      </c>
      <c r="Z16" s="53">
        <v>0</v>
      </c>
      <c r="AA16" s="53">
        <v>0</v>
      </c>
      <c r="AB16" s="53">
        <v>0</v>
      </c>
      <c r="AC16" s="53">
        <v>0</v>
      </c>
      <c r="AD16" s="53">
        <v>0</v>
      </c>
      <c r="AE16" s="53">
        <v>0.94694626331329346</v>
      </c>
      <c r="AF16" s="53">
        <v>0</v>
      </c>
      <c r="AG16" s="53">
        <v>0</v>
      </c>
      <c r="AH16" s="53">
        <v>25.423946380615234</v>
      </c>
      <c r="AI16" s="53">
        <v>0</v>
      </c>
      <c r="AJ16" s="53">
        <v>0</v>
      </c>
      <c r="AK16" s="53">
        <v>0.21646334230899811</v>
      </c>
      <c r="AL16" s="53">
        <v>0.78353667259216309</v>
      </c>
      <c r="AM16" s="53">
        <v>3.4722108393907547E-2</v>
      </c>
      <c r="AN16" s="53">
        <v>0.121400386095047</v>
      </c>
      <c r="AO16" s="53">
        <v>0</v>
      </c>
      <c r="AP16" s="53">
        <v>1.2600243790075183E-3</v>
      </c>
      <c r="AQ16" s="53">
        <v>5.7719830423593521E-2</v>
      </c>
      <c r="AR16" s="53">
        <v>0.31593579053878784</v>
      </c>
      <c r="AS16" s="53">
        <v>9.5679201185703278E-2</v>
      </c>
      <c r="AT16" s="53">
        <v>0.37050577998161316</v>
      </c>
      <c r="AU16" s="53">
        <v>1.1798650957643986E-3</v>
      </c>
      <c r="AV16" s="53">
        <v>8.1044381659012288E-5</v>
      </c>
      <c r="AW16" s="53">
        <v>2.4199778181355214E-7</v>
      </c>
      <c r="AX16" s="53">
        <v>9.9838427559006959E-5</v>
      </c>
      <c r="AY16" s="53">
        <v>0</v>
      </c>
      <c r="AZ16" s="53">
        <v>0</v>
      </c>
      <c r="BA16" s="53">
        <v>0</v>
      </c>
      <c r="BB16" s="53">
        <v>0</v>
      </c>
      <c r="BC16" s="53">
        <v>0</v>
      </c>
      <c r="BD16" s="53">
        <v>0</v>
      </c>
      <c r="BE16" s="53">
        <v>0</v>
      </c>
      <c r="BF16" s="53">
        <v>0</v>
      </c>
      <c r="BG16" s="53">
        <v>0</v>
      </c>
      <c r="BH16" s="53">
        <v>0</v>
      </c>
      <c r="BI16" s="53">
        <v>0</v>
      </c>
      <c r="BJ16" s="53">
        <v>0</v>
      </c>
      <c r="BK16" s="53">
        <v>0</v>
      </c>
      <c r="BL16" s="53">
        <v>5.0842972996179014E-5</v>
      </c>
      <c r="BM16" s="53">
        <v>0</v>
      </c>
      <c r="BN16" s="53">
        <v>0</v>
      </c>
      <c r="BO16" s="53">
        <v>1.3650500914081931E-3</v>
      </c>
      <c r="BP16" s="53">
        <v>0</v>
      </c>
      <c r="BQ16" s="53">
        <v>0</v>
      </c>
    </row>
    <row r="17" spans="1:69" x14ac:dyDescent="0.25">
      <c r="A17" s="32" t="s">
        <v>78</v>
      </c>
      <c r="B17" s="2" t="s">
        <v>63</v>
      </c>
      <c r="C17" s="53">
        <v>33806.22265625</v>
      </c>
      <c r="D17" s="53">
        <v>4560.560546875</v>
      </c>
      <c r="E17" s="53">
        <v>29245.6640625</v>
      </c>
      <c r="F17" s="53">
        <v>630.9783935546875</v>
      </c>
      <c r="G17" s="53">
        <v>2744.724853515625</v>
      </c>
      <c r="H17" s="53">
        <v>0</v>
      </c>
      <c r="I17" s="53">
        <v>16.379573822021484</v>
      </c>
      <c r="J17" s="53">
        <v>1148.167236328125</v>
      </c>
      <c r="K17" s="53">
        <v>11015.1181640625</v>
      </c>
      <c r="L17" s="53">
        <v>4097.18212890625</v>
      </c>
      <c r="M17" s="53">
        <v>14070.193359375</v>
      </c>
      <c r="N17" s="53">
        <v>16.476707458496094</v>
      </c>
      <c r="O17" s="53">
        <v>1.603111743927002</v>
      </c>
      <c r="P17" s="53">
        <v>4.5833420008420944E-3</v>
      </c>
      <c r="Q17" s="53">
        <v>2.2261936664581299</v>
      </c>
      <c r="R17" s="53">
        <v>0</v>
      </c>
      <c r="S17" s="53">
        <v>0</v>
      </c>
      <c r="T17" s="53">
        <v>0</v>
      </c>
      <c r="U17" s="53">
        <v>0</v>
      </c>
      <c r="V17" s="53">
        <v>0</v>
      </c>
      <c r="W17" s="53">
        <v>0</v>
      </c>
      <c r="X17" s="53">
        <v>0</v>
      </c>
      <c r="Y17" s="53">
        <v>0</v>
      </c>
      <c r="Z17" s="53">
        <v>0</v>
      </c>
      <c r="AA17" s="53">
        <v>0</v>
      </c>
      <c r="AB17" s="53">
        <v>0</v>
      </c>
      <c r="AC17" s="53">
        <v>0</v>
      </c>
      <c r="AD17" s="53">
        <v>0</v>
      </c>
      <c r="AE17" s="53">
        <v>0.7316707968711853</v>
      </c>
      <c r="AF17" s="53">
        <v>0</v>
      </c>
      <c r="AG17" s="53">
        <v>0</v>
      </c>
      <c r="AH17" s="53">
        <v>62.438602447509766</v>
      </c>
      <c r="AI17" s="53">
        <v>0</v>
      </c>
      <c r="AJ17" s="53">
        <v>0</v>
      </c>
      <c r="AK17" s="53">
        <v>0.13490298390388489</v>
      </c>
      <c r="AL17" s="53">
        <v>0.86509698629379272</v>
      </c>
      <c r="AM17" s="53">
        <v>1.8664563074707985E-2</v>
      </c>
      <c r="AN17" s="53">
        <v>8.1189922988414764E-2</v>
      </c>
      <c r="AO17" s="53">
        <v>0</v>
      </c>
      <c r="AP17" s="53">
        <v>4.8451355542056262E-4</v>
      </c>
      <c r="AQ17" s="53">
        <v>3.3963192254304886E-2</v>
      </c>
      <c r="AR17" s="53">
        <v>0.32583105564117432</v>
      </c>
      <c r="AS17" s="53">
        <v>0.12119609117507935</v>
      </c>
      <c r="AT17" s="53">
        <v>0.41620126366615295</v>
      </c>
      <c r="AU17" s="53">
        <v>4.873868019785732E-4</v>
      </c>
      <c r="AV17" s="53">
        <v>4.7420606279047206E-5</v>
      </c>
      <c r="AW17" s="53">
        <v>1.355768688426906E-7</v>
      </c>
      <c r="AX17" s="53">
        <v>6.5851585532072932E-5</v>
      </c>
      <c r="AY17" s="53">
        <v>0</v>
      </c>
      <c r="AZ17" s="53">
        <v>0</v>
      </c>
      <c r="BA17" s="53">
        <v>0</v>
      </c>
      <c r="BB17" s="53">
        <v>0</v>
      </c>
      <c r="BC17" s="53">
        <v>0</v>
      </c>
      <c r="BD17" s="53">
        <v>0</v>
      </c>
      <c r="BE17" s="53">
        <v>0</v>
      </c>
      <c r="BF17" s="53">
        <v>0</v>
      </c>
      <c r="BG17" s="53">
        <v>0</v>
      </c>
      <c r="BH17" s="53">
        <v>0</v>
      </c>
      <c r="BI17" s="53">
        <v>0</v>
      </c>
      <c r="BJ17" s="53">
        <v>0</v>
      </c>
      <c r="BK17" s="53">
        <v>0</v>
      </c>
      <c r="BL17" s="53">
        <v>2.1643079890054651E-5</v>
      </c>
      <c r="BM17" s="53">
        <v>0</v>
      </c>
      <c r="BN17" s="53">
        <v>0</v>
      </c>
      <c r="BO17" s="53">
        <v>1.846955856308341E-3</v>
      </c>
      <c r="BP17" s="53">
        <v>0</v>
      </c>
      <c r="BQ17" s="53">
        <v>0</v>
      </c>
    </row>
    <row r="18" spans="1:69" x14ac:dyDescent="0.25">
      <c r="A18" s="32" t="s">
        <v>79</v>
      </c>
      <c r="B18" s="2" t="s">
        <v>63</v>
      </c>
      <c r="C18" s="53">
        <v>32820.49609375</v>
      </c>
      <c r="D18" s="53">
        <v>5488.4013671875</v>
      </c>
      <c r="E18" s="53">
        <v>27332.09375</v>
      </c>
      <c r="F18" s="53">
        <v>795.01776123046875</v>
      </c>
      <c r="G18" s="53">
        <v>3252.465087890625</v>
      </c>
      <c r="H18" s="53">
        <v>0</v>
      </c>
      <c r="I18" s="53">
        <v>21.583324432373047</v>
      </c>
      <c r="J18" s="53">
        <v>1394.75830078125</v>
      </c>
      <c r="K18" s="53">
        <v>10484.5498046875</v>
      </c>
      <c r="L18" s="53">
        <v>3795.194091796875</v>
      </c>
      <c r="M18" s="53">
        <v>12993.9287109375</v>
      </c>
      <c r="N18" s="53">
        <v>19.944675445556641</v>
      </c>
      <c r="O18" s="53">
        <v>1.9808182716369629</v>
      </c>
      <c r="P18" s="53">
        <v>5.6086210533976555E-3</v>
      </c>
      <c r="Q18" s="53">
        <v>2.645714282989502</v>
      </c>
      <c r="R18" s="53">
        <v>0</v>
      </c>
      <c r="S18" s="53">
        <v>0</v>
      </c>
      <c r="T18" s="53">
        <v>0</v>
      </c>
      <c r="U18" s="53">
        <v>0</v>
      </c>
      <c r="V18" s="53">
        <v>0</v>
      </c>
      <c r="W18" s="53">
        <v>0</v>
      </c>
      <c r="X18" s="53">
        <v>0</v>
      </c>
      <c r="Y18" s="53">
        <v>0</v>
      </c>
      <c r="Z18" s="53">
        <v>0</v>
      </c>
      <c r="AA18" s="53">
        <v>0</v>
      </c>
      <c r="AB18" s="53">
        <v>0</v>
      </c>
      <c r="AC18" s="53">
        <v>0</v>
      </c>
      <c r="AD18" s="53">
        <v>0</v>
      </c>
      <c r="AE18" s="53">
        <v>0.85658371448516846</v>
      </c>
      <c r="AF18" s="53">
        <v>0</v>
      </c>
      <c r="AG18" s="53">
        <v>0</v>
      </c>
      <c r="AH18" s="53">
        <v>57.564769744873047</v>
      </c>
      <c r="AI18" s="53">
        <v>0</v>
      </c>
      <c r="AJ18" s="53">
        <v>0</v>
      </c>
      <c r="AK18" s="53">
        <v>0.16722480952739716</v>
      </c>
      <c r="AL18" s="53">
        <v>0.83277517557144165</v>
      </c>
      <c r="AM18" s="53">
        <v>2.4223210290074348E-2</v>
      </c>
      <c r="AN18" s="53">
        <v>9.9098600447177887E-2</v>
      </c>
      <c r="AO18" s="53">
        <v>0</v>
      </c>
      <c r="AP18" s="53">
        <v>6.5761728910729289E-4</v>
      </c>
      <c r="AQ18" s="53">
        <v>4.2496565729379654E-2</v>
      </c>
      <c r="AR18" s="53">
        <v>0.31945130228996277</v>
      </c>
      <c r="AS18" s="53">
        <v>0.11563488841056824</v>
      </c>
      <c r="AT18" s="53">
        <v>0.39590898156166077</v>
      </c>
      <c r="AU18" s="53">
        <v>6.0768966795876622E-4</v>
      </c>
      <c r="AV18" s="53">
        <v>6.035308979335241E-5</v>
      </c>
      <c r="AW18" s="53">
        <v>1.7088775905449438E-7</v>
      </c>
      <c r="AX18" s="53">
        <v>8.0611651355866343E-5</v>
      </c>
      <c r="AY18" s="53">
        <v>0</v>
      </c>
      <c r="AZ18" s="53">
        <v>0</v>
      </c>
      <c r="BA18" s="53">
        <v>0</v>
      </c>
      <c r="BB18" s="53">
        <v>0</v>
      </c>
      <c r="BC18" s="53">
        <v>0</v>
      </c>
      <c r="BD18" s="53">
        <v>0</v>
      </c>
      <c r="BE18" s="53">
        <v>0</v>
      </c>
      <c r="BF18" s="53">
        <v>0</v>
      </c>
      <c r="BG18" s="53">
        <v>0</v>
      </c>
      <c r="BH18" s="53">
        <v>0</v>
      </c>
      <c r="BI18" s="53">
        <v>0</v>
      </c>
      <c r="BJ18" s="53">
        <v>0</v>
      </c>
      <c r="BK18" s="53">
        <v>0</v>
      </c>
      <c r="BL18" s="53">
        <v>2.6099049136973917E-5</v>
      </c>
      <c r="BM18" s="53">
        <v>0</v>
      </c>
      <c r="BN18" s="53">
        <v>0</v>
      </c>
      <c r="BO18" s="53">
        <v>1.7539274413138628E-3</v>
      </c>
      <c r="BP18" s="53">
        <v>0</v>
      </c>
      <c r="BQ18" s="53">
        <v>0</v>
      </c>
    </row>
    <row r="19" spans="1:69" x14ac:dyDescent="0.25">
      <c r="A19" s="32" t="s">
        <v>80</v>
      </c>
      <c r="B19" s="2" t="s">
        <v>63</v>
      </c>
      <c r="C19" s="53">
        <v>35327.9921875</v>
      </c>
      <c r="D19" s="53">
        <v>7250.46728515625</v>
      </c>
      <c r="E19" s="53">
        <v>28077.5234375</v>
      </c>
      <c r="F19" s="53">
        <v>1006.5758666992187</v>
      </c>
      <c r="G19" s="53">
        <v>4358.8447265625</v>
      </c>
      <c r="H19" s="53">
        <v>0</v>
      </c>
      <c r="I19" s="53">
        <v>26.203332901000977</v>
      </c>
      <c r="J19" s="53">
        <v>1826.548828125</v>
      </c>
      <c r="K19" s="53">
        <v>10591.08984375</v>
      </c>
      <c r="L19" s="53">
        <v>3932.809814453125</v>
      </c>
      <c r="M19" s="53">
        <v>13492.9970703125</v>
      </c>
      <c r="N19" s="53">
        <v>26.197729110717773</v>
      </c>
      <c r="O19" s="53">
        <v>2.553767204284668</v>
      </c>
      <c r="P19" s="53">
        <v>7.2952602058649063E-3</v>
      </c>
      <c r="Q19" s="53">
        <v>3.535801887512207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53">
        <v>0</v>
      </c>
      <c r="X19" s="53">
        <v>0</v>
      </c>
      <c r="Y19" s="53">
        <v>0</v>
      </c>
      <c r="Z19" s="53">
        <v>0</v>
      </c>
      <c r="AA19" s="53">
        <v>0</v>
      </c>
      <c r="AB19" s="53">
        <v>0</v>
      </c>
      <c r="AC19" s="53">
        <v>0</v>
      </c>
      <c r="AD19" s="53">
        <v>0</v>
      </c>
      <c r="AE19" s="53">
        <v>0.71412980556488037</v>
      </c>
      <c r="AF19" s="53">
        <v>0</v>
      </c>
      <c r="AG19" s="53">
        <v>0</v>
      </c>
      <c r="AH19" s="53">
        <v>59.912815093994141</v>
      </c>
      <c r="AI19" s="53">
        <v>0</v>
      </c>
      <c r="AJ19" s="53">
        <v>0</v>
      </c>
      <c r="AK19" s="53">
        <v>0.20523293316364288</v>
      </c>
      <c r="AL19" s="53">
        <v>0.79476708173751831</v>
      </c>
      <c r="AM19" s="53">
        <v>2.8492303565144539E-2</v>
      </c>
      <c r="AN19" s="53">
        <v>0.12338218837976456</v>
      </c>
      <c r="AO19" s="53">
        <v>0</v>
      </c>
      <c r="AP19" s="53">
        <v>7.4171589221805334E-4</v>
      </c>
      <c r="AQ19" s="53">
        <v>5.1702596247196198E-2</v>
      </c>
      <c r="AR19" s="53">
        <v>0.29979315400123596</v>
      </c>
      <c r="AS19" s="53">
        <v>0.11132277548313141</v>
      </c>
      <c r="AT19" s="53">
        <v>0.38193503022193909</v>
      </c>
      <c r="AU19" s="53">
        <v>7.4155727634206414E-4</v>
      </c>
      <c r="AV19" s="53">
        <v>7.2287359216716141E-5</v>
      </c>
      <c r="AW19" s="53">
        <v>2.0650085730267165E-7</v>
      </c>
      <c r="AX19" s="53">
        <v>1.0008500248659402E-4</v>
      </c>
      <c r="AY19" s="53">
        <v>0</v>
      </c>
      <c r="AZ19" s="53">
        <v>0</v>
      </c>
      <c r="BA19" s="53">
        <v>0</v>
      </c>
      <c r="BB19" s="53">
        <v>0</v>
      </c>
      <c r="BC19" s="53">
        <v>0</v>
      </c>
      <c r="BD19" s="53">
        <v>0</v>
      </c>
      <c r="BE19" s="53">
        <v>0</v>
      </c>
      <c r="BF19" s="53">
        <v>0</v>
      </c>
      <c r="BG19" s="53">
        <v>0</v>
      </c>
      <c r="BH19" s="53">
        <v>0</v>
      </c>
      <c r="BI19" s="53">
        <v>0</v>
      </c>
      <c r="BJ19" s="53">
        <v>0</v>
      </c>
      <c r="BK19" s="53">
        <v>0</v>
      </c>
      <c r="BL19" s="53">
        <v>2.0214278265484609E-5</v>
      </c>
      <c r="BM19" s="53">
        <v>0</v>
      </c>
      <c r="BN19" s="53">
        <v>0</v>
      </c>
      <c r="BO19" s="53">
        <v>1.6959022032096982E-3</v>
      </c>
      <c r="BP19" s="53">
        <v>0</v>
      </c>
      <c r="BQ19" s="53">
        <v>0</v>
      </c>
    </row>
    <row r="20" spans="1:69" x14ac:dyDescent="0.25">
      <c r="A20" s="32" t="s">
        <v>81</v>
      </c>
      <c r="B20" s="2" t="s">
        <v>63</v>
      </c>
      <c r="C20" s="53">
        <v>32331.4921875</v>
      </c>
      <c r="D20" s="53">
        <v>3534.058349609375</v>
      </c>
      <c r="E20" s="53">
        <v>28797.43359375</v>
      </c>
      <c r="F20" s="53">
        <v>464.7879638671875</v>
      </c>
      <c r="G20" s="53">
        <v>2160.24658203125</v>
      </c>
      <c r="H20" s="53">
        <v>0</v>
      </c>
      <c r="I20" s="53">
        <v>11.592262268066406</v>
      </c>
      <c r="J20" s="53">
        <v>881.6121826171875</v>
      </c>
      <c r="K20" s="53">
        <v>10496.0888671875</v>
      </c>
      <c r="L20" s="53">
        <v>3945.2607421875</v>
      </c>
      <c r="M20" s="53">
        <v>14291.0126953125</v>
      </c>
      <c r="N20" s="53">
        <v>12.853294372558594</v>
      </c>
      <c r="O20" s="53">
        <v>1.2090184688568115</v>
      </c>
      <c r="P20" s="53">
        <v>3.5123445559293032E-3</v>
      </c>
      <c r="Q20" s="53">
        <v>1.7535889148712158</v>
      </c>
      <c r="R20" s="53">
        <v>0</v>
      </c>
      <c r="S20" s="53">
        <v>0</v>
      </c>
      <c r="T20" s="53">
        <v>0</v>
      </c>
      <c r="U20" s="53">
        <v>0</v>
      </c>
      <c r="V20" s="53">
        <v>0</v>
      </c>
      <c r="W20" s="53">
        <v>0</v>
      </c>
      <c r="X20" s="53">
        <v>0</v>
      </c>
      <c r="Y20" s="53">
        <v>0</v>
      </c>
      <c r="Z20" s="53">
        <v>0</v>
      </c>
      <c r="AA20" s="53">
        <v>0</v>
      </c>
      <c r="AB20" s="53">
        <v>0</v>
      </c>
      <c r="AC20" s="53">
        <v>0</v>
      </c>
      <c r="AD20" s="53">
        <v>0</v>
      </c>
      <c r="AE20" s="53">
        <v>0.6293485164642334</v>
      </c>
      <c r="AF20" s="53">
        <v>0</v>
      </c>
      <c r="AG20" s="53">
        <v>0</v>
      </c>
      <c r="AH20" s="53">
        <v>64.441917419433594</v>
      </c>
      <c r="AI20" s="53">
        <v>0</v>
      </c>
      <c r="AJ20" s="53">
        <v>0</v>
      </c>
      <c r="AK20" s="53">
        <v>0.10930699855089188</v>
      </c>
      <c r="AL20" s="53">
        <v>0.89069300889968872</v>
      </c>
      <c r="AM20" s="53">
        <v>1.437570434063673E-2</v>
      </c>
      <c r="AN20" s="53">
        <v>6.6815555095672607E-2</v>
      </c>
      <c r="AO20" s="53">
        <v>0</v>
      </c>
      <c r="AP20" s="53">
        <v>3.5854399902746081E-4</v>
      </c>
      <c r="AQ20" s="53">
        <v>2.7267908677458763E-2</v>
      </c>
      <c r="AR20" s="53">
        <v>0.32463979721069336</v>
      </c>
      <c r="AS20" s="53">
        <v>0.12202531844377518</v>
      </c>
      <c r="AT20" s="53">
        <v>0.44201526045799255</v>
      </c>
      <c r="AU20" s="53">
        <v>3.9754720637574792E-4</v>
      </c>
      <c r="AV20" s="53">
        <v>3.7394453102024272E-5</v>
      </c>
      <c r="AW20" s="53">
        <v>1.0863540467198618E-7</v>
      </c>
      <c r="AX20" s="53">
        <v>5.4237800213741139E-5</v>
      </c>
      <c r="AY20" s="53">
        <v>0</v>
      </c>
      <c r="AZ20" s="53">
        <v>0</v>
      </c>
      <c r="BA20" s="53">
        <v>0</v>
      </c>
      <c r="BB20" s="53">
        <v>0</v>
      </c>
      <c r="BC20" s="53">
        <v>0</v>
      </c>
      <c r="BD20" s="53">
        <v>0</v>
      </c>
      <c r="BE20" s="53">
        <v>0</v>
      </c>
      <c r="BF20" s="53">
        <v>0</v>
      </c>
      <c r="BG20" s="53">
        <v>0</v>
      </c>
      <c r="BH20" s="53">
        <v>0</v>
      </c>
      <c r="BI20" s="53">
        <v>0</v>
      </c>
      <c r="BJ20" s="53">
        <v>0</v>
      </c>
      <c r="BK20" s="53">
        <v>0</v>
      </c>
      <c r="BL20" s="53">
        <v>1.9465494915493764E-5</v>
      </c>
      <c r="BM20" s="53">
        <v>0</v>
      </c>
      <c r="BN20" s="53">
        <v>0</v>
      </c>
      <c r="BO20" s="53">
        <v>1.9931625574827194E-3</v>
      </c>
      <c r="BP20" s="53">
        <v>0</v>
      </c>
      <c r="BQ20" s="53">
        <v>0</v>
      </c>
    </row>
    <row r="21" spans="1:69" x14ac:dyDescent="0.25">
      <c r="A21" s="32" t="s">
        <v>82</v>
      </c>
      <c r="B21" s="2" t="s">
        <v>63</v>
      </c>
      <c r="C21" s="53">
        <v>9501.734375</v>
      </c>
      <c r="D21" s="53">
        <v>1762.4732666015625</v>
      </c>
      <c r="E21" s="53">
        <v>7739.26171875</v>
      </c>
      <c r="F21" s="53">
        <v>254.87319946289063</v>
      </c>
      <c r="G21" s="53">
        <v>1045.0758056640625</v>
      </c>
      <c r="H21" s="53">
        <v>0</v>
      </c>
      <c r="I21" s="53">
        <v>6.9060788154602051</v>
      </c>
      <c r="J21" s="53">
        <v>447.72927856445312</v>
      </c>
      <c r="K21" s="53">
        <v>2966.98095703125</v>
      </c>
      <c r="L21" s="53">
        <v>1075.257568359375</v>
      </c>
      <c r="M21" s="53">
        <v>3680.47021484375</v>
      </c>
      <c r="N21" s="53">
        <v>6.4015655517578125</v>
      </c>
      <c r="O21" s="53">
        <v>0.63549113273620605</v>
      </c>
      <c r="P21" s="53">
        <v>1.7998876282945275E-3</v>
      </c>
      <c r="Q21" s="53">
        <v>0.84998893737792969</v>
      </c>
      <c r="R21" s="53">
        <v>0</v>
      </c>
      <c r="S21" s="53">
        <v>0</v>
      </c>
      <c r="T21" s="53">
        <v>0</v>
      </c>
      <c r="U21" s="53">
        <v>0</v>
      </c>
      <c r="V21" s="53">
        <v>0</v>
      </c>
      <c r="W21" s="53">
        <v>0</v>
      </c>
      <c r="X21" s="53">
        <v>0</v>
      </c>
      <c r="Y21" s="53">
        <v>0</v>
      </c>
      <c r="Z21" s="53">
        <v>0</v>
      </c>
      <c r="AA21" s="53">
        <v>0</v>
      </c>
      <c r="AB21" s="53">
        <v>0</v>
      </c>
      <c r="AC21" s="53">
        <v>0</v>
      </c>
      <c r="AD21" s="53">
        <v>0</v>
      </c>
      <c r="AE21" s="53">
        <v>0.2405238151550293</v>
      </c>
      <c r="AF21" s="53">
        <v>0</v>
      </c>
      <c r="AG21" s="53">
        <v>0</v>
      </c>
      <c r="AH21" s="53">
        <v>16.312297821044922</v>
      </c>
      <c r="AI21" s="53">
        <v>0</v>
      </c>
      <c r="AJ21" s="53">
        <v>0</v>
      </c>
      <c r="AK21" s="53">
        <v>0.18548962473869324</v>
      </c>
      <c r="AL21" s="53">
        <v>0.81451034545898438</v>
      </c>
      <c r="AM21" s="53">
        <v>2.6823859661817551E-2</v>
      </c>
      <c r="AN21" s="53">
        <v>0.10998789966106415</v>
      </c>
      <c r="AO21" s="53">
        <v>0</v>
      </c>
      <c r="AP21" s="53">
        <v>7.2682293830439448E-4</v>
      </c>
      <c r="AQ21" s="53">
        <v>4.7120794653892517E-2</v>
      </c>
      <c r="AR21" s="53">
        <v>0.31225675344467163</v>
      </c>
      <c r="AS21" s="53">
        <v>0.11316434293985367</v>
      </c>
      <c r="AT21" s="53">
        <v>0.38734719157218933</v>
      </c>
      <c r="AU21" s="53">
        <v>6.7372596822679043E-4</v>
      </c>
      <c r="AV21" s="53">
        <v>6.688159191980958E-5</v>
      </c>
      <c r="AW21" s="53">
        <v>1.8942726853765635E-7</v>
      </c>
      <c r="AX21" s="53">
        <v>8.9456189016345888E-5</v>
      </c>
      <c r="AY21" s="53">
        <v>0</v>
      </c>
      <c r="AZ21" s="53">
        <v>0</v>
      </c>
      <c r="BA21" s="53">
        <v>0</v>
      </c>
      <c r="BB21" s="53">
        <v>0</v>
      </c>
      <c r="BC21" s="53">
        <v>0</v>
      </c>
      <c r="BD21" s="53">
        <v>0</v>
      </c>
      <c r="BE21" s="53">
        <v>0</v>
      </c>
      <c r="BF21" s="53">
        <v>0</v>
      </c>
      <c r="BG21" s="53">
        <v>0</v>
      </c>
      <c r="BH21" s="53">
        <v>0</v>
      </c>
      <c r="BI21" s="53">
        <v>0</v>
      </c>
      <c r="BJ21" s="53">
        <v>0</v>
      </c>
      <c r="BK21" s="53">
        <v>0</v>
      </c>
      <c r="BL21" s="53">
        <v>2.5313673177151941E-5</v>
      </c>
      <c r="BM21" s="53">
        <v>0</v>
      </c>
      <c r="BN21" s="53">
        <v>0</v>
      </c>
      <c r="BO21" s="53">
        <v>1.7167704645544291E-3</v>
      </c>
      <c r="BP21" s="53">
        <v>0</v>
      </c>
      <c r="BQ21" s="53">
        <v>0</v>
      </c>
    </row>
    <row r="22" spans="1:69" x14ac:dyDescent="0.25">
      <c r="A22" s="32" t="s">
        <v>83</v>
      </c>
      <c r="B22" s="2" t="s">
        <v>63</v>
      </c>
      <c r="C22" s="53">
        <v>7561.49462890625</v>
      </c>
      <c r="D22" s="53">
        <v>2127.25927734375</v>
      </c>
      <c r="E22" s="53">
        <v>5434.23583984375</v>
      </c>
      <c r="F22" s="53">
        <v>339.58587646484375</v>
      </c>
      <c r="G22" s="53">
        <v>1196.96142578125</v>
      </c>
      <c r="H22" s="53">
        <v>0</v>
      </c>
      <c r="I22" s="53">
        <v>12.12751293182373</v>
      </c>
      <c r="J22" s="53">
        <v>565.67352294921875</v>
      </c>
      <c r="K22" s="53">
        <v>2184.54638671875</v>
      </c>
      <c r="L22" s="53">
        <v>669.46868896484375</v>
      </c>
      <c r="M22" s="53">
        <v>2570.2587890625</v>
      </c>
      <c r="N22" s="53">
        <v>11.126028060913086</v>
      </c>
      <c r="O22" s="53">
        <v>0.79751580953598022</v>
      </c>
      <c r="P22" s="53">
        <v>2.3691714741289616E-3</v>
      </c>
      <c r="Q22" s="53">
        <v>0.98490780591964722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53">
        <v>0</v>
      </c>
      <c r="X22" s="53">
        <v>0</v>
      </c>
      <c r="Y22" s="53">
        <v>0</v>
      </c>
      <c r="Z22" s="53">
        <v>0</v>
      </c>
      <c r="AA22" s="53">
        <v>0</v>
      </c>
      <c r="AB22" s="53">
        <v>0</v>
      </c>
      <c r="AC22" s="53">
        <v>0</v>
      </c>
      <c r="AD22" s="53">
        <v>0</v>
      </c>
      <c r="AE22" s="53">
        <v>0.34178301692008972</v>
      </c>
      <c r="AF22" s="53">
        <v>0</v>
      </c>
      <c r="AG22" s="53">
        <v>0</v>
      </c>
      <c r="AH22" s="53">
        <v>9.6202116012573242</v>
      </c>
      <c r="AI22" s="53">
        <v>0</v>
      </c>
      <c r="AJ22" s="53">
        <v>0</v>
      </c>
      <c r="AK22" s="53">
        <v>0.28132787346839905</v>
      </c>
      <c r="AL22" s="53">
        <v>0.71867215633392334</v>
      </c>
      <c r="AM22" s="53">
        <v>4.4909883290529251E-2</v>
      </c>
      <c r="AN22" s="53">
        <v>0.15829692780971527</v>
      </c>
      <c r="AO22" s="53">
        <v>0</v>
      </c>
      <c r="AP22" s="53">
        <v>1.6038512112572789E-3</v>
      </c>
      <c r="AQ22" s="53">
        <v>7.4809744954109192E-2</v>
      </c>
      <c r="AR22" s="53">
        <v>0.28890401124954224</v>
      </c>
      <c r="AS22" s="53">
        <v>8.8536553084850311E-2</v>
      </c>
      <c r="AT22" s="53">
        <v>0.33991408348083496</v>
      </c>
      <c r="AU22" s="53">
        <v>1.4714058488607407E-3</v>
      </c>
      <c r="AV22" s="53">
        <v>1.0547065176069736E-4</v>
      </c>
      <c r="AW22" s="53">
        <v>3.1332052685684175E-7</v>
      </c>
      <c r="AX22" s="53">
        <v>1.3025305815972388E-4</v>
      </c>
      <c r="AY22" s="53">
        <v>0</v>
      </c>
      <c r="AZ22" s="53">
        <v>0</v>
      </c>
      <c r="BA22" s="53">
        <v>0</v>
      </c>
      <c r="BB22" s="53">
        <v>0</v>
      </c>
      <c r="BC22" s="53">
        <v>0</v>
      </c>
      <c r="BD22" s="53">
        <v>0</v>
      </c>
      <c r="BE22" s="53">
        <v>0</v>
      </c>
      <c r="BF22" s="53">
        <v>0</v>
      </c>
      <c r="BG22" s="53">
        <v>0</v>
      </c>
      <c r="BH22" s="53">
        <v>0</v>
      </c>
      <c r="BI22" s="53">
        <v>0</v>
      </c>
      <c r="BJ22" s="53">
        <v>0</v>
      </c>
      <c r="BK22" s="53">
        <v>0</v>
      </c>
      <c r="BL22" s="53">
        <v>4.5200456952443346E-5</v>
      </c>
      <c r="BM22" s="53">
        <v>0</v>
      </c>
      <c r="BN22" s="53">
        <v>0</v>
      </c>
      <c r="BO22" s="53">
        <v>1.2722632382065058E-3</v>
      </c>
      <c r="BP22" s="53">
        <v>0</v>
      </c>
      <c r="BQ22" s="53">
        <v>0</v>
      </c>
    </row>
    <row r="23" spans="1:69" x14ac:dyDescent="0.25">
      <c r="A23" s="32" t="s">
        <v>84</v>
      </c>
      <c r="B23" s="2" t="s">
        <v>63</v>
      </c>
      <c r="C23" s="53">
        <v>11589.970703125</v>
      </c>
      <c r="D23" s="53">
        <v>1538.36962890625</v>
      </c>
      <c r="E23" s="53">
        <v>10051.6015625</v>
      </c>
      <c r="F23" s="53">
        <v>242.9859619140625</v>
      </c>
      <c r="G23" s="53">
        <v>871.5211181640625</v>
      </c>
      <c r="H23" s="53">
        <v>0</v>
      </c>
      <c r="I23" s="53">
        <v>8.3787975311279297</v>
      </c>
      <c r="J23" s="53">
        <v>406.77487182617187</v>
      </c>
      <c r="K23" s="53">
        <v>4016.314208984375</v>
      </c>
      <c r="L23" s="53">
        <v>1261.4444580078125</v>
      </c>
      <c r="M23" s="53">
        <v>4754.88330078125</v>
      </c>
      <c r="N23" s="53">
        <v>7.4125428199768066</v>
      </c>
      <c r="O23" s="53">
        <v>0.57727867364883423</v>
      </c>
      <c r="P23" s="53">
        <v>1.6971665900200605E-3</v>
      </c>
      <c r="Q23" s="53">
        <v>0.71737849712371826</v>
      </c>
      <c r="R23" s="53">
        <v>0</v>
      </c>
      <c r="S23" s="53">
        <v>0</v>
      </c>
      <c r="T23" s="53">
        <v>0</v>
      </c>
      <c r="U23" s="53">
        <v>0</v>
      </c>
      <c r="V23" s="53">
        <v>0</v>
      </c>
      <c r="W23" s="53">
        <v>0</v>
      </c>
      <c r="X23" s="53">
        <v>0</v>
      </c>
      <c r="Y23" s="53">
        <v>0</v>
      </c>
      <c r="Z23" s="53">
        <v>0</v>
      </c>
      <c r="AA23" s="53">
        <v>0</v>
      </c>
      <c r="AB23" s="53">
        <v>0</v>
      </c>
      <c r="AC23" s="53">
        <v>0</v>
      </c>
      <c r="AD23" s="53">
        <v>0</v>
      </c>
      <c r="AE23" s="53">
        <v>0.58974844217300415</v>
      </c>
      <c r="AF23" s="53">
        <v>0</v>
      </c>
      <c r="AG23" s="53">
        <v>0</v>
      </c>
      <c r="AH23" s="53">
        <v>18.369728088378906</v>
      </c>
      <c r="AI23" s="53">
        <v>0</v>
      </c>
      <c r="AJ23" s="53">
        <v>0</v>
      </c>
      <c r="AK23" s="53">
        <v>0.1327328234910965</v>
      </c>
      <c r="AL23" s="53">
        <v>0.8672671914100647</v>
      </c>
      <c r="AM23" s="53">
        <v>2.0965190604329109E-2</v>
      </c>
      <c r="AN23" s="53">
        <v>7.5196146965026855E-2</v>
      </c>
      <c r="AO23" s="53">
        <v>0</v>
      </c>
      <c r="AP23" s="53">
        <v>7.2293513221666217E-4</v>
      </c>
      <c r="AQ23" s="53">
        <v>3.5097140818834305E-2</v>
      </c>
      <c r="AR23" s="53">
        <v>0.34653356671333313</v>
      </c>
      <c r="AS23" s="53">
        <v>0.10883931070566177</v>
      </c>
      <c r="AT23" s="53">
        <v>0.41025844216346741</v>
      </c>
      <c r="AU23" s="53">
        <v>6.3956523081287742E-4</v>
      </c>
      <c r="AV23" s="53">
        <v>4.9808466428657994E-5</v>
      </c>
      <c r="AW23" s="53">
        <v>1.4643406132108794E-7</v>
      </c>
      <c r="AX23" s="53">
        <v>6.1896484112367034E-5</v>
      </c>
      <c r="AY23" s="53">
        <v>0</v>
      </c>
      <c r="AZ23" s="53">
        <v>0</v>
      </c>
      <c r="BA23" s="53">
        <v>0</v>
      </c>
      <c r="BB23" s="53">
        <v>0</v>
      </c>
      <c r="BC23" s="53">
        <v>0</v>
      </c>
      <c r="BD23" s="53">
        <v>0</v>
      </c>
      <c r="BE23" s="53">
        <v>0</v>
      </c>
      <c r="BF23" s="53">
        <v>0</v>
      </c>
      <c r="BG23" s="53">
        <v>0</v>
      </c>
      <c r="BH23" s="53">
        <v>0</v>
      </c>
      <c r="BI23" s="53">
        <v>0</v>
      </c>
      <c r="BJ23" s="53">
        <v>0</v>
      </c>
      <c r="BK23" s="53">
        <v>0</v>
      </c>
      <c r="BL23" s="53">
        <v>5.0884376832982525E-5</v>
      </c>
      <c r="BM23" s="53">
        <v>0</v>
      </c>
      <c r="BN23" s="53">
        <v>0</v>
      </c>
      <c r="BO23" s="53">
        <v>1.5849674819037318E-3</v>
      </c>
      <c r="BP23" s="53">
        <v>0</v>
      </c>
      <c r="BQ23" s="53">
        <v>0</v>
      </c>
    </row>
    <row r="24" spans="1:69" x14ac:dyDescent="0.25">
      <c r="A24" s="32" t="s">
        <v>85</v>
      </c>
      <c r="B24" s="2" t="s">
        <v>63</v>
      </c>
      <c r="C24" s="53">
        <v>4354.10107421875</v>
      </c>
      <c r="D24" s="53">
        <v>243.36824035644531</v>
      </c>
      <c r="E24" s="53">
        <v>4110.73291015625</v>
      </c>
      <c r="F24" s="53">
        <v>36.669471740722656</v>
      </c>
      <c r="G24" s="53">
        <v>141.64768981933594</v>
      </c>
      <c r="H24" s="53">
        <v>0</v>
      </c>
      <c r="I24" s="53">
        <v>1.0843143463134766</v>
      </c>
      <c r="J24" s="53">
        <v>62.831649780273438</v>
      </c>
      <c r="K24" s="53">
        <v>1605.22509765625</v>
      </c>
      <c r="L24" s="53">
        <v>553.65045166015625</v>
      </c>
      <c r="M24" s="53">
        <v>1943.360107421875</v>
      </c>
      <c r="N24" s="53">
        <v>0.92910879850387573</v>
      </c>
      <c r="O24" s="53">
        <v>8.9840665459632874E-2</v>
      </c>
      <c r="P24" s="53">
        <v>2.5584871764294803E-4</v>
      </c>
      <c r="Q24" s="53">
        <v>0.11590626090764999</v>
      </c>
      <c r="R24" s="53">
        <v>0</v>
      </c>
      <c r="S24" s="53">
        <v>0</v>
      </c>
      <c r="T24" s="53">
        <v>0</v>
      </c>
      <c r="U24" s="53">
        <v>0</v>
      </c>
      <c r="V24" s="53">
        <v>0</v>
      </c>
      <c r="W24" s="53">
        <v>0</v>
      </c>
      <c r="X24" s="53">
        <v>0</v>
      </c>
      <c r="Y24" s="53">
        <v>0</v>
      </c>
      <c r="Z24" s="53">
        <v>0</v>
      </c>
      <c r="AA24" s="53">
        <v>0</v>
      </c>
      <c r="AB24" s="53">
        <v>0</v>
      </c>
      <c r="AC24" s="53">
        <v>0</v>
      </c>
      <c r="AD24" s="53">
        <v>0</v>
      </c>
      <c r="AE24" s="53">
        <v>0.17009419202804565</v>
      </c>
      <c r="AF24" s="53">
        <v>0</v>
      </c>
      <c r="AG24" s="53">
        <v>0</v>
      </c>
      <c r="AH24" s="53">
        <v>8.3270025253295898</v>
      </c>
      <c r="AI24" s="53">
        <v>0</v>
      </c>
      <c r="AJ24" s="53">
        <v>0</v>
      </c>
      <c r="AK24" s="53">
        <v>5.5894028395414352E-2</v>
      </c>
      <c r="AL24" s="53">
        <v>0.94410598278045654</v>
      </c>
      <c r="AM24" s="53">
        <v>8.4218233823776245E-3</v>
      </c>
      <c r="AN24" s="53">
        <v>3.2532017678022385E-2</v>
      </c>
      <c r="AO24" s="53">
        <v>0</v>
      </c>
      <c r="AP24" s="53">
        <v>2.4903289158828557E-4</v>
      </c>
      <c r="AQ24" s="53">
        <v>1.4430453069508076E-2</v>
      </c>
      <c r="AR24" s="53">
        <v>0.36866968870162964</v>
      </c>
      <c r="AS24" s="53">
        <v>0.1271560937166214</v>
      </c>
      <c r="AT24" s="53">
        <v>0.44632866978645325</v>
      </c>
      <c r="AU24" s="53">
        <v>2.1338705846574157E-4</v>
      </c>
      <c r="AV24" s="53">
        <v>2.0633575331885368E-5</v>
      </c>
      <c r="AW24" s="53">
        <v>5.8760399213042547E-8</v>
      </c>
      <c r="AX24" s="53">
        <v>2.6620022254064679E-5</v>
      </c>
      <c r="AY24" s="53">
        <v>0</v>
      </c>
      <c r="AZ24" s="53">
        <v>0</v>
      </c>
      <c r="BA24" s="53">
        <v>0</v>
      </c>
      <c r="BB24" s="53">
        <v>0</v>
      </c>
      <c r="BC24" s="53">
        <v>0</v>
      </c>
      <c r="BD24" s="53">
        <v>0</v>
      </c>
      <c r="BE24" s="53">
        <v>0</v>
      </c>
      <c r="BF24" s="53">
        <v>0</v>
      </c>
      <c r="BG24" s="53">
        <v>0</v>
      </c>
      <c r="BH24" s="53">
        <v>0</v>
      </c>
      <c r="BI24" s="53">
        <v>0</v>
      </c>
      <c r="BJ24" s="53">
        <v>0</v>
      </c>
      <c r="BK24" s="53">
        <v>0</v>
      </c>
      <c r="BL24" s="53">
        <v>3.9065282180672511E-5</v>
      </c>
      <c r="BM24" s="53">
        <v>0</v>
      </c>
      <c r="BN24" s="53">
        <v>0</v>
      </c>
      <c r="BO24" s="53">
        <v>1.9124504178762436E-3</v>
      </c>
      <c r="BP24" s="53">
        <v>0</v>
      </c>
      <c r="BQ24" s="53">
        <v>0</v>
      </c>
    </row>
    <row r="25" spans="1:69" x14ac:dyDescent="0.25">
      <c r="A25" s="32" t="s">
        <v>86</v>
      </c>
      <c r="B25" s="2" t="s">
        <v>63</v>
      </c>
      <c r="C25" s="53">
        <v>41362.55859375</v>
      </c>
      <c r="D25" s="53">
        <v>6246.91650390625</v>
      </c>
      <c r="E25" s="53">
        <v>35115.64453125</v>
      </c>
      <c r="F25" s="53">
        <v>919.56951904296875</v>
      </c>
      <c r="G25" s="53">
        <v>3677.016357421875</v>
      </c>
      <c r="H25" s="53">
        <v>0</v>
      </c>
      <c r="I25" s="53">
        <v>25.681743621826172</v>
      </c>
      <c r="J25" s="53">
        <v>1596.4276123046875</v>
      </c>
      <c r="K25" s="53">
        <v>13567.1611328125</v>
      </c>
      <c r="L25" s="53">
        <v>4832.53369140625</v>
      </c>
      <c r="M25" s="53">
        <v>16641.611328125</v>
      </c>
      <c r="N25" s="53">
        <v>22.941812515258789</v>
      </c>
      <c r="O25" s="53">
        <v>2.275698184967041</v>
      </c>
      <c r="P25" s="53">
        <v>6.4454199746251106E-3</v>
      </c>
      <c r="Q25" s="53">
        <v>2.997230052947998</v>
      </c>
      <c r="R25" s="53">
        <v>0</v>
      </c>
      <c r="S25" s="53">
        <v>0</v>
      </c>
      <c r="T25" s="53">
        <v>0</v>
      </c>
      <c r="U25" s="53">
        <v>0</v>
      </c>
      <c r="V25" s="53">
        <v>0</v>
      </c>
      <c r="W25" s="53">
        <v>0</v>
      </c>
      <c r="X25" s="53">
        <v>0</v>
      </c>
      <c r="Y25" s="53">
        <v>0</v>
      </c>
      <c r="Z25" s="53">
        <v>0</v>
      </c>
      <c r="AA25" s="53">
        <v>0</v>
      </c>
      <c r="AB25" s="53">
        <v>0</v>
      </c>
      <c r="AC25" s="53">
        <v>0</v>
      </c>
      <c r="AD25" s="53">
        <v>0</v>
      </c>
      <c r="AE25" s="53">
        <v>1.2225519418716431</v>
      </c>
      <c r="AF25" s="53">
        <v>0</v>
      </c>
      <c r="AG25" s="53">
        <v>0</v>
      </c>
      <c r="AH25" s="53">
        <v>73.113960266113281</v>
      </c>
      <c r="AI25" s="53">
        <v>0</v>
      </c>
      <c r="AJ25" s="53">
        <v>0</v>
      </c>
      <c r="AK25" s="53">
        <v>0.15102829039096832</v>
      </c>
      <c r="AL25" s="53">
        <v>0.84897172451019287</v>
      </c>
      <c r="AM25" s="53">
        <v>2.2231929004192352E-2</v>
      </c>
      <c r="AN25" s="53">
        <v>8.8897213339805603E-2</v>
      </c>
      <c r="AO25" s="53">
        <v>0</v>
      </c>
      <c r="AP25" s="53">
        <v>6.2089349376037717E-4</v>
      </c>
      <c r="AQ25" s="53">
        <v>3.8595959544181824E-2</v>
      </c>
      <c r="AR25" s="53">
        <v>0.32800585031509399</v>
      </c>
      <c r="AS25" s="53">
        <v>0.11683352291584015</v>
      </c>
      <c r="AT25" s="53">
        <v>0.40233516693115234</v>
      </c>
      <c r="AU25" s="53">
        <v>5.5465166224166751E-4</v>
      </c>
      <c r="AV25" s="53">
        <v>5.501831037690863E-5</v>
      </c>
      <c r="AW25" s="53">
        <v>1.5582739365527232E-7</v>
      </c>
      <c r="AX25" s="53">
        <v>7.2462389653082937E-5</v>
      </c>
      <c r="AY25" s="53">
        <v>0</v>
      </c>
      <c r="AZ25" s="53">
        <v>0</v>
      </c>
      <c r="BA25" s="53">
        <v>0</v>
      </c>
      <c r="BB25" s="53">
        <v>0</v>
      </c>
      <c r="BC25" s="53">
        <v>0</v>
      </c>
      <c r="BD25" s="53">
        <v>0</v>
      </c>
      <c r="BE25" s="53">
        <v>0</v>
      </c>
      <c r="BF25" s="53">
        <v>0</v>
      </c>
      <c r="BG25" s="53">
        <v>0</v>
      </c>
      <c r="BH25" s="53">
        <v>0</v>
      </c>
      <c r="BI25" s="53">
        <v>0</v>
      </c>
      <c r="BJ25" s="53">
        <v>0</v>
      </c>
      <c r="BK25" s="53">
        <v>0</v>
      </c>
      <c r="BL25" s="53">
        <v>2.9556971639976837E-5</v>
      </c>
      <c r="BM25" s="53">
        <v>0</v>
      </c>
      <c r="BN25" s="53">
        <v>0</v>
      </c>
      <c r="BO25" s="53">
        <v>1.7676361603662372E-3</v>
      </c>
      <c r="BP25" s="53">
        <v>0</v>
      </c>
      <c r="BQ25" s="53">
        <v>0</v>
      </c>
    </row>
    <row r="26" spans="1:69" x14ac:dyDescent="0.25">
      <c r="A26" s="32" t="s">
        <v>87</v>
      </c>
      <c r="B26" s="2" t="s">
        <v>63</v>
      </c>
      <c r="C26" s="53">
        <v>32510.69921875</v>
      </c>
      <c r="D26" s="53">
        <v>2768.350341796875</v>
      </c>
      <c r="E26" s="53">
        <v>29742.349609375</v>
      </c>
      <c r="F26" s="53">
        <v>388.51312255859375</v>
      </c>
      <c r="G26" s="53">
        <v>1658.4197998046875</v>
      </c>
      <c r="H26" s="53">
        <v>0</v>
      </c>
      <c r="I26" s="53">
        <v>10.209464073181152</v>
      </c>
      <c r="J26" s="53">
        <v>698.8701171875</v>
      </c>
      <c r="K26" s="53">
        <v>11270.9453125</v>
      </c>
      <c r="L26" s="53">
        <v>4161.52685546875</v>
      </c>
      <c r="M26" s="53">
        <v>14245.751953125</v>
      </c>
      <c r="N26" s="53">
        <v>10.007871627807617</v>
      </c>
      <c r="O26" s="53">
        <v>0.98123294115066528</v>
      </c>
      <c r="P26" s="53">
        <v>2.7959744911640882E-3</v>
      </c>
      <c r="Q26" s="53">
        <v>1.3459419012069702</v>
      </c>
      <c r="R26" s="53">
        <v>0</v>
      </c>
      <c r="S26" s="53">
        <v>0</v>
      </c>
      <c r="T26" s="53">
        <v>0</v>
      </c>
      <c r="U26" s="53">
        <v>0</v>
      </c>
      <c r="V26" s="53">
        <v>0</v>
      </c>
      <c r="W26" s="53">
        <v>0</v>
      </c>
      <c r="X26" s="53">
        <v>0</v>
      </c>
      <c r="Y26" s="53">
        <v>0</v>
      </c>
      <c r="Z26" s="53">
        <v>0</v>
      </c>
      <c r="AA26" s="53">
        <v>0</v>
      </c>
      <c r="AB26" s="53">
        <v>0</v>
      </c>
      <c r="AC26" s="53">
        <v>0</v>
      </c>
      <c r="AD26" s="53">
        <v>0</v>
      </c>
      <c r="AE26" s="53">
        <v>0.79731649160385132</v>
      </c>
      <c r="AF26" s="53">
        <v>0</v>
      </c>
      <c r="AG26" s="53">
        <v>0</v>
      </c>
      <c r="AH26" s="53">
        <v>63.327888488769531</v>
      </c>
      <c r="AI26" s="53">
        <v>0</v>
      </c>
      <c r="AJ26" s="53">
        <v>0</v>
      </c>
      <c r="AK26" s="53">
        <v>8.5151977837085724E-2</v>
      </c>
      <c r="AL26" s="53">
        <v>0.91484802961349487</v>
      </c>
      <c r="AM26" s="53">
        <v>1.1950315907597542E-2</v>
      </c>
      <c r="AN26" s="53">
        <v>5.1011506468057632E-2</v>
      </c>
      <c r="AO26" s="53">
        <v>0</v>
      </c>
      <c r="AP26" s="53">
        <v>3.1403396860696375E-4</v>
      </c>
      <c r="AQ26" s="53">
        <v>2.1496618166565895E-2</v>
      </c>
      <c r="AR26" s="53">
        <v>0.34668418765068054</v>
      </c>
      <c r="AS26" s="53">
        <v>0.12800484895706177</v>
      </c>
      <c r="AT26" s="53">
        <v>0.43818655610084534</v>
      </c>
      <c r="AU26" s="53">
        <v>3.0783316469751298E-4</v>
      </c>
      <c r="AV26" s="53">
        <v>3.0181847250787541E-5</v>
      </c>
      <c r="AW26" s="53">
        <v>8.6001669785673585E-8</v>
      </c>
      <c r="AX26" s="53">
        <v>4.1399969632038847E-5</v>
      </c>
      <c r="AY26" s="53">
        <v>0</v>
      </c>
      <c r="AZ26" s="53">
        <v>0</v>
      </c>
      <c r="BA26" s="53">
        <v>0</v>
      </c>
      <c r="BB26" s="53">
        <v>0</v>
      </c>
      <c r="BC26" s="53">
        <v>0</v>
      </c>
      <c r="BD26" s="53">
        <v>0</v>
      </c>
      <c r="BE26" s="53">
        <v>0</v>
      </c>
      <c r="BF26" s="53">
        <v>0</v>
      </c>
      <c r="BG26" s="53">
        <v>0</v>
      </c>
      <c r="BH26" s="53">
        <v>0</v>
      </c>
      <c r="BI26" s="53">
        <v>0</v>
      </c>
      <c r="BJ26" s="53">
        <v>0</v>
      </c>
      <c r="BK26" s="53">
        <v>0</v>
      </c>
      <c r="BL26" s="53">
        <v>2.4524742912035435E-5</v>
      </c>
      <c r="BM26" s="53">
        <v>0</v>
      </c>
      <c r="BN26" s="53">
        <v>0</v>
      </c>
      <c r="BO26" s="53">
        <v>1.947909127920866E-3</v>
      </c>
      <c r="BP26" s="53">
        <v>0</v>
      </c>
      <c r="BQ26" s="53">
        <v>0</v>
      </c>
    </row>
    <row r="27" spans="1:69" x14ac:dyDescent="0.25">
      <c r="A27" s="32" t="s">
        <v>88</v>
      </c>
      <c r="B27" s="2" t="s">
        <v>63</v>
      </c>
      <c r="C27" s="53">
        <v>33590.8046875</v>
      </c>
      <c r="D27" s="53">
        <v>4040.662353515625</v>
      </c>
      <c r="E27" s="53">
        <v>29550.140625</v>
      </c>
      <c r="F27" s="53">
        <v>545.1534423828125</v>
      </c>
      <c r="G27" s="53">
        <v>2450.817626953125</v>
      </c>
      <c r="H27" s="53">
        <v>0</v>
      </c>
      <c r="I27" s="53">
        <v>13.890338897705078</v>
      </c>
      <c r="J27" s="53">
        <v>1012.8211669921875</v>
      </c>
      <c r="K27" s="53">
        <v>10983.6611328125</v>
      </c>
      <c r="L27" s="53">
        <v>4128.52880859375</v>
      </c>
      <c r="M27" s="53">
        <v>14373.8095703125</v>
      </c>
      <c r="N27" s="53">
        <v>14.589542388916016</v>
      </c>
      <c r="O27" s="53">
        <v>1.3991965055465698</v>
      </c>
      <c r="P27" s="53">
        <v>4.0260353125631809E-3</v>
      </c>
      <c r="Q27" s="53">
        <v>1.9872170686721802</v>
      </c>
      <c r="R27" s="53">
        <v>0</v>
      </c>
      <c r="S27" s="53">
        <v>0</v>
      </c>
      <c r="T27" s="53">
        <v>0</v>
      </c>
      <c r="U27" s="53">
        <v>0</v>
      </c>
      <c r="V27" s="53">
        <v>0</v>
      </c>
      <c r="W27" s="53">
        <v>0</v>
      </c>
      <c r="X27" s="53">
        <v>0</v>
      </c>
      <c r="Y27" s="53">
        <v>0</v>
      </c>
      <c r="Z27" s="53">
        <v>0</v>
      </c>
      <c r="AA27" s="53">
        <v>0</v>
      </c>
      <c r="AB27" s="53">
        <v>0</v>
      </c>
      <c r="AC27" s="53">
        <v>0</v>
      </c>
      <c r="AD27" s="53">
        <v>0</v>
      </c>
      <c r="AE27" s="53">
        <v>0.65858346223831177</v>
      </c>
      <c r="AF27" s="53">
        <v>0</v>
      </c>
      <c r="AG27" s="53">
        <v>0</v>
      </c>
      <c r="AH27" s="53">
        <v>63.483325958251953</v>
      </c>
      <c r="AI27" s="53">
        <v>0</v>
      </c>
      <c r="AJ27" s="53">
        <v>0</v>
      </c>
      <c r="AK27" s="53">
        <v>0.12029073387384415</v>
      </c>
      <c r="AL27" s="53">
        <v>0.87970924377441406</v>
      </c>
      <c r="AM27" s="53">
        <v>1.622924767434597E-2</v>
      </c>
      <c r="AN27" s="53">
        <v>7.296096533536911E-2</v>
      </c>
      <c r="AO27" s="53">
        <v>0</v>
      </c>
      <c r="AP27" s="53">
        <v>4.1351612890139222E-4</v>
      </c>
      <c r="AQ27" s="53">
        <v>3.0151739716529846E-2</v>
      </c>
      <c r="AR27" s="53">
        <v>0.32698416709899902</v>
      </c>
      <c r="AS27" s="53">
        <v>0.12290652096271515</v>
      </c>
      <c r="AT27" s="53">
        <v>0.42790907621383667</v>
      </c>
      <c r="AU27" s="53">
        <v>4.3433145037852228E-4</v>
      </c>
      <c r="AV27" s="53">
        <v>4.1654155211290345E-5</v>
      </c>
      <c r="AW27" s="53">
        <v>1.1985527237357019E-7</v>
      </c>
      <c r="AX27" s="53">
        <v>5.9159556258236989E-5</v>
      </c>
      <c r="AY27" s="53">
        <v>0</v>
      </c>
      <c r="AZ27" s="53">
        <v>0</v>
      </c>
      <c r="BA27" s="53">
        <v>0</v>
      </c>
      <c r="BB27" s="53">
        <v>0</v>
      </c>
      <c r="BC27" s="53">
        <v>0</v>
      </c>
      <c r="BD27" s="53">
        <v>0</v>
      </c>
      <c r="BE27" s="53">
        <v>0</v>
      </c>
      <c r="BF27" s="53">
        <v>0</v>
      </c>
      <c r="BG27" s="53">
        <v>0</v>
      </c>
      <c r="BH27" s="53">
        <v>0</v>
      </c>
      <c r="BI27" s="53">
        <v>0</v>
      </c>
      <c r="BJ27" s="53">
        <v>0</v>
      </c>
      <c r="BK27" s="53">
        <v>0</v>
      </c>
      <c r="BL27" s="53">
        <v>1.9606064597610384E-5</v>
      </c>
      <c r="BM27" s="53">
        <v>0</v>
      </c>
      <c r="BN27" s="53">
        <v>0</v>
      </c>
      <c r="BO27" s="53">
        <v>1.8899019341915846E-3</v>
      </c>
      <c r="BP27" s="53">
        <v>0</v>
      </c>
      <c r="BQ27" s="53">
        <v>0</v>
      </c>
    </row>
    <row r="28" spans="1:69" x14ac:dyDescent="0.25">
      <c r="A28" s="32" t="s">
        <v>89</v>
      </c>
      <c r="B28" s="2" t="s">
        <v>63</v>
      </c>
      <c r="C28" s="53">
        <v>15336.005859375</v>
      </c>
      <c r="D28" s="53">
        <v>4021.34326171875</v>
      </c>
      <c r="E28" s="53">
        <v>11314.662109375</v>
      </c>
      <c r="F28" s="53">
        <v>613.28125</v>
      </c>
      <c r="G28" s="53">
        <v>2325.532470703125</v>
      </c>
      <c r="H28" s="53">
        <v>0</v>
      </c>
      <c r="I28" s="53">
        <v>18.806819915771484</v>
      </c>
      <c r="J28" s="53">
        <v>1044.3768310546875</v>
      </c>
      <c r="K28" s="53">
        <v>4443.0498046875</v>
      </c>
      <c r="L28" s="53">
        <v>1500.779052734375</v>
      </c>
      <c r="M28" s="53">
        <v>5347.85888671875</v>
      </c>
      <c r="N28" s="53">
        <v>15.941032409667969</v>
      </c>
      <c r="O28" s="53">
        <v>1.4938472509384155</v>
      </c>
      <c r="P28" s="53">
        <v>4.2775659821927547E-3</v>
      </c>
      <c r="Q28" s="53">
        <v>1.9069353342056274</v>
      </c>
      <c r="R28" s="53">
        <v>0</v>
      </c>
      <c r="S28" s="53">
        <v>0</v>
      </c>
      <c r="T28" s="53">
        <v>0</v>
      </c>
      <c r="U28" s="53">
        <v>0</v>
      </c>
      <c r="V28" s="53">
        <v>0</v>
      </c>
      <c r="W28" s="53">
        <v>0</v>
      </c>
      <c r="X28" s="53">
        <v>0</v>
      </c>
      <c r="Y28" s="53">
        <v>0</v>
      </c>
      <c r="Z28" s="53">
        <v>0</v>
      </c>
      <c r="AA28" s="53">
        <v>0</v>
      </c>
      <c r="AB28" s="53">
        <v>0</v>
      </c>
      <c r="AC28" s="53">
        <v>0</v>
      </c>
      <c r="AD28" s="53">
        <v>0</v>
      </c>
      <c r="AE28" s="53">
        <v>0.51400339603424072</v>
      </c>
      <c r="AF28" s="53">
        <v>0</v>
      </c>
      <c r="AG28" s="53">
        <v>0</v>
      </c>
      <c r="AH28" s="53">
        <v>22.460237503051758</v>
      </c>
      <c r="AI28" s="53">
        <v>0</v>
      </c>
      <c r="AJ28" s="53">
        <v>0</v>
      </c>
      <c r="AK28" s="53">
        <v>0.26221582293510437</v>
      </c>
      <c r="AL28" s="53">
        <v>0.73778414726257324</v>
      </c>
      <c r="AM28" s="53">
        <v>3.9989631623029709E-2</v>
      </c>
      <c r="AN28" s="53">
        <v>0.15163873136043549</v>
      </c>
      <c r="AO28" s="53">
        <v>0</v>
      </c>
      <c r="AP28" s="53">
        <v>1.2263180688023567E-3</v>
      </c>
      <c r="AQ28" s="53">
        <v>6.8099662661552429E-2</v>
      </c>
      <c r="AR28" s="53">
        <v>0.28971365094184875</v>
      </c>
      <c r="AS28" s="53">
        <v>9.7859844565391541E-2</v>
      </c>
      <c r="AT28" s="53">
        <v>0.34871262311935425</v>
      </c>
      <c r="AU28" s="53">
        <v>1.0394514538347721E-3</v>
      </c>
      <c r="AV28" s="53">
        <v>9.7407842986285686E-5</v>
      </c>
      <c r="AW28" s="53">
        <v>2.7892309617527644E-7</v>
      </c>
      <c r="AX28" s="53">
        <v>1.2434367090463638E-4</v>
      </c>
      <c r="AY28" s="53">
        <v>0</v>
      </c>
      <c r="AZ28" s="53">
        <v>0</v>
      </c>
      <c r="BA28" s="53">
        <v>0</v>
      </c>
      <c r="BB28" s="53">
        <v>0</v>
      </c>
      <c r="BC28" s="53">
        <v>0</v>
      </c>
      <c r="BD28" s="53">
        <v>0</v>
      </c>
      <c r="BE28" s="53">
        <v>0</v>
      </c>
      <c r="BF28" s="53">
        <v>0</v>
      </c>
      <c r="BG28" s="53">
        <v>0</v>
      </c>
      <c r="BH28" s="53">
        <v>0</v>
      </c>
      <c r="BI28" s="53">
        <v>0</v>
      </c>
      <c r="BJ28" s="53">
        <v>0</v>
      </c>
      <c r="BK28" s="53">
        <v>0</v>
      </c>
      <c r="BL28" s="53">
        <v>3.3516120311105624E-5</v>
      </c>
      <c r="BM28" s="53">
        <v>0</v>
      </c>
      <c r="BN28" s="53">
        <v>0</v>
      </c>
      <c r="BO28" s="53">
        <v>1.4645428163930774E-3</v>
      </c>
      <c r="BP28" s="53">
        <v>0</v>
      </c>
      <c r="BQ28" s="53">
        <v>0</v>
      </c>
    </row>
    <row r="29" spans="1:69" x14ac:dyDescent="0.25">
      <c r="A29" s="32" t="s">
        <v>90</v>
      </c>
      <c r="B29" s="2" t="s">
        <v>63</v>
      </c>
      <c r="C29" s="53">
        <v>24207.646484375</v>
      </c>
      <c r="D29" s="53">
        <v>4908.01513671875</v>
      </c>
      <c r="E29" s="53">
        <v>19299.630859375</v>
      </c>
      <c r="F29" s="53">
        <v>671.04296875</v>
      </c>
      <c r="G29" s="53">
        <v>2980.403076171875</v>
      </c>
      <c r="H29" s="53">
        <v>0</v>
      </c>
      <c r="I29" s="53">
        <v>16.015579223632812</v>
      </c>
      <c r="J29" s="53">
        <v>1216.323974609375</v>
      </c>
      <c r="K29" s="53">
        <v>7034.330078125</v>
      </c>
      <c r="L29" s="53">
        <v>2644.0576171875</v>
      </c>
      <c r="M29" s="53">
        <v>9577.6337890625</v>
      </c>
      <c r="N29" s="53">
        <v>20.002721786499023</v>
      </c>
      <c r="O29" s="53">
        <v>1.8020877838134766</v>
      </c>
      <c r="P29" s="53">
        <v>5.3729694336652756E-3</v>
      </c>
      <c r="Q29" s="53">
        <v>2.4193544387817383</v>
      </c>
      <c r="R29" s="53">
        <v>0</v>
      </c>
      <c r="S29" s="53">
        <v>0</v>
      </c>
      <c r="T29" s="53">
        <v>0</v>
      </c>
      <c r="U29" s="53">
        <v>0</v>
      </c>
      <c r="V29" s="53">
        <v>0</v>
      </c>
      <c r="W29" s="53">
        <v>0</v>
      </c>
      <c r="X29" s="53">
        <v>0</v>
      </c>
      <c r="Y29" s="53">
        <v>0</v>
      </c>
      <c r="Z29" s="53">
        <v>0</v>
      </c>
      <c r="AA29" s="53">
        <v>0</v>
      </c>
      <c r="AB29" s="53">
        <v>0</v>
      </c>
      <c r="AC29" s="53">
        <v>0</v>
      </c>
      <c r="AD29" s="53">
        <v>0</v>
      </c>
      <c r="AE29" s="53">
        <v>0.42178043723106384</v>
      </c>
      <c r="AF29" s="53">
        <v>0</v>
      </c>
      <c r="AG29" s="53">
        <v>0</v>
      </c>
      <c r="AH29" s="53">
        <v>43.188060760498047</v>
      </c>
      <c r="AI29" s="53">
        <v>0</v>
      </c>
      <c r="AJ29" s="53">
        <v>0</v>
      </c>
      <c r="AK29" s="53">
        <v>0.20274648070335388</v>
      </c>
      <c r="AL29" s="53">
        <v>0.79725348949432373</v>
      </c>
      <c r="AM29" s="53">
        <v>2.7720289304852486E-2</v>
      </c>
      <c r="AN29" s="53">
        <v>0.12311825156211853</v>
      </c>
      <c r="AO29" s="53">
        <v>0</v>
      </c>
      <c r="AP29" s="53">
        <v>6.6159176640212536E-4</v>
      </c>
      <c r="AQ29" s="53">
        <v>5.0245445221662521E-2</v>
      </c>
      <c r="AR29" s="53">
        <v>0.29058298468589783</v>
      </c>
      <c r="AS29" s="53">
        <v>0.10922407358884811</v>
      </c>
      <c r="AT29" s="53">
        <v>0.39564499258995056</v>
      </c>
      <c r="AU29" s="53">
        <v>8.2629761891439557E-4</v>
      </c>
      <c r="AV29" s="53">
        <v>7.444291259162128E-5</v>
      </c>
      <c r="AW29" s="53">
        <v>2.2195339965946914E-7</v>
      </c>
      <c r="AX29" s="53">
        <v>9.9941746157128364E-5</v>
      </c>
      <c r="AY29" s="53">
        <v>0</v>
      </c>
      <c r="AZ29" s="53">
        <v>0</v>
      </c>
      <c r="BA29" s="53">
        <v>0</v>
      </c>
      <c r="BB29" s="53">
        <v>0</v>
      </c>
      <c r="BC29" s="53">
        <v>0</v>
      </c>
      <c r="BD29" s="53">
        <v>0</v>
      </c>
      <c r="BE29" s="53">
        <v>0</v>
      </c>
      <c r="BF29" s="53">
        <v>0</v>
      </c>
      <c r="BG29" s="53">
        <v>0</v>
      </c>
      <c r="BH29" s="53">
        <v>0</v>
      </c>
      <c r="BI29" s="53">
        <v>0</v>
      </c>
      <c r="BJ29" s="53">
        <v>0</v>
      </c>
      <c r="BK29" s="53">
        <v>0</v>
      </c>
      <c r="BL29" s="53">
        <v>1.7423437384422868E-5</v>
      </c>
      <c r="BM29" s="53">
        <v>0</v>
      </c>
      <c r="BN29" s="53">
        <v>0</v>
      </c>
      <c r="BO29" s="53">
        <v>1.7840669024735689E-3</v>
      </c>
      <c r="BP29" s="53">
        <v>0</v>
      </c>
      <c r="BQ29" s="5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0"/>
  <sheetViews>
    <sheetView tabSelected="1" zoomScale="70" zoomScaleNormal="70" workbookViewId="0">
      <selection activeCell="I39" sqref="I39"/>
    </sheetView>
  </sheetViews>
  <sheetFormatPr defaultRowHeight="15" x14ac:dyDescent="0.25"/>
  <cols>
    <col min="1" max="1" width="13.42578125" bestFit="1" customWidth="1"/>
    <col min="2" max="2" width="14.28515625" bestFit="1" customWidth="1"/>
    <col min="3" max="3" width="14.42578125" bestFit="1" customWidth="1"/>
    <col min="4" max="4" width="14.140625" bestFit="1" customWidth="1"/>
    <col min="5" max="5" width="14.28515625" bestFit="1" customWidth="1"/>
    <col min="6" max="6" width="8" bestFit="1" customWidth="1"/>
    <col min="7" max="7" width="14" bestFit="1" customWidth="1"/>
    <col min="8" max="8" width="14.140625" bestFit="1" customWidth="1"/>
    <col min="9" max="9" width="13.42578125" bestFit="1" customWidth="1"/>
    <col min="10" max="10" width="13.140625" bestFit="1" customWidth="1"/>
    <col min="11" max="11" width="18" bestFit="1" customWidth="1"/>
    <col min="12" max="12" width="15.42578125" bestFit="1" customWidth="1"/>
    <col min="13" max="13" width="24.42578125" bestFit="1" customWidth="1"/>
    <col min="14" max="14" width="27.5703125" bestFit="1" customWidth="1"/>
    <col min="15" max="15" width="24.5703125" bestFit="1" customWidth="1"/>
    <col min="16" max="16" width="18" bestFit="1" customWidth="1"/>
    <col min="17" max="17" width="13.140625" bestFit="1" customWidth="1"/>
    <col min="18" max="18" width="22.140625" bestFit="1" customWidth="1"/>
    <col min="19" max="19" width="12" bestFit="1" customWidth="1"/>
    <col min="20" max="20" width="24.28515625" bestFit="1" customWidth="1"/>
    <col min="21" max="21" width="27.42578125" bestFit="1" customWidth="1"/>
    <col min="22" max="22" width="17.85546875" bestFit="1" customWidth="1"/>
    <col min="23" max="23" width="12.85546875" bestFit="1" customWidth="1"/>
    <col min="24" max="24" width="22" bestFit="1" customWidth="1"/>
    <col min="25" max="25" width="11.85546875" bestFit="1" customWidth="1"/>
    <col min="26" max="26" width="18.140625" bestFit="1" customWidth="1"/>
    <col min="27" max="27" width="17.85546875" bestFit="1" customWidth="1"/>
    <col min="28" max="28" width="12.28515625" bestFit="1" customWidth="1"/>
    <col min="29" max="29" width="12" bestFit="1" customWidth="1"/>
    <col min="30" max="30" width="19.140625" bestFit="1" customWidth="1"/>
    <col min="31" max="31" width="13.85546875" bestFit="1" customWidth="1"/>
    <col min="32" max="32" width="14" bestFit="1" customWidth="1"/>
    <col min="33" max="33" width="12.42578125" bestFit="1" customWidth="1"/>
    <col min="34" max="34" width="14.42578125" bestFit="1" customWidth="1"/>
  </cols>
  <sheetData>
    <row r="1" spans="1:34" ht="15.75" thickBot="1" x14ac:dyDescent="0.3">
      <c r="A1" s="51" t="s">
        <v>24</v>
      </c>
      <c r="B1" s="44" t="s">
        <v>122</v>
      </c>
      <c r="C1" s="46"/>
      <c r="D1" s="44" t="s">
        <v>123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6"/>
    </row>
    <row r="2" spans="1:34" x14ac:dyDescent="0.25">
      <c r="A2" s="52"/>
      <c r="B2" s="34" t="s">
        <v>29</v>
      </c>
      <c r="C2" s="35" t="s">
        <v>30</v>
      </c>
      <c r="D2" s="34" t="s">
        <v>31</v>
      </c>
      <c r="E2" s="40" t="s">
        <v>32</v>
      </c>
      <c r="F2" s="40" t="s">
        <v>33</v>
      </c>
      <c r="G2" s="40" t="s">
        <v>34</v>
      </c>
      <c r="H2" s="40" t="s">
        <v>35</v>
      </c>
      <c r="I2" s="40" t="s">
        <v>36</v>
      </c>
      <c r="J2" s="40" t="s">
        <v>37</v>
      </c>
      <c r="K2" s="40" t="s">
        <v>38</v>
      </c>
      <c r="L2" s="40" t="s">
        <v>39</v>
      </c>
      <c r="M2" s="40" t="s">
        <v>40</v>
      </c>
      <c r="N2" s="40" t="s">
        <v>41</v>
      </c>
      <c r="O2" s="40" t="s">
        <v>42</v>
      </c>
      <c r="P2" s="40" t="s">
        <v>43</v>
      </c>
      <c r="Q2" s="40" t="s">
        <v>44</v>
      </c>
      <c r="R2" s="40" t="s">
        <v>45</v>
      </c>
      <c r="S2" s="40" t="s">
        <v>46</v>
      </c>
      <c r="T2" s="40" t="s">
        <v>47</v>
      </c>
      <c r="U2" s="40" t="s">
        <v>48</v>
      </c>
      <c r="V2" s="40" t="s">
        <v>49</v>
      </c>
      <c r="W2" s="40" t="s">
        <v>50</v>
      </c>
      <c r="X2" s="40" t="s">
        <v>51</v>
      </c>
      <c r="Y2" s="40" t="s">
        <v>52</v>
      </c>
      <c r="Z2" s="40" t="s">
        <v>53</v>
      </c>
      <c r="AA2" s="40" t="s">
        <v>54</v>
      </c>
      <c r="AB2" s="40" t="s">
        <v>55</v>
      </c>
      <c r="AC2" s="40" t="s">
        <v>56</v>
      </c>
      <c r="AD2" s="40" t="s">
        <v>57</v>
      </c>
      <c r="AE2" s="40" t="s">
        <v>58</v>
      </c>
      <c r="AF2" s="40" t="s">
        <v>59</v>
      </c>
      <c r="AG2" s="41" t="s">
        <v>60</v>
      </c>
      <c r="AH2" s="42" t="s">
        <v>61</v>
      </c>
    </row>
    <row r="3" spans="1:34" x14ac:dyDescent="0.25">
      <c r="A3" s="32" t="s">
        <v>62</v>
      </c>
      <c r="B3" s="36">
        <v>0.13341371715068817</v>
      </c>
      <c r="C3" s="37">
        <v>0.86658626794815063</v>
      </c>
      <c r="D3" s="36">
        <v>1.7486626282334328E-2</v>
      </c>
      <c r="E3" s="33">
        <v>8.1596560776233673E-2</v>
      </c>
      <c r="F3" s="33">
        <v>0</v>
      </c>
      <c r="G3" s="33">
        <v>4.3780638952739537E-4</v>
      </c>
      <c r="H3" s="33">
        <v>3.3300142735242844E-2</v>
      </c>
      <c r="I3" s="33">
        <v>0.31585338711738586</v>
      </c>
      <c r="J3" s="33">
        <v>0.11872269213199615</v>
      </c>
      <c r="K3" s="33">
        <v>0.43005204200744629</v>
      </c>
      <c r="L3" s="33">
        <v>4.8082834109663963E-4</v>
      </c>
      <c r="M3" s="33">
        <v>4.5376564230537042E-5</v>
      </c>
      <c r="N3" s="33">
        <v>1.3157871592284209E-7</v>
      </c>
      <c r="O3" s="33">
        <v>6.6236338170710951E-5</v>
      </c>
      <c r="P3" s="33">
        <v>0</v>
      </c>
      <c r="Q3" s="33">
        <v>0</v>
      </c>
      <c r="R3" s="33">
        <v>0</v>
      </c>
      <c r="S3" s="33">
        <v>0</v>
      </c>
      <c r="T3" s="33">
        <v>0</v>
      </c>
      <c r="U3" s="33">
        <v>0</v>
      </c>
      <c r="V3" s="33">
        <v>0</v>
      </c>
      <c r="W3" s="33">
        <v>0</v>
      </c>
      <c r="X3" s="33">
        <v>0</v>
      </c>
      <c r="Y3" s="33">
        <v>0</v>
      </c>
      <c r="Z3" s="33">
        <v>0</v>
      </c>
      <c r="AA3" s="33">
        <v>0</v>
      </c>
      <c r="AB3" s="33">
        <v>0</v>
      </c>
      <c r="AC3" s="33">
        <v>1.8938659195555374E-5</v>
      </c>
      <c r="AD3" s="33">
        <v>0</v>
      </c>
      <c r="AE3" s="33">
        <v>0</v>
      </c>
      <c r="AF3" s="33">
        <v>1.9392173271626234E-3</v>
      </c>
      <c r="AG3" s="33">
        <v>0</v>
      </c>
      <c r="AH3" s="37">
        <v>0</v>
      </c>
    </row>
    <row r="4" spans="1:34" x14ac:dyDescent="0.25">
      <c r="A4" s="32" t="s">
        <v>64</v>
      </c>
      <c r="B4" s="36">
        <v>0.15962037444114685</v>
      </c>
      <c r="C4" s="37">
        <v>0.84037959575653076</v>
      </c>
      <c r="D4" s="36">
        <v>2.1171802654862404E-2</v>
      </c>
      <c r="E4" s="33">
        <v>9.7433365881443024E-2</v>
      </c>
      <c r="F4" s="33">
        <v>0</v>
      </c>
      <c r="G4" s="33">
        <v>5.2300724200904369E-4</v>
      </c>
      <c r="H4" s="33">
        <v>3.9763256907463074E-2</v>
      </c>
      <c r="I4" s="33">
        <v>0.30630159378051758</v>
      </c>
      <c r="J4" s="33">
        <v>0.11513236910104752</v>
      </c>
      <c r="K4" s="33">
        <v>0.41704672574996948</v>
      </c>
      <c r="L4" s="33">
        <v>5.9426843654364347E-4</v>
      </c>
      <c r="M4" s="33">
        <v>5.5423959565814584E-5</v>
      </c>
      <c r="N4" s="33">
        <v>1.618256249003025E-7</v>
      </c>
      <c r="O4" s="33">
        <v>7.9091929364949465E-5</v>
      </c>
      <c r="P4" s="33">
        <v>0</v>
      </c>
      <c r="Q4" s="33">
        <v>0</v>
      </c>
      <c r="R4" s="33">
        <v>0</v>
      </c>
      <c r="S4" s="33">
        <v>0</v>
      </c>
      <c r="T4" s="33">
        <v>0</v>
      </c>
      <c r="U4" s="33">
        <v>0</v>
      </c>
      <c r="V4" s="33">
        <v>0</v>
      </c>
      <c r="W4" s="33">
        <v>0</v>
      </c>
      <c r="X4" s="33">
        <v>0</v>
      </c>
      <c r="Y4" s="33">
        <v>0</v>
      </c>
      <c r="Z4" s="33">
        <v>0</v>
      </c>
      <c r="AA4" s="33">
        <v>0</v>
      </c>
      <c r="AB4" s="33">
        <v>0</v>
      </c>
      <c r="AC4" s="33">
        <v>1.8365930372965522E-5</v>
      </c>
      <c r="AD4" s="33">
        <v>0</v>
      </c>
      <c r="AE4" s="33">
        <v>0</v>
      </c>
      <c r="AF4" s="33">
        <v>1.8805729923769832E-3</v>
      </c>
      <c r="AG4" s="33">
        <v>0</v>
      </c>
      <c r="AH4" s="37">
        <v>0</v>
      </c>
    </row>
    <row r="5" spans="1:34" x14ac:dyDescent="0.25">
      <c r="A5" s="32" t="s">
        <v>65</v>
      </c>
      <c r="B5" s="36">
        <v>0.32018250226974487</v>
      </c>
      <c r="C5" s="37">
        <v>0.67981749773025513</v>
      </c>
      <c r="D5" s="36">
        <v>5.1359329372644424E-2</v>
      </c>
      <c r="E5" s="33">
        <v>0.1795697957277298</v>
      </c>
      <c r="F5" s="33">
        <v>0</v>
      </c>
      <c r="G5" s="33">
        <v>1.8637692555785179E-3</v>
      </c>
      <c r="H5" s="33">
        <v>8.5376478731632233E-2</v>
      </c>
      <c r="I5" s="33">
        <v>0.27411440014839172</v>
      </c>
      <c r="J5" s="33">
        <v>8.3013854920864105E-2</v>
      </c>
      <c r="K5" s="33">
        <v>0.3214607834815979</v>
      </c>
      <c r="L5" s="33">
        <v>1.7452015308663249E-3</v>
      </c>
      <c r="M5" s="33">
        <v>1.19877076940611E-4</v>
      </c>
      <c r="N5" s="33">
        <v>3.5795184771814093E-7</v>
      </c>
      <c r="O5" s="33">
        <v>1.4767635730095208E-4</v>
      </c>
      <c r="P5" s="33">
        <v>0</v>
      </c>
      <c r="Q5" s="33">
        <v>0</v>
      </c>
      <c r="R5" s="33">
        <v>0</v>
      </c>
      <c r="S5" s="33">
        <v>0</v>
      </c>
      <c r="T5" s="33">
        <v>0</v>
      </c>
      <c r="U5" s="33">
        <v>0</v>
      </c>
      <c r="V5" s="33">
        <v>0</v>
      </c>
      <c r="W5" s="33">
        <v>0</v>
      </c>
      <c r="X5" s="33">
        <v>0</v>
      </c>
      <c r="Y5" s="33">
        <v>0</v>
      </c>
      <c r="Z5" s="33">
        <v>0</v>
      </c>
      <c r="AA5" s="33">
        <v>0</v>
      </c>
      <c r="AB5" s="33">
        <v>0</v>
      </c>
      <c r="AC5" s="33">
        <v>4.4112734030932188E-5</v>
      </c>
      <c r="AD5" s="33">
        <v>0</v>
      </c>
      <c r="AE5" s="33">
        <v>0</v>
      </c>
      <c r="AF5" s="33">
        <v>1.184354186989367E-3</v>
      </c>
      <c r="AG5" s="33">
        <v>0</v>
      </c>
      <c r="AH5" s="37">
        <v>0</v>
      </c>
    </row>
    <row r="6" spans="1:34" x14ac:dyDescent="0.25">
      <c r="A6" s="32" t="s">
        <v>66</v>
      </c>
      <c r="B6" s="36">
        <v>0.2009299099445343</v>
      </c>
      <c r="C6" s="37">
        <v>0.79907011985778809</v>
      </c>
      <c r="D6" s="36">
        <v>2.9622750356793404E-2</v>
      </c>
      <c r="E6" s="33">
        <v>0.11818823963403702</v>
      </c>
      <c r="F6" s="33">
        <v>0</v>
      </c>
      <c r="G6" s="33">
        <v>8.2996854325756431E-4</v>
      </c>
      <c r="H6" s="33">
        <v>5.1380060613155365E-2</v>
      </c>
      <c r="I6" s="33">
        <v>0.30894321203231812</v>
      </c>
      <c r="J6" s="33">
        <v>0.10984503477811813</v>
      </c>
      <c r="K6" s="33">
        <v>0.37859231233596802</v>
      </c>
      <c r="L6" s="33">
        <v>7.3905894532799721E-4</v>
      </c>
      <c r="M6" s="33">
        <v>7.3261879151687026E-5</v>
      </c>
      <c r="N6" s="33">
        <v>2.0753698493081174E-7</v>
      </c>
      <c r="O6" s="33">
        <v>9.6360345196444541E-5</v>
      </c>
      <c r="P6" s="33">
        <v>0</v>
      </c>
      <c r="Q6" s="33">
        <v>0</v>
      </c>
      <c r="R6" s="33">
        <v>0</v>
      </c>
      <c r="S6" s="33">
        <v>0</v>
      </c>
      <c r="T6" s="33">
        <v>0</v>
      </c>
      <c r="U6" s="33">
        <v>0</v>
      </c>
      <c r="V6" s="33">
        <v>0</v>
      </c>
      <c r="W6" s="33">
        <v>0</v>
      </c>
      <c r="X6" s="33">
        <v>0</v>
      </c>
      <c r="Y6" s="33">
        <v>0</v>
      </c>
      <c r="Z6" s="33">
        <v>0</v>
      </c>
      <c r="AA6" s="33">
        <v>0</v>
      </c>
      <c r="AB6" s="33">
        <v>0</v>
      </c>
      <c r="AC6" s="33">
        <v>2.8123486117692664E-5</v>
      </c>
      <c r="AD6" s="33">
        <v>0</v>
      </c>
      <c r="AE6" s="33">
        <v>0</v>
      </c>
      <c r="AF6" s="33">
        <v>1.6614170745015144E-3</v>
      </c>
      <c r="AG6" s="33">
        <v>0</v>
      </c>
      <c r="AH6" s="37">
        <v>0</v>
      </c>
    </row>
    <row r="7" spans="1:34" x14ac:dyDescent="0.25">
      <c r="A7" s="32" t="s">
        <v>67</v>
      </c>
      <c r="B7" s="36">
        <v>0.2393144965171814</v>
      </c>
      <c r="C7" s="37">
        <v>0.7606855034828186</v>
      </c>
      <c r="D7" s="36">
        <v>3.7748891860246658E-2</v>
      </c>
      <c r="E7" s="33">
        <v>0.13569061458110809</v>
      </c>
      <c r="F7" s="33">
        <v>0</v>
      </c>
      <c r="G7" s="33">
        <v>1.295862253755331E-3</v>
      </c>
      <c r="H7" s="33">
        <v>6.3235342502593994E-2</v>
      </c>
      <c r="I7" s="33">
        <v>0.30372604727745056</v>
      </c>
      <c r="J7" s="33">
        <v>9.5682792365550995E-2</v>
      </c>
      <c r="K7" s="33">
        <v>0.35983699560165405</v>
      </c>
      <c r="L7" s="33">
        <v>1.1420361697673798E-3</v>
      </c>
      <c r="M7" s="33">
        <v>8.9799352281261235E-5</v>
      </c>
      <c r="N7" s="33">
        <v>2.6367646910330222E-7</v>
      </c>
      <c r="O7" s="33">
        <v>1.116889834520407E-4</v>
      </c>
      <c r="P7" s="33">
        <v>0</v>
      </c>
      <c r="Q7" s="33">
        <v>0</v>
      </c>
      <c r="R7" s="33">
        <v>0</v>
      </c>
      <c r="S7" s="33">
        <v>0</v>
      </c>
      <c r="T7" s="33">
        <v>0</v>
      </c>
      <c r="U7" s="33">
        <v>0</v>
      </c>
      <c r="V7" s="33">
        <v>0</v>
      </c>
      <c r="W7" s="33">
        <v>0</v>
      </c>
      <c r="X7" s="33">
        <v>0</v>
      </c>
      <c r="Y7" s="33">
        <v>0</v>
      </c>
      <c r="Z7" s="33">
        <v>0</v>
      </c>
      <c r="AA7" s="33">
        <v>0</v>
      </c>
      <c r="AB7" s="33">
        <v>0</v>
      </c>
      <c r="AC7" s="33">
        <v>4.4230073399376124E-5</v>
      </c>
      <c r="AD7" s="33">
        <v>0</v>
      </c>
      <c r="AE7" s="33">
        <v>0</v>
      </c>
      <c r="AF7" s="33">
        <v>1.3954491587355733E-3</v>
      </c>
      <c r="AG7" s="33">
        <v>0</v>
      </c>
      <c r="AH7" s="37">
        <v>0</v>
      </c>
    </row>
    <row r="8" spans="1:34" x14ac:dyDescent="0.25">
      <c r="A8" s="32" t="s">
        <v>68</v>
      </c>
      <c r="B8" s="36">
        <v>0.28369131684303284</v>
      </c>
      <c r="C8" s="37">
        <v>0.71630871295928955</v>
      </c>
      <c r="D8" s="36">
        <v>4.5505907386541367E-2</v>
      </c>
      <c r="E8" s="33">
        <v>0.15910424292087555</v>
      </c>
      <c r="F8" s="33">
        <v>0</v>
      </c>
      <c r="G8" s="33">
        <v>1.6513556474819779E-3</v>
      </c>
      <c r="H8" s="33">
        <v>7.5646132230758667E-2</v>
      </c>
      <c r="I8" s="33">
        <v>0.2888282835483551</v>
      </c>
      <c r="J8" s="33">
        <v>8.7469860911369324E-2</v>
      </c>
      <c r="K8" s="33">
        <v>0.33871614933013916</v>
      </c>
      <c r="L8" s="33">
        <v>1.54630106408149E-3</v>
      </c>
      <c r="M8" s="33">
        <v>1.0621469118632376E-4</v>
      </c>
      <c r="N8" s="33">
        <v>3.1715609338789363E-7</v>
      </c>
      <c r="O8" s="33">
        <v>1.3084568490739912E-4</v>
      </c>
      <c r="P8" s="33">
        <v>0</v>
      </c>
      <c r="Q8" s="33">
        <v>0</v>
      </c>
      <c r="R8" s="33">
        <v>0</v>
      </c>
      <c r="S8" s="33">
        <v>0</v>
      </c>
      <c r="T8" s="33">
        <v>0</v>
      </c>
      <c r="U8" s="33">
        <v>0</v>
      </c>
      <c r="V8" s="33">
        <v>0</v>
      </c>
      <c r="W8" s="33">
        <v>0</v>
      </c>
      <c r="X8" s="33">
        <v>0</v>
      </c>
      <c r="Y8" s="33">
        <v>0</v>
      </c>
      <c r="Z8" s="33">
        <v>0</v>
      </c>
      <c r="AA8" s="33">
        <v>0</v>
      </c>
      <c r="AB8" s="33">
        <v>0</v>
      </c>
      <c r="AC8" s="33">
        <v>4.6480610762955621E-5</v>
      </c>
      <c r="AD8" s="33">
        <v>0</v>
      </c>
      <c r="AE8" s="33">
        <v>0</v>
      </c>
      <c r="AF8" s="33">
        <v>1.2479278957471251E-3</v>
      </c>
      <c r="AG8" s="33">
        <v>0</v>
      </c>
      <c r="AH8" s="37">
        <v>0</v>
      </c>
    </row>
    <row r="9" spans="1:34" x14ac:dyDescent="0.25">
      <c r="A9" s="32" t="s">
        <v>69</v>
      </c>
      <c r="B9" s="36">
        <v>0.13882839679718018</v>
      </c>
      <c r="C9" s="37">
        <v>0.86117160320281982</v>
      </c>
      <c r="D9" s="36">
        <v>1.8544256687164307E-2</v>
      </c>
      <c r="E9" s="33">
        <v>8.4453307092189789E-2</v>
      </c>
      <c r="F9" s="33">
        <v>0</v>
      </c>
      <c r="G9" s="33">
        <v>4.6945083886384964E-4</v>
      </c>
      <c r="H9" s="33">
        <v>3.4743919968605042E-2</v>
      </c>
      <c r="I9" s="33">
        <v>0.31532549858093262</v>
      </c>
      <c r="J9" s="33">
        <v>0.11852426826953888</v>
      </c>
      <c r="K9" s="33">
        <v>0.42539340257644653</v>
      </c>
      <c r="L9" s="33">
        <v>5.0105963600799441E-4</v>
      </c>
      <c r="M9" s="33">
        <v>4.7780933527974412E-5</v>
      </c>
      <c r="N9" s="33">
        <v>1.3784841712549678E-7</v>
      </c>
      <c r="O9" s="33">
        <v>6.8491557613015175E-5</v>
      </c>
      <c r="P9" s="33">
        <v>0</v>
      </c>
      <c r="Q9" s="33">
        <v>0</v>
      </c>
      <c r="R9" s="33">
        <v>0</v>
      </c>
      <c r="S9" s="33">
        <v>0</v>
      </c>
      <c r="T9" s="33">
        <v>0</v>
      </c>
      <c r="U9" s="33">
        <v>0</v>
      </c>
      <c r="V9" s="33">
        <v>0</v>
      </c>
      <c r="W9" s="33">
        <v>0</v>
      </c>
      <c r="X9" s="33">
        <v>0</v>
      </c>
      <c r="Y9" s="33">
        <v>0</v>
      </c>
      <c r="Z9" s="33">
        <v>0</v>
      </c>
      <c r="AA9" s="33">
        <v>0</v>
      </c>
      <c r="AB9" s="33">
        <v>0</v>
      </c>
      <c r="AC9" s="33">
        <v>1.8907006960944273E-5</v>
      </c>
      <c r="AD9" s="33">
        <v>0</v>
      </c>
      <c r="AE9" s="33">
        <v>0</v>
      </c>
      <c r="AF9" s="33">
        <v>1.909509883262217E-3</v>
      </c>
      <c r="AG9" s="33">
        <v>0</v>
      </c>
      <c r="AH9" s="37">
        <v>0</v>
      </c>
    </row>
    <row r="10" spans="1:34" x14ac:dyDescent="0.25">
      <c r="A10" s="32" t="s">
        <v>70</v>
      </c>
      <c r="B10" s="36">
        <v>0.29121530055999756</v>
      </c>
      <c r="C10" s="37">
        <v>0.70878469944000244</v>
      </c>
      <c r="D10" s="36">
        <v>4.6712804585695267E-2</v>
      </c>
      <c r="E10" s="33">
        <v>0.16332395374774933</v>
      </c>
      <c r="F10" s="33">
        <v>0</v>
      </c>
      <c r="G10" s="33">
        <v>1.6951524885371327E-3</v>
      </c>
      <c r="H10" s="33">
        <v>7.7652394771575928E-2</v>
      </c>
      <c r="I10" s="33">
        <v>0.2857944667339325</v>
      </c>
      <c r="J10" s="33">
        <v>8.6551092565059662E-2</v>
      </c>
      <c r="K10" s="33">
        <v>0.33515831828117371</v>
      </c>
      <c r="L10" s="33">
        <v>1.587311620824039E-3</v>
      </c>
      <c r="M10" s="33">
        <v>1.090316945919767E-4</v>
      </c>
      <c r="N10" s="33">
        <v>3.2556764040236885E-7</v>
      </c>
      <c r="O10" s="33">
        <v>1.3431593833956867E-4</v>
      </c>
      <c r="P10" s="33">
        <v>0</v>
      </c>
      <c r="Q10" s="33">
        <v>0</v>
      </c>
      <c r="R10" s="33">
        <v>0</v>
      </c>
      <c r="S10" s="33">
        <v>0</v>
      </c>
      <c r="T10" s="33">
        <v>0</v>
      </c>
      <c r="U10" s="33">
        <v>0</v>
      </c>
      <c r="V10" s="33">
        <v>0</v>
      </c>
      <c r="W10" s="33">
        <v>0</v>
      </c>
      <c r="X10" s="33">
        <v>0</v>
      </c>
      <c r="Y10" s="33">
        <v>0</v>
      </c>
      <c r="Z10" s="33">
        <v>0</v>
      </c>
      <c r="AA10" s="33">
        <v>0</v>
      </c>
      <c r="AB10" s="33">
        <v>0</v>
      </c>
      <c r="AC10" s="33">
        <v>4.5992386731086299E-5</v>
      </c>
      <c r="AD10" s="33">
        <v>0</v>
      </c>
      <c r="AE10" s="33">
        <v>0</v>
      </c>
      <c r="AF10" s="33">
        <v>1.2348198797553778E-3</v>
      </c>
      <c r="AG10" s="33">
        <v>0</v>
      </c>
      <c r="AH10" s="37">
        <v>0</v>
      </c>
    </row>
    <row r="11" spans="1:34" x14ac:dyDescent="0.25">
      <c r="A11" s="32" t="s">
        <v>71</v>
      </c>
      <c r="B11" s="36">
        <v>0.16994380950927734</v>
      </c>
      <c r="C11" s="37">
        <v>0.83005619049072266</v>
      </c>
      <c r="D11" s="36">
        <v>2.5692444294691086E-2</v>
      </c>
      <c r="E11" s="33">
        <v>9.8739698529243469E-2</v>
      </c>
      <c r="F11" s="33">
        <v>0</v>
      </c>
      <c r="G11" s="33">
        <v>7.6712050940841436E-4</v>
      </c>
      <c r="H11" s="33">
        <v>4.3945994228124619E-2</v>
      </c>
      <c r="I11" s="33">
        <v>0.32463344931602478</v>
      </c>
      <c r="J11" s="33">
        <v>0.11135191470384598</v>
      </c>
      <c r="K11" s="33">
        <v>0.39236283302307129</v>
      </c>
      <c r="L11" s="33">
        <v>6.5466976957395673E-4</v>
      </c>
      <c r="M11" s="33">
        <v>6.2849620007909834E-5</v>
      </c>
      <c r="N11" s="33">
        <v>1.7922046424700966E-7</v>
      </c>
      <c r="O11" s="33">
        <v>8.0843732575885952E-5</v>
      </c>
      <c r="P11" s="33">
        <v>0</v>
      </c>
      <c r="Q11" s="33">
        <v>0</v>
      </c>
      <c r="R11" s="33">
        <v>0</v>
      </c>
      <c r="S11" s="33">
        <v>0</v>
      </c>
      <c r="T11" s="33">
        <v>0</v>
      </c>
      <c r="U11" s="33">
        <v>0</v>
      </c>
      <c r="V11" s="33">
        <v>0</v>
      </c>
      <c r="W11" s="33">
        <v>0</v>
      </c>
      <c r="X11" s="33">
        <v>0</v>
      </c>
      <c r="Y11" s="33">
        <v>0</v>
      </c>
      <c r="Z11" s="33">
        <v>0</v>
      </c>
      <c r="AA11" s="33">
        <v>0</v>
      </c>
      <c r="AB11" s="33">
        <v>0</v>
      </c>
      <c r="AC11" s="33">
        <v>3.5245710023446009E-5</v>
      </c>
      <c r="AD11" s="33">
        <v>0</v>
      </c>
      <c r="AE11" s="33">
        <v>0</v>
      </c>
      <c r="AF11" s="33">
        <v>1.6727276379242539E-3</v>
      </c>
      <c r="AG11" s="33">
        <v>0</v>
      </c>
      <c r="AH11" s="37">
        <v>0</v>
      </c>
    </row>
    <row r="12" spans="1:34" x14ac:dyDescent="0.25">
      <c r="A12" s="32" t="s">
        <v>72</v>
      </c>
      <c r="B12" s="36">
        <v>0.18602272868156433</v>
      </c>
      <c r="C12" s="37">
        <v>0.81397730112075806</v>
      </c>
      <c r="D12" s="36">
        <v>2.4527521803975105E-2</v>
      </c>
      <c r="E12" s="33">
        <v>0.1136615052819252</v>
      </c>
      <c r="F12" s="33">
        <v>0</v>
      </c>
      <c r="G12" s="33">
        <v>6.0998479602858424E-4</v>
      </c>
      <c r="H12" s="33">
        <v>4.6386078000068665E-2</v>
      </c>
      <c r="I12" s="33">
        <v>0.29667845368385315</v>
      </c>
      <c r="J12" s="33">
        <v>0.11151523143053055</v>
      </c>
      <c r="K12" s="33">
        <v>0.40394431352615356</v>
      </c>
      <c r="L12" s="33">
        <v>6.8125879624858499E-4</v>
      </c>
      <c r="M12" s="33">
        <v>6.392054638126865E-5</v>
      </c>
      <c r="N12" s="33">
        <v>1.8596709594476124E-7</v>
      </c>
      <c r="O12" s="33">
        <v>9.2265188868623227E-5</v>
      </c>
      <c r="P12" s="33">
        <v>0</v>
      </c>
      <c r="Q12" s="33">
        <v>0</v>
      </c>
      <c r="R12" s="33">
        <v>0</v>
      </c>
      <c r="S12" s="33">
        <v>0</v>
      </c>
      <c r="T12" s="33">
        <v>0</v>
      </c>
      <c r="U12" s="33">
        <v>0</v>
      </c>
      <c r="V12" s="33">
        <v>0</v>
      </c>
      <c r="W12" s="33">
        <v>0</v>
      </c>
      <c r="X12" s="33">
        <v>0</v>
      </c>
      <c r="Y12" s="33">
        <v>0</v>
      </c>
      <c r="Z12" s="33">
        <v>0</v>
      </c>
      <c r="AA12" s="33">
        <v>0</v>
      </c>
      <c r="AB12" s="33">
        <v>0</v>
      </c>
      <c r="AC12" s="33">
        <v>1.7788925106287934E-5</v>
      </c>
      <c r="AD12" s="33">
        <v>0</v>
      </c>
      <c r="AE12" s="33">
        <v>0</v>
      </c>
      <c r="AF12" s="33">
        <v>1.82149070315063E-3</v>
      </c>
      <c r="AG12" s="33">
        <v>0</v>
      </c>
      <c r="AH12" s="37">
        <v>0</v>
      </c>
    </row>
    <row r="13" spans="1:34" x14ac:dyDescent="0.25">
      <c r="A13" s="32" t="s">
        <v>73</v>
      </c>
      <c r="B13" s="36">
        <v>0.26169538497924805</v>
      </c>
      <c r="C13" s="37">
        <v>0.73830461502075195</v>
      </c>
      <c r="D13" s="36">
        <v>4.1434168815612793E-2</v>
      </c>
      <c r="E13" s="33">
        <v>0.14803361892700195</v>
      </c>
      <c r="F13" s="33">
        <v>0</v>
      </c>
      <c r="G13" s="33">
        <v>1.4401670778170228E-3</v>
      </c>
      <c r="H13" s="33">
        <v>6.9283738732337952E-2</v>
      </c>
      <c r="I13" s="33">
        <v>0.29539179801940918</v>
      </c>
      <c r="J13" s="33">
        <v>9.2274934053421021E-2</v>
      </c>
      <c r="K13" s="33">
        <v>0.34925380349159241</v>
      </c>
      <c r="L13" s="33">
        <v>1.2833562213927507E-3</v>
      </c>
      <c r="M13" s="33">
        <v>9.820194827625528E-5</v>
      </c>
      <c r="N13" s="33">
        <v>2.8936065632478858E-7</v>
      </c>
      <c r="O13" s="33">
        <v>1.2185217929072678E-4</v>
      </c>
      <c r="P13" s="33">
        <v>0</v>
      </c>
      <c r="Q13" s="33">
        <v>0</v>
      </c>
      <c r="R13" s="33">
        <v>0</v>
      </c>
      <c r="S13" s="33">
        <v>0</v>
      </c>
      <c r="T13" s="33">
        <v>0</v>
      </c>
      <c r="U13" s="33">
        <v>0</v>
      </c>
      <c r="V13" s="33">
        <v>0</v>
      </c>
      <c r="W13" s="33">
        <v>0</v>
      </c>
      <c r="X13" s="33">
        <v>0</v>
      </c>
      <c r="Y13" s="33">
        <v>0</v>
      </c>
      <c r="Z13" s="33">
        <v>0</v>
      </c>
      <c r="AA13" s="33">
        <v>0</v>
      </c>
      <c r="AB13" s="33">
        <v>0</v>
      </c>
      <c r="AC13" s="33">
        <v>4.4013431761413813E-5</v>
      </c>
      <c r="AD13" s="33">
        <v>0</v>
      </c>
      <c r="AE13" s="33">
        <v>0</v>
      </c>
      <c r="AF13" s="33">
        <v>1.340057235211134E-3</v>
      </c>
      <c r="AG13" s="33">
        <v>0</v>
      </c>
      <c r="AH13" s="37">
        <v>0</v>
      </c>
    </row>
    <row r="14" spans="1:34" x14ac:dyDescent="0.25">
      <c r="A14" s="32" t="s">
        <v>74</v>
      </c>
      <c r="B14" s="36">
        <v>0.25477239489555359</v>
      </c>
      <c r="C14" s="37">
        <v>0.74522757530212402</v>
      </c>
      <c r="D14" s="36">
        <v>4.086713120341301E-2</v>
      </c>
      <c r="E14" s="33">
        <v>0.1428854763507843</v>
      </c>
      <c r="F14" s="33">
        <v>0</v>
      </c>
      <c r="G14" s="33">
        <v>1.4830197906121612E-3</v>
      </c>
      <c r="H14" s="33">
        <v>6.793491542339325E-2</v>
      </c>
      <c r="I14" s="33">
        <v>0.30048888921737671</v>
      </c>
      <c r="J14" s="33">
        <v>9.1001205146312714E-2</v>
      </c>
      <c r="K14" s="33">
        <v>0.3523908257484436</v>
      </c>
      <c r="L14" s="33">
        <v>1.388674252666533E-3</v>
      </c>
      <c r="M14" s="33">
        <v>9.5387389592360705E-5</v>
      </c>
      <c r="N14" s="33">
        <v>2.848258588983299E-7</v>
      </c>
      <c r="O14" s="33">
        <v>1.1750754492823035E-4</v>
      </c>
      <c r="P14" s="33">
        <v>0</v>
      </c>
      <c r="Q14" s="33">
        <v>0</v>
      </c>
      <c r="R14" s="33">
        <v>0</v>
      </c>
      <c r="S14" s="33">
        <v>0</v>
      </c>
      <c r="T14" s="33">
        <v>0</v>
      </c>
      <c r="U14" s="33">
        <v>0</v>
      </c>
      <c r="V14" s="33">
        <v>0</v>
      </c>
      <c r="W14" s="33">
        <v>0</v>
      </c>
      <c r="X14" s="33">
        <v>0</v>
      </c>
      <c r="Y14" s="33">
        <v>0</v>
      </c>
      <c r="Z14" s="33">
        <v>0</v>
      </c>
      <c r="AA14" s="33">
        <v>0</v>
      </c>
      <c r="AB14" s="33">
        <v>0</v>
      </c>
      <c r="AC14" s="33">
        <v>4.8357134801335633E-5</v>
      </c>
      <c r="AD14" s="33">
        <v>0</v>
      </c>
      <c r="AE14" s="33">
        <v>0</v>
      </c>
      <c r="AF14" s="33">
        <v>1.298309420235455E-3</v>
      </c>
      <c r="AG14" s="33">
        <v>0</v>
      </c>
      <c r="AH14" s="37">
        <v>0</v>
      </c>
    </row>
    <row r="15" spans="1:34" x14ac:dyDescent="0.25">
      <c r="A15" s="32" t="s">
        <v>75</v>
      </c>
      <c r="B15" s="36">
        <v>0.22885102033615112</v>
      </c>
      <c r="C15" s="37">
        <v>0.77114897966384888</v>
      </c>
      <c r="D15" s="36">
        <v>3.128940612077713E-2</v>
      </c>
      <c r="E15" s="33">
        <v>0.13897030055522919</v>
      </c>
      <c r="F15" s="33">
        <v>0</v>
      </c>
      <c r="G15" s="33">
        <v>7.4677472002804279E-4</v>
      </c>
      <c r="H15" s="33">
        <v>5.6714776903390884E-2</v>
      </c>
      <c r="I15" s="33">
        <v>0.28106838464736938</v>
      </c>
      <c r="J15" s="33">
        <v>0.1056477352976799</v>
      </c>
      <c r="K15" s="33">
        <v>0.38269034028053284</v>
      </c>
      <c r="L15" s="33">
        <v>9.3268725322559476E-4</v>
      </c>
      <c r="M15" s="33">
        <v>8.4027778939343989E-5</v>
      </c>
      <c r="N15" s="33">
        <v>2.5053091690097062E-7</v>
      </c>
      <c r="O15" s="33">
        <v>1.1280969920335338E-4</v>
      </c>
      <c r="P15" s="33">
        <v>0</v>
      </c>
      <c r="Q15" s="33">
        <v>0</v>
      </c>
      <c r="R15" s="33">
        <v>0</v>
      </c>
      <c r="S15" s="33">
        <v>0</v>
      </c>
      <c r="T15" s="33">
        <v>0</v>
      </c>
      <c r="U15" s="33">
        <v>0</v>
      </c>
      <c r="V15" s="33">
        <v>0</v>
      </c>
      <c r="W15" s="33">
        <v>0</v>
      </c>
      <c r="X15" s="33">
        <v>0</v>
      </c>
      <c r="Y15" s="33">
        <v>0</v>
      </c>
      <c r="Z15" s="33">
        <v>0</v>
      </c>
      <c r="AA15" s="33">
        <v>0</v>
      </c>
      <c r="AB15" s="33">
        <v>0</v>
      </c>
      <c r="AC15" s="33">
        <v>1.6852940461831167E-5</v>
      </c>
      <c r="AD15" s="33">
        <v>0</v>
      </c>
      <c r="AE15" s="33">
        <v>0</v>
      </c>
      <c r="AF15" s="33">
        <v>1.7256509745493531E-3</v>
      </c>
      <c r="AG15" s="33">
        <v>0</v>
      </c>
      <c r="AH15" s="37">
        <v>0</v>
      </c>
    </row>
    <row r="16" spans="1:34" x14ac:dyDescent="0.25">
      <c r="A16" s="32" t="s">
        <v>76</v>
      </c>
      <c r="B16" s="36">
        <v>0.18819212913513184</v>
      </c>
      <c r="C16" s="37">
        <v>0.81180787086486816</v>
      </c>
      <c r="D16" s="36">
        <v>2.8398666530847549E-2</v>
      </c>
      <c r="E16" s="33">
        <v>0.10944797098636627</v>
      </c>
      <c r="F16" s="33">
        <v>0</v>
      </c>
      <c r="G16" s="33">
        <v>8.4337359294295311E-4</v>
      </c>
      <c r="H16" s="33">
        <v>4.8621527850627899E-2</v>
      </c>
      <c r="I16" s="33">
        <v>0.31722709536552429</v>
      </c>
      <c r="J16" s="33">
        <v>0.10914550721645355</v>
      </c>
      <c r="K16" s="33">
        <v>0.38376060128211975</v>
      </c>
      <c r="L16" s="33">
        <v>7.2128424653783441E-4</v>
      </c>
      <c r="M16" s="33">
        <v>6.9529160100501031E-5</v>
      </c>
      <c r="N16" s="33">
        <v>1.9811956519788509E-7</v>
      </c>
      <c r="O16" s="33">
        <v>8.9581968495622277E-5</v>
      </c>
      <c r="P16" s="33">
        <v>0</v>
      </c>
      <c r="Q16" s="33">
        <v>0</v>
      </c>
      <c r="R16" s="33">
        <v>0</v>
      </c>
      <c r="S16" s="33">
        <v>0</v>
      </c>
      <c r="T16" s="33">
        <v>0</v>
      </c>
      <c r="U16" s="33">
        <v>0</v>
      </c>
      <c r="V16" s="33">
        <v>0</v>
      </c>
      <c r="W16" s="33">
        <v>0</v>
      </c>
      <c r="X16" s="33">
        <v>0</v>
      </c>
      <c r="Y16" s="33">
        <v>0</v>
      </c>
      <c r="Z16" s="33">
        <v>0</v>
      </c>
      <c r="AA16" s="33">
        <v>0</v>
      </c>
      <c r="AB16" s="33">
        <v>0</v>
      </c>
      <c r="AC16" s="33">
        <v>3.3982927561737597E-5</v>
      </c>
      <c r="AD16" s="33">
        <v>0</v>
      </c>
      <c r="AE16" s="33">
        <v>0</v>
      </c>
      <c r="AF16" s="33">
        <v>1.6406998038291931E-3</v>
      </c>
      <c r="AG16" s="33">
        <v>0</v>
      </c>
      <c r="AH16" s="37">
        <v>0</v>
      </c>
    </row>
    <row r="17" spans="1:34" x14ac:dyDescent="0.25">
      <c r="A17" s="32" t="s">
        <v>77</v>
      </c>
      <c r="B17" s="36">
        <v>0.21646334230899811</v>
      </c>
      <c r="C17" s="37">
        <v>0.78353667259216309</v>
      </c>
      <c r="D17" s="36">
        <v>3.4722108393907547E-2</v>
      </c>
      <c r="E17" s="33">
        <v>0.121400386095047</v>
      </c>
      <c r="F17" s="33">
        <v>0</v>
      </c>
      <c r="G17" s="33">
        <v>1.2600243790075183E-3</v>
      </c>
      <c r="H17" s="33">
        <v>5.7719830423593521E-2</v>
      </c>
      <c r="I17" s="33">
        <v>0.31593579053878784</v>
      </c>
      <c r="J17" s="33">
        <v>9.5679201185703278E-2</v>
      </c>
      <c r="K17" s="33">
        <v>0.37050577998161316</v>
      </c>
      <c r="L17" s="33">
        <v>1.1798650957643986E-3</v>
      </c>
      <c r="M17" s="33">
        <v>8.1044381659012288E-5</v>
      </c>
      <c r="N17" s="33">
        <v>2.4199778181355214E-7</v>
      </c>
      <c r="O17" s="33">
        <v>9.9838427559006959E-5</v>
      </c>
      <c r="P17" s="33">
        <v>0</v>
      </c>
      <c r="Q17" s="33">
        <v>0</v>
      </c>
      <c r="R17" s="33">
        <v>0</v>
      </c>
      <c r="S17" s="33">
        <v>0</v>
      </c>
      <c r="T17" s="33">
        <v>0</v>
      </c>
      <c r="U17" s="33">
        <v>0</v>
      </c>
      <c r="V17" s="33">
        <v>0</v>
      </c>
      <c r="W17" s="33">
        <v>0</v>
      </c>
      <c r="X17" s="33">
        <v>0</v>
      </c>
      <c r="Y17" s="33">
        <v>0</v>
      </c>
      <c r="Z17" s="33">
        <v>0</v>
      </c>
      <c r="AA17" s="33">
        <v>0</v>
      </c>
      <c r="AB17" s="33">
        <v>0</v>
      </c>
      <c r="AC17" s="33">
        <v>5.0842972996179014E-5</v>
      </c>
      <c r="AD17" s="33">
        <v>0</v>
      </c>
      <c r="AE17" s="33">
        <v>0</v>
      </c>
      <c r="AF17" s="33">
        <v>1.3650500914081931E-3</v>
      </c>
      <c r="AG17" s="33">
        <v>0</v>
      </c>
      <c r="AH17" s="37">
        <v>0</v>
      </c>
    </row>
    <row r="18" spans="1:34" x14ac:dyDescent="0.25">
      <c r="A18" s="32" t="s">
        <v>78</v>
      </c>
      <c r="B18" s="36">
        <v>0.13490298390388489</v>
      </c>
      <c r="C18" s="37">
        <v>0.86509698629379272</v>
      </c>
      <c r="D18" s="36">
        <v>1.8664563074707985E-2</v>
      </c>
      <c r="E18" s="33">
        <v>8.1189922988414764E-2</v>
      </c>
      <c r="F18" s="33">
        <v>0</v>
      </c>
      <c r="G18" s="33">
        <v>4.8451355542056262E-4</v>
      </c>
      <c r="H18" s="33">
        <v>3.3963192254304886E-2</v>
      </c>
      <c r="I18" s="33">
        <v>0.32583105564117432</v>
      </c>
      <c r="J18" s="33">
        <v>0.12119609117507935</v>
      </c>
      <c r="K18" s="33">
        <v>0.41620126366615295</v>
      </c>
      <c r="L18" s="33">
        <v>4.873868019785732E-4</v>
      </c>
      <c r="M18" s="33">
        <v>4.7420606279047206E-5</v>
      </c>
      <c r="N18" s="33">
        <v>1.355768688426906E-7</v>
      </c>
      <c r="O18" s="33">
        <v>6.5851585532072932E-5</v>
      </c>
      <c r="P18" s="33">
        <v>0</v>
      </c>
      <c r="Q18" s="33">
        <v>0</v>
      </c>
      <c r="R18" s="33">
        <v>0</v>
      </c>
      <c r="S18" s="33">
        <v>0</v>
      </c>
      <c r="T18" s="33">
        <v>0</v>
      </c>
      <c r="U18" s="33">
        <v>0</v>
      </c>
      <c r="V18" s="33">
        <v>0</v>
      </c>
      <c r="W18" s="33">
        <v>0</v>
      </c>
      <c r="X18" s="33">
        <v>0</v>
      </c>
      <c r="Y18" s="33">
        <v>0</v>
      </c>
      <c r="Z18" s="33">
        <v>0</v>
      </c>
      <c r="AA18" s="33">
        <v>0</v>
      </c>
      <c r="AB18" s="33">
        <v>0</v>
      </c>
      <c r="AC18" s="33">
        <v>2.1643079890054651E-5</v>
      </c>
      <c r="AD18" s="33">
        <v>0</v>
      </c>
      <c r="AE18" s="33">
        <v>0</v>
      </c>
      <c r="AF18" s="33">
        <v>1.846955856308341E-3</v>
      </c>
      <c r="AG18" s="33">
        <v>0</v>
      </c>
      <c r="AH18" s="37">
        <v>0</v>
      </c>
    </row>
    <row r="19" spans="1:34" x14ac:dyDescent="0.25">
      <c r="A19" s="32" t="s">
        <v>79</v>
      </c>
      <c r="B19" s="36">
        <v>0.16722480952739716</v>
      </c>
      <c r="C19" s="37">
        <v>0.83277517557144165</v>
      </c>
      <c r="D19" s="36">
        <v>2.4223210290074348E-2</v>
      </c>
      <c r="E19" s="33">
        <v>9.9098600447177887E-2</v>
      </c>
      <c r="F19" s="33">
        <v>0</v>
      </c>
      <c r="G19" s="33">
        <v>6.5761728910729289E-4</v>
      </c>
      <c r="H19" s="33">
        <v>4.2496565729379654E-2</v>
      </c>
      <c r="I19" s="33">
        <v>0.31945130228996277</v>
      </c>
      <c r="J19" s="33">
        <v>0.11563488841056824</v>
      </c>
      <c r="K19" s="33">
        <v>0.39590898156166077</v>
      </c>
      <c r="L19" s="33">
        <v>6.0768966795876622E-4</v>
      </c>
      <c r="M19" s="33">
        <v>6.035308979335241E-5</v>
      </c>
      <c r="N19" s="33">
        <v>1.7088775905449438E-7</v>
      </c>
      <c r="O19" s="33">
        <v>8.0611651355866343E-5</v>
      </c>
      <c r="P19" s="33">
        <v>0</v>
      </c>
      <c r="Q19" s="33">
        <v>0</v>
      </c>
      <c r="R19" s="33">
        <v>0</v>
      </c>
      <c r="S19" s="33">
        <v>0</v>
      </c>
      <c r="T19" s="33">
        <v>0</v>
      </c>
      <c r="U19" s="33">
        <v>0</v>
      </c>
      <c r="V19" s="33">
        <v>0</v>
      </c>
      <c r="W19" s="33">
        <v>0</v>
      </c>
      <c r="X19" s="33">
        <v>0</v>
      </c>
      <c r="Y19" s="33">
        <v>0</v>
      </c>
      <c r="Z19" s="33">
        <v>0</v>
      </c>
      <c r="AA19" s="33">
        <v>0</v>
      </c>
      <c r="AB19" s="33">
        <v>0</v>
      </c>
      <c r="AC19" s="33">
        <v>2.6099049136973917E-5</v>
      </c>
      <c r="AD19" s="33">
        <v>0</v>
      </c>
      <c r="AE19" s="33">
        <v>0</v>
      </c>
      <c r="AF19" s="33">
        <v>1.7539274413138628E-3</v>
      </c>
      <c r="AG19" s="33">
        <v>0</v>
      </c>
      <c r="AH19" s="37">
        <v>0</v>
      </c>
    </row>
    <row r="20" spans="1:34" x14ac:dyDescent="0.25">
      <c r="A20" s="32" t="s">
        <v>80</v>
      </c>
      <c r="B20" s="36">
        <v>0.20523293316364288</v>
      </c>
      <c r="C20" s="37">
        <v>0.79476708173751831</v>
      </c>
      <c r="D20" s="36">
        <v>2.8492303565144539E-2</v>
      </c>
      <c r="E20" s="33">
        <v>0.12338218837976456</v>
      </c>
      <c r="F20" s="33">
        <v>0</v>
      </c>
      <c r="G20" s="33">
        <v>7.4171589221805334E-4</v>
      </c>
      <c r="H20" s="33">
        <v>5.1702596247196198E-2</v>
      </c>
      <c r="I20" s="33">
        <v>0.29979315400123596</v>
      </c>
      <c r="J20" s="33">
        <v>0.11132277548313141</v>
      </c>
      <c r="K20" s="33">
        <v>0.38193503022193909</v>
      </c>
      <c r="L20" s="33">
        <v>7.4155727634206414E-4</v>
      </c>
      <c r="M20" s="33">
        <v>7.2287359216716141E-5</v>
      </c>
      <c r="N20" s="33">
        <v>2.0650085730267165E-7</v>
      </c>
      <c r="O20" s="33">
        <v>1.0008500248659402E-4</v>
      </c>
      <c r="P20" s="33">
        <v>0</v>
      </c>
      <c r="Q20" s="33">
        <v>0</v>
      </c>
      <c r="R20" s="33">
        <v>0</v>
      </c>
      <c r="S20" s="33">
        <v>0</v>
      </c>
      <c r="T20" s="33">
        <v>0</v>
      </c>
      <c r="U20" s="33">
        <v>0</v>
      </c>
      <c r="V20" s="33">
        <v>0</v>
      </c>
      <c r="W20" s="33">
        <v>0</v>
      </c>
      <c r="X20" s="33">
        <v>0</v>
      </c>
      <c r="Y20" s="33">
        <v>0</v>
      </c>
      <c r="Z20" s="33">
        <v>0</v>
      </c>
      <c r="AA20" s="33">
        <v>0</v>
      </c>
      <c r="AB20" s="33">
        <v>0</v>
      </c>
      <c r="AC20" s="33">
        <v>2.0214278265484609E-5</v>
      </c>
      <c r="AD20" s="33">
        <v>0</v>
      </c>
      <c r="AE20" s="33">
        <v>0</v>
      </c>
      <c r="AF20" s="33">
        <v>1.6959022032096982E-3</v>
      </c>
      <c r="AG20" s="33">
        <v>0</v>
      </c>
      <c r="AH20" s="37">
        <v>0</v>
      </c>
    </row>
    <row r="21" spans="1:34" x14ac:dyDescent="0.25">
      <c r="A21" s="32" t="s">
        <v>81</v>
      </c>
      <c r="B21" s="36">
        <v>0.10930699855089188</v>
      </c>
      <c r="C21" s="37">
        <v>0.89069300889968872</v>
      </c>
      <c r="D21" s="36">
        <v>1.437570434063673E-2</v>
      </c>
      <c r="E21" s="33">
        <v>6.6815555095672607E-2</v>
      </c>
      <c r="F21" s="33">
        <v>0</v>
      </c>
      <c r="G21" s="33">
        <v>3.5854399902746081E-4</v>
      </c>
      <c r="H21" s="33">
        <v>2.7267908677458763E-2</v>
      </c>
      <c r="I21" s="33">
        <v>0.32463979721069336</v>
      </c>
      <c r="J21" s="33">
        <v>0.12202531844377518</v>
      </c>
      <c r="K21" s="33">
        <v>0.44201526045799255</v>
      </c>
      <c r="L21" s="33">
        <v>3.9754720637574792E-4</v>
      </c>
      <c r="M21" s="33">
        <v>3.7394453102024272E-5</v>
      </c>
      <c r="N21" s="33">
        <v>1.0863540467198618E-7</v>
      </c>
      <c r="O21" s="33">
        <v>5.4237800213741139E-5</v>
      </c>
      <c r="P21" s="33">
        <v>0</v>
      </c>
      <c r="Q21" s="33">
        <v>0</v>
      </c>
      <c r="R21" s="33">
        <v>0</v>
      </c>
      <c r="S21" s="33">
        <v>0</v>
      </c>
      <c r="T21" s="33">
        <v>0</v>
      </c>
      <c r="U21" s="33">
        <v>0</v>
      </c>
      <c r="V21" s="33">
        <v>0</v>
      </c>
      <c r="W21" s="33">
        <v>0</v>
      </c>
      <c r="X21" s="33">
        <v>0</v>
      </c>
      <c r="Y21" s="33">
        <v>0</v>
      </c>
      <c r="Z21" s="33">
        <v>0</v>
      </c>
      <c r="AA21" s="33">
        <v>0</v>
      </c>
      <c r="AB21" s="33">
        <v>0</v>
      </c>
      <c r="AC21" s="33">
        <v>1.9465494915493764E-5</v>
      </c>
      <c r="AD21" s="33">
        <v>0</v>
      </c>
      <c r="AE21" s="33">
        <v>0</v>
      </c>
      <c r="AF21" s="33">
        <v>1.9931625574827194E-3</v>
      </c>
      <c r="AG21" s="33">
        <v>0</v>
      </c>
      <c r="AH21" s="37">
        <v>0</v>
      </c>
    </row>
    <row r="22" spans="1:34" x14ac:dyDescent="0.25">
      <c r="A22" s="32" t="s">
        <v>82</v>
      </c>
      <c r="B22" s="36">
        <v>0.18548962473869324</v>
      </c>
      <c r="C22" s="37">
        <v>0.81451034545898438</v>
      </c>
      <c r="D22" s="36">
        <v>2.6823859661817551E-2</v>
      </c>
      <c r="E22" s="33">
        <v>0.10998789966106415</v>
      </c>
      <c r="F22" s="33">
        <v>0</v>
      </c>
      <c r="G22" s="33">
        <v>7.2682293830439448E-4</v>
      </c>
      <c r="H22" s="33">
        <v>4.7120794653892517E-2</v>
      </c>
      <c r="I22" s="33">
        <v>0.31225675344467163</v>
      </c>
      <c r="J22" s="33">
        <v>0.11316434293985367</v>
      </c>
      <c r="K22" s="33">
        <v>0.38734719157218933</v>
      </c>
      <c r="L22" s="33">
        <v>6.7372596822679043E-4</v>
      </c>
      <c r="M22" s="33">
        <v>6.688159191980958E-5</v>
      </c>
      <c r="N22" s="33">
        <v>1.8942726853765635E-7</v>
      </c>
      <c r="O22" s="33">
        <v>8.9456189016345888E-5</v>
      </c>
      <c r="P22" s="33">
        <v>0</v>
      </c>
      <c r="Q22" s="33">
        <v>0</v>
      </c>
      <c r="R22" s="33">
        <v>0</v>
      </c>
      <c r="S22" s="33">
        <v>0</v>
      </c>
      <c r="T22" s="33">
        <v>0</v>
      </c>
      <c r="U22" s="33">
        <v>0</v>
      </c>
      <c r="V22" s="33">
        <v>0</v>
      </c>
      <c r="W22" s="33">
        <v>0</v>
      </c>
      <c r="X22" s="33">
        <v>0</v>
      </c>
      <c r="Y22" s="33">
        <v>0</v>
      </c>
      <c r="Z22" s="33">
        <v>0</v>
      </c>
      <c r="AA22" s="33">
        <v>0</v>
      </c>
      <c r="AB22" s="33">
        <v>0</v>
      </c>
      <c r="AC22" s="33">
        <v>2.5313673177151941E-5</v>
      </c>
      <c r="AD22" s="33">
        <v>0</v>
      </c>
      <c r="AE22" s="33">
        <v>0</v>
      </c>
      <c r="AF22" s="33">
        <v>1.7167704645544291E-3</v>
      </c>
      <c r="AG22" s="33">
        <v>0</v>
      </c>
      <c r="AH22" s="37">
        <v>0</v>
      </c>
    </row>
    <row r="23" spans="1:34" x14ac:dyDescent="0.25">
      <c r="A23" s="32" t="s">
        <v>83</v>
      </c>
      <c r="B23" s="36">
        <v>0.28132787346839905</v>
      </c>
      <c r="C23" s="37">
        <v>0.71867215633392334</v>
      </c>
      <c r="D23" s="36">
        <v>4.4909883290529251E-2</v>
      </c>
      <c r="E23" s="33">
        <v>0.15829692780971527</v>
      </c>
      <c r="F23" s="33">
        <v>0</v>
      </c>
      <c r="G23" s="33">
        <v>1.6038512112572789E-3</v>
      </c>
      <c r="H23" s="33">
        <v>7.4809744954109192E-2</v>
      </c>
      <c r="I23" s="33">
        <v>0.28890401124954224</v>
      </c>
      <c r="J23" s="33">
        <v>8.8536553084850311E-2</v>
      </c>
      <c r="K23" s="33">
        <v>0.33991408348083496</v>
      </c>
      <c r="L23" s="33">
        <v>1.4714058488607407E-3</v>
      </c>
      <c r="M23" s="33">
        <v>1.0547065176069736E-4</v>
      </c>
      <c r="N23" s="33">
        <v>3.1332052685684175E-7</v>
      </c>
      <c r="O23" s="33">
        <v>1.3025305815972388E-4</v>
      </c>
      <c r="P23" s="33">
        <v>0</v>
      </c>
      <c r="Q23" s="33">
        <v>0</v>
      </c>
      <c r="R23" s="33">
        <v>0</v>
      </c>
      <c r="S23" s="33">
        <v>0</v>
      </c>
      <c r="T23" s="33">
        <v>0</v>
      </c>
      <c r="U23" s="33">
        <v>0</v>
      </c>
      <c r="V23" s="33">
        <v>0</v>
      </c>
      <c r="W23" s="33">
        <v>0</v>
      </c>
      <c r="X23" s="33">
        <v>0</v>
      </c>
      <c r="Y23" s="33">
        <v>0</v>
      </c>
      <c r="Z23" s="33">
        <v>0</v>
      </c>
      <c r="AA23" s="33">
        <v>0</v>
      </c>
      <c r="AB23" s="33">
        <v>0</v>
      </c>
      <c r="AC23" s="33">
        <v>4.5200456952443346E-5</v>
      </c>
      <c r="AD23" s="33">
        <v>0</v>
      </c>
      <c r="AE23" s="33">
        <v>0</v>
      </c>
      <c r="AF23" s="33">
        <v>1.2722632382065058E-3</v>
      </c>
      <c r="AG23" s="33">
        <v>0</v>
      </c>
      <c r="AH23" s="37">
        <v>0</v>
      </c>
    </row>
    <row r="24" spans="1:34" x14ac:dyDescent="0.25">
      <c r="A24" s="32" t="s">
        <v>84</v>
      </c>
      <c r="B24" s="36">
        <v>0.1327328234910965</v>
      </c>
      <c r="C24" s="37">
        <v>0.8672671914100647</v>
      </c>
      <c r="D24" s="36">
        <v>2.0965190604329109E-2</v>
      </c>
      <c r="E24" s="33">
        <v>7.5196146965026855E-2</v>
      </c>
      <c r="F24" s="33">
        <v>0</v>
      </c>
      <c r="G24" s="33">
        <v>7.2293513221666217E-4</v>
      </c>
      <c r="H24" s="33">
        <v>3.5097140818834305E-2</v>
      </c>
      <c r="I24" s="33">
        <v>0.34653356671333313</v>
      </c>
      <c r="J24" s="33">
        <v>0.10883931070566177</v>
      </c>
      <c r="K24" s="33">
        <v>0.41025844216346741</v>
      </c>
      <c r="L24" s="33">
        <v>6.3956523081287742E-4</v>
      </c>
      <c r="M24" s="33">
        <v>4.9808466428657994E-5</v>
      </c>
      <c r="N24" s="33">
        <v>1.4643406132108794E-7</v>
      </c>
      <c r="O24" s="33">
        <v>6.1896484112367034E-5</v>
      </c>
      <c r="P24" s="33">
        <v>0</v>
      </c>
      <c r="Q24" s="33">
        <v>0</v>
      </c>
      <c r="R24" s="33">
        <v>0</v>
      </c>
      <c r="S24" s="33">
        <v>0</v>
      </c>
      <c r="T24" s="33">
        <v>0</v>
      </c>
      <c r="U24" s="33">
        <v>0</v>
      </c>
      <c r="V24" s="33">
        <v>0</v>
      </c>
      <c r="W24" s="33">
        <v>0</v>
      </c>
      <c r="X24" s="33">
        <v>0</v>
      </c>
      <c r="Y24" s="33">
        <v>0</v>
      </c>
      <c r="Z24" s="33">
        <v>0</v>
      </c>
      <c r="AA24" s="33">
        <v>0</v>
      </c>
      <c r="AB24" s="33">
        <v>0</v>
      </c>
      <c r="AC24" s="33">
        <v>5.0884376832982525E-5</v>
      </c>
      <c r="AD24" s="33">
        <v>0</v>
      </c>
      <c r="AE24" s="33">
        <v>0</v>
      </c>
      <c r="AF24" s="33">
        <v>1.5849674819037318E-3</v>
      </c>
      <c r="AG24" s="33">
        <v>0</v>
      </c>
      <c r="AH24" s="37">
        <v>0</v>
      </c>
    </row>
    <row r="25" spans="1:34" x14ac:dyDescent="0.25">
      <c r="A25" s="32" t="s">
        <v>85</v>
      </c>
      <c r="B25" s="36">
        <v>5.5894028395414352E-2</v>
      </c>
      <c r="C25" s="37">
        <v>0.94410598278045654</v>
      </c>
      <c r="D25" s="36">
        <v>8.4218233823776245E-3</v>
      </c>
      <c r="E25" s="33">
        <v>3.2532017678022385E-2</v>
      </c>
      <c r="F25" s="33">
        <v>0</v>
      </c>
      <c r="G25" s="33">
        <v>2.4903289158828557E-4</v>
      </c>
      <c r="H25" s="33">
        <v>1.4430453069508076E-2</v>
      </c>
      <c r="I25" s="33">
        <v>0.36866968870162964</v>
      </c>
      <c r="J25" s="33">
        <v>0.1271560937166214</v>
      </c>
      <c r="K25" s="33">
        <v>0.44632866978645325</v>
      </c>
      <c r="L25" s="33">
        <v>2.1338705846574157E-4</v>
      </c>
      <c r="M25" s="33">
        <v>2.0633575331885368E-5</v>
      </c>
      <c r="N25" s="33">
        <v>5.8760399213042547E-8</v>
      </c>
      <c r="O25" s="33">
        <v>2.6620022254064679E-5</v>
      </c>
      <c r="P25" s="33">
        <v>0</v>
      </c>
      <c r="Q25" s="33">
        <v>0</v>
      </c>
      <c r="R25" s="33">
        <v>0</v>
      </c>
      <c r="S25" s="33">
        <v>0</v>
      </c>
      <c r="T25" s="33">
        <v>0</v>
      </c>
      <c r="U25" s="33">
        <v>0</v>
      </c>
      <c r="V25" s="33">
        <v>0</v>
      </c>
      <c r="W25" s="33">
        <v>0</v>
      </c>
      <c r="X25" s="33">
        <v>0</v>
      </c>
      <c r="Y25" s="33">
        <v>0</v>
      </c>
      <c r="Z25" s="33">
        <v>0</v>
      </c>
      <c r="AA25" s="33">
        <v>0</v>
      </c>
      <c r="AB25" s="33">
        <v>0</v>
      </c>
      <c r="AC25" s="33">
        <v>3.9065282180672511E-5</v>
      </c>
      <c r="AD25" s="33">
        <v>0</v>
      </c>
      <c r="AE25" s="33">
        <v>0</v>
      </c>
      <c r="AF25" s="33">
        <v>1.9124504178762436E-3</v>
      </c>
      <c r="AG25" s="33">
        <v>0</v>
      </c>
      <c r="AH25" s="37">
        <v>0</v>
      </c>
    </row>
    <row r="26" spans="1:34" x14ac:dyDescent="0.25">
      <c r="A26" s="32" t="s">
        <v>86</v>
      </c>
      <c r="B26" s="36">
        <v>0.15102829039096832</v>
      </c>
      <c r="C26" s="37">
        <v>0.84897172451019287</v>
      </c>
      <c r="D26" s="36">
        <v>2.2231929004192352E-2</v>
      </c>
      <c r="E26" s="33">
        <v>8.8897213339805603E-2</v>
      </c>
      <c r="F26" s="33">
        <v>0</v>
      </c>
      <c r="G26" s="33">
        <v>6.2089349376037717E-4</v>
      </c>
      <c r="H26" s="33">
        <v>3.8595959544181824E-2</v>
      </c>
      <c r="I26" s="33">
        <v>0.32800585031509399</v>
      </c>
      <c r="J26" s="33">
        <v>0.11683352291584015</v>
      </c>
      <c r="K26" s="33">
        <v>0.40233516693115234</v>
      </c>
      <c r="L26" s="33">
        <v>5.5465166224166751E-4</v>
      </c>
      <c r="M26" s="33">
        <v>5.501831037690863E-5</v>
      </c>
      <c r="N26" s="33">
        <v>1.5582739365527232E-7</v>
      </c>
      <c r="O26" s="33">
        <v>7.2462389653082937E-5</v>
      </c>
      <c r="P26" s="33">
        <v>0</v>
      </c>
      <c r="Q26" s="33">
        <v>0</v>
      </c>
      <c r="R26" s="33">
        <v>0</v>
      </c>
      <c r="S26" s="33">
        <v>0</v>
      </c>
      <c r="T26" s="33">
        <v>0</v>
      </c>
      <c r="U26" s="33">
        <v>0</v>
      </c>
      <c r="V26" s="33">
        <v>0</v>
      </c>
      <c r="W26" s="33">
        <v>0</v>
      </c>
      <c r="X26" s="33">
        <v>0</v>
      </c>
      <c r="Y26" s="33">
        <v>0</v>
      </c>
      <c r="Z26" s="33">
        <v>0</v>
      </c>
      <c r="AA26" s="33">
        <v>0</v>
      </c>
      <c r="AB26" s="33">
        <v>0</v>
      </c>
      <c r="AC26" s="33">
        <v>2.9556971639976837E-5</v>
      </c>
      <c r="AD26" s="33">
        <v>0</v>
      </c>
      <c r="AE26" s="33">
        <v>0</v>
      </c>
      <c r="AF26" s="33">
        <v>1.7676361603662372E-3</v>
      </c>
      <c r="AG26" s="33">
        <v>0</v>
      </c>
      <c r="AH26" s="37">
        <v>0</v>
      </c>
    </row>
    <row r="27" spans="1:34" x14ac:dyDescent="0.25">
      <c r="A27" s="32" t="s">
        <v>87</v>
      </c>
      <c r="B27" s="36">
        <v>8.5151977837085724E-2</v>
      </c>
      <c r="C27" s="37">
        <v>0.91484802961349487</v>
      </c>
      <c r="D27" s="36">
        <v>1.1950315907597542E-2</v>
      </c>
      <c r="E27" s="33">
        <v>5.1011506468057632E-2</v>
      </c>
      <c r="F27" s="33">
        <v>0</v>
      </c>
      <c r="G27" s="33">
        <v>3.1403396860696375E-4</v>
      </c>
      <c r="H27" s="33">
        <v>2.1496618166565895E-2</v>
      </c>
      <c r="I27" s="33">
        <v>0.34668418765068054</v>
      </c>
      <c r="J27" s="33">
        <v>0.12800484895706177</v>
      </c>
      <c r="K27" s="33">
        <v>0.43818655610084534</v>
      </c>
      <c r="L27" s="33">
        <v>3.0783316469751298E-4</v>
      </c>
      <c r="M27" s="33">
        <v>3.0181847250787541E-5</v>
      </c>
      <c r="N27" s="33">
        <v>8.6001669785673585E-8</v>
      </c>
      <c r="O27" s="33">
        <v>4.1399969632038847E-5</v>
      </c>
      <c r="P27" s="33">
        <v>0</v>
      </c>
      <c r="Q27" s="33">
        <v>0</v>
      </c>
      <c r="R27" s="33">
        <v>0</v>
      </c>
      <c r="S27" s="33">
        <v>0</v>
      </c>
      <c r="T27" s="33">
        <v>0</v>
      </c>
      <c r="U27" s="33">
        <v>0</v>
      </c>
      <c r="V27" s="33">
        <v>0</v>
      </c>
      <c r="W27" s="33">
        <v>0</v>
      </c>
      <c r="X27" s="33">
        <v>0</v>
      </c>
      <c r="Y27" s="33">
        <v>0</v>
      </c>
      <c r="Z27" s="33">
        <v>0</v>
      </c>
      <c r="AA27" s="33">
        <v>0</v>
      </c>
      <c r="AB27" s="33">
        <v>0</v>
      </c>
      <c r="AC27" s="33">
        <v>2.4524742912035435E-5</v>
      </c>
      <c r="AD27" s="33">
        <v>0</v>
      </c>
      <c r="AE27" s="33">
        <v>0</v>
      </c>
      <c r="AF27" s="33">
        <v>1.947909127920866E-3</v>
      </c>
      <c r="AG27" s="33">
        <v>0</v>
      </c>
      <c r="AH27" s="37">
        <v>0</v>
      </c>
    </row>
    <row r="28" spans="1:34" x14ac:dyDescent="0.25">
      <c r="A28" s="32" t="s">
        <v>88</v>
      </c>
      <c r="B28" s="36">
        <v>0.12029073387384415</v>
      </c>
      <c r="C28" s="37">
        <v>0.87970924377441406</v>
      </c>
      <c r="D28" s="36">
        <v>1.622924767434597E-2</v>
      </c>
      <c r="E28" s="33">
        <v>7.296096533536911E-2</v>
      </c>
      <c r="F28" s="33">
        <v>0</v>
      </c>
      <c r="G28" s="33">
        <v>4.1351612890139222E-4</v>
      </c>
      <c r="H28" s="33">
        <v>3.0151739716529846E-2</v>
      </c>
      <c r="I28" s="33">
        <v>0.32698416709899902</v>
      </c>
      <c r="J28" s="33">
        <v>0.12290652096271515</v>
      </c>
      <c r="K28" s="33">
        <v>0.42790907621383667</v>
      </c>
      <c r="L28" s="33">
        <v>4.3433145037852228E-4</v>
      </c>
      <c r="M28" s="33">
        <v>4.1654155211290345E-5</v>
      </c>
      <c r="N28" s="33">
        <v>1.1985527237357019E-7</v>
      </c>
      <c r="O28" s="33">
        <v>5.9159556258236989E-5</v>
      </c>
      <c r="P28" s="33">
        <v>0</v>
      </c>
      <c r="Q28" s="33">
        <v>0</v>
      </c>
      <c r="R28" s="33">
        <v>0</v>
      </c>
      <c r="S28" s="33">
        <v>0</v>
      </c>
      <c r="T28" s="33">
        <v>0</v>
      </c>
      <c r="U28" s="33">
        <v>0</v>
      </c>
      <c r="V28" s="33">
        <v>0</v>
      </c>
      <c r="W28" s="33">
        <v>0</v>
      </c>
      <c r="X28" s="33">
        <v>0</v>
      </c>
      <c r="Y28" s="33">
        <v>0</v>
      </c>
      <c r="Z28" s="33">
        <v>0</v>
      </c>
      <c r="AA28" s="33">
        <v>0</v>
      </c>
      <c r="AB28" s="33">
        <v>0</v>
      </c>
      <c r="AC28" s="33">
        <v>1.9606064597610384E-5</v>
      </c>
      <c r="AD28" s="33">
        <v>0</v>
      </c>
      <c r="AE28" s="33">
        <v>0</v>
      </c>
      <c r="AF28" s="33">
        <v>1.8899019341915846E-3</v>
      </c>
      <c r="AG28" s="33">
        <v>0</v>
      </c>
      <c r="AH28" s="37">
        <v>0</v>
      </c>
    </row>
    <row r="29" spans="1:34" x14ac:dyDescent="0.25">
      <c r="A29" s="32" t="s">
        <v>89</v>
      </c>
      <c r="B29" s="36">
        <v>0.26221582293510437</v>
      </c>
      <c r="C29" s="37">
        <v>0.73778414726257324</v>
      </c>
      <c r="D29" s="36">
        <v>3.9989631623029709E-2</v>
      </c>
      <c r="E29" s="33">
        <v>0.15163873136043549</v>
      </c>
      <c r="F29" s="33">
        <v>0</v>
      </c>
      <c r="G29" s="33">
        <v>1.2263180688023567E-3</v>
      </c>
      <c r="H29" s="33">
        <v>6.8099662661552429E-2</v>
      </c>
      <c r="I29" s="33">
        <v>0.28971365094184875</v>
      </c>
      <c r="J29" s="33">
        <v>9.7859844565391541E-2</v>
      </c>
      <c r="K29" s="33">
        <v>0.34871262311935425</v>
      </c>
      <c r="L29" s="33">
        <v>1.0394514538347721E-3</v>
      </c>
      <c r="M29" s="33">
        <v>9.7407842986285686E-5</v>
      </c>
      <c r="N29" s="33">
        <v>2.7892309617527644E-7</v>
      </c>
      <c r="O29" s="33">
        <v>1.2434367090463638E-4</v>
      </c>
      <c r="P29" s="33">
        <v>0</v>
      </c>
      <c r="Q29" s="33">
        <v>0</v>
      </c>
      <c r="R29" s="33">
        <v>0</v>
      </c>
      <c r="S29" s="33">
        <v>0</v>
      </c>
      <c r="T29" s="33">
        <v>0</v>
      </c>
      <c r="U29" s="33">
        <v>0</v>
      </c>
      <c r="V29" s="33">
        <v>0</v>
      </c>
      <c r="W29" s="33">
        <v>0</v>
      </c>
      <c r="X29" s="33">
        <v>0</v>
      </c>
      <c r="Y29" s="33">
        <v>0</v>
      </c>
      <c r="Z29" s="33">
        <v>0</v>
      </c>
      <c r="AA29" s="33">
        <v>0</v>
      </c>
      <c r="AB29" s="33">
        <v>0</v>
      </c>
      <c r="AC29" s="33">
        <v>3.3516120311105624E-5</v>
      </c>
      <c r="AD29" s="33">
        <v>0</v>
      </c>
      <c r="AE29" s="33">
        <v>0</v>
      </c>
      <c r="AF29" s="33">
        <v>1.4645428163930774E-3</v>
      </c>
      <c r="AG29" s="33">
        <v>0</v>
      </c>
      <c r="AH29" s="37">
        <v>0</v>
      </c>
    </row>
    <row r="30" spans="1:34" ht="15.75" thickBot="1" x14ac:dyDescent="0.3">
      <c r="A30" s="32" t="s">
        <v>90</v>
      </c>
      <c r="B30" s="38">
        <v>0.20274648070335388</v>
      </c>
      <c r="C30" s="39">
        <v>0.79725348949432373</v>
      </c>
      <c r="D30" s="38">
        <v>2.7720289304852486E-2</v>
      </c>
      <c r="E30" s="43">
        <v>0.12311825156211853</v>
      </c>
      <c r="F30" s="43">
        <v>0</v>
      </c>
      <c r="G30" s="43">
        <v>6.6159176640212536E-4</v>
      </c>
      <c r="H30" s="43">
        <v>5.0245445221662521E-2</v>
      </c>
      <c r="I30" s="43">
        <v>0.29058298468589783</v>
      </c>
      <c r="J30" s="43">
        <v>0.10922407358884811</v>
      </c>
      <c r="K30" s="43">
        <v>0.39564499258995056</v>
      </c>
      <c r="L30" s="43">
        <v>8.2629761891439557E-4</v>
      </c>
      <c r="M30" s="43">
        <v>7.444291259162128E-5</v>
      </c>
      <c r="N30" s="43">
        <v>2.2195339965946914E-7</v>
      </c>
      <c r="O30" s="43">
        <v>9.9941746157128364E-5</v>
      </c>
      <c r="P30" s="43">
        <v>0</v>
      </c>
      <c r="Q30" s="43">
        <v>0</v>
      </c>
      <c r="R30" s="43">
        <v>0</v>
      </c>
      <c r="S30" s="43">
        <v>0</v>
      </c>
      <c r="T30" s="43">
        <v>0</v>
      </c>
      <c r="U30" s="43">
        <v>0</v>
      </c>
      <c r="V30" s="43">
        <v>0</v>
      </c>
      <c r="W30" s="43">
        <v>0</v>
      </c>
      <c r="X30" s="43">
        <v>0</v>
      </c>
      <c r="Y30" s="43">
        <v>0</v>
      </c>
      <c r="Z30" s="43">
        <v>0</v>
      </c>
      <c r="AA30" s="43">
        <v>0</v>
      </c>
      <c r="AB30" s="43">
        <v>0</v>
      </c>
      <c r="AC30" s="43">
        <v>1.7423437384422868E-5</v>
      </c>
      <c r="AD30" s="43">
        <v>0</v>
      </c>
      <c r="AE30" s="43">
        <v>0</v>
      </c>
      <c r="AF30" s="43">
        <v>1.7840669024735689E-3</v>
      </c>
      <c r="AG30" s="43">
        <v>0</v>
      </c>
      <c r="AH30" s="39">
        <v>0</v>
      </c>
    </row>
  </sheetData>
  <mergeCells count="3">
    <mergeCell ref="B1:C1"/>
    <mergeCell ref="D1:AH1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README</vt:lpstr>
      <vt:lpstr>Traffic Data</vt:lpstr>
      <vt:lpstr>Traffic Composition</vt:lpstr>
      <vt:lpstr>Raw Traffic Emissions gkm</vt:lpstr>
      <vt:lpstr>Emission Source Apportionment</vt:lpstr>
      <vt:lpstr>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Farrugia, Luke/LBA</dc:creator>
  <cp:lastModifiedBy>Farrugia, Luke/LBA</cp:lastModifiedBy>
  <dcterms:created xsi:type="dcterms:W3CDTF">2016-09-13T14:28:15Z</dcterms:created>
  <dcterms:modified xsi:type="dcterms:W3CDTF">2016-09-14T08:55:06Z</dcterms:modified>
</cp:coreProperties>
</file>