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8E36D1BD-DE54-4280-BD82-F99600ED8C19}" xr6:coauthVersionLast="47" xr6:coauthVersionMax="47" xr10:uidLastSave="{00000000-0000-0000-0000-000000000000}"/>
  <bookViews>
    <workbookView xWindow="-120" yWindow="-120" windowWidth="20730" windowHeight="11760" firstSheet="1" activeTab="6" xr2:uid="{00000000-000D-0000-FFFF-FFFF00000000}"/>
  </bookViews>
  <sheets>
    <sheet name="validasi media" sheetId="5" r:id="rId1"/>
    <sheet name="validasi materi" sheetId="6" r:id="rId2"/>
    <sheet name="gamifikasi" sheetId="2" r:id="rId3"/>
    <sheet name="motivasi" sheetId="3" r:id="rId4"/>
    <sheet name="motivasi2" sheetId="10" r:id="rId5"/>
    <sheet name="original source" sheetId="1" r:id="rId6"/>
    <sheet name="baru" sheetId="1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04" i="11" l="1"/>
  <c r="K104" i="11"/>
  <c r="G104" i="11"/>
  <c r="C104" i="11"/>
  <c r="O103" i="11"/>
  <c r="O105" i="11" s="1"/>
  <c r="K103" i="11"/>
  <c r="K105" i="11" s="1"/>
  <c r="G103" i="11"/>
  <c r="G105" i="11" s="1"/>
  <c r="C103" i="11"/>
  <c r="C105" i="11" s="1"/>
  <c r="H50" i="11"/>
  <c r="C50" i="11"/>
  <c r="N49" i="11"/>
  <c r="N51" i="11" s="1"/>
  <c r="M49" i="11"/>
  <c r="M50" i="11" s="1"/>
  <c r="L49" i="11"/>
  <c r="L50" i="11" s="1"/>
  <c r="J49" i="11"/>
  <c r="J50" i="11" s="1"/>
  <c r="H49" i="11"/>
  <c r="H51" i="11" s="1"/>
  <c r="F49" i="11"/>
  <c r="F50" i="11" s="1"/>
  <c r="C49" i="11"/>
  <c r="C51" i="11" s="1"/>
  <c r="N50" i="11" l="1"/>
  <c r="F51" i="11"/>
  <c r="J51" i="11"/>
  <c r="L51" i="11"/>
  <c r="M51" i="11"/>
  <c r="T34" i="10" l="1"/>
  <c r="T35" i="10"/>
  <c r="T36" i="10"/>
  <c r="T37" i="10"/>
  <c r="T38" i="10"/>
  <c r="T39" i="10"/>
  <c r="T40" i="10"/>
  <c r="T41" i="10"/>
  <c r="T42" i="10"/>
  <c r="T43" i="10"/>
  <c r="T44" i="10"/>
  <c r="T45" i="10"/>
  <c r="T46" i="10"/>
  <c r="T47" i="10"/>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 i="10"/>
  <c r="S33" i="10"/>
  <c r="U33" i="10" s="1"/>
  <c r="S34" i="10"/>
  <c r="U34" i="10" s="1"/>
  <c r="S35" i="10"/>
  <c r="U35" i="10" s="1"/>
  <c r="S36" i="10"/>
  <c r="U36" i="10" s="1"/>
  <c r="S37" i="10"/>
  <c r="U37" i="10" s="1"/>
  <c r="S38" i="10"/>
  <c r="U38" i="10" s="1"/>
  <c r="S39" i="10"/>
  <c r="U39" i="10" s="1"/>
  <c r="S40" i="10"/>
  <c r="U40" i="10" s="1"/>
  <c r="S41" i="10"/>
  <c r="U41" i="10" s="1"/>
  <c r="S42" i="10"/>
  <c r="U42" i="10" s="1"/>
  <c r="S43" i="10"/>
  <c r="U43" i="10" s="1"/>
  <c r="S44" i="10"/>
  <c r="U44" i="10" s="1"/>
  <c r="S45" i="10"/>
  <c r="U45" i="10" s="1"/>
  <c r="S46" i="10"/>
  <c r="U46" i="10" s="1"/>
  <c r="S47" i="10"/>
  <c r="U47" i="10" s="1"/>
  <c r="S4" i="10"/>
  <c r="U4" i="10" s="1"/>
  <c r="S5" i="10"/>
  <c r="U5" i="10" s="1"/>
  <c r="S6" i="10"/>
  <c r="U6" i="10" s="1"/>
  <c r="S7" i="10"/>
  <c r="U7" i="10" s="1"/>
  <c r="S8" i="10"/>
  <c r="U8" i="10" s="1"/>
  <c r="S9" i="10"/>
  <c r="U9" i="10" s="1"/>
  <c r="S10" i="10"/>
  <c r="U10" i="10" s="1"/>
  <c r="S11" i="10"/>
  <c r="U11" i="10" s="1"/>
  <c r="S12" i="10"/>
  <c r="U12" i="10" s="1"/>
  <c r="S13" i="10"/>
  <c r="U13" i="10" s="1"/>
  <c r="S14" i="10"/>
  <c r="U14" i="10" s="1"/>
  <c r="S15" i="10"/>
  <c r="U15" i="10" s="1"/>
  <c r="S16" i="10"/>
  <c r="U16" i="10" s="1"/>
  <c r="S17" i="10"/>
  <c r="U17" i="10" s="1"/>
  <c r="S18" i="10"/>
  <c r="U18" i="10" s="1"/>
  <c r="S19" i="10"/>
  <c r="U19" i="10" s="1"/>
  <c r="S20" i="10"/>
  <c r="U20" i="10" s="1"/>
  <c r="S21" i="10"/>
  <c r="U21" i="10" s="1"/>
  <c r="S22" i="10"/>
  <c r="U22" i="10" s="1"/>
  <c r="S23" i="10"/>
  <c r="U23" i="10" s="1"/>
  <c r="S24" i="10"/>
  <c r="U24" i="10" s="1"/>
  <c r="S25" i="10"/>
  <c r="U25" i="10" s="1"/>
  <c r="S26" i="10"/>
  <c r="U26" i="10" s="1"/>
  <c r="S27" i="10"/>
  <c r="U27" i="10" s="1"/>
  <c r="S28" i="10"/>
  <c r="U28" i="10" s="1"/>
  <c r="S29" i="10"/>
  <c r="U29" i="10" s="1"/>
  <c r="S30" i="10"/>
  <c r="U30" i="10" s="1"/>
  <c r="S31" i="10"/>
  <c r="U31" i="10" s="1"/>
  <c r="S32" i="10"/>
  <c r="U32" i="10" s="1"/>
  <c r="S3" i="10"/>
  <c r="U3" i="10" s="1"/>
  <c r="R43" i="10"/>
  <c r="R44" i="10"/>
  <c r="R45" i="10"/>
  <c r="R46" i="10"/>
  <c r="R47" i="10"/>
  <c r="R29" i="10"/>
  <c r="R30" i="10"/>
  <c r="R31" i="10"/>
  <c r="R32" i="10"/>
  <c r="R33" i="10"/>
  <c r="R34" i="10"/>
  <c r="R35" i="10"/>
  <c r="R36" i="10"/>
  <c r="R37" i="10"/>
  <c r="R38" i="10"/>
  <c r="R39" i="10"/>
  <c r="R40" i="10"/>
  <c r="R41" i="10"/>
  <c r="R42" i="10"/>
  <c r="R4" i="10"/>
  <c r="R5" i="10"/>
  <c r="R6" i="10"/>
  <c r="R7" i="10"/>
  <c r="R8" i="10"/>
  <c r="R9" i="10"/>
  <c r="R10" i="10"/>
  <c r="R11" i="10"/>
  <c r="R12" i="10"/>
  <c r="R13" i="10"/>
  <c r="R14" i="10"/>
  <c r="R15" i="10"/>
  <c r="R16" i="10"/>
  <c r="R17" i="10"/>
  <c r="R18" i="10"/>
  <c r="R19" i="10"/>
  <c r="R20" i="10"/>
  <c r="R21" i="10"/>
  <c r="R22" i="10"/>
  <c r="R23" i="10"/>
  <c r="R24" i="10"/>
  <c r="R25" i="10"/>
  <c r="R26" i="10"/>
  <c r="R27" i="10"/>
  <c r="R28" i="10"/>
  <c r="R3" i="10"/>
  <c r="F50" i="10"/>
  <c r="J50" i="10"/>
  <c r="N50" i="10"/>
  <c r="B50" i="10"/>
  <c r="J49" i="10"/>
  <c r="N49" i="10"/>
  <c r="F49" i="10"/>
  <c r="B49" i="10"/>
  <c r="N48" i="10"/>
  <c r="J48" i="10"/>
  <c r="F48" i="10"/>
  <c r="B48" i="10"/>
  <c r="V6" i="3"/>
  <c r="V3" i="3"/>
  <c r="V4" i="3"/>
  <c r="V5" i="3"/>
  <c r="V2" i="3"/>
  <c r="U6" i="3"/>
  <c r="X6" i="3" s="1"/>
  <c r="U5" i="3"/>
  <c r="U4" i="3"/>
  <c r="U3" i="3"/>
  <c r="U2" i="3"/>
  <c r="W6" i="3"/>
  <c r="S9" i="2"/>
  <c r="N6" i="6"/>
  <c r="M6" i="6"/>
  <c r="O15" i="5"/>
  <c r="P15" i="5"/>
  <c r="W3" i="2"/>
  <c r="W6" i="2"/>
  <c r="W7" i="2"/>
  <c r="W8" i="2"/>
  <c r="W2" i="2"/>
  <c r="R9" i="2"/>
  <c r="R6" i="2"/>
  <c r="R3" i="2"/>
  <c r="R2" i="2"/>
  <c r="Q8" i="2"/>
  <c r="Q7" i="2"/>
  <c r="Q6" i="2"/>
  <c r="Q3" i="2"/>
  <c r="L6" i="6"/>
  <c r="K6" i="6"/>
  <c r="K5" i="6"/>
  <c r="K4" i="6"/>
  <c r="K3" i="6"/>
  <c r="K2" i="6"/>
  <c r="E2" i="6"/>
  <c r="N15" i="5"/>
  <c r="M15" i="5"/>
  <c r="M6" i="5"/>
  <c r="M14" i="5"/>
  <c r="M13" i="5"/>
  <c r="M12" i="5"/>
  <c r="M11" i="5"/>
  <c r="M10" i="5"/>
  <c r="M9" i="5"/>
  <c r="M8" i="5"/>
  <c r="M7" i="5"/>
  <c r="M5" i="5"/>
  <c r="N3" i="5"/>
  <c r="M4" i="5"/>
  <c r="M3" i="5"/>
  <c r="F3" i="5"/>
  <c r="T3" i="2"/>
  <c r="T6" i="2"/>
  <c r="T7" i="2"/>
  <c r="T8" i="2"/>
  <c r="T2" i="2"/>
  <c r="S8" i="2"/>
  <c r="S7" i="2"/>
  <c r="S6" i="2"/>
  <c r="S3" i="2"/>
  <c r="S2" i="2"/>
  <c r="E13" i="6"/>
  <c r="M5" i="6" s="1"/>
  <c r="N5" i="6" s="1"/>
  <c r="F13" i="6" s="1"/>
  <c r="E9" i="6"/>
  <c r="M4" i="6" s="1"/>
  <c r="N4" i="6" s="1"/>
  <c r="F9" i="6" s="1"/>
  <c r="E7" i="6"/>
  <c r="M3" i="6" s="1"/>
  <c r="N3" i="6" s="1"/>
  <c r="F7" i="6" s="1"/>
  <c r="M2" i="6"/>
  <c r="G3" i="5"/>
  <c r="O4" i="5"/>
  <c r="P4" i="5" s="1"/>
  <c r="G8" i="5"/>
  <c r="O5" i="5"/>
  <c r="P5" i="5" s="1"/>
  <c r="G10" i="5"/>
  <c r="O6" i="5"/>
  <c r="P6" i="5" s="1"/>
  <c r="G12" i="5"/>
  <c r="O7" i="5"/>
  <c r="P7" i="5" s="1"/>
  <c r="G14" i="5"/>
  <c r="F29" i="5"/>
  <c r="F27" i="5"/>
  <c r="F26" i="5"/>
  <c r="F24" i="5"/>
  <c r="F21" i="5"/>
  <c r="F19" i="5"/>
  <c r="F17" i="5"/>
  <c r="F14" i="5"/>
  <c r="F12" i="5"/>
  <c r="F10" i="5"/>
  <c r="F8" i="5"/>
  <c r="N48" i="3"/>
  <c r="W5" i="3" s="1"/>
  <c r="X5" i="3" s="1"/>
  <c r="J48" i="3"/>
  <c r="W4" i="3" s="1"/>
  <c r="X4" i="3" s="1"/>
  <c r="F48" i="3"/>
  <c r="W3" i="3" s="1"/>
  <c r="X3" i="3" s="1"/>
  <c r="B48" i="3"/>
  <c r="W2" i="3" s="1"/>
  <c r="X2" i="3" s="1"/>
  <c r="N47" i="3"/>
  <c r="N49" i="3" s="1"/>
  <c r="C54" i="3" s="1"/>
  <c r="J47" i="3"/>
  <c r="J49" i="3" s="1"/>
  <c r="C53" i="3" s="1"/>
  <c r="F47" i="3"/>
  <c r="F49" i="3" s="1"/>
  <c r="C52" i="3" s="1"/>
  <c r="B47" i="3"/>
  <c r="B49" i="3" s="1"/>
  <c r="C51" i="3" s="1"/>
  <c r="C55" i="3" s="1"/>
  <c r="B48" i="2"/>
  <c r="M47" i="2"/>
  <c r="L47" i="2"/>
  <c r="K47" i="2"/>
  <c r="I47" i="2"/>
  <c r="Q5" i="2" s="1"/>
  <c r="W5" i="2" s="1"/>
  <c r="G47" i="2"/>
  <c r="E47" i="2"/>
  <c r="B47" i="2"/>
  <c r="B49" i="2" s="1"/>
  <c r="Y13" i="10" l="1"/>
  <c r="Y14" i="10"/>
  <c r="Y12" i="10"/>
  <c r="G49" i="2"/>
  <c r="Q9" i="2"/>
  <c r="Q4" i="2"/>
  <c r="W4" i="2" s="1"/>
  <c r="N2" i="6"/>
  <c r="F2" i="6"/>
  <c r="P14" i="5"/>
  <c r="G29" i="5"/>
  <c r="E49" i="2"/>
  <c r="E48" i="2"/>
  <c r="I49" i="2"/>
  <c r="I48" i="2"/>
  <c r="S5" i="2" s="1"/>
  <c r="T5" i="2" s="1"/>
  <c r="K49" i="2"/>
  <c r="K48" i="2"/>
  <c r="L49" i="2"/>
  <c r="L48" i="2"/>
  <c r="M49" i="2"/>
  <c r="M48" i="2"/>
  <c r="G48" i="2"/>
  <c r="S4" i="2" s="1"/>
  <c r="T4" i="2" s="1"/>
  <c r="P12" i="5"/>
  <c r="O13" i="5"/>
  <c r="P13" i="5" s="1"/>
  <c r="G27" i="5"/>
  <c r="P10" i="5"/>
  <c r="G21" i="5"/>
  <c r="G24" i="5"/>
  <c r="O11" i="5"/>
  <c r="P11" i="5" s="1"/>
  <c r="G26" i="5"/>
  <c r="P8" i="5"/>
  <c r="G17" i="5"/>
  <c r="O9" i="5"/>
  <c r="P9" i="5" s="1"/>
  <c r="G19" i="5"/>
  <c r="O3" i="5"/>
  <c r="P3" i="5"/>
  <c r="O14" i="5"/>
  <c r="O12" i="5"/>
  <c r="O10" i="5"/>
  <c r="O8" i="5"/>
  <c r="T9" i="2" l="1"/>
  <c r="W9" i="2"/>
</calcChain>
</file>

<file path=xl/sharedStrings.xml><?xml version="1.0" encoding="utf-8"?>
<sst xmlns="http://schemas.openxmlformats.org/spreadsheetml/2006/main" count="1934" uniqueCount="349">
  <si>
    <t>Timestamp</t>
  </si>
  <si>
    <t>Nama Lengkap</t>
  </si>
  <si>
    <t>Kelas</t>
  </si>
  <si>
    <t>Nomor WhatsApp (untuk pembagian doorprize)</t>
  </si>
  <si>
    <t>Accomplishment [Saya merasa termotivasi untuk menyelesaikan misi dan tantangan yang disediakan]</t>
  </si>
  <si>
    <t>Accomplishment [Saya termotivasi untuk menaikkan level, meningkatkan poin,  dan mencapai progress yang maksimal]</t>
  </si>
  <si>
    <t>Accomplishment [Saya mendapatkan reward berupa poin dan lencana setelah berhasil menyelesaikan tantangan tertentu]</t>
  </si>
  <si>
    <t>Challenge [Saya merasa tertantang untuk menyelesaikan berbagai misi lebih baik dari sebelumnya]</t>
  </si>
  <si>
    <t>Challenge [Saya merasa tantangan yang terdapat dalam e-learning dapat menambah kemampuan atau pengetahuan saya]</t>
  </si>
  <si>
    <t>Competition [Saya merasa tertantang untuk mendapatkan lencana dan peringkat di leaderboard]</t>
  </si>
  <si>
    <t>Competition [Saya merasa senang dapat berkompetisi dengan teman dalam memperoleh poin dan peringkat di leaderboard]</t>
  </si>
  <si>
    <t>Guided [Terdapat petunjuk bagaimana menyelesaikan sebuah misi dan tantangan]</t>
  </si>
  <si>
    <t>Guided [Terdapat umpan balik mengenai jawaban yang diambil benar atau salah]</t>
  </si>
  <si>
    <t>Immersion [Konsep game dalam pembelajaran membuat saya lebih tertarik dan fokus untuk menyelesaikan misi]</t>
  </si>
  <si>
    <t>Playfulness [Terdapat pengalaman menyenangkan selama menggunakan e-learning dengan konsep game]</t>
  </si>
  <si>
    <t>Social experience [Saya dapat berinteraksi dengan teman maupun guru melalui forum pada e-learning]</t>
  </si>
  <si>
    <t>Attention [Menurut saya, e-learning memiliki tampilan yang menarik]</t>
  </si>
  <si>
    <t>Attention [Gaya penulisan dan bahasa yang digunakan mudah dipahami]</t>
  </si>
  <si>
    <t>Attention [Penyajian materi, latihan soal, dan gambar ilustrasi pada e-learning  dapat menarik perhatian saya]</t>
  </si>
  <si>
    <t>Attention [Pembelajaran  melalui e-learning dapat  menggugah rasa ingin tahu saya]</t>
  </si>
  <si>
    <t>Relevance [Gambar, tabel, dan video yang disajikan sesuai dengan materi yang dipelajari]</t>
  </si>
  <si>
    <t>Relevance [Terdapat pernyataan yang menunjukkan pentingnya mempelajari suatu materi]</t>
  </si>
  <si>
    <t>Relevance [Terdapat penjelasan mengenai cara menerapkan materi pembelajaran]</t>
  </si>
  <si>
    <t>Relevance [Saya merasa materi yang disajikan bermanfaat bagi saya]</t>
  </si>
  <si>
    <t>Confidence [Saya merasa website  e-learning mudah digunakan]</t>
  </si>
  <si>
    <t>Confidence [Saya merasa percaya diri dalam mempelajari materi pembelajaran]</t>
  </si>
  <si>
    <t>Confidence [Saya merasa percaya diri dalam mengerjakan latihan soal yang terdapat pada  e-learning]</t>
  </si>
  <si>
    <t>Confidence [Tampilan e-learning, penyusunan materi, gambar dan video memudahkan saya dalam belajar]</t>
  </si>
  <si>
    <t>Satisfaction [Terdapat kepuasan setelah saya berhasil menyelesaikan pembelajaran]</t>
  </si>
  <si>
    <t>Satisfaction [Terdapat kepuasan setelah mengerjakan soal, mendapatkan poin,  dan peringkat pada leaderboard]</t>
  </si>
  <si>
    <t>Satisfaction [Saya  menikmati kegiatan pembelajaran pada e-learning]</t>
  </si>
  <si>
    <t>Satisfaction [Umpan balik dan pemberian reward  berupa poin dan lencana membuat saya merasa dihargai]</t>
  </si>
  <si>
    <t>Kritik dan saran mengenai e-learning classmate.games</t>
  </si>
  <si>
    <t>Rizky Rendhi</t>
  </si>
  <si>
    <t>XI RPL D</t>
  </si>
  <si>
    <t>085649760789</t>
  </si>
  <si>
    <t>Setuju</t>
  </si>
  <si>
    <t>Sangat Setuju</t>
  </si>
  <si>
    <t>udah bagus sangat bermanfaat</t>
  </si>
  <si>
    <t>Muhammad zaki athallah</t>
  </si>
  <si>
    <t>089506465522</t>
  </si>
  <si>
    <t>Tidak Setuju</t>
  </si>
  <si>
    <t>background nya terlalu gelap dan ditambahkan animasi atau gif pada saat memperoleh exp</t>
  </si>
  <si>
    <t>Ainun Octa Ramadhan</t>
  </si>
  <si>
    <t>08817168321</t>
  </si>
  <si>
    <t>Saran untuk lanjutannya dikembangkan fitur waktu untuk lebih tertantang dan mungkin juga ada buffnya</t>
  </si>
  <si>
    <t>Fathan Alfariel Adhyaksa</t>
  </si>
  <si>
    <t>081398442026</t>
  </si>
  <si>
    <t xml:space="preserve">Untuk menambahkan tema pada e-learning classmate.games supaya enak untuk dilihat </t>
  </si>
  <si>
    <t>Ahmad Naufal Waskito Aji</t>
  </si>
  <si>
    <t>08813348587</t>
  </si>
  <si>
    <t xml:space="preserve"> </t>
  </si>
  <si>
    <t>Fahmi Fikri Asyrafi</t>
  </si>
  <si>
    <t>081332456371</t>
  </si>
  <si>
    <t>Saran mungkin untuk menyediakan tombol previous atau semacamnya karena kita juga tidak tau kesalahan apa yang akan terjadi saat mengerjakan , dengan adanya fitur itu mungkin membuat kita lebih aman .</t>
  </si>
  <si>
    <t>Rasendriya Dafa Setiadi</t>
  </si>
  <si>
    <t>085608016354</t>
  </si>
  <si>
    <t>saran sih mnurut gwehj untuk bagian quiz diberi progress soal agar tidak bingung saat mengerjakan :)</t>
  </si>
  <si>
    <t>Bagas Satria Jiwandana</t>
  </si>
  <si>
    <t>0881036122552</t>
  </si>
  <si>
    <t>Sebaiknya ada tabel untuk memilih soal yang mana mau di kerjakan dan penandanya, dan ada tombol untuk kembali ke soal sebelumnya dari pada harus ngerefresh dan mulai dari awal</t>
  </si>
  <si>
    <t>Akara Okta Angel Ramadhani</t>
  </si>
  <si>
    <t>082140716398</t>
  </si>
  <si>
    <t>Tidak ada kritik atau saran tertentu, karena saya suka sekali dengan tampilan dan fitur-fitur-nya</t>
  </si>
  <si>
    <t>Haikal Muhammad Rafli</t>
  </si>
  <si>
    <t>082131940020</t>
  </si>
  <si>
    <t>Memperbanyak fitur profil</t>
  </si>
  <si>
    <t>RETNO ASTUTI</t>
  </si>
  <si>
    <t>085852148490</t>
  </si>
  <si>
    <t xml:space="preserve">saran : saran aja nih kak waktu mengerjakan quiz di beri waktu pengerjaan  seperti di quiziz. supaya mengerjakannya sambil memacu adrenalin. deg degan dikejar waktu pengerjaan. 
</t>
  </si>
  <si>
    <t>Ariiq Wicaksana</t>
  </si>
  <si>
    <t>082140609229</t>
  </si>
  <si>
    <t>Menurut saya memang tampilannya terlihat simpel tapi masih kurang menarik, dan kalau bisa pembelajarannya ditambah lagi bila ingin belajarnya sampai expert</t>
  </si>
  <si>
    <t>Filzah hasyim tsuraya</t>
  </si>
  <si>
    <t>087815727132</t>
  </si>
  <si>
    <t>Menurut saya saat mengerjakan quiz ada baiknya kita bisa kembali ke halaman sebelumnya untuk lihat atau mengecek jawaban kita, jujurly literly banget kak sumpah seru main ini saya kurang suka pemrograman tapi saya lihat ada fitur ngoding di web ini kek wahhh gilakk bagus bangett,soalnya gapernah liat editing text di hp 😭, apresiasi banget buat web nya kak salut banget, sebenernya emang bener si kalo ngerjain quiz trus jawaban kita lgsg ke submit itu seru pas dapet nilai kita kek puas tapi saya pikir kita juga ingin dapet nilai bagus dengan ngecek² gitu, ngecek jawaban kita bener apa gak, dan buat fitur lainnya saya rasa udah bagus pake banget tampilan nya keknya ada penilaian sendiri² kak, kalo saya sip banget soalnya saya suka warna gelap, dan tampilan mulai dashboard sama akun buat user yg udah login juga mantapp,, kalo bisa si nanti ada hero buat cewe nya sendiri laki sendiri buat lencananya biar kiyowooo udahh si makasiiii kakkk, saya tadi sebenernya males dan lemes mau ikut pelajaran mau ijin sebenernya soalnya baru kemaren pulang opname masi lemes tapi saya kepo materi eh ternyata menarik bet makasi kak udah nambah gairah jadi suka pelajaran pake web ini☺️☺️☺️🔥🔥🤘</t>
  </si>
  <si>
    <t>Dheno Triwidyasmi Putri</t>
  </si>
  <si>
    <t>088803149525</t>
  </si>
  <si>
    <t>Saran untuk kakak
pada quis nya mungkin bisa ditambahkan tombol kembali atau semacam navigator bar jadi saat mengerjakan jawaban kita bisa kita cek ulang apa sudah benar semua dan apa sudah terjawab semua semisal ada yang dilewati atau terlewat</t>
  </si>
  <si>
    <t xml:space="preserve">Shinta Aishnabila </t>
  </si>
  <si>
    <t>089697132466</t>
  </si>
  <si>
    <t xml:space="preserve">Pertanyaan saya, ketika saya mencoba untuk berkomentar di forum diskusi, saya ingin menautkan gambar. Namun ternyata gambar haruslah melalui link bukan file. Setelah saya beri link gambar, saya upload, kenapa tidak muncul gambarnya di komentar saya? 
Untuk website nya sendiri sudah bagus, saya suka tampilannya. Saran, bisa ditambahkan Avatar dapat upload nemakai foto pribadi. Karena agar terlihat lebih profesional lagi. Dan gurupun bisa tau, bagaimana wajah muridnya begitupula sebaliknya. Kemudian untuk forum diskusi juga bisa ditambahkan upload gambar melalui file, jangan hanya link saja. Kemudian di "game" atau "kuis" mungkin bisa ditambahkan opsi lagu saat pengerjaan kuis agar itu bisa menjadi opsi tambahan bagi siswa yang gaya pembelajaranya "auditori". </t>
  </si>
  <si>
    <t>Kriza Fauzi Nafi Ubadah</t>
  </si>
  <si>
    <t>081216787339</t>
  </si>
  <si>
    <t>menurut saya pada saat kuis terdapat opsi untuk lanjut atau dibiarkan memeriksa jawaban terlebih dahulu karena bisa jadi seorang siswa tidak sengaja terpencet jawaban yang salah, opsi ini juga berfungsi agar setelah mengerjakan semuanya, siswa masih bisa memeriksa kembali jawaban jawabannya. Itu saja selebihnya website e learning ini sangat bagus mulai dari tampilan, kelengkapan materi, kelancaran sistem dan konsep kuis game nya.</t>
  </si>
  <si>
    <t>Zaki Adyatma Effendi</t>
  </si>
  <si>
    <t>087759219898</t>
  </si>
  <si>
    <t xml:space="preserve">Saran saya agar memperbanyak fitur </t>
  </si>
  <si>
    <t xml:space="preserve">Andini Cahya Ningtiyas </t>
  </si>
  <si>
    <t>088801706872</t>
  </si>
  <si>
    <t>Gaada kritik soal nya web yaa udah bagus dan menarik yang membuat saya lebih semangat belajar hehe:)</t>
  </si>
  <si>
    <t xml:space="preserve">Raditya AZ-ZUKHRUF WARDHANA </t>
  </si>
  <si>
    <t>XI RPL B</t>
  </si>
  <si>
    <t>087760409181</t>
  </si>
  <si>
    <t xml:space="preserve">Materi kurang lengkap  </t>
  </si>
  <si>
    <t>ADE RHOMA ARTHAMA</t>
  </si>
  <si>
    <t>083137366882</t>
  </si>
  <si>
    <t>Semoga lebih baik dan semakin berkembang.....</t>
  </si>
  <si>
    <t>Arvinsatra Nararya Adharabbani</t>
  </si>
  <si>
    <t>081333292005</t>
  </si>
  <si>
    <t>Mungkin saat sign up bisa diberi opsi melihat password agar tidak salah saat mengetik dan bisa mengecek apakah password kita sudah benar atau belum</t>
  </si>
  <si>
    <t>Frisca cscs</t>
  </si>
  <si>
    <t>082132729618</t>
  </si>
  <si>
    <t xml:space="preserve">tampilan sangat menarik belajar tidak merasa bosan karna tampilan jadi lebih seru dan mudah dimengerti </t>
  </si>
  <si>
    <t>Alvin Nanda Setiawan</t>
  </si>
  <si>
    <t>0895622192989</t>
  </si>
  <si>
    <t>Semoga classmate ini bisa memotivasi untuk belajar lebih giat</t>
  </si>
  <si>
    <t xml:space="preserve">Andika Ferdiansyah </t>
  </si>
  <si>
    <t>0895804197080</t>
  </si>
  <si>
    <t xml:space="preserve">Nice Website i like it keep updating more features </t>
  </si>
  <si>
    <t>Andini Eka Faristin</t>
  </si>
  <si>
    <t>0881036467606</t>
  </si>
  <si>
    <t>overall udah bagus dan mudah dipahami banget kak</t>
  </si>
  <si>
    <t>Rafli Rahmad Ramadhan</t>
  </si>
  <si>
    <t>081231398261</t>
  </si>
  <si>
    <t>Tidak ada</t>
  </si>
  <si>
    <t xml:space="preserve">Ersandy Iqbal Eka Syahputra </t>
  </si>
  <si>
    <t>085155462773</t>
  </si>
  <si>
    <t>Mungkin bisa di tambahin musik-musik yang gembira, agar pada saat mempelajari materi dan mengerjakan kuis lebih menyenangkan lagiiiii</t>
  </si>
  <si>
    <t>AHMAD GALANG UBAIDILLAH</t>
  </si>
  <si>
    <t>088816938439</t>
  </si>
  <si>
    <t>-</t>
  </si>
  <si>
    <t>AHMAD REZA ARDIANSYAH SAPUTRA</t>
  </si>
  <si>
    <t>088989271308</t>
  </si>
  <si>
    <t>Menunya bisa ditambah lebih banyak lagi</t>
  </si>
  <si>
    <t>Intan Puspita Henanda</t>
  </si>
  <si>
    <t>085934526590</t>
  </si>
  <si>
    <t>Dapat di akses dengan mudah, wawasan yang luas, waktu belajar juga lebih fleksibel,dan lebih menarik karena fiturnya yang tidak membosankan</t>
  </si>
  <si>
    <t>Daffi Amril Husni</t>
  </si>
  <si>
    <t>083835904878</t>
  </si>
  <si>
    <t>mungkin saran saya, pas di quiz, ada opsi kembali ke pertanyaan sebelumnya, kan terkadang kepencet gitu bu jawabannya, sehingga tidak ngulang lagi dari awal</t>
  </si>
  <si>
    <t>Diva Resti Nurcahyani</t>
  </si>
  <si>
    <t>082331552712</t>
  </si>
  <si>
    <t>Menurut saya tidak ada yang perlu dikomentari lebih dalam lagi, websitenya sudah bagus dan mudah dipahami serta digunakan. Saya merasa tertantang untuk mengerjakan latihan soalnya karena mendapat reward berupa lencana dan XP untuk melanjutkan ke materi selanjutnya. Sukses selalu untuk Universitas Malang!!! Semoga websitenya dikenal banyak siswa dan guru-guru di sekolah-sekolah lainnya!!</t>
  </si>
  <si>
    <t>Silvia Nur Maela</t>
  </si>
  <si>
    <t>0895335410334</t>
  </si>
  <si>
    <t xml:space="preserve">kalau menurut saya semua sudah bagus dan menarik mulai dari font yg tepat dan gambar yang jelas tapi untuk warna background agak kurang suka karna bagi saya jadi gelap gitu jadi mungkin bisa diganti dengan warna yang agak cerah sedikit, sebelumnya maaf kalau ada salah kata, teriamakasih ya kak atas ilmunya :D </t>
  </si>
  <si>
    <t xml:space="preserve">Pipin Tri Wahyuni </t>
  </si>
  <si>
    <t>0812160636109</t>
  </si>
  <si>
    <t>Ketika mengerjakan kuis sebaiknya di terapkan opsi &gt;next,jadi kalau kepencet bisa di ubah,nggak langsung ganti soal</t>
  </si>
  <si>
    <t>Reva Putri Khairani</t>
  </si>
  <si>
    <t>089662771759</t>
  </si>
  <si>
    <t>Sebelumnya, tidak tahu apa karena memang faktor mata saya yang minus nya tinggi atau di orang lain juga begitu. tapi saat tadi saya baca materi apalagi yang panjang, karena menggunakan warna background gelap  dan warna font putih yang kontrasnya tinggi, jadi dimata saya seperti ada bayangan tulisan meskipun sudah lihat objek lain. mungkin bisa ada inovasi supaya mata pengguna tetap nyaman dalam proses belajar kak (khususnya saat membaca materi). Tapi selebihnya saya suka dengan webnya kak, apalagi di kemudahan penggunan dan proses mengaksesnya. Semangat untuk tugasnya kak \^0^/</t>
  </si>
  <si>
    <t>Naulan Darmawan</t>
  </si>
  <si>
    <t>085607333418</t>
  </si>
  <si>
    <t xml:space="preserve">Terimakasih telah menyajikan konsep pembelajaran yang unik daripada pembelajaran konvensional, saya berharap agar Indonesia kedepannya terutama dalam bidang IT agar bisa lebih menarik lagi dalam menarik minat siswa dalam mempelajarinya, karena sesuai dengan motto dan tujuan IT yaitu UI harus bisa dibuat semudah dan semenarik mungkin bagi user, semoga kedepannya para generasi IT muda bisa semakin memajukan pembelajaran di Indonesia agar lebih baik lagi dan bisa bersaing dengan teknologi pembelajaran negara-negara maju, Aamiinn Ya Rabbal Alamin🙏🙏. </t>
  </si>
  <si>
    <t xml:space="preserve">Nabilla firginia </t>
  </si>
  <si>
    <t>083837287282</t>
  </si>
  <si>
    <t xml:space="preserve">Bagus tapi kalau boleh harus menambah unsur yang lebih berwarna agar orang yang membuka e learning merasa terkejut </t>
  </si>
  <si>
    <t>Aisyah Diesliana Putri</t>
  </si>
  <si>
    <t>0881026910924</t>
  </si>
  <si>
    <t xml:space="preserve">Saya berharap ada tampilan pemilihan Tema atau warna background, agar kita bisa memilih warna mana yg cocok dn nyaman untuk belajar, sehingga background nya tidak selalu gelap.  Tapi saya merasa sangat senang sekali karena Dari e learning ini, sistem belajar kami menjadi lebih menyenangkan. </t>
  </si>
  <si>
    <t>Feby Dwi Wulandari</t>
  </si>
  <si>
    <t>088117054154</t>
  </si>
  <si>
    <t xml:space="preserve">Menggunakan bahasa yang mudah dipahami kalau menurut saya </t>
  </si>
  <si>
    <t>Rifa Ramadina</t>
  </si>
  <si>
    <t>085934249618</t>
  </si>
  <si>
    <t>Sangat Tidak Setuju</t>
  </si>
  <si>
    <t xml:space="preserve">sudahh baguss, mudah di gunakan tidak ribet saran saya soalnya ditambah kan nomer diatasnya , dikasih waktu biar menantang dan seru , di kasih musik biar sedikit enjoy </t>
  </si>
  <si>
    <t>Berliani Hana Safira</t>
  </si>
  <si>
    <t>082231731452</t>
  </si>
  <si>
    <t>Axel Dimas Putra</t>
  </si>
  <si>
    <t>081234586145</t>
  </si>
  <si>
    <t>FILZAH UMMI MABILAH</t>
  </si>
  <si>
    <t>083142966004</t>
  </si>
  <si>
    <t>saran, mungkin avatar pada profil bisa ditambah lagi biar lucu, terimakasih. Suka banget apalgi ada fitur aktivitas, soalnya kita bisa melihat kegiatan teman-teman lainnya🙏</t>
  </si>
  <si>
    <t>Atika Oktaviana</t>
  </si>
  <si>
    <t>0895335125634</t>
  </si>
  <si>
    <t>_</t>
  </si>
  <si>
    <t>Uswatun Khasanah</t>
  </si>
  <si>
    <t>085287360833</t>
  </si>
  <si>
    <t>Sudah bagus</t>
  </si>
  <si>
    <t>No</t>
  </si>
  <si>
    <t>skor per kategori</t>
  </si>
  <si>
    <t>skor rata2</t>
  </si>
  <si>
    <t>presentase</t>
  </si>
  <si>
    <t>Attention</t>
  </si>
  <si>
    <t>Relevance</t>
  </si>
  <si>
    <t>Confidence</t>
  </si>
  <si>
    <t>Satisfaction</t>
  </si>
  <si>
    <t>Course management</t>
  </si>
  <si>
    <t>Visibility</t>
  </si>
  <si>
    <t>Memorability</t>
  </si>
  <si>
    <t>Completeness</t>
  </si>
  <si>
    <t>Consistency and functionality</t>
  </si>
  <si>
    <t>Aesthetics</t>
  </si>
  <si>
    <t>Error Prevention</t>
  </si>
  <si>
    <t>Flexibility</t>
  </si>
  <si>
    <t>Accessibility</t>
  </si>
  <si>
    <t>Reducing redundancy</t>
  </si>
  <si>
    <t>Interactivity, feedback and help</t>
  </si>
  <si>
    <t>Assessment Strategy</t>
  </si>
  <si>
    <t>Aspek Penilaian</t>
  </si>
  <si>
    <t>Skor rata-rata</t>
  </si>
  <si>
    <t>Persentase</t>
  </si>
  <si>
    <t>Kriteria</t>
  </si>
  <si>
    <t>Pernyataan</t>
  </si>
  <si>
    <t>Course Management</t>
  </si>
  <si>
    <r>
      <t xml:space="preserve">Siswa dikelompokkan berdasarkan kelas yang diambil pada </t>
    </r>
    <r>
      <rPr>
        <i/>
        <sz val="12"/>
        <color rgb="FF000000"/>
        <rFont val="Times New Roman"/>
        <family val="1"/>
      </rPr>
      <t>e-learning</t>
    </r>
  </si>
  <si>
    <t>Guru dapat mengakses dan mengelola kelas sesuai dengan kelas yang diampu</t>
  </si>
  <si>
    <t>Materi tersusun berdasarkan kelas, mata pelajaran,  bab, dan subbab</t>
  </si>
  <si>
    <r>
      <t xml:space="preserve">Siswa dapat mengakses, membaca, dan melakukan </t>
    </r>
    <r>
      <rPr>
        <i/>
        <sz val="12"/>
        <color rgb="FF000000"/>
        <rFont val="Times New Roman"/>
        <family val="1"/>
      </rPr>
      <t>download</t>
    </r>
    <r>
      <rPr>
        <sz val="12"/>
        <color rgb="FF000000"/>
        <rFont val="Times New Roman"/>
        <family val="1"/>
      </rPr>
      <t xml:space="preserve"> materi pembelajaran.</t>
    </r>
  </si>
  <si>
    <r>
      <t xml:space="preserve">Guru dapat melakukan </t>
    </r>
    <r>
      <rPr>
        <i/>
        <sz val="12"/>
        <color rgb="FF000000"/>
        <rFont val="Times New Roman"/>
        <family val="1"/>
      </rPr>
      <t>upload</t>
    </r>
    <r>
      <rPr>
        <sz val="12"/>
        <color rgb="FF000000"/>
        <rFont val="Times New Roman"/>
        <family val="1"/>
      </rPr>
      <t xml:space="preserve"> dan mengelola materi pembelajaran pada </t>
    </r>
    <r>
      <rPr>
        <i/>
        <sz val="12"/>
        <color rgb="FF000000"/>
        <rFont val="Times New Roman"/>
        <family val="1"/>
      </rPr>
      <t>e</t>
    </r>
    <r>
      <rPr>
        <sz val="12"/>
        <color rgb="FF000000"/>
        <rFont val="Times New Roman"/>
        <family val="1"/>
      </rPr>
      <t>-</t>
    </r>
    <r>
      <rPr>
        <i/>
        <sz val="12"/>
        <color rgb="FF000000"/>
        <rFont val="Times New Roman"/>
        <family val="1"/>
      </rPr>
      <t>learning</t>
    </r>
  </si>
  <si>
    <t>Setiap tombol dan elemen e-learning memiliki tujuan yang jelas dan dapat ditemukan atau dilihat dengan mudah.</t>
  </si>
  <si>
    <r>
      <t xml:space="preserve">Guru dan siswa dapat mengakses mata pelajaran  melalui </t>
    </r>
    <r>
      <rPr>
        <i/>
        <sz val="12"/>
        <color rgb="FF000000"/>
        <rFont val="Times New Roman"/>
        <family val="1"/>
      </rPr>
      <t>link</t>
    </r>
    <r>
      <rPr>
        <sz val="12"/>
        <color rgb="FF000000"/>
        <rFont val="Times New Roman"/>
        <family val="1"/>
      </rPr>
      <t xml:space="preserve"> di halaman utama</t>
    </r>
  </si>
  <si>
    <r>
      <t>Tampilan yang  ramah pengguna (</t>
    </r>
    <r>
      <rPr>
        <i/>
        <sz val="12"/>
        <color rgb="FF000000"/>
        <rFont val="Times New Roman"/>
        <family val="1"/>
      </rPr>
      <t>user friendly</t>
    </r>
    <r>
      <rPr>
        <sz val="12"/>
        <color rgb="FF000000"/>
        <rFont val="Times New Roman"/>
        <family val="1"/>
      </rPr>
      <t xml:space="preserve">) mempermudah pengguna mengoperasikan </t>
    </r>
    <r>
      <rPr>
        <i/>
        <sz val="12"/>
        <color rgb="FF000000"/>
        <rFont val="Times New Roman"/>
        <family val="1"/>
      </rPr>
      <t>e-learning</t>
    </r>
  </si>
  <si>
    <r>
      <t xml:space="preserve">Informasi dan  elemen grafis pada e-learnng  mempermudah pengguna mengingat cara pengoperasian </t>
    </r>
    <r>
      <rPr>
        <i/>
        <sz val="12"/>
        <color rgb="FF000000"/>
        <rFont val="Times New Roman"/>
        <family val="1"/>
      </rPr>
      <t>e-learning</t>
    </r>
  </si>
  <si>
    <r>
      <t xml:space="preserve">Struktur </t>
    </r>
    <r>
      <rPr>
        <i/>
        <sz val="12"/>
        <color rgb="FF000000"/>
        <rFont val="Times New Roman"/>
        <family val="1"/>
      </rPr>
      <t xml:space="preserve">e-learning </t>
    </r>
    <r>
      <rPr>
        <sz val="12"/>
        <color rgb="FF000000"/>
        <rFont val="Times New Roman"/>
        <family val="1"/>
      </rPr>
      <t>memiliki alur yang jelas dan mudah dipahami</t>
    </r>
  </si>
  <si>
    <t>Materi pembelajaran disusun dengan baik dengan navigasi yang mudah dan logis</t>
  </si>
  <si>
    <t xml:space="preserve">Komponen e-learning seperti teks, tombol, ikon, dan label memiliki bentuk, posisi, dan alur yang konsisten </t>
  </si>
  <si>
    <t xml:space="preserve"> Tombol dan link pada e-learning  berfungsi dengan baik dan sesuai dengan tujuannya</t>
  </si>
  <si>
    <t>Terdapat tombol untuk kembali ke menu sebelumnya</t>
  </si>
  <si>
    <t>Teks, tombol, ikon, label, gambar, warna  dan link yang digunakan memiliki tampilan yang  sesuai dengan fungsinya</t>
  </si>
  <si>
    <r>
      <t xml:space="preserve">Komponen </t>
    </r>
    <r>
      <rPr>
        <i/>
        <sz val="12"/>
        <color rgb="FF000000"/>
        <rFont val="Times New Roman"/>
        <family val="1"/>
      </rPr>
      <t>e-learning</t>
    </r>
    <r>
      <rPr>
        <sz val="12"/>
        <color rgb="FF000000"/>
        <rFont val="Times New Roman"/>
        <family val="1"/>
      </rPr>
      <t xml:space="preserve"> seperti teks, warna, ikon, dan gambar nyaman dilihat</t>
    </r>
  </si>
  <si>
    <t>Terdapat pesan peringatan untuk mencegah terjadinya error</t>
  </si>
  <si>
    <t>Terdapat validasi form untuk mencegah adanya kesalahan input</t>
  </si>
  <si>
    <t>Halaman dapat dimuat dengan  cepat dan ringan</t>
  </si>
  <si>
    <r>
      <t>E-learning</t>
    </r>
    <r>
      <rPr>
        <sz val="12"/>
        <color rgb="FF000000"/>
        <rFont val="Times New Roman"/>
        <family val="1"/>
      </rPr>
      <t xml:space="preserve"> memiliki tampilan yang responsif berdasarkan ukuran layar yang digunakan</t>
    </r>
  </si>
  <si>
    <t>Terdapat fitur edit dan hapus sehingga konten pembelajaran dapat dikelola dengan fleksibel</t>
  </si>
  <si>
    <t>Konten pembelajaran pada e-learning mudah diakses oleh pengguna</t>
  </si>
  <si>
    <r>
      <t>E-learning</t>
    </r>
    <r>
      <rPr>
        <sz val="12"/>
        <color rgb="FF000000"/>
        <rFont val="Times New Roman"/>
        <family val="1"/>
      </rPr>
      <t xml:space="preserve"> dapat diakses dengan baik melalui perangkat komputer, laptop, dan ponsel</t>
    </r>
  </si>
  <si>
    <r>
      <t>E-learning</t>
    </r>
    <r>
      <rPr>
        <sz val="12"/>
        <color rgb="FF000000"/>
        <rFont val="Times New Roman"/>
        <family val="1"/>
      </rPr>
      <t xml:space="preserve"> memiliki alur sistem yang efisien  untuk  mengurangi aktivitas berulang</t>
    </r>
  </si>
  <si>
    <r>
      <t xml:space="preserve">Guru dan siswa dapat saling berinteraksi pada </t>
    </r>
    <r>
      <rPr>
        <i/>
        <sz val="12"/>
        <color rgb="FF000000"/>
        <rFont val="Times New Roman"/>
        <family val="1"/>
      </rPr>
      <t>e-learning</t>
    </r>
  </si>
  <si>
    <r>
      <t>Siswa dapat bertanya dan mendapatkan bantuan pada</t>
    </r>
    <r>
      <rPr>
        <i/>
        <sz val="12"/>
        <color rgb="FF000000"/>
        <rFont val="Times New Roman"/>
        <family val="1"/>
      </rPr>
      <t xml:space="preserve"> e-learning</t>
    </r>
  </si>
  <si>
    <r>
      <t xml:space="preserve">Sistem </t>
    </r>
    <r>
      <rPr>
        <i/>
        <sz val="12"/>
        <color rgb="FF000000"/>
        <rFont val="Times New Roman"/>
        <family val="1"/>
      </rPr>
      <t>e-learning</t>
    </r>
    <r>
      <rPr>
        <sz val="12"/>
        <color rgb="FF000000"/>
        <rFont val="Times New Roman"/>
        <family val="1"/>
      </rPr>
      <t xml:space="preserve"> dapat melakukan penilaian secara otomatis</t>
    </r>
  </si>
  <si>
    <t>Terdapat strategi penilaian untuk mengukur pengetahuan, keterampilan, dan performa siswa</t>
  </si>
  <si>
    <t>Skor</t>
  </si>
  <si>
    <t>Sangat Valid</t>
  </si>
  <si>
    <t>Cukup Valid</t>
  </si>
  <si>
    <t>Isi Materi</t>
  </si>
  <si>
    <r>
      <t xml:space="preserve">Materi yang disajikan pada </t>
    </r>
    <r>
      <rPr>
        <i/>
        <sz val="12"/>
        <color rgb="FF000000"/>
        <rFont val="Times New Roman"/>
        <family val="1"/>
      </rPr>
      <t>e-learning</t>
    </r>
    <r>
      <rPr>
        <sz val="12"/>
        <color rgb="FF000000"/>
        <rFont val="Times New Roman"/>
        <family val="1"/>
      </rPr>
      <t xml:space="preserve"> sesuai dengan silabus</t>
    </r>
  </si>
  <si>
    <t>Materi yang disajikan sesuai dengan tujuan pembelajaran</t>
  </si>
  <si>
    <t>Penyajian materi berdasarkan urutan yang tepat sesuai silabus</t>
  </si>
  <si>
    <r>
      <t xml:space="preserve">Kelengkapan materi yang disajikan pada </t>
    </r>
    <r>
      <rPr>
        <i/>
        <sz val="12"/>
        <color rgb="FF000000"/>
        <rFont val="Times New Roman"/>
        <family val="1"/>
      </rPr>
      <t>e-learning</t>
    </r>
  </si>
  <si>
    <t>Kesesuaian contoh dan studi kasus dengan materi pembelajaran</t>
  </si>
  <si>
    <t>Soal</t>
  </si>
  <si>
    <t>Kesesuaian soal terhadap materi dan tujuan pembelajaran</t>
  </si>
  <si>
    <t>Adanya umpan balik terhadap hasil evaluasi</t>
  </si>
  <si>
    <t>Bahasa</t>
  </si>
  <si>
    <t>Penggunaan bahasa yang sesuai dengan usia siswa</t>
  </si>
  <si>
    <t>Bahasa yang digunakan mudah dimengerti</t>
  </si>
  <si>
    <t>Keefektifan dan ketepatan  penggunaan bahasa</t>
  </si>
  <si>
    <t>Pemilihan kata, huruf dan tanda baca sesuai dengan PUEBI (Pedoman Umum Ejaan Bahasa Indonesia)</t>
  </si>
  <si>
    <t>Komunikasi Visual</t>
  </si>
  <si>
    <r>
      <t xml:space="preserve">Keterbacaan teks materi pembelajaran pada </t>
    </r>
    <r>
      <rPr>
        <i/>
        <sz val="12"/>
        <color rgb="FF000000"/>
        <rFont val="Times New Roman"/>
        <family val="1"/>
      </rPr>
      <t>e-learning</t>
    </r>
  </si>
  <si>
    <r>
      <t xml:space="preserve">Keterbacaan gambar ilustrasi dan tabel  pada </t>
    </r>
    <r>
      <rPr>
        <i/>
        <sz val="12"/>
        <color rgb="FF000000"/>
        <rFont val="Times New Roman"/>
        <family val="1"/>
      </rPr>
      <t>e-learning</t>
    </r>
  </si>
  <si>
    <r>
      <t xml:space="preserve">Keterbacaan video pada </t>
    </r>
    <r>
      <rPr>
        <i/>
        <sz val="12"/>
        <color rgb="FF000000"/>
        <rFont val="Times New Roman"/>
        <family val="1"/>
      </rPr>
      <t>e-learning</t>
    </r>
  </si>
  <si>
    <t>Kesesuaian gambar ilustrasi dan tabel dengan materi pembelajaran</t>
  </si>
  <si>
    <t>Kesesuaian video dengan materi pembelajaran</t>
  </si>
  <si>
    <t>no2</t>
  </si>
  <si>
    <t>no3</t>
  </si>
  <si>
    <t>no1</t>
  </si>
  <si>
    <t>no4</t>
  </si>
  <si>
    <t>no5</t>
  </si>
  <si>
    <t>no6</t>
  </si>
  <si>
    <t>no7</t>
  </si>
  <si>
    <t>no8</t>
  </si>
  <si>
    <t>no9</t>
  </si>
  <si>
    <t>no10</t>
  </si>
  <si>
    <t>no11</t>
  </si>
  <si>
    <t>no12</t>
  </si>
  <si>
    <t>no13</t>
  </si>
  <si>
    <t>no14</t>
  </si>
  <si>
    <t>no15</t>
  </si>
  <si>
    <t>no16</t>
  </si>
  <si>
    <t>Skor per kategori</t>
  </si>
  <si>
    <t>Motivasi sangat tinggi</t>
  </si>
  <si>
    <t>Motivasi tinggi</t>
  </si>
  <si>
    <r>
      <t>Accomplishment</t>
    </r>
    <r>
      <rPr>
        <sz val="12"/>
        <color rgb="FF000000"/>
        <rFont val="Times New Roman"/>
        <family val="1"/>
      </rPr>
      <t xml:space="preserve"> </t>
    </r>
  </si>
  <si>
    <r>
      <t>Challenge</t>
    </r>
    <r>
      <rPr>
        <sz val="12"/>
        <color rgb="FF000000"/>
        <rFont val="Times New Roman"/>
        <family val="1"/>
      </rPr>
      <t xml:space="preserve"> </t>
    </r>
  </si>
  <si>
    <r>
      <t>Competition</t>
    </r>
    <r>
      <rPr>
        <sz val="12"/>
        <color rgb="FF000000"/>
        <rFont val="Times New Roman"/>
        <family val="1"/>
      </rPr>
      <t xml:space="preserve"> </t>
    </r>
  </si>
  <si>
    <r>
      <t>Guided</t>
    </r>
    <r>
      <rPr>
        <sz val="12"/>
        <color rgb="FF000000"/>
        <rFont val="Times New Roman"/>
        <family val="1"/>
      </rPr>
      <t xml:space="preserve"> </t>
    </r>
  </si>
  <si>
    <r>
      <t>Immersion</t>
    </r>
    <r>
      <rPr>
        <sz val="12"/>
        <color rgb="FF000000"/>
        <rFont val="Times New Roman"/>
        <family val="1"/>
      </rPr>
      <t xml:space="preserve"> </t>
    </r>
  </si>
  <si>
    <r>
      <t>Playfulness</t>
    </r>
    <r>
      <rPr>
        <sz val="12"/>
        <color rgb="FF000000"/>
        <rFont val="Times New Roman"/>
        <family val="1"/>
      </rPr>
      <t xml:space="preserve"> </t>
    </r>
  </si>
  <si>
    <r>
      <t>Social experience</t>
    </r>
    <r>
      <rPr>
        <sz val="12"/>
        <color rgb="FF000000"/>
        <rFont val="Times New Roman"/>
        <family val="1"/>
      </rPr>
      <t xml:space="preserve"> </t>
    </r>
  </si>
  <si>
    <t>Cukup valid</t>
  </si>
  <si>
    <t>Sangat valid</t>
  </si>
  <si>
    <t>Tse</t>
  </si>
  <si>
    <t>Tsh</t>
  </si>
  <si>
    <t>Jumlah</t>
  </si>
  <si>
    <t>Rata-rata</t>
  </si>
  <si>
    <t>attention1</t>
  </si>
  <si>
    <t>attention2</t>
  </si>
  <si>
    <t>attention3</t>
  </si>
  <si>
    <t>attention4</t>
  </si>
  <si>
    <t>relevance1</t>
  </si>
  <si>
    <t>relevance2</t>
  </si>
  <si>
    <t>relevance3</t>
  </si>
  <si>
    <t>relevance4</t>
  </si>
  <si>
    <t>confidence1</t>
  </si>
  <si>
    <t>confidence2</t>
  </si>
  <si>
    <t>confidence3</t>
  </si>
  <si>
    <t>confidence4</t>
  </si>
  <si>
    <t>satisfaction1</t>
  </si>
  <si>
    <t>satisfaction2</t>
  </si>
  <si>
    <t>satisfaction3</t>
  </si>
  <si>
    <t>satisfaction4</t>
  </si>
  <si>
    <t>REABILITY OF IMMS RESULT</t>
  </si>
  <si>
    <t>Cronbach's Alpha</t>
  </si>
  <si>
    <t>Cronbach's Alpha Based On Standardized Items</t>
  </si>
  <si>
    <t>N of Items</t>
  </si>
  <si>
    <t>Total</t>
  </si>
  <si>
    <t>Aspek</t>
  </si>
  <si>
    <t>Minimum</t>
  </si>
  <si>
    <t>Maksimum</t>
  </si>
  <si>
    <t>Score of motivation level</t>
  </si>
  <si>
    <t>AVG</t>
  </si>
  <si>
    <t>MIN</t>
  </si>
  <si>
    <t>MAX</t>
  </si>
  <si>
    <t>avg</t>
  </si>
  <si>
    <t>Percentage</t>
  </si>
  <si>
    <t>sum</t>
  </si>
  <si>
    <t>max_score</t>
  </si>
  <si>
    <t>percentage</t>
  </si>
  <si>
    <t>Motivasi cukup</t>
  </si>
  <si>
    <t>Motivasi rendah</t>
  </si>
  <si>
    <t>Motivasi sangat rendah</t>
  </si>
  <si>
    <t>81-100</t>
  </si>
  <si>
    <t>61-80</t>
  </si>
  <si>
    <t>41-60</t>
  </si>
  <si>
    <t>21-40</t>
  </si>
  <si>
    <t>0-20</t>
  </si>
  <si>
    <t>Interval (%)</t>
  </si>
  <si>
    <t>Nama Siswa</t>
  </si>
  <si>
    <t>motivasi</t>
  </si>
  <si>
    <t>Q1</t>
  </si>
  <si>
    <t>Q2</t>
  </si>
  <si>
    <t>Q3</t>
  </si>
  <si>
    <t>Q4</t>
  </si>
  <si>
    <t xml:space="preserve">Accomplishment </t>
  </si>
  <si>
    <t xml:space="preserve">Challenge </t>
  </si>
  <si>
    <t xml:space="preserve">Competition </t>
  </si>
  <si>
    <t xml:space="preserve">Guided </t>
  </si>
  <si>
    <t xml:space="preserve">Immersion </t>
  </si>
  <si>
    <t xml:space="preserve">Playfulness </t>
  </si>
  <si>
    <t xml:space="preserve">Social experience </t>
  </si>
  <si>
    <t>Q5</t>
  </si>
  <si>
    <t>Q6</t>
  </si>
  <si>
    <t>Q7</t>
  </si>
  <si>
    <t>Q8</t>
  </si>
  <si>
    <t>Q9</t>
  </si>
  <si>
    <t>Q10</t>
  </si>
  <si>
    <t>Q11</t>
  </si>
  <si>
    <t>Q12</t>
  </si>
  <si>
    <t>persentase</t>
  </si>
  <si>
    <t>Q13</t>
  </si>
  <si>
    <t>Q14</t>
  </si>
  <si>
    <t>Q15</t>
  </si>
  <si>
    <t>Q16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</si>
</sst>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ss"/>
    <numFmt numFmtId="165" formatCode="0.0"/>
    <numFmt numFmtId="166" formatCode="0.0%"/>
    <numFmt numFmtId="167" formatCode="###0.000"/>
    <numFmt numFmtId="168" formatCode="###0"/>
  </numFmts>
  <fonts count="27" x14ac:knownFonts="1">
    <font>
      <sz val="10"/>
      <color rgb="FF000000"/>
      <name val="Arial"/>
      <scheme val="minor"/>
    </font>
    <font>
      <sz val="11"/>
      <color theme="1"/>
      <name val="Arial"/>
      <family val="2"/>
      <scheme val="minor"/>
    </font>
    <font>
      <sz val="10"/>
      <color theme="1"/>
      <name val="Arial"/>
      <scheme val="minor"/>
    </font>
    <font>
      <sz val="10"/>
      <color rgb="FF000000"/>
      <name val="Arial"/>
      <scheme val="minor"/>
    </font>
    <font>
      <sz val="10"/>
      <color rgb="FF000000"/>
      <name val="Arial"/>
      <family val="2"/>
      <scheme val="minor"/>
    </font>
    <font>
      <sz val="11"/>
      <color theme="0"/>
      <name val="Arial"/>
      <family val="2"/>
      <scheme val="minor"/>
    </font>
    <font>
      <sz val="12"/>
      <color rgb="FF000000"/>
      <name val="Times New Roman"/>
      <family val="1"/>
    </font>
    <font>
      <i/>
      <sz val="12"/>
      <color rgb="FF000000"/>
      <name val="Times New Roman"/>
      <family val="1"/>
    </font>
    <font>
      <i/>
      <sz val="10"/>
      <color rgb="FF000000"/>
      <name val="Times New Roman"/>
      <family val="1"/>
    </font>
    <font>
      <sz val="10"/>
      <color rgb="FF000000"/>
      <name val="Times New Roman"/>
      <family val="1"/>
    </font>
    <font>
      <b/>
      <sz val="12"/>
      <color theme="0"/>
      <name val="Times New Roman"/>
      <family val="1"/>
    </font>
    <font>
      <sz val="12"/>
      <color theme="1"/>
      <name val="Times New Roman"/>
      <family val="1"/>
    </font>
    <font>
      <b/>
      <sz val="12"/>
      <color theme="1"/>
      <name val="Times New Roman"/>
      <family val="1"/>
    </font>
    <font>
      <b/>
      <sz val="14"/>
      <color theme="1"/>
      <name val="Times New Roman"/>
      <family val="1"/>
    </font>
    <font>
      <b/>
      <sz val="14"/>
      <color theme="0"/>
      <name val="Times New Roman"/>
      <family val="1"/>
    </font>
    <font>
      <b/>
      <sz val="12"/>
      <color rgb="FF000000"/>
      <name val="Times New Roman"/>
      <family val="1"/>
    </font>
    <font>
      <b/>
      <sz val="12"/>
      <color theme="0"/>
      <name val="Arial"/>
      <family val="2"/>
      <scheme val="minor"/>
    </font>
    <font>
      <b/>
      <sz val="10"/>
      <color rgb="FF000000"/>
      <name val="Arial"/>
      <family val="2"/>
      <scheme val="minor"/>
    </font>
    <font>
      <sz val="8"/>
      <name val="Arial"/>
      <scheme val="minor"/>
    </font>
    <font>
      <sz val="10"/>
      <name val="Arial"/>
    </font>
    <font>
      <b/>
      <sz val="11"/>
      <color indexed="60"/>
      <name val="Arial Bold"/>
    </font>
    <font>
      <sz val="9"/>
      <color indexed="60"/>
      <name val="Arial"/>
    </font>
    <font>
      <sz val="10"/>
      <name val="Arial"/>
      <family val="2"/>
    </font>
    <font>
      <sz val="9"/>
      <color indexed="62"/>
      <name val="Arial"/>
      <family val="2"/>
    </font>
    <font>
      <sz val="9"/>
      <color indexed="60"/>
      <name val="Arial"/>
      <family val="2"/>
    </font>
    <font>
      <sz val="10"/>
      <color theme="1"/>
      <name val="Arial"/>
      <family val="2"/>
      <scheme val="minor"/>
    </font>
    <font>
      <sz val="12"/>
      <name val="Times New Roman"/>
      <family val="1"/>
    </font>
  </fonts>
  <fills count="10">
    <fill>
      <patternFill patternType="none"/>
    </fill>
    <fill>
      <patternFill patternType="gray125"/>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rgb="FF7030A0"/>
        <bgColor indexed="64"/>
      </patternFill>
    </fill>
    <fill>
      <patternFill patternType="solid">
        <fgColor indexed="31"/>
        <bgColor indexed="64"/>
      </patternFill>
    </fill>
    <fill>
      <patternFill patternType="solid">
        <fgColor theme="0"/>
        <bgColor indexed="64"/>
      </patternFill>
    </fill>
    <fill>
      <patternFill patternType="solid">
        <fgColor them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5"/>
      </top>
      <bottom/>
      <diagonal/>
    </border>
    <border>
      <left/>
      <right/>
      <top style="thin">
        <color theme="5"/>
      </top>
      <bottom style="thin">
        <color theme="5"/>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
      <left/>
      <right style="thin">
        <color indexed="63"/>
      </right>
      <top style="thin">
        <color indexed="61"/>
      </top>
      <bottom style="thin">
        <color indexed="61"/>
      </bottom>
      <diagonal/>
    </border>
    <border>
      <left style="thin">
        <color indexed="63"/>
      </left>
      <right style="thin">
        <color indexed="63"/>
      </right>
      <top style="thin">
        <color indexed="61"/>
      </top>
      <bottom style="thin">
        <color indexed="61"/>
      </bottom>
      <diagonal/>
    </border>
    <border>
      <left style="thin">
        <color indexed="63"/>
      </left>
      <right/>
      <top style="thin">
        <color indexed="61"/>
      </top>
      <bottom style="thin">
        <color indexed="61"/>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1"/>
      </bottom>
      <diagonal/>
    </border>
    <border>
      <left/>
      <right/>
      <top style="thin">
        <color indexed="61"/>
      </top>
      <bottom style="thin">
        <color indexed="61"/>
      </bottom>
      <diagonal/>
    </border>
    <border>
      <left/>
      <right/>
      <top style="medium">
        <color indexed="64"/>
      </top>
      <bottom/>
      <diagonal/>
    </border>
    <border>
      <left/>
      <right/>
      <top/>
      <bottom style="medium">
        <color indexed="64"/>
      </bottom>
      <diagonal/>
    </border>
  </borders>
  <cellStyleXfs count="8">
    <xf numFmtId="0" fontId="0" fillId="0" borderId="0"/>
    <xf numFmtId="9" fontId="3" fillId="0" borderId="0" applyFont="0" applyFill="0" applyBorder="0" applyAlignment="0" applyProtection="0"/>
    <xf numFmtId="0" fontId="5"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9" fillId="0" borderId="0"/>
    <xf numFmtId="0" fontId="22" fillId="0" borderId="0"/>
  </cellStyleXfs>
  <cellXfs count="174">
    <xf numFmtId="0" fontId="0" fillId="0" borderId="0" xfId="0" applyFont="1" applyAlignment="1"/>
    <xf numFmtId="0" fontId="2" fillId="0" borderId="0" xfId="0" applyFont="1"/>
    <xf numFmtId="164" fontId="2" fillId="0" borderId="0" xfId="0" applyNumberFormat="1" applyFont="1" applyAlignment="1"/>
    <xf numFmtId="0" fontId="2" fillId="0" borderId="0" xfId="0" applyFont="1" applyAlignment="1"/>
    <xf numFmtId="0" fontId="2" fillId="0" borderId="0" xfId="0" quotePrefix="1" applyFont="1" applyAlignment="1"/>
    <xf numFmtId="0" fontId="4" fillId="0" borderId="0" xfId="0" applyFont="1" applyAlignment="1"/>
    <xf numFmtId="9" fontId="0" fillId="0" borderId="0" xfId="1" applyNumberFormat="1" applyFont="1" applyAlignment="1"/>
    <xf numFmtId="10" fontId="0" fillId="0" borderId="0" xfId="0" applyNumberFormat="1" applyFont="1" applyAlignment="1"/>
    <xf numFmtId="10" fontId="0" fillId="0" borderId="0" xfId="1" applyNumberFormat="1" applyFont="1" applyAlignment="1"/>
    <xf numFmtId="0" fontId="6" fillId="0" borderId="0" xfId="0" applyFont="1" applyFill="1" applyBorder="1" applyAlignment="1">
      <alignment horizontal="left" vertical="center" wrapText="1"/>
    </xf>
    <xf numFmtId="0" fontId="6"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9" fontId="6" fillId="0" borderId="1" xfId="1" applyFont="1" applyFill="1" applyBorder="1" applyAlignment="1">
      <alignment horizontal="center" vertical="center" wrapText="1"/>
    </xf>
    <xf numFmtId="0" fontId="0" fillId="0" borderId="1" xfId="0" applyFont="1" applyBorder="1" applyAlignment="1"/>
    <xf numFmtId="165" fontId="0" fillId="0" borderId="1" xfId="0" applyNumberFormat="1" applyFont="1" applyBorder="1" applyAlignment="1"/>
    <xf numFmtId="0" fontId="8" fillId="0" borderId="1" xfId="0" applyFont="1" applyBorder="1" applyAlignment="1">
      <alignment horizontal="left" vertical="center" wrapText="1"/>
    </xf>
    <xf numFmtId="9" fontId="0" fillId="0" borderId="1" xfId="1" applyFont="1" applyBorder="1" applyAlignment="1"/>
    <xf numFmtId="0" fontId="4" fillId="0" borderId="1" xfId="0" applyFont="1" applyBorder="1" applyAlignment="1"/>
    <xf numFmtId="0" fontId="0" fillId="0" borderId="1" xfId="0" applyFont="1" applyBorder="1" applyAlignment="1">
      <alignment horizontal="center" vertical="center"/>
    </xf>
    <xf numFmtId="166" fontId="0" fillId="0" borderId="1" xfId="1" applyNumberFormat="1" applyFont="1" applyBorder="1" applyAlignment="1"/>
    <xf numFmtId="10" fontId="0" fillId="0" borderId="1" xfId="1" applyNumberFormat="1" applyFont="1" applyBorder="1" applyAlignment="1"/>
    <xf numFmtId="9" fontId="0" fillId="0" borderId="1" xfId="1" applyNumberFormat="1" applyFont="1" applyBorder="1" applyAlignment="1"/>
    <xf numFmtId="2" fontId="0" fillId="0" borderId="1" xfId="0" applyNumberFormat="1" applyFont="1" applyBorder="1" applyAlignment="1"/>
    <xf numFmtId="0" fontId="9" fillId="0" borderId="1" xfId="0" applyFont="1" applyFill="1" applyBorder="1" applyAlignment="1">
      <alignment horizontal="left" vertical="top"/>
    </xf>
    <xf numFmtId="0" fontId="6" fillId="0" borderId="1" xfId="0" applyFont="1" applyFill="1" applyBorder="1" applyAlignment="1">
      <alignment horizontal="left" vertical="top" wrapText="1"/>
    </xf>
    <xf numFmtId="0" fontId="10" fillId="6" borderId="1" xfId="0" applyFont="1" applyFill="1" applyBorder="1" applyAlignment="1">
      <alignment horizontal="center" vertical="center" wrapText="1"/>
    </xf>
    <xf numFmtId="0" fontId="4" fillId="0" borderId="1" xfId="0" applyFont="1" applyFill="1" applyBorder="1" applyAlignment="1"/>
    <xf numFmtId="0" fontId="0" fillId="0" borderId="0" xfId="0" applyFont="1" applyAlignment="1">
      <alignment horizontal="center" vertical="center"/>
    </xf>
    <xf numFmtId="0" fontId="4" fillId="0" borderId="0" xfId="0" applyFont="1" applyAlignment="1">
      <alignment horizontal="center" vertical="center"/>
    </xf>
    <xf numFmtId="10" fontId="0" fillId="0" borderId="0" xfId="0" applyNumberFormat="1" applyFont="1" applyAlignment="1">
      <alignment horizontal="center" vertical="center"/>
    </xf>
    <xf numFmtId="10" fontId="0" fillId="0" borderId="0" xfId="1" applyNumberFormat="1" applyFont="1" applyAlignment="1">
      <alignment horizontal="center" vertical="center"/>
    </xf>
    <xf numFmtId="0" fontId="10" fillId="2" borderId="1" xfId="2" applyFont="1" applyBorder="1" applyAlignment="1">
      <alignment horizontal="center" vertical="center"/>
    </xf>
    <xf numFmtId="0" fontId="12" fillId="4" borderId="1" xfId="4" applyFont="1" applyBorder="1" applyAlignment="1">
      <alignment horizontal="center" vertical="center"/>
    </xf>
    <xf numFmtId="0" fontId="6" fillId="0" borderId="1" xfId="0" applyFont="1" applyBorder="1" applyAlignment="1">
      <alignment horizontal="center" vertical="center"/>
    </xf>
    <xf numFmtId="0" fontId="14" fillId="2" borderId="1" xfId="2" applyFont="1" applyBorder="1" applyAlignment="1">
      <alignment horizontal="center" vertical="center" wrapText="1"/>
    </xf>
    <xf numFmtId="0" fontId="14" fillId="2" borderId="1" xfId="2" applyFont="1" applyBorder="1" applyAlignment="1">
      <alignment horizontal="center" vertical="center"/>
    </xf>
    <xf numFmtId="10" fontId="0" fillId="0" borderId="1" xfId="1" applyNumberFormat="1" applyFont="1" applyFill="1" applyBorder="1" applyAlignment="1"/>
    <xf numFmtId="0" fontId="6" fillId="0" borderId="0" xfId="0" applyFont="1" applyAlignment="1"/>
    <xf numFmtId="0" fontId="11" fillId="0" borderId="0" xfId="4" applyFont="1" applyFill="1" applyBorder="1" applyAlignment="1">
      <alignment horizontal="center" vertical="center"/>
    </xf>
    <xf numFmtId="0" fontId="11" fillId="0" borderId="1" xfId="4" applyFont="1" applyFill="1" applyBorder="1" applyAlignment="1">
      <alignment horizontal="center" vertical="center"/>
    </xf>
    <xf numFmtId="2" fontId="6" fillId="0" borderId="1" xfId="0" applyNumberFormat="1" applyFont="1" applyBorder="1" applyAlignment="1"/>
    <xf numFmtId="10" fontId="6" fillId="0" borderId="1" xfId="1" applyNumberFormat="1" applyFont="1" applyBorder="1" applyAlignment="1"/>
    <xf numFmtId="0" fontId="6" fillId="0" borderId="1" xfId="0" applyFont="1" applyBorder="1" applyAlignment="1"/>
    <xf numFmtId="10" fontId="6" fillId="0" borderId="1" xfId="1" applyNumberFormat="1" applyFont="1" applyFill="1" applyBorder="1" applyAlignment="1"/>
    <xf numFmtId="2" fontId="15" fillId="0" borderId="1" xfId="0" applyNumberFormat="1" applyFont="1" applyBorder="1" applyAlignment="1"/>
    <xf numFmtId="10" fontId="15" fillId="0" borderId="1" xfId="1" applyNumberFormat="1" applyFont="1" applyFill="1" applyBorder="1" applyAlignment="1"/>
    <xf numFmtId="0" fontId="15" fillId="0" borderId="1" xfId="0" applyFont="1" applyBorder="1" applyAlignment="1"/>
    <xf numFmtId="10" fontId="6" fillId="0" borderId="0" xfId="0" applyNumberFormat="1" applyFont="1" applyAlignment="1"/>
    <xf numFmtId="0" fontId="16" fillId="2" borderId="1" xfId="2" applyFont="1" applyBorder="1" applyAlignment="1">
      <alignment horizontal="center" vertical="center"/>
    </xf>
    <xf numFmtId="0" fontId="1" fillId="3" borderId="1" xfId="3" applyBorder="1" applyAlignment="1">
      <alignment horizontal="center" vertical="center"/>
    </xf>
    <xf numFmtId="0" fontId="1" fillId="4" borderId="1" xfId="4" applyBorder="1" applyAlignment="1">
      <alignment horizontal="center" vertical="center"/>
    </xf>
    <xf numFmtId="2" fontId="14" fillId="2" borderId="1" xfId="2" applyNumberFormat="1" applyFont="1" applyBorder="1" applyAlignment="1">
      <alignment horizontal="center" vertical="center"/>
    </xf>
    <xf numFmtId="10" fontId="14" fillId="2" borderId="1" xfId="2" applyNumberFormat="1" applyFont="1" applyBorder="1" applyAlignment="1">
      <alignment horizontal="center" vertical="center"/>
    </xf>
    <xf numFmtId="0" fontId="0" fillId="0" borderId="0" xfId="0" applyFont="1" applyBorder="1" applyAlignment="1"/>
    <xf numFmtId="0" fontId="7" fillId="0" borderId="1" xfId="0" applyFont="1" applyBorder="1" applyAlignment="1">
      <alignment horizontal="justify" vertical="center" wrapText="1"/>
    </xf>
    <xf numFmtId="165" fontId="6" fillId="0" borderId="1" xfId="0" applyNumberFormat="1" applyFont="1" applyBorder="1" applyAlignment="1"/>
    <xf numFmtId="9" fontId="4" fillId="0" borderId="0" xfId="1" applyFont="1" applyAlignment="1"/>
    <xf numFmtId="10" fontId="6" fillId="0" borderId="1" xfId="1" applyNumberFormat="1" applyFont="1" applyBorder="1" applyAlignment="1">
      <alignment horizontal="justify" vertical="center" wrapText="1"/>
    </xf>
    <xf numFmtId="0" fontId="6" fillId="0" borderId="2" xfId="0" applyFont="1" applyFill="1" applyBorder="1" applyAlignment="1">
      <alignment horizontal="center" vertical="center" wrapText="1"/>
    </xf>
    <xf numFmtId="0" fontId="14" fillId="2" borderId="1" xfId="2" applyFont="1" applyBorder="1" applyAlignment="1">
      <alignment horizontal="center" vertical="center"/>
    </xf>
    <xf numFmtId="1" fontId="6" fillId="0" borderId="1" xfId="0" applyNumberFormat="1" applyFont="1" applyBorder="1" applyAlignment="1"/>
    <xf numFmtId="2" fontId="0" fillId="0" borderId="0" xfId="0" applyNumberFormat="1" applyFont="1" applyAlignment="1"/>
    <xf numFmtId="0" fontId="0" fillId="0" borderId="0" xfId="0" applyFont="1" applyAlignment="1">
      <alignment wrapText="1"/>
    </xf>
    <xf numFmtId="0" fontId="17" fillId="0" borderId="1" xfId="0" applyFont="1" applyBorder="1" applyAlignment="1"/>
    <xf numFmtId="167" fontId="21" fillId="0" borderId="10" xfId="6" applyNumberFormat="1" applyFont="1" applyBorder="1" applyAlignment="1">
      <alignment horizontal="right" vertical="top"/>
    </xf>
    <xf numFmtId="167" fontId="21" fillId="0" borderId="11" xfId="6" applyNumberFormat="1" applyFont="1" applyBorder="1" applyAlignment="1">
      <alignment horizontal="right" vertical="top"/>
    </xf>
    <xf numFmtId="168" fontId="21" fillId="0" borderId="12" xfId="6" applyNumberFormat="1" applyFont="1" applyBorder="1" applyAlignment="1">
      <alignment horizontal="right" vertical="top"/>
    </xf>
    <xf numFmtId="0" fontId="10" fillId="2" borderId="3" xfId="2" applyFont="1" applyBorder="1" applyAlignment="1">
      <alignment horizontal="center" vertical="center"/>
    </xf>
    <xf numFmtId="0" fontId="22" fillId="0" borderId="0" xfId="7"/>
    <xf numFmtId="0" fontId="23" fillId="0" borderId="7" xfId="7" applyFont="1" applyBorder="1" applyAlignment="1">
      <alignment horizontal="center" wrapText="1"/>
    </xf>
    <xf numFmtId="0" fontId="23" fillId="0" borderId="8" xfId="7" applyFont="1" applyBorder="1" applyAlignment="1">
      <alignment horizontal="center" wrapText="1"/>
    </xf>
    <xf numFmtId="0" fontId="23" fillId="0" borderId="9" xfId="7" applyFont="1" applyBorder="1" applyAlignment="1">
      <alignment horizontal="center" wrapText="1"/>
    </xf>
    <xf numFmtId="0" fontId="23" fillId="7" borderId="18" xfId="7" applyFont="1" applyFill="1" applyBorder="1" applyAlignment="1">
      <alignment horizontal="left" vertical="top" wrapText="1"/>
    </xf>
    <xf numFmtId="167" fontId="24" fillId="0" borderId="10" xfId="7" applyNumberFormat="1" applyFont="1" applyBorder="1" applyAlignment="1">
      <alignment horizontal="right" vertical="top"/>
    </xf>
    <xf numFmtId="167" fontId="24" fillId="0" borderId="11" xfId="7" applyNumberFormat="1" applyFont="1" applyBorder="1" applyAlignment="1">
      <alignment horizontal="right" vertical="top"/>
    </xf>
    <xf numFmtId="168" fontId="24" fillId="0" borderId="12" xfId="7" applyNumberFormat="1" applyFont="1" applyBorder="1" applyAlignment="1">
      <alignment horizontal="right" vertical="top"/>
    </xf>
    <xf numFmtId="0" fontId="4" fillId="0" borderId="0" xfId="0" applyFont="1" applyFill="1" applyBorder="1" applyAlignment="1"/>
    <xf numFmtId="0" fontId="9" fillId="0" borderId="19" xfId="0" applyFont="1" applyBorder="1" applyAlignment="1">
      <alignment horizontal="justify" vertical="center" wrapText="1"/>
    </xf>
    <xf numFmtId="0" fontId="9" fillId="0" borderId="0" xfId="0" applyFont="1" applyAlignment="1">
      <alignment horizontal="justify" vertical="center" wrapText="1"/>
    </xf>
    <xf numFmtId="0" fontId="9" fillId="0" borderId="20" xfId="0" applyFont="1" applyBorder="1" applyAlignment="1">
      <alignment horizontal="justify" vertical="center" wrapText="1"/>
    </xf>
    <xf numFmtId="0" fontId="25" fillId="0" borderId="5" xfId="0" applyFont="1" applyBorder="1" applyAlignment="1"/>
    <xf numFmtId="0" fontId="25" fillId="0" borderId="6" xfId="0" applyFont="1" applyBorder="1" applyAlignment="1"/>
    <xf numFmtId="0" fontId="0" fillId="0" borderId="0" xfId="0" applyBorder="1" applyAlignment="1">
      <alignment vertical="center"/>
    </xf>
    <xf numFmtId="0" fontId="0" fillId="0" borderId="0" xfId="0" applyBorder="1" applyAlignment="1">
      <alignment horizontal="center" vertical="center"/>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165" fontId="6" fillId="0" borderId="2" xfId="0" applyNumberFormat="1" applyFont="1" applyFill="1" applyBorder="1" applyAlignment="1">
      <alignment horizontal="center" vertical="center" wrapText="1"/>
    </xf>
    <xf numFmtId="165" fontId="6" fillId="0" borderId="4" xfId="0" applyNumberFormat="1" applyFont="1" applyFill="1" applyBorder="1" applyAlignment="1">
      <alignment horizontal="center" vertical="center" wrapText="1"/>
    </xf>
    <xf numFmtId="2" fontId="6" fillId="0" borderId="2" xfId="0" applyNumberFormat="1" applyFont="1" applyFill="1" applyBorder="1" applyAlignment="1">
      <alignment horizontal="center" vertical="center" wrapText="1"/>
    </xf>
    <xf numFmtId="2" fontId="6" fillId="0" borderId="3" xfId="0" applyNumberFormat="1" applyFont="1" applyFill="1" applyBorder="1" applyAlignment="1">
      <alignment horizontal="center" vertical="center" wrapText="1"/>
    </xf>
    <xf numFmtId="2" fontId="6" fillId="0" borderId="4" xfId="0" applyNumberFormat="1" applyFont="1" applyFill="1" applyBorder="1" applyAlignment="1">
      <alignment horizontal="center" vertical="center" wrapText="1"/>
    </xf>
    <xf numFmtId="9" fontId="6" fillId="0" borderId="2" xfId="1" applyFont="1" applyFill="1" applyBorder="1" applyAlignment="1">
      <alignment horizontal="center" vertical="center" wrapText="1"/>
    </xf>
    <xf numFmtId="9" fontId="6" fillId="0" borderId="3" xfId="1" applyFont="1" applyFill="1" applyBorder="1" applyAlignment="1">
      <alignment horizontal="center" vertical="center" wrapText="1"/>
    </xf>
    <xf numFmtId="9" fontId="6" fillId="0" borderId="4" xfId="1" applyFont="1" applyFill="1" applyBorder="1" applyAlignment="1">
      <alignment horizontal="center" vertical="center" wrapText="1"/>
    </xf>
    <xf numFmtId="0" fontId="4" fillId="0" borderId="1" xfId="0" applyFont="1" applyBorder="1" applyAlignment="1">
      <alignment horizontal="center"/>
    </xf>
    <xf numFmtId="0" fontId="0" fillId="0" borderId="1" xfId="0" applyFont="1" applyBorder="1" applyAlignment="1">
      <alignment horizontal="center"/>
    </xf>
    <xf numFmtId="0" fontId="9" fillId="0" borderId="2" xfId="0" applyFont="1" applyFill="1" applyBorder="1" applyAlignment="1">
      <alignment horizontal="center" vertical="top"/>
    </xf>
    <xf numFmtId="0" fontId="9" fillId="0" borderId="3" xfId="0" applyFont="1" applyFill="1" applyBorder="1" applyAlignment="1">
      <alignment horizontal="center" vertical="top"/>
    </xf>
    <xf numFmtId="0" fontId="9" fillId="0" borderId="4" xfId="0" applyFont="1" applyFill="1" applyBorder="1" applyAlignment="1">
      <alignment horizontal="center" vertical="top"/>
    </xf>
    <xf numFmtId="0" fontId="7" fillId="0" borderId="2" xfId="0" applyFont="1" applyFill="1" applyBorder="1" applyAlignment="1">
      <alignment horizontal="center" vertical="top"/>
    </xf>
    <xf numFmtId="0" fontId="7" fillId="0" borderId="4" xfId="0" applyFont="1" applyFill="1" applyBorder="1" applyAlignment="1">
      <alignment horizontal="center" vertical="top"/>
    </xf>
    <xf numFmtId="0" fontId="7" fillId="0" borderId="3" xfId="0" applyFont="1" applyFill="1" applyBorder="1" applyAlignment="1">
      <alignment horizontal="center" vertical="top"/>
    </xf>
    <xf numFmtId="0" fontId="7" fillId="0" borderId="2" xfId="0" applyFont="1" applyFill="1" applyBorder="1" applyAlignment="1">
      <alignment horizontal="center" vertical="top" wrapText="1"/>
    </xf>
    <xf numFmtId="0" fontId="7" fillId="0" borderId="3" xfId="0" applyFont="1" applyFill="1" applyBorder="1" applyAlignment="1">
      <alignment horizontal="center" vertical="top" wrapText="1"/>
    </xf>
    <xf numFmtId="0" fontId="7" fillId="0" borderId="4" xfId="0" applyFont="1" applyFill="1" applyBorder="1" applyAlignment="1">
      <alignment horizontal="center" vertical="top" wrapText="1"/>
    </xf>
    <xf numFmtId="0" fontId="4" fillId="0" borderId="1" xfId="0" applyFont="1" applyBorder="1" applyAlignment="1">
      <alignment horizontal="center" wrapText="1"/>
    </xf>
    <xf numFmtId="0" fontId="0" fillId="0" borderId="1" xfId="0" applyFont="1" applyBorder="1" applyAlignment="1">
      <alignment horizontal="center" wrapText="1"/>
    </xf>
    <xf numFmtId="9" fontId="9" fillId="0" borderId="2" xfId="0" applyNumberFormat="1" applyFont="1" applyFill="1" applyBorder="1" applyAlignment="1">
      <alignment horizontal="center" vertical="top"/>
    </xf>
    <xf numFmtId="165" fontId="9" fillId="0" borderId="2" xfId="0" applyNumberFormat="1" applyFont="1" applyFill="1" applyBorder="1" applyAlignment="1">
      <alignment horizontal="center" vertical="top"/>
    </xf>
    <xf numFmtId="165" fontId="9" fillId="0" borderId="3" xfId="0" applyNumberFormat="1" applyFont="1" applyFill="1" applyBorder="1" applyAlignment="1">
      <alignment horizontal="center" vertical="top"/>
    </xf>
    <xf numFmtId="165" fontId="9" fillId="0" borderId="4" xfId="0" applyNumberFormat="1" applyFont="1" applyFill="1" applyBorder="1" applyAlignment="1">
      <alignment horizontal="center" vertical="top"/>
    </xf>
    <xf numFmtId="0" fontId="6" fillId="0" borderId="1" xfId="0" applyFont="1" applyBorder="1" applyAlignment="1">
      <alignment horizontal="left" wrapText="1"/>
    </xf>
    <xf numFmtId="10" fontId="14" fillId="2" borderId="1" xfId="2" applyNumberFormat="1" applyFont="1" applyBorder="1" applyAlignment="1">
      <alignment horizontal="center" vertical="center"/>
    </xf>
    <xf numFmtId="0" fontId="14" fillId="2" borderId="1" xfId="2" applyFont="1" applyBorder="1" applyAlignment="1">
      <alignment horizontal="center" vertical="center"/>
    </xf>
    <xf numFmtId="2" fontId="14" fillId="2" borderId="1" xfId="2" applyNumberFormat="1" applyFont="1" applyBorder="1" applyAlignment="1">
      <alignment horizontal="center" vertical="center"/>
    </xf>
    <xf numFmtId="0" fontId="15" fillId="0" borderId="1" xfId="0" applyFont="1" applyBorder="1" applyAlignment="1">
      <alignment horizontal="left" wrapText="1"/>
    </xf>
    <xf numFmtId="2" fontId="13" fillId="5" borderId="1" xfId="5" applyNumberFormat="1" applyFont="1" applyBorder="1" applyAlignment="1">
      <alignment horizontal="center" vertical="center"/>
    </xf>
    <xf numFmtId="10" fontId="13" fillId="5" borderId="1" xfId="5" applyNumberFormat="1" applyFont="1" applyBorder="1" applyAlignment="1">
      <alignment horizontal="center" vertical="center"/>
    </xf>
    <xf numFmtId="0" fontId="13" fillId="5" borderId="1" xfId="5" applyFont="1" applyBorder="1" applyAlignment="1">
      <alignment horizontal="center" vertical="center"/>
    </xf>
    <xf numFmtId="0" fontId="10" fillId="2" borderId="0" xfId="2" applyFont="1" applyBorder="1" applyAlignment="1">
      <alignment horizontal="center" vertical="center"/>
    </xf>
    <xf numFmtId="0" fontId="10" fillId="2" borderId="13" xfId="2" applyFont="1" applyBorder="1" applyAlignment="1">
      <alignment horizontal="center" vertical="center"/>
    </xf>
    <xf numFmtId="0" fontId="12" fillId="5" borderId="1" xfId="5" applyFont="1" applyBorder="1" applyAlignment="1">
      <alignment horizontal="center"/>
    </xf>
    <xf numFmtId="0" fontId="20" fillId="0" borderId="0" xfId="7" applyFont="1" applyBorder="1" applyAlignment="1">
      <alignment horizontal="center" vertical="center" wrapText="1"/>
    </xf>
    <xf numFmtId="0" fontId="23" fillId="0" borderId="17" xfId="7" applyFont="1" applyBorder="1" applyAlignment="1">
      <alignment horizontal="left" wrapText="1"/>
    </xf>
    <xf numFmtId="0" fontId="1" fillId="3" borderId="14" xfId="3" applyNumberFormat="1" applyBorder="1" applyAlignment="1">
      <alignment horizontal="center" vertical="center"/>
    </xf>
    <xf numFmtId="0" fontId="1" fillId="3" borderId="15" xfId="3" applyNumberFormat="1" applyBorder="1" applyAlignment="1">
      <alignment horizontal="center" vertical="center"/>
    </xf>
    <xf numFmtId="0" fontId="1" fillId="3" borderId="16" xfId="3" applyNumberFormat="1" applyBorder="1" applyAlignment="1">
      <alignment horizontal="center" vertical="center"/>
    </xf>
    <xf numFmtId="1" fontId="1" fillId="3" borderId="14" xfId="3" applyNumberFormat="1" applyBorder="1" applyAlignment="1">
      <alignment horizontal="center" vertical="center"/>
    </xf>
    <xf numFmtId="1" fontId="1" fillId="3" borderId="15" xfId="3" applyNumberFormat="1" applyBorder="1" applyAlignment="1">
      <alignment horizontal="center" vertical="center"/>
    </xf>
    <xf numFmtId="1" fontId="1" fillId="3" borderId="16" xfId="3" applyNumberFormat="1" applyBorder="1" applyAlignment="1">
      <alignment horizontal="center" vertical="center"/>
    </xf>
    <xf numFmtId="1" fontId="1" fillId="4" borderId="14" xfId="4" applyNumberFormat="1" applyBorder="1" applyAlignment="1">
      <alignment horizontal="center" vertical="center"/>
    </xf>
    <xf numFmtId="1" fontId="1" fillId="4" borderId="15" xfId="4" applyNumberFormat="1" applyBorder="1" applyAlignment="1">
      <alignment horizontal="center" vertical="center"/>
    </xf>
    <xf numFmtId="1" fontId="1" fillId="4" borderId="16" xfId="4" applyNumberFormat="1" applyBorder="1" applyAlignment="1">
      <alignment horizontal="center" vertical="center"/>
    </xf>
    <xf numFmtId="0" fontId="1" fillId="3" borderId="14" xfId="3" applyBorder="1" applyAlignment="1">
      <alignment horizontal="center" vertical="center"/>
    </xf>
    <xf numFmtId="0" fontId="1" fillId="3" borderId="15" xfId="3" applyBorder="1" applyAlignment="1">
      <alignment horizontal="center" vertical="center"/>
    </xf>
    <xf numFmtId="0" fontId="1" fillId="3" borderId="16" xfId="3" applyBorder="1" applyAlignment="1">
      <alignment horizontal="center" vertical="center"/>
    </xf>
    <xf numFmtId="0" fontId="1" fillId="4" borderId="14" xfId="4" applyBorder="1" applyAlignment="1">
      <alignment horizontal="center" vertical="center"/>
    </xf>
    <xf numFmtId="0" fontId="1" fillId="4" borderId="15" xfId="4" applyBorder="1" applyAlignment="1">
      <alignment horizontal="center" vertical="center"/>
    </xf>
    <xf numFmtId="0" fontId="1" fillId="4" borderId="16" xfId="4" applyBorder="1" applyAlignment="1">
      <alignment horizontal="center" vertical="center"/>
    </xf>
    <xf numFmtId="0" fontId="0" fillId="0" borderId="0" xfId="0" applyFont="1" applyAlignment="1">
      <alignment horizontal="center"/>
    </xf>
    <xf numFmtId="0" fontId="6" fillId="0" borderId="1" xfId="0" applyFont="1" applyBorder="1" applyAlignment="1">
      <alignment horizontal="justify" vertical="center" wrapText="1"/>
    </xf>
    <xf numFmtId="0" fontId="7" fillId="0" borderId="0" xfId="0" applyFont="1" applyBorder="1" applyAlignment="1">
      <alignment horizontal="justify" vertical="center" wrapText="1"/>
    </xf>
    <xf numFmtId="0" fontId="6" fillId="0" borderId="1" xfId="0" applyFont="1" applyBorder="1" applyAlignment="1">
      <alignment horizontal="center" vertical="center"/>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8" borderId="1" xfId="0" applyFont="1" applyFill="1" applyBorder="1" applyAlignment="1">
      <alignment horizontal="center"/>
    </xf>
    <xf numFmtId="0" fontId="11" fillId="8" borderId="1" xfId="0" applyFont="1" applyFill="1" applyBorder="1" applyAlignment="1"/>
    <xf numFmtId="0" fontId="11" fillId="8" borderId="1" xfId="3" applyFont="1" applyFill="1" applyBorder="1" applyAlignment="1">
      <alignment horizontal="center" vertical="center"/>
    </xf>
    <xf numFmtId="0" fontId="11" fillId="8" borderId="1" xfId="4" applyFont="1" applyFill="1" applyBorder="1" applyAlignment="1">
      <alignment horizontal="center" vertical="center"/>
    </xf>
    <xf numFmtId="0" fontId="26" fillId="8" borderId="1" xfId="2" applyFont="1" applyFill="1" applyBorder="1" applyAlignment="1">
      <alignment horizontal="center" vertical="center" wrapText="1"/>
    </xf>
    <xf numFmtId="0" fontId="26" fillId="8" borderId="1" xfId="2" applyFont="1" applyFill="1" applyBorder="1" applyAlignment="1">
      <alignment horizontal="center" vertical="center"/>
    </xf>
    <xf numFmtId="0" fontId="26" fillId="8" borderId="1" xfId="2" applyFont="1" applyFill="1" applyBorder="1" applyAlignment="1">
      <alignment horizontal="center" vertical="center"/>
    </xf>
    <xf numFmtId="2" fontId="26" fillId="8" borderId="1" xfId="2" applyNumberFormat="1" applyFont="1" applyFill="1" applyBorder="1" applyAlignment="1">
      <alignment horizontal="center" vertical="center"/>
    </xf>
    <xf numFmtId="2" fontId="26" fillId="8" borderId="1" xfId="2" applyNumberFormat="1" applyFont="1" applyFill="1" applyBorder="1" applyAlignment="1">
      <alignment horizontal="center" vertical="center"/>
    </xf>
    <xf numFmtId="10" fontId="26" fillId="8" borderId="1" xfId="2" applyNumberFormat="1" applyFont="1" applyFill="1" applyBorder="1" applyAlignment="1">
      <alignment horizontal="center" vertical="center"/>
    </xf>
    <xf numFmtId="10" fontId="26" fillId="8" borderId="1" xfId="2" applyNumberFormat="1"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xf>
    <xf numFmtId="0" fontId="11" fillId="9" borderId="1" xfId="0" applyFont="1" applyFill="1" applyBorder="1" applyAlignment="1"/>
    <xf numFmtId="0" fontId="12" fillId="9" borderId="1" xfId="5" applyFont="1" applyFill="1" applyBorder="1" applyAlignment="1">
      <alignment horizontal="center" vertical="center"/>
    </xf>
    <xf numFmtId="2" fontId="12" fillId="9" borderId="1" xfId="5" applyNumberFormat="1" applyFont="1" applyFill="1" applyBorder="1" applyAlignment="1">
      <alignment horizontal="center" vertical="center"/>
    </xf>
    <xf numFmtId="10" fontId="12" fillId="9" borderId="1" xfId="5" applyNumberFormat="1" applyFont="1" applyFill="1" applyBorder="1" applyAlignment="1">
      <alignment horizontal="center" vertical="center"/>
    </xf>
    <xf numFmtId="0" fontId="6" fillId="9" borderId="14" xfId="0" applyFont="1" applyFill="1" applyBorder="1" applyAlignment="1">
      <alignment horizontal="center" vertical="center"/>
    </xf>
    <xf numFmtId="0" fontId="6" fillId="9" borderId="15" xfId="0" applyFont="1" applyFill="1" applyBorder="1" applyAlignment="1">
      <alignment horizontal="center" vertical="center"/>
    </xf>
    <xf numFmtId="0" fontId="6" fillId="9" borderId="16" xfId="0" applyFont="1" applyFill="1" applyBorder="1" applyAlignment="1">
      <alignment horizontal="center" vertical="center"/>
    </xf>
    <xf numFmtId="0" fontId="11" fillId="9" borderId="1" xfId="0" applyFont="1" applyFill="1" applyBorder="1" applyAlignment="1">
      <alignment horizontal="center"/>
    </xf>
  </cellXfs>
  <cellStyles count="8">
    <cellStyle name="20% - Accent2" xfId="3" builtinId="34"/>
    <cellStyle name="40% - Accent2" xfId="4" builtinId="35"/>
    <cellStyle name="60% - Accent2" xfId="5" builtinId="36"/>
    <cellStyle name="Accent2" xfId="2" builtinId="33"/>
    <cellStyle name="Normal" xfId="0" builtinId="0"/>
    <cellStyle name="Normal_IMMS" xfId="6" xr:uid="{4BF3D674-CFA4-433A-81DF-28000567BDA2}"/>
    <cellStyle name="Normal_Sheet4" xfId="7" xr:uid="{FD876079-BE84-4558-B0FE-7C769C920BE5}"/>
    <cellStyle name="Percent" xfId="1" builtinId="5"/>
  </cellStyles>
  <dxfs count="34">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503632741257634E-2"/>
          <c:y val="3.2021841417251402E-2"/>
          <c:w val="0.95672800531282209"/>
          <c:h val="0.69658372337364971"/>
        </c:manualLayout>
      </c:layout>
      <c:bar3DChart>
        <c:barDir val="col"/>
        <c:grouping val="clustered"/>
        <c:varyColors val="0"/>
        <c:ser>
          <c:idx val="0"/>
          <c:order val="0"/>
          <c:tx>
            <c:strRef>
              <c:f>'validasi media'!$R$17</c:f>
              <c:strCache>
                <c:ptCount val="1"/>
                <c:pt idx="0">
                  <c:v>Course management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7643226181991961E-2"/>
                  <c:y val="-1.92151106419687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080-4AE9-B201-DCA9E270AE43}"/>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media'!$S$17</c:f>
              <c:numCache>
                <c:formatCode>0%</c:formatCode>
                <c:ptCount val="1"/>
                <c:pt idx="0">
                  <c:v>0.9</c:v>
                </c:pt>
              </c:numCache>
            </c:numRef>
          </c:val>
          <c:extLst>
            <c:ext xmlns:c16="http://schemas.microsoft.com/office/drawing/2014/chart" uri="{C3380CC4-5D6E-409C-BE32-E72D297353CC}">
              <c16:uniqueId val="{00000000-D080-4AE9-B201-DCA9E270AE43}"/>
            </c:ext>
          </c:extLst>
        </c:ser>
        <c:ser>
          <c:idx val="1"/>
          <c:order val="1"/>
          <c:tx>
            <c:strRef>
              <c:f>'validasi media'!$R$18</c:f>
              <c:strCache>
                <c:ptCount val="1"/>
                <c:pt idx="0">
                  <c:v>Visibility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9416819369078533E-2"/>
                  <c:y val="-2.2367316792249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080-4AE9-B201-DCA9E270AE43}"/>
                </c:ext>
              </c:extLst>
            </c:dLbl>
            <c:numFmt formatCode="0.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media'!$S$18</c:f>
              <c:numCache>
                <c:formatCode>0%</c:formatCode>
                <c:ptCount val="1"/>
                <c:pt idx="0">
                  <c:v>0.875</c:v>
                </c:pt>
              </c:numCache>
            </c:numRef>
          </c:val>
          <c:extLst>
            <c:ext xmlns:c16="http://schemas.microsoft.com/office/drawing/2014/chart" uri="{C3380CC4-5D6E-409C-BE32-E72D297353CC}">
              <c16:uniqueId val="{00000009-D080-4AE9-B201-DCA9E270AE43}"/>
            </c:ext>
          </c:extLst>
        </c:ser>
        <c:ser>
          <c:idx val="2"/>
          <c:order val="2"/>
          <c:tx>
            <c:strRef>
              <c:f>'validasi media'!$R$19</c:f>
              <c:strCache>
                <c:ptCount val="1"/>
                <c:pt idx="0">
                  <c:v>Memorability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413425053381176E-2"/>
                  <c:y val="-2.1515958546192926E-2"/>
                </c:manualLayout>
              </c:layout>
              <c:numFmt formatCode="0.0%" sourceLinked="0"/>
              <c:spPr>
                <a:noFill/>
                <a:ln>
                  <a:noFill/>
                </a:ln>
                <a:effectLst/>
              </c:spPr>
              <c:txPr>
                <a:bodyPr rot="0" spcFirstLastPara="1" vertOverflow="ellipsis" vert="horz" wrap="square" lIns="38100" tIns="0" rIns="38100" bIns="0" anchor="t" anchorCtr="0">
                  <a:no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706246224342932E-2"/>
                      <c:h val="4.6131677036167724E-2"/>
                    </c:manualLayout>
                  </c15:layout>
                </c:ext>
                <c:ext xmlns:c16="http://schemas.microsoft.com/office/drawing/2014/chart" uri="{C3380CC4-5D6E-409C-BE32-E72D297353CC}">
                  <c16:uniqueId val="{00000016-D080-4AE9-B201-DCA9E270AE43}"/>
                </c:ext>
              </c:extLst>
            </c:dLbl>
            <c:numFmt formatCode="0.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media'!$S$19</c:f>
              <c:numCache>
                <c:formatCode>0%</c:formatCode>
                <c:ptCount val="1"/>
                <c:pt idx="0">
                  <c:v>0.875</c:v>
                </c:pt>
              </c:numCache>
            </c:numRef>
          </c:val>
          <c:extLst>
            <c:ext xmlns:c16="http://schemas.microsoft.com/office/drawing/2014/chart" uri="{C3380CC4-5D6E-409C-BE32-E72D297353CC}">
              <c16:uniqueId val="{0000000A-D080-4AE9-B201-DCA9E270AE43}"/>
            </c:ext>
          </c:extLst>
        </c:ser>
        <c:ser>
          <c:idx val="3"/>
          <c:order val="3"/>
          <c:tx>
            <c:strRef>
              <c:f>'validasi media'!$R$20</c:f>
              <c:strCache>
                <c:ptCount val="1"/>
                <c:pt idx="0">
                  <c:v>Completeness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7677730791823144E-2"/>
                  <c:y val="-2.8809770822431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080-4AE9-B201-DCA9E270AE43}"/>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media'!$S$20</c:f>
              <c:numCache>
                <c:formatCode>0%</c:formatCode>
                <c:ptCount val="1"/>
                <c:pt idx="0">
                  <c:v>1</c:v>
                </c:pt>
              </c:numCache>
            </c:numRef>
          </c:val>
          <c:extLst>
            <c:ext xmlns:c16="http://schemas.microsoft.com/office/drawing/2014/chart" uri="{C3380CC4-5D6E-409C-BE32-E72D297353CC}">
              <c16:uniqueId val="{0000000B-D080-4AE9-B201-DCA9E270AE43}"/>
            </c:ext>
          </c:extLst>
        </c:ser>
        <c:ser>
          <c:idx val="4"/>
          <c:order val="4"/>
          <c:tx>
            <c:strRef>
              <c:f>'validasi media'!$R$21</c:f>
              <c:strCache>
                <c:ptCount val="1"/>
                <c:pt idx="0">
                  <c:v>Consistency and functionality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9445503871005458E-2"/>
                  <c:y val="-2.8809770822431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080-4AE9-B201-DCA9E270AE43}"/>
                </c:ext>
              </c:extLst>
            </c:dLbl>
            <c:spPr>
              <a:noFill/>
              <a:ln>
                <a:noFill/>
              </a:ln>
              <a:effectLst/>
            </c:spPr>
            <c:txPr>
              <a:bodyPr rot="0" spcFirstLastPara="1" vertOverflow="ellipsis" vert="horz" wrap="square" lIns="0" tIns="0" rIns="0" bIns="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val>
            <c:numRef>
              <c:f>'validasi media'!$S$21</c:f>
              <c:numCache>
                <c:formatCode>0%</c:formatCode>
                <c:ptCount val="1"/>
                <c:pt idx="0">
                  <c:v>1</c:v>
                </c:pt>
              </c:numCache>
            </c:numRef>
          </c:val>
          <c:extLst>
            <c:ext xmlns:c16="http://schemas.microsoft.com/office/drawing/2014/chart" uri="{C3380CC4-5D6E-409C-BE32-E72D297353CC}">
              <c16:uniqueId val="{0000000C-D080-4AE9-B201-DCA9E270AE43}"/>
            </c:ext>
          </c:extLst>
        </c:ser>
        <c:ser>
          <c:idx val="5"/>
          <c:order val="5"/>
          <c:tx>
            <c:strRef>
              <c:f>'validasi media'!$R$22</c:f>
              <c:strCache>
                <c:ptCount val="1"/>
                <c:pt idx="0">
                  <c:v>Aesthetics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5913967116703752E-2"/>
                  <c:y val="-1.9221945104445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080-4AE9-B201-DCA9E270AE43}"/>
                </c:ext>
              </c:extLst>
            </c:dLbl>
            <c:numFmt formatCode="0.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media'!$S$22</c:f>
              <c:numCache>
                <c:formatCode>0%</c:formatCode>
                <c:ptCount val="1"/>
                <c:pt idx="0">
                  <c:v>0.875</c:v>
                </c:pt>
              </c:numCache>
            </c:numRef>
          </c:val>
          <c:extLst>
            <c:ext xmlns:c16="http://schemas.microsoft.com/office/drawing/2014/chart" uri="{C3380CC4-5D6E-409C-BE32-E72D297353CC}">
              <c16:uniqueId val="{0000000D-D080-4AE9-B201-DCA9E270AE43}"/>
            </c:ext>
          </c:extLst>
        </c:ser>
        <c:ser>
          <c:idx val="6"/>
          <c:order val="6"/>
          <c:tx>
            <c:strRef>
              <c:f>'validasi media'!$R$23</c:f>
              <c:strCache>
                <c:ptCount val="1"/>
                <c:pt idx="0">
                  <c:v>Error Prevention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237752997965846E-2"/>
                  <c:y val="-2.56292601392607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080-4AE9-B201-DCA9E270AE43}"/>
                </c:ext>
              </c:extLst>
            </c:dLbl>
            <c:numFmt formatCode="0.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media'!$S$23</c:f>
              <c:numCache>
                <c:formatCode>0%</c:formatCode>
                <c:ptCount val="1"/>
                <c:pt idx="0">
                  <c:v>0.875</c:v>
                </c:pt>
              </c:numCache>
            </c:numRef>
          </c:val>
          <c:extLst>
            <c:ext xmlns:c16="http://schemas.microsoft.com/office/drawing/2014/chart" uri="{C3380CC4-5D6E-409C-BE32-E72D297353CC}">
              <c16:uniqueId val="{0000000E-D080-4AE9-B201-DCA9E270AE43}"/>
            </c:ext>
          </c:extLst>
        </c:ser>
        <c:ser>
          <c:idx val="7"/>
          <c:order val="7"/>
          <c:tx>
            <c:strRef>
              <c:f>'validasi media'!$R$24</c:f>
              <c:strCache>
                <c:ptCount val="1"/>
                <c:pt idx="0">
                  <c:v>Flexibility</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2.4757737496774651E-2"/>
                  <c:y val="-1.608223026244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080-4AE9-B201-DCA9E270AE43}"/>
                </c:ext>
              </c:extLst>
            </c:dLbl>
            <c:numFmt formatCode="0.0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media'!$S$24</c:f>
              <c:numCache>
                <c:formatCode>0%</c:formatCode>
                <c:ptCount val="1"/>
                <c:pt idx="0">
                  <c:v>0.91666666666666663</c:v>
                </c:pt>
              </c:numCache>
            </c:numRef>
          </c:val>
          <c:extLst>
            <c:ext xmlns:c16="http://schemas.microsoft.com/office/drawing/2014/chart" uri="{C3380CC4-5D6E-409C-BE32-E72D297353CC}">
              <c16:uniqueId val="{0000000F-D080-4AE9-B201-DCA9E270AE43}"/>
            </c:ext>
          </c:extLst>
        </c:ser>
        <c:ser>
          <c:idx val="8"/>
          <c:order val="8"/>
          <c:tx>
            <c:strRef>
              <c:f>'validasi media'!$R$25</c:f>
              <c:strCache>
                <c:ptCount val="1"/>
                <c:pt idx="0">
                  <c:v>Accessibility</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0808407168486923E-2"/>
                  <c:y val="-2.2453143802344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080-4AE9-B201-DCA9E270AE43}"/>
                </c:ext>
              </c:extLst>
            </c:dLbl>
            <c:numFmt formatCode="0.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media'!$S$25</c:f>
              <c:numCache>
                <c:formatCode>0%</c:formatCode>
                <c:ptCount val="1"/>
                <c:pt idx="0">
                  <c:v>0.875</c:v>
                </c:pt>
              </c:numCache>
            </c:numRef>
          </c:val>
          <c:extLst>
            <c:ext xmlns:c16="http://schemas.microsoft.com/office/drawing/2014/chart" uri="{C3380CC4-5D6E-409C-BE32-E72D297353CC}">
              <c16:uniqueId val="{00000010-D080-4AE9-B201-DCA9E270AE43}"/>
            </c:ext>
          </c:extLst>
        </c:ser>
        <c:ser>
          <c:idx val="9"/>
          <c:order val="9"/>
          <c:tx>
            <c:strRef>
              <c:f>'validasi media'!$R$26</c:f>
              <c:strCache>
                <c:ptCount val="1"/>
                <c:pt idx="0">
                  <c:v>Reducing redundancy</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0609311411135879E-2"/>
                  <c:y val="-2.88329176566683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080-4AE9-B201-DCA9E270AE43}"/>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media'!$S$26</c:f>
              <c:numCache>
                <c:formatCode>0%</c:formatCode>
                <c:ptCount val="1"/>
                <c:pt idx="0">
                  <c:v>1</c:v>
                </c:pt>
              </c:numCache>
            </c:numRef>
          </c:val>
          <c:extLst>
            <c:ext xmlns:c16="http://schemas.microsoft.com/office/drawing/2014/chart" uri="{C3380CC4-5D6E-409C-BE32-E72D297353CC}">
              <c16:uniqueId val="{00000011-D080-4AE9-B201-DCA9E270AE43}"/>
            </c:ext>
          </c:extLst>
        </c:ser>
        <c:ser>
          <c:idx val="10"/>
          <c:order val="10"/>
          <c:tx>
            <c:strRef>
              <c:f>'validasi media'!$R$27</c:f>
              <c:strCache>
                <c:ptCount val="1"/>
                <c:pt idx="0">
                  <c:v>Interactivity, feedback and help</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7682185685226465E-2"/>
                  <c:y val="-2.88329176566683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080-4AE9-B201-DCA9E270AE43}"/>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media'!$S$27</c:f>
              <c:numCache>
                <c:formatCode>0%</c:formatCode>
                <c:ptCount val="1"/>
                <c:pt idx="0">
                  <c:v>1</c:v>
                </c:pt>
              </c:numCache>
            </c:numRef>
          </c:val>
          <c:extLst>
            <c:ext xmlns:c16="http://schemas.microsoft.com/office/drawing/2014/chart" uri="{C3380CC4-5D6E-409C-BE32-E72D297353CC}">
              <c16:uniqueId val="{00000012-D080-4AE9-B201-DCA9E270AE43}"/>
            </c:ext>
          </c:extLst>
        </c:ser>
        <c:ser>
          <c:idx val="11"/>
          <c:order val="11"/>
          <c:tx>
            <c:strRef>
              <c:f>'validasi media'!$R$28</c:f>
              <c:strCache>
                <c:ptCount val="1"/>
                <c:pt idx="0">
                  <c:v>Assessment Strategy</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2.6523278527839696E-2"/>
                  <c:y val="-2.88329176566683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080-4AE9-B201-DCA9E270AE43}"/>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media'!$S$28</c:f>
              <c:numCache>
                <c:formatCode>0%</c:formatCode>
                <c:ptCount val="1"/>
                <c:pt idx="0">
                  <c:v>1</c:v>
                </c:pt>
              </c:numCache>
            </c:numRef>
          </c:val>
          <c:extLst>
            <c:ext xmlns:c16="http://schemas.microsoft.com/office/drawing/2014/chart" uri="{C3380CC4-5D6E-409C-BE32-E72D297353CC}">
              <c16:uniqueId val="{00000013-D080-4AE9-B201-DCA9E270AE43}"/>
            </c:ext>
          </c:extLst>
        </c:ser>
        <c:dLbls>
          <c:showLegendKey val="0"/>
          <c:showVal val="1"/>
          <c:showCatName val="0"/>
          <c:showSerName val="0"/>
          <c:showPercent val="0"/>
          <c:showBubbleSize val="0"/>
        </c:dLbls>
        <c:gapWidth val="78"/>
        <c:shape val="box"/>
        <c:axId val="380603144"/>
        <c:axId val="380603472"/>
        <c:axId val="0"/>
      </c:bar3DChart>
      <c:catAx>
        <c:axId val="380603144"/>
        <c:scaling>
          <c:orientation val="minMax"/>
        </c:scaling>
        <c:delete val="1"/>
        <c:axPos val="b"/>
        <c:numFmt formatCode="General" sourceLinked="1"/>
        <c:majorTickMark val="none"/>
        <c:minorTickMark val="none"/>
        <c:tickLblPos val="nextTo"/>
        <c:crossAx val="380603472"/>
        <c:crosses val="autoZero"/>
        <c:auto val="1"/>
        <c:lblAlgn val="ctr"/>
        <c:lblOffset val="100"/>
        <c:noMultiLvlLbl val="0"/>
      </c:catAx>
      <c:valAx>
        <c:axId val="380603472"/>
        <c:scaling>
          <c:orientation val="minMax"/>
        </c:scaling>
        <c:delete val="1"/>
        <c:axPos val="l"/>
        <c:numFmt formatCode="0%" sourceLinked="1"/>
        <c:majorTickMark val="none"/>
        <c:minorTickMark val="none"/>
        <c:tickLblPos val="nextTo"/>
        <c:crossAx val="380603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503632741257634E-2"/>
          <c:y val="3.2021841417251402E-2"/>
          <c:w val="0.95672800531282209"/>
          <c:h val="0.69658372337364971"/>
        </c:manualLayout>
      </c:layout>
      <c:bar3DChart>
        <c:barDir val="col"/>
        <c:grouping val="clustered"/>
        <c:varyColors val="0"/>
        <c:ser>
          <c:idx val="0"/>
          <c:order val="0"/>
          <c:tx>
            <c:strRef>
              <c:f>'validasi materi'!$M$11</c:f>
              <c:strCache>
                <c:ptCount val="1"/>
                <c:pt idx="0">
                  <c:v>Isi Materi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3.207498969803925E-2"/>
                  <c:y val="-1.9215110641968777E-2"/>
                </c:manualLayout>
              </c:layout>
              <c:spPr>
                <a:noFill/>
                <a:ln>
                  <a:noFill/>
                </a:ln>
                <a:effectLst/>
              </c:spPr>
              <c:txPr>
                <a:bodyPr rot="0" spcFirstLastPara="1" vertOverflow="ellipsis" vert="horz" wrap="square" lIns="38100" tIns="19050" rIns="38100" bIns="19050" anchor="ctr" anchorCtr="0">
                  <a:no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77914098810232"/>
                      <c:h val="9.6425127913969247E-2"/>
                    </c:manualLayout>
                  </c15:layout>
                </c:ext>
                <c:ext xmlns:c16="http://schemas.microsoft.com/office/drawing/2014/chart" uri="{C3380CC4-5D6E-409C-BE32-E72D297353CC}">
                  <c16:uniqueId val="{00000000-40D5-4DFC-BE9B-17901C43E627}"/>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materi'!$N$11</c:f>
              <c:numCache>
                <c:formatCode>0%</c:formatCode>
                <c:ptCount val="1"/>
                <c:pt idx="0">
                  <c:v>0.9</c:v>
                </c:pt>
              </c:numCache>
            </c:numRef>
          </c:val>
          <c:extLst>
            <c:ext xmlns:c16="http://schemas.microsoft.com/office/drawing/2014/chart" uri="{C3380CC4-5D6E-409C-BE32-E72D297353CC}">
              <c16:uniqueId val="{00000001-40D5-4DFC-BE9B-17901C43E627}"/>
            </c:ext>
          </c:extLst>
        </c:ser>
        <c:ser>
          <c:idx val="1"/>
          <c:order val="1"/>
          <c:tx>
            <c:strRef>
              <c:f>'validasi materi'!$M$12</c:f>
              <c:strCache>
                <c:ptCount val="1"/>
                <c:pt idx="0">
                  <c:v>Soal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9416819369078533E-2"/>
                  <c:y val="-2.2367316792249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D5-4DFC-BE9B-17901C43E627}"/>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materi'!$N$12</c:f>
              <c:numCache>
                <c:formatCode>0%</c:formatCode>
                <c:ptCount val="1"/>
                <c:pt idx="0">
                  <c:v>1</c:v>
                </c:pt>
              </c:numCache>
            </c:numRef>
          </c:val>
          <c:extLst>
            <c:ext xmlns:c16="http://schemas.microsoft.com/office/drawing/2014/chart" uri="{C3380CC4-5D6E-409C-BE32-E72D297353CC}">
              <c16:uniqueId val="{00000003-40D5-4DFC-BE9B-17901C43E627}"/>
            </c:ext>
          </c:extLst>
        </c:ser>
        <c:ser>
          <c:idx val="2"/>
          <c:order val="2"/>
          <c:tx>
            <c:strRef>
              <c:f>'validasi materi'!$M$13</c:f>
              <c:strCache>
                <c:ptCount val="1"/>
                <c:pt idx="0">
                  <c:v>Bahasa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3.6583634384515132E-2"/>
                  <c:y val="2.7245118213745617E-2"/>
                </c:manualLayout>
              </c:layout>
              <c:spPr>
                <a:noFill/>
                <a:ln>
                  <a:noFill/>
                </a:ln>
                <a:effectLst/>
              </c:spPr>
              <c:txPr>
                <a:bodyPr rot="0" spcFirstLastPara="1" vertOverflow="ellipsis" vert="horz" wrap="square" lIns="38100" tIns="0" rIns="38100" bIns="91440" anchor="t" anchorCtr="0">
                  <a:no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196122994483607"/>
                      <c:h val="0.1436538305560448"/>
                    </c:manualLayout>
                  </c15:layout>
                </c:ext>
                <c:ext xmlns:c16="http://schemas.microsoft.com/office/drawing/2014/chart" uri="{C3380CC4-5D6E-409C-BE32-E72D297353CC}">
                  <c16:uniqueId val="{00000004-40D5-4DFC-BE9B-17901C43E627}"/>
                </c:ext>
              </c:extLst>
            </c:dLbl>
            <c:spPr>
              <a:noFill/>
              <a:ln>
                <a:noFill/>
              </a:ln>
              <a:effectLst/>
            </c:spPr>
            <c:txPr>
              <a:bodyPr rot="0" spcFirstLastPara="1" vertOverflow="ellipsis" vert="horz" wrap="square" lIns="38100" tIns="0" rIns="38100" bIns="9144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materi'!$N$13</c:f>
              <c:numCache>
                <c:formatCode>0%</c:formatCode>
                <c:ptCount val="1"/>
                <c:pt idx="0">
                  <c:v>0.875</c:v>
                </c:pt>
              </c:numCache>
            </c:numRef>
          </c:val>
          <c:extLst>
            <c:ext xmlns:c16="http://schemas.microsoft.com/office/drawing/2014/chart" uri="{C3380CC4-5D6E-409C-BE32-E72D297353CC}">
              <c16:uniqueId val="{00000005-40D5-4DFC-BE9B-17901C43E627}"/>
            </c:ext>
          </c:extLst>
        </c:ser>
        <c:ser>
          <c:idx val="3"/>
          <c:order val="3"/>
          <c:tx>
            <c:strRef>
              <c:f>'validasi materi'!$M$14</c:f>
              <c:strCache>
                <c:ptCount val="1"/>
                <c:pt idx="0">
                  <c:v>Komunikasi Visual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7677730791823144E-2"/>
                  <c:y val="-2.8809770822431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D5-4DFC-BE9B-17901C43E627}"/>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'validasi materi'!$N$14</c:f>
              <c:numCache>
                <c:formatCode>0%</c:formatCode>
                <c:ptCount val="1"/>
                <c:pt idx="0">
                  <c:v>0.85</c:v>
                </c:pt>
              </c:numCache>
            </c:numRef>
          </c:val>
          <c:extLst>
            <c:ext xmlns:c16="http://schemas.microsoft.com/office/drawing/2014/chart" uri="{C3380CC4-5D6E-409C-BE32-E72D297353CC}">
              <c16:uniqueId val="{00000007-40D5-4DFC-BE9B-17901C43E627}"/>
            </c:ext>
          </c:extLst>
        </c:ser>
        <c:dLbls>
          <c:showLegendKey val="0"/>
          <c:showVal val="1"/>
          <c:showCatName val="0"/>
          <c:showSerName val="0"/>
          <c:showPercent val="0"/>
          <c:showBubbleSize val="0"/>
        </c:dLbls>
        <c:gapWidth val="150"/>
        <c:shape val="box"/>
        <c:axId val="380603144"/>
        <c:axId val="380603472"/>
        <c:axId val="0"/>
      </c:bar3DChart>
      <c:catAx>
        <c:axId val="380603144"/>
        <c:scaling>
          <c:orientation val="minMax"/>
        </c:scaling>
        <c:delete val="1"/>
        <c:axPos val="b"/>
        <c:numFmt formatCode="General" sourceLinked="1"/>
        <c:majorTickMark val="none"/>
        <c:minorTickMark val="none"/>
        <c:tickLblPos val="nextTo"/>
        <c:crossAx val="380603472"/>
        <c:crosses val="autoZero"/>
        <c:auto val="1"/>
        <c:lblAlgn val="ctr"/>
        <c:lblOffset val="100"/>
        <c:noMultiLvlLbl val="0"/>
      </c:catAx>
      <c:valAx>
        <c:axId val="380603472"/>
        <c:scaling>
          <c:orientation val="minMax"/>
        </c:scaling>
        <c:delete val="1"/>
        <c:axPos val="l"/>
        <c:numFmt formatCode="0%" sourceLinked="1"/>
        <c:majorTickMark val="none"/>
        <c:minorTickMark val="none"/>
        <c:tickLblPos val="nextTo"/>
        <c:crossAx val="380603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503632741257634E-2"/>
          <c:y val="3.2021841417251402E-2"/>
          <c:w val="0.95672800531282209"/>
          <c:h val="0.69658372337364971"/>
        </c:manualLayout>
      </c:layout>
      <c:bar3DChart>
        <c:barDir val="col"/>
        <c:grouping val="clustered"/>
        <c:varyColors val="0"/>
        <c:ser>
          <c:idx val="0"/>
          <c:order val="0"/>
          <c:tx>
            <c:strRef>
              <c:f>gamifikasi!$P$14</c:f>
              <c:strCache>
                <c:ptCount val="1"/>
                <c:pt idx="0">
                  <c:v>Accomplishment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4517170188085913E-2"/>
                  <c:y val="-5.47200194374821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0ED-4116-95B9-A946B0F0C506}"/>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gamifikasi!$Q$14</c:f>
              <c:numCache>
                <c:formatCode>0.00%</c:formatCode>
                <c:ptCount val="1"/>
                <c:pt idx="0">
                  <c:v>0.80555555555555558</c:v>
                </c:pt>
              </c:numCache>
            </c:numRef>
          </c:val>
          <c:extLst>
            <c:ext xmlns:c16="http://schemas.microsoft.com/office/drawing/2014/chart" uri="{C3380CC4-5D6E-409C-BE32-E72D297353CC}">
              <c16:uniqueId val="{00000001-30ED-4116-95B9-A946B0F0C506}"/>
            </c:ext>
          </c:extLst>
        </c:ser>
        <c:ser>
          <c:idx val="1"/>
          <c:order val="1"/>
          <c:tx>
            <c:strRef>
              <c:f>gamifikasi!$P$15</c:f>
              <c:strCache>
                <c:ptCount val="1"/>
                <c:pt idx="0">
                  <c:v>Challenge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2.8794963862761511E-2"/>
                  <c:y val="-5.78722565015683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ED-4116-95B9-A946B0F0C506}"/>
                </c:ext>
              </c:extLst>
            </c:dLbl>
            <c:numFmt formatCode="0.0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gamifikasi!$Q$15</c:f>
              <c:numCache>
                <c:formatCode>0.00%</c:formatCode>
                <c:ptCount val="1"/>
                <c:pt idx="0">
                  <c:v>0.81111111111111112</c:v>
                </c:pt>
              </c:numCache>
            </c:numRef>
          </c:val>
          <c:extLst>
            <c:ext xmlns:c16="http://schemas.microsoft.com/office/drawing/2014/chart" uri="{C3380CC4-5D6E-409C-BE32-E72D297353CC}">
              <c16:uniqueId val="{00000003-30ED-4116-95B9-A946B0F0C506}"/>
            </c:ext>
          </c:extLst>
        </c:ser>
        <c:ser>
          <c:idx val="2"/>
          <c:order val="2"/>
          <c:tx>
            <c:strRef>
              <c:f>gamifikasi!$P$16</c:f>
              <c:strCache>
                <c:ptCount val="1"/>
                <c:pt idx="0">
                  <c:v>Competition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2.4290928167714956E-2"/>
                  <c:y val="-4.3867831050751968E-2"/>
                </c:manualLayout>
              </c:layout>
              <c:numFmt formatCode="0.00%" sourceLinked="0"/>
              <c:spPr>
                <a:noFill/>
                <a:ln>
                  <a:noFill/>
                </a:ln>
                <a:effectLst/>
              </c:spPr>
              <c:txPr>
                <a:bodyPr rot="0" spcFirstLastPara="1" vertOverflow="ellipsis" vert="horz" wrap="square" lIns="38100" tIns="0" rIns="38100" bIns="0" anchor="t" anchorCtr="0">
                  <a:no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001815265258586E-2"/>
                      <c:h val="4.6131568581903384E-2"/>
                    </c:manualLayout>
                  </c15:layout>
                </c:ext>
                <c:ext xmlns:c16="http://schemas.microsoft.com/office/drawing/2014/chart" uri="{C3380CC4-5D6E-409C-BE32-E72D297353CC}">
                  <c16:uniqueId val="{00000004-30ED-4116-95B9-A946B0F0C506}"/>
                </c:ext>
              </c:extLst>
            </c:dLbl>
            <c:numFmt formatCode="0.0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gamifikasi!$Q$16</c:f>
              <c:numCache>
                <c:formatCode>0.00%</c:formatCode>
                <c:ptCount val="1"/>
                <c:pt idx="0">
                  <c:v>0.80277777777777781</c:v>
                </c:pt>
              </c:numCache>
            </c:numRef>
          </c:val>
          <c:extLst>
            <c:ext xmlns:c16="http://schemas.microsoft.com/office/drawing/2014/chart" uri="{C3380CC4-5D6E-409C-BE32-E72D297353CC}">
              <c16:uniqueId val="{00000005-30ED-4116-95B9-A946B0F0C506}"/>
            </c:ext>
          </c:extLst>
        </c:ser>
        <c:ser>
          <c:idx val="3"/>
          <c:order val="3"/>
          <c:tx>
            <c:strRef>
              <c:f>gamifikasi!$P$17</c:f>
              <c:strCache>
                <c:ptCount val="1"/>
                <c:pt idx="0">
                  <c:v>Guided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76776713021231E-2"/>
                  <c:y val="-5.4821084100067724E-2"/>
                </c:manualLayout>
              </c:layout>
              <c:numFmt formatCode="0.0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ED-4116-95B9-A946B0F0C506}"/>
                </c:ext>
              </c:extLst>
            </c:dLbl>
            <c:numFmt formatCode="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gamifikasi!$Q$17</c:f>
              <c:numCache>
                <c:formatCode>0.00%</c:formatCode>
                <c:ptCount val="1"/>
                <c:pt idx="0">
                  <c:v>0.81666666666666665</c:v>
                </c:pt>
              </c:numCache>
            </c:numRef>
          </c:val>
          <c:extLst>
            <c:ext xmlns:c16="http://schemas.microsoft.com/office/drawing/2014/chart" uri="{C3380CC4-5D6E-409C-BE32-E72D297353CC}">
              <c16:uniqueId val="{00000007-30ED-4116-95B9-A946B0F0C506}"/>
            </c:ext>
          </c:extLst>
        </c:ser>
        <c:ser>
          <c:idx val="4"/>
          <c:order val="4"/>
          <c:tx>
            <c:strRef>
              <c:f>gamifikasi!$P$18</c:f>
              <c:strCache>
                <c:ptCount val="1"/>
                <c:pt idx="0">
                  <c:v>Immersion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9445445921296271E-2"/>
                  <c:y val="-5.46061677470045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ED-4116-95B9-A946B0F0C506}"/>
                </c:ext>
              </c:extLst>
            </c:dLbl>
            <c:spPr>
              <a:noFill/>
              <a:ln>
                <a:noFill/>
              </a:ln>
              <a:effectLst/>
            </c:spPr>
            <c:txPr>
              <a:bodyPr rot="0" spcFirstLastPara="1" vertOverflow="ellipsis" vert="horz" wrap="square" lIns="0" tIns="0" rIns="0" bIns="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val>
            <c:numRef>
              <c:f>gamifikasi!$Q$18</c:f>
              <c:numCache>
                <c:formatCode>0.00%</c:formatCode>
                <c:ptCount val="1"/>
                <c:pt idx="0">
                  <c:v>0.81666666666666665</c:v>
                </c:pt>
              </c:numCache>
            </c:numRef>
          </c:val>
          <c:extLst>
            <c:ext xmlns:c16="http://schemas.microsoft.com/office/drawing/2014/chart" uri="{C3380CC4-5D6E-409C-BE32-E72D297353CC}">
              <c16:uniqueId val="{00000009-30ED-4116-95B9-A946B0F0C506}"/>
            </c:ext>
          </c:extLst>
        </c:ser>
        <c:ser>
          <c:idx val="5"/>
          <c:order val="5"/>
          <c:tx>
            <c:strRef>
              <c:f>gamifikasi!$P$19</c:f>
              <c:strCache>
                <c:ptCount val="1"/>
                <c:pt idx="0">
                  <c:v>Playfulness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2.5291376424724767E-2"/>
                  <c:y val="-4.17942666271781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ED-4116-95B9-A946B0F0C506}"/>
                </c:ext>
              </c:extLst>
            </c:dLbl>
            <c:numFmt formatCode="0.0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gamifikasi!$Q$19</c:f>
              <c:numCache>
                <c:formatCode>0.00%</c:formatCode>
                <c:ptCount val="1"/>
                <c:pt idx="0">
                  <c:v>0.83333333333333337</c:v>
                </c:pt>
              </c:numCache>
            </c:numRef>
          </c:val>
          <c:extLst>
            <c:ext xmlns:c16="http://schemas.microsoft.com/office/drawing/2014/chart" uri="{C3380CC4-5D6E-409C-BE32-E72D297353CC}">
              <c16:uniqueId val="{0000000B-30ED-4116-95B9-A946B0F0C506}"/>
            </c:ext>
          </c:extLst>
        </c:ser>
        <c:ser>
          <c:idx val="6"/>
          <c:order val="6"/>
          <c:tx>
            <c:strRef>
              <c:f>gamifikasi!$P$20</c:f>
              <c:strCache>
                <c:ptCount val="1"/>
                <c:pt idx="0">
                  <c:v>Social experience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3.5822249148922472E-2"/>
                  <c:y val="-5.14292722196948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0ED-4116-95B9-A946B0F0C506}"/>
                </c:ext>
              </c:extLst>
            </c:dLbl>
            <c:numFmt formatCode="0.00%" sourceLinked="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gamifikasi!$Q$20</c:f>
              <c:numCache>
                <c:formatCode>0.00%</c:formatCode>
                <c:ptCount val="1"/>
                <c:pt idx="0">
                  <c:v>0.82777777777777772</c:v>
                </c:pt>
              </c:numCache>
            </c:numRef>
          </c:val>
          <c:extLst>
            <c:ext xmlns:c16="http://schemas.microsoft.com/office/drawing/2014/chart" uri="{C3380CC4-5D6E-409C-BE32-E72D297353CC}">
              <c16:uniqueId val="{0000000D-30ED-4116-95B9-A946B0F0C506}"/>
            </c:ext>
          </c:extLst>
        </c:ser>
        <c:dLbls>
          <c:showLegendKey val="0"/>
          <c:showVal val="1"/>
          <c:showCatName val="0"/>
          <c:showSerName val="0"/>
          <c:showPercent val="0"/>
          <c:showBubbleSize val="0"/>
        </c:dLbls>
        <c:gapWidth val="78"/>
        <c:shape val="box"/>
        <c:axId val="380603144"/>
        <c:axId val="380603472"/>
        <c:axId val="0"/>
      </c:bar3DChart>
      <c:catAx>
        <c:axId val="380603144"/>
        <c:scaling>
          <c:orientation val="minMax"/>
        </c:scaling>
        <c:delete val="1"/>
        <c:axPos val="b"/>
        <c:numFmt formatCode="General" sourceLinked="1"/>
        <c:majorTickMark val="none"/>
        <c:minorTickMark val="none"/>
        <c:tickLblPos val="nextTo"/>
        <c:crossAx val="380603472"/>
        <c:crosses val="autoZero"/>
        <c:auto val="1"/>
        <c:lblAlgn val="ctr"/>
        <c:lblOffset val="100"/>
        <c:noMultiLvlLbl val="0"/>
      </c:catAx>
      <c:valAx>
        <c:axId val="380603472"/>
        <c:scaling>
          <c:orientation val="minMax"/>
        </c:scaling>
        <c:delete val="1"/>
        <c:axPos val="l"/>
        <c:numFmt formatCode="0.00%" sourceLinked="1"/>
        <c:majorTickMark val="none"/>
        <c:minorTickMark val="none"/>
        <c:tickLblPos val="nextTo"/>
        <c:crossAx val="380603144"/>
        <c:crosses val="autoZero"/>
        <c:crossBetween val="between"/>
      </c:valAx>
      <c:spPr>
        <a:noFill/>
        <a:ln>
          <a:noFill/>
        </a:ln>
        <a:effectLst/>
      </c:spPr>
    </c:plotArea>
    <c:legend>
      <c:legendPos val="b"/>
      <c:layout>
        <c:manualLayout>
          <c:xMode val="edge"/>
          <c:yMode val="edge"/>
          <c:x val="0.15408217306682334"/>
          <c:y val="0.76937820317743721"/>
          <c:w val="0.61194304540051958"/>
          <c:h val="0.1486513599554561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motivasi!$B$51</c:f>
              <c:strCache>
                <c:ptCount val="1"/>
                <c:pt idx="0">
                  <c:v>Attention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7210213005312811E-2"/>
                  <c:y val="-7.6065075768601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9D7-43F4-9AC9-A07F59855D02}"/>
                </c:ext>
              </c:extLst>
            </c:dLbl>
            <c:numFmt formatCode="0.00%" sourceLinked="0"/>
            <c:spPr>
              <a:noFill/>
              <a:ln>
                <a:noFill/>
              </a:ln>
              <a:effectLst/>
            </c:spPr>
            <c:txPr>
              <a:bodyPr rot="0" spcFirstLastPara="1" vertOverflow="ellipsis" horzOverflow="clip" vert="horz" wrap="square" lIns="457200" tIns="182880" rIns="36576" bIns="18288" anchor="ctr" anchorCtr="0">
                <a:spAutoFit/>
              </a:bodyPr>
              <a:lstStyle/>
              <a:p>
                <a:pPr algn="ctr">
                  <a:defRPr lang="en-US" sz="1050" b="1" i="0" u="none" strike="noStrike" kern="1200" baseline="0">
                    <a:ln>
                      <a:noFill/>
                    </a:ln>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val>
            <c:numRef>
              <c:f>motivasi!$C$51</c:f>
              <c:numCache>
                <c:formatCode>0.00%</c:formatCode>
                <c:ptCount val="1"/>
                <c:pt idx="0">
                  <c:v>0.81805555555555554</c:v>
                </c:pt>
              </c:numCache>
            </c:numRef>
          </c:val>
          <c:extLst>
            <c:ext xmlns:c16="http://schemas.microsoft.com/office/drawing/2014/chart" uri="{C3380CC4-5D6E-409C-BE32-E72D297353CC}">
              <c16:uniqueId val="{00000000-1E6A-40AA-A2F8-B14E1806BC0B}"/>
            </c:ext>
          </c:extLst>
        </c:ser>
        <c:ser>
          <c:idx val="1"/>
          <c:order val="1"/>
          <c:tx>
            <c:strRef>
              <c:f>motivasi!$B$52</c:f>
              <c:strCache>
                <c:ptCount val="1"/>
                <c:pt idx="0">
                  <c:v>Relevance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2.5153388238534129E-2"/>
                  <c:y val="-3.42292840958707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D7-43F4-9AC9-A07F59855D02}"/>
                </c:ext>
              </c:extLst>
            </c:dLbl>
            <c:spPr>
              <a:noFill/>
              <a:ln>
                <a:noFill/>
              </a:ln>
              <a:effectLst/>
            </c:spPr>
            <c:txPr>
              <a:bodyPr rot="0" spcFirstLastPara="1" vertOverflow="ellipsis" vert="horz" wrap="square" lIns="457200" tIns="182880" rIns="38100" bIns="19050" anchor="ctr" anchorCtr="0">
                <a:spAutoFit/>
              </a:bodyPr>
              <a:lstStyle/>
              <a:p>
                <a:pPr algn="ctr">
                  <a:defRPr lang="en-US" sz="1050" b="1" i="0" u="none" strike="noStrike" kern="1200" baseline="0">
                    <a:ln>
                      <a:noFill/>
                    </a:ln>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val>
            <c:numRef>
              <c:f>motivasi!$C$52</c:f>
              <c:numCache>
                <c:formatCode>0.00%</c:formatCode>
                <c:ptCount val="1"/>
                <c:pt idx="0">
                  <c:v>0.80694444444444446</c:v>
                </c:pt>
              </c:numCache>
            </c:numRef>
          </c:val>
          <c:extLst>
            <c:ext xmlns:c16="http://schemas.microsoft.com/office/drawing/2014/chart" uri="{C3380CC4-5D6E-409C-BE32-E72D297353CC}">
              <c16:uniqueId val="{00000008-1E6A-40AA-A2F8-B14E1806BC0B}"/>
            </c:ext>
          </c:extLst>
        </c:ser>
        <c:ser>
          <c:idx val="2"/>
          <c:order val="2"/>
          <c:tx>
            <c:strRef>
              <c:f>motivasi!$B$53</c:f>
              <c:strCache>
                <c:ptCount val="1"/>
                <c:pt idx="0">
                  <c:v>Confidence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1.191476284983198E-2"/>
                  <c:y val="-9.12780909223220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D7-43F4-9AC9-A07F59855D02}"/>
                </c:ext>
              </c:extLst>
            </c:dLbl>
            <c:spPr>
              <a:noFill/>
              <a:ln>
                <a:noFill/>
              </a:ln>
              <a:effectLst/>
            </c:spPr>
            <c:txPr>
              <a:bodyPr rot="0" spcFirstLastPara="1" vertOverflow="ellipsis" vert="horz" wrap="square" lIns="274320" tIns="182880" rIns="38100" bIns="19050" anchor="ctr" anchorCtr="0">
                <a:spAutoFit/>
              </a:bodyPr>
              <a:lstStyle/>
              <a:p>
                <a:pPr algn="ctr">
                  <a:defRPr lang="en-US" sz="1050" b="1" i="0" u="none" strike="noStrike" kern="1200" baseline="0">
                    <a:ln>
                      <a:noFill/>
                    </a:ln>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val>
            <c:numRef>
              <c:f>motivasi!$C$53</c:f>
              <c:numCache>
                <c:formatCode>0.00%</c:formatCode>
                <c:ptCount val="1"/>
                <c:pt idx="0">
                  <c:v>0.80555555555555558</c:v>
                </c:pt>
              </c:numCache>
            </c:numRef>
          </c:val>
          <c:extLst>
            <c:ext xmlns:c16="http://schemas.microsoft.com/office/drawing/2014/chart" uri="{C3380CC4-5D6E-409C-BE32-E72D297353CC}">
              <c16:uniqueId val="{00000009-1E6A-40AA-A2F8-B14E1806BC0B}"/>
            </c:ext>
          </c:extLst>
        </c:ser>
        <c:ser>
          <c:idx val="3"/>
          <c:order val="3"/>
          <c:tx>
            <c:strRef>
              <c:f>motivasi!$B$54</c:f>
              <c:strCache>
                <c:ptCount val="1"/>
                <c:pt idx="0">
                  <c:v>Satisfaction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3.1772700932885277E-2"/>
                  <c:y val="-7.60650757686016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D7-43F4-9AC9-A07F59855D02}"/>
                </c:ext>
              </c:extLst>
            </c:dLbl>
            <c:spPr>
              <a:noFill/>
              <a:ln>
                <a:noFill/>
              </a:ln>
              <a:effectLst/>
            </c:spPr>
            <c:txPr>
              <a:bodyPr rot="0" spcFirstLastPara="1" vertOverflow="ellipsis" vert="horz" wrap="square" lIns="548640" tIns="182880" rIns="38100" bIns="19050" anchor="ctr" anchorCtr="0">
                <a:spAutoFit/>
              </a:bodyPr>
              <a:lstStyle/>
              <a:p>
                <a:pPr algn="ctr">
                  <a:defRPr lang="en-US" sz="1050" b="1" i="0" u="none" strike="noStrike" kern="1200" baseline="0">
                    <a:ln>
                      <a:noFill/>
                    </a:ln>
                    <a:solidFill>
                      <a:schemeClr val="tx2"/>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val>
            <c:numRef>
              <c:f>motivasi!$C$54</c:f>
              <c:numCache>
                <c:formatCode>0.00%</c:formatCode>
                <c:ptCount val="1"/>
                <c:pt idx="0">
                  <c:v>0.81111111111111112</c:v>
                </c:pt>
              </c:numCache>
            </c:numRef>
          </c:val>
          <c:extLst>
            <c:ext xmlns:c16="http://schemas.microsoft.com/office/drawing/2014/chart" uri="{C3380CC4-5D6E-409C-BE32-E72D297353CC}">
              <c16:uniqueId val="{0000000A-1E6A-40AA-A2F8-B14E1806BC0B}"/>
            </c:ext>
          </c:extLst>
        </c:ser>
        <c:dLbls>
          <c:showLegendKey val="0"/>
          <c:showVal val="1"/>
          <c:showCatName val="0"/>
          <c:showSerName val="0"/>
          <c:showPercent val="0"/>
          <c:showBubbleSize val="0"/>
        </c:dLbls>
        <c:gapWidth val="150"/>
        <c:shape val="box"/>
        <c:axId val="380603144"/>
        <c:axId val="380603472"/>
        <c:axId val="0"/>
      </c:bar3DChart>
      <c:catAx>
        <c:axId val="380603144"/>
        <c:scaling>
          <c:orientation val="minMax"/>
        </c:scaling>
        <c:delete val="1"/>
        <c:axPos val="b"/>
        <c:numFmt formatCode="General" sourceLinked="1"/>
        <c:majorTickMark val="out"/>
        <c:minorTickMark val="none"/>
        <c:tickLblPos val="nextTo"/>
        <c:crossAx val="380603472"/>
        <c:crosses val="autoZero"/>
        <c:auto val="1"/>
        <c:lblAlgn val="ctr"/>
        <c:lblOffset val="100"/>
        <c:noMultiLvlLbl val="0"/>
      </c:catAx>
      <c:valAx>
        <c:axId val="380603472"/>
        <c:scaling>
          <c:orientation val="minMax"/>
        </c:scaling>
        <c:delete val="1"/>
        <c:axPos val="l"/>
        <c:numFmt formatCode="0.00%" sourceLinked="1"/>
        <c:majorTickMark val="out"/>
        <c:minorTickMark val="none"/>
        <c:tickLblPos val="nextTo"/>
        <c:crossAx val="380603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ln>
                <a:noFill/>
              </a:ln>
              <a:solidFill>
                <a:schemeClr val="tx2"/>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43137"/>
        </a:srgbClr>
      </a:outerShdw>
    </a:effectLst>
  </c:spPr>
  <c:txPr>
    <a:bodyPr/>
    <a:lstStyle/>
    <a:p>
      <a:pPr>
        <a:defRPr>
          <a:ln>
            <a:noFill/>
          </a:ln>
          <a:solidFill>
            <a:schemeClr val="tx2"/>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147293</xdr:colOff>
      <xdr:row>15</xdr:row>
      <xdr:rowOff>51524</xdr:rowOff>
    </xdr:from>
    <xdr:to>
      <xdr:col>23</xdr:col>
      <xdr:colOff>289776</xdr:colOff>
      <xdr:row>34</xdr:row>
      <xdr:rowOff>34636</xdr:rowOff>
    </xdr:to>
    <xdr:graphicFrame macro="">
      <xdr:nvGraphicFramePr>
        <xdr:cNvPr id="2" name="Chart 1">
          <a:extLst>
            <a:ext uri="{FF2B5EF4-FFF2-40B4-BE49-F238E27FC236}">
              <a16:creationId xmlns:a16="http://schemas.microsoft.com/office/drawing/2014/main" id="{40EA9104-025D-4C10-BD2F-CDF272118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571508</xdr:colOff>
      <xdr:row>20</xdr:row>
      <xdr:rowOff>34641</xdr:rowOff>
    </xdr:from>
    <xdr:to>
      <xdr:col>11</xdr:col>
      <xdr:colOff>104041</xdr:colOff>
      <xdr:row>32</xdr:row>
      <xdr:rowOff>147579</xdr:rowOff>
    </xdr:to>
    <xdr:graphicFrame macro="">
      <xdr:nvGraphicFramePr>
        <xdr:cNvPr id="3" name="Chart 2">
          <a:extLst>
            <a:ext uri="{FF2B5EF4-FFF2-40B4-BE49-F238E27FC236}">
              <a16:creationId xmlns:a16="http://schemas.microsoft.com/office/drawing/2014/main" id="{62A37F8C-2316-4583-BC30-278D791C6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22</xdr:row>
      <xdr:rowOff>0</xdr:rowOff>
    </xdr:from>
    <xdr:to>
      <xdr:col>25</xdr:col>
      <xdr:colOff>76650</xdr:colOff>
      <xdr:row>41</xdr:row>
      <xdr:rowOff>134191</xdr:rowOff>
    </xdr:to>
    <xdr:graphicFrame macro="">
      <xdr:nvGraphicFramePr>
        <xdr:cNvPr id="3" name="Chart 2">
          <a:extLst>
            <a:ext uri="{FF2B5EF4-FFF2-40B4-BE49-F238E27FC236}">
              <a16:creationId xmlns:a16="http://schemas.microsoft.com/office/drawing/2014/main" id="{A70B9122-5239-40EB-B1AC-98F5D0957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10887</xdr:colOff>
      <xdr:row>10</xdr:row>
      <xdr:rowOff>89807</xdr:rowOff>
    </xdr:from>
    <xdr:to>
      <xdr:col>26</xdr:col>
      <xdr:colOff>251734</xdr:colOff>
      <xdr:row>27</xdr:row>
      <xdr:rowOff>65995</xdr:rowOff>
    </xdr:to>
    <xdr:graphicFrame macro="">
      <xdr:nvGraphicFramePr>
        <xdr:cNvPr id="5" name="Chart 4">
          <a:extLst>
            <a:ext uri="{FF2B5EF4-FFF2-40B4-BE49-F238E27FC236}">
              <a16:creationId xmlns:a16="http://schemas.microsoft.com/office/drawing/2014/main" id="{9C8CEB68-5F51-423A-A57A-993B6D802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14B38E-3A26-4520-875C-451E79DDC92C}" name="Table1" displayName="Table1" ref="B1:AG46" totalsRowShown="0" headerRowDxfId="33" dataDxfId="32">
  <autoFilter ref="B1:AG46" xr:uid="{7614B38E-3A26-4520-875C-451E79DDC92C}"/>
  <tableColumns count="32">
    <tableColumn id="1" xr3:uid="{5C1339DD-CA78-4B69-9DD2-8C450A0F32FC}" name="Nama Lengkap" dataDxfId="31"/>
    <tableColumn id="2" xr3:uid="{FCFC33CE-08BE-4333-8FB1-65257D881333}" name="Kelas" dataDxfId="30"/>
    <tableColumn id="3" xr3:uid="{52D4ACCA-19C0-48E0-AE79-58292CDF4400}" name="Nomor WhatsApp (untuk pembagian doorprize)" dataDxfId="29"/>
    <tableColumn id="4" xr3:uid="{31C99CDE-3911-45C3-881F-D9823CE57C0D}" name="Accomplishment [Saya merasa termotivasi untuk menyelesaikan misi dan tantangan yang disediakan]" dataDxfId="28"/>
    <tableColumn id="5" xr3:uid="{80E2E883-1731-4ADF-AFBD-22579FD6A861}" name="Accomplishment [Saya termotivasi untuk menaikkan level, meningkatkan poin,  dan mencapai progress yang maksimal]" dataDxfId="27"/>
    <tableColumn id="6" xr3:uid="{7B3FC7DD-4730-487D-B06C-CBAA1A7B5917}" name="Accomplishment [Saya mendapatkan reward berupa poin dan lencana setelah berhasil menyelesaikan tantangan tertentu]" dataDxfId="26"/>
    <tableColumn id="7" xr3:uid="{3315D195-16BA-439C-8367-8FBFF2EA4D7E}" name="Challenge [Saya merasa tertantang untuk menyelesaikan berbagai misi lebih baik dari sebelumnya]" dataDxfId="25"/>
    <tableColumn id="8" xr3:uid="{7022C33E-ED91-41DB-BD8D-8EAE4FB2FA36}" name="Challenge [Saya merasa tantangan yang terdapat dalam e-learning dapat menambah kemampuan atau pengetahuan saya]" dataDxfId="24"/>
    <tableColumn id="9" xr3:uid="{265F479D-BBDA-497B-9BC8-157ABB9B84CF}" name="Competition [Saya merasa tertantang untuk mendapatkan lencana dan peringkat di leaderboard]" dataDxfId="23"/>
    <tableColumn id="10" xr3:uid="{5F4F9A5D-E900-4677-AEB6-A71322A685FB}" name="Competition [Saya merasa senang dapat berkompetisi dengan teman dalam memperoleh poin dan peringkat di leaderboard]" dataDxfId="22"/>
    <tableColumn id="11" xr3:uid="{E705A3AF-462C-4D44-A187-EF5815AE45D7}" name="Guided [Terdapat petunjuk bagaimana menyelesaikan sebuah misi dan tantangan]" dataDxfId="21"/>
    <tableColumn id="12" xr3:uid="{917C2CF5-851F-4A9D-BDD0-443834F166C0}" name="Guided [Terdapat umpan balik mengenai jawaban yang diambil benar atau salah]" dataDxfId="20"/>
    <tableColumn id="13" xr3:uid="{04B1640E-BDCB-481B-A247-8716AEEB7EDA}" name="Immersion [Konsep game dalam pembelajaran membuat saya lebih tertarik dan fokus untuk menyelesaikan misi]" dataDxfId="19"/>
    <tableColumn id="14" xr3:uid="{934D71B9-3349-4D30-8E0A-AF65A18A0D94}" name="Playfulness [Terdapat pengalaman menyenangkan selama menggunakan e-learning dengan konsep game]" dataDxfId="18"/>
    <tableColumn id="15" xr3:uid="{69BF5243-29F5-41DC-A1E5-E1D65D07A9A4}" name="Social experience [Saya dapat berinteraksi dengan teman maupun guru melalui forum pada e-learning]" dataDxfId="17"/>
    <tableColumn id="16" xr3:uid="{D58EA565-A30C-4702-9B5F-86FB879D2D86}" name="Attention [Menurut saya, e-learning memiliki tampilan yang menarik]" dataDxfId="16"/>
    <tableColumn id="17" xr3:uid="{4789DFEA-51DC-40A0-8038-11F08365F073}" name="Attention [Gaya penulisan dan bahasa yang digunakan mudah dipahami]" dataDxfId="15"/>
    <tableColumn id="18" xr3:uid="{99AD2E2E-2188-4439-8C25-FDD170FE3E7A}" name="Attention [Penyajian materi, latihan soal, dan gambar ilustrasi pada e-learning  dapat menarik perhatian saya]" dataDxfId="14"/>
    <tableColumn id="19" xr3:uid="{515DE8A3-1108-4695-AF36-B06429665A35}" name="Attention [Pembelajaran  melalui e-learning dapat  menggugah rasa ingin tahu saya]" dataDxfId="13"/>
    <tableColumn id="20" xr3:uid="{29553879-027A-4BAA-9E16-3D6A667A4D20}" name="Relevance [Gambar, tabel, dan video yang disajikan sesuai dengan materi yang dipelajari]" dataDxfId="12"/>
    <tableColumn id="21" xr3:uid="{F40C1059-6745-4202-A229-A934B3DA8EA2}" name="Relevance [Terdapat pernyataan yang menunjukkan pentingnya mempelajari suatu materi]" dataDxfId="11"/>
    <tableColumn id="22" xr3:uid="{2C8D0E34-6567-48FF-9109-C74B7AE538BB}" name="Relevance [Terdapat penjelasan mengenai cara menerapkan materi pembelajaran]" dataDxfId="10"/>
    <tableColumn id="23" xr3:uid="{29419C9D-B47B-4AC8-B627-879F129EED16}" name="Relevance [Saya merasa materi yang disajikan bermanfaat bagi saya]" dataDxfId="9"/>
    <tableColumn id="24" xr3:uid="{FF12F1BD-F0C1-4286-BC61-797E3AFA6312}" name="Confidence [Saya merasa website  e-learning mudah digunakan]" dataDxfId="8"/>
    <tableColumn id="25" xr3:uid="{416DE5FE-120B-4DBE-B87C-2CEF05B78616}" name="Confidence [Saya merasa percaya diri dalam mempelajari materi pembelajaran]" dataDxfId="7"/>
    <tableColumn id="26" xr3:uid="{646F02FB-E77E-43BC-A3B9-9B56844F53FE}" name="Confidence [Saya merasa percaya diri dalam mengerjakan latihan soal yang terdapat pada  e-learning]" dataDxfId="6"/>
    <tableColumn id="27" xr3:uid="{37106033-03B9-4394-833E-7116CFB6B0AA}" name="Confidence [Tampilan e-learning, penyusunan materi, gambar dan video memudahkan saya dalam belajar]" dataDxfId="5"/>
    <tableColumn id="28" xr3:uid="{3F8CBD52-9F8C-42AD-A6FD-B81A6E40B3F1}" name="Satisfaction [Terdapat kepuasan setelah saya berhasil menyelesaikan pembelajaran]" dataDxfId="4"/>
    <tableColumn id="29" xr3:uid="{B02C7353-3664-40D4-86E9-4D42D41423F0}" name="Satisfaction [Terdapat kepuasan setelah mengerjakan soal, mendapatkan poin,  dan peringkat pada leaderboard]" dataDxfId="3"/>
    <tableColumn id="30" xr3:uid="{3859FC26-ACA5-46FB-A71B-882D4FE8A9F9}" name="Satisfaction [Saya  menikmati kegiatan pembelajaran pada e-learning]" dataDxfId="2"/>
    <tableColumn id="31" xr3:uid="{A0645DE8-6F8A-4209-BCEE-482BEB11F19B}" name="Satisfaction [Umpan balik dan pemberian reward  berupa poin dan lencana membuat saya merasa dihargai]" dataDxfId="1"/>
    <tableColumn id="32" xr3:uid="{B1DA1304-5327-40C7-BBD9-9CB3A657226F}" name="Kritik dan saran mengenai e-learning classmate.games" dataDxfId="0"/>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A07DB-17F7-48D4-8965-94D19F3ACACE}">
  <dimension ref="A1:S37"/>
  <sheetViews>
    <sheetView topLeftCell="A7" zoomScale="55" zoomScaleNormal="55" workbookViewId="0">
      <selection activeCell="O16" sqref="O16"/>
    </sheetView>
  </sheetViews>
  <sheetFormatPr defaultRowHeight="15.75" x14ac:dyDescent="0.2"/>
  <cols>
    <col min="2" max="2" width="5.5703125" style="9" bestFit="1" customWidth="1"/>
    <col min="3" max="3" width="34.140625" style="9" bestFit="1" customWidth="1"/>
    <col min="4" max="4" width="95" style="9" bestFit="1" customWidth="1"/>
    <col min="5" max="5" width="8" style="9" bestFit="1" customWidth="1"/>
    <col min="6" max="6" width="21.28515625" style="9" bestFit="1" customWidth="1"/>
    <col min="7" max="7" width="17" style="9" bestFit="1" customWidth="1"/>
    <col min="8" max="8" width="13" style="9" bestFit="1" customWidth="1"/>
    <col min="10" max="10" width="7.140625" customWidth="1"/>
    <col min="11" max="11" width="5.5703125" bestFit="1" customWidth="1"/>
    <col min="12" max="12" width="34.140625" bestFit="1" customWidth="1"/>
    <col min="13" max="14" width="7" bestFit="1" customWidth="1"/>
    <col min="15" max="15" width="21.28515625" bestFit="1" customWidth="1"/>
    <col min="16" max="16" width="17" bestFit="1" customWidth="1"/>
    <col min="17" max="17" width="13" bestFit="1" customWidth="1"/>
    <col min="18" max="18" width="34.140625" bestFit="1" customWidth="1"/>
    <col min="19" max="19" width="6.28515625" bestFit="1" customWidth="1"/>
  </cols>
  <sheetData>
    <row r="1" spans="1:17" x14ac:dyDescent="0.2">
      <c r="A1" s="64"/>
      <c r="I1" s="64"/>
    </row>
    <row r="2" spans="1:17" x14ac:dyDescent="0.2">
      <c r="A2" s="64"/>
      <c r="B2" s="12" t="s">
        <v>172</v>
      </c>
      <c r="C2" s="12" t="s">
        <v>192</v>
      </c>
      <c r="D2" s="12" t="s">
        <v>196</v>
      </c>
      <c r="E2" s="12" t="s">
        <v>226</v>
      </c>
      <c r="F2" s="12" t="s">
        <v>193</v>
      </c>
      <c r="G2" s="12" t="s">
        <v>194</v>
      </c>
      <c r="H2" s="12" t="s">
        <v>195</v>
      </c>
      <c r="I2" s="64"/>
      <c r="K2" s="27" t="s">
        <v>172</v>
      </c>
      <c r="L2" s="12" t="s">
        <v>192</v>
      </c>
      <c r="M2" s="12" t="s">
        <v>277</v>
      </c>
      <c r="N2" s="12" t="s">
        <v>278</v>
      </c>
      <c r="O2" s="12" t="s">
        <v>193</v>
      </c>
      <c r="P2" s="12" t="s">
        <v>194</v>
      </c>
      <c r="Q2" s="12" t="s">
        <v>195</v>
      </c>
    </row>
    <row r="3" spans="1:17" x14ac:dyDescent="0.2">
      <c r="A3" s="64"/>
      <c r="B3" s="86">
        <v>1</v>
      </c>
      <c r="C3" s="86" t="s">
        <v>197</v>
      </c>
      <c r="D3" s="10" t="s">
        <v>198</v>
      </c>
      <c r="E3" s="10">
        <v>3</v>
      </c>
      <c r="F3" s="86">
        <f>AVERAGE(E3:E7)</f>
        <v>3.6</v>
      </c>
      <c r="G3" s="97">
        <f>F3/4</f>
        <v>0.9</v>
      </c>
      <c r="H3" s="86" t="s">
        <v>227</v>
      </c>
      <c r="I3" s="64"/>
      <c r="K3" s="20">
        <v>1</v>
      </c>
      <c r="L3" s="17" t="s">
        <v>180</v>
      </c>
      <c r="M3" s="15">
        <f>SUM(E3:E7)</f>
        <v>18</v>
      </c>
      <c r="N3" s="15">
        <f>4*5</f>
        <v>20</v>
      </c>
      <c r="O3" s="15">
        <f>F3</f>
        <v>3.6</v>
      </c>
      <c r="P3" s="23">
        <f>O3/4</f>
        <v>0.9</v>
      </c>
      <c r="Q3" s="19" t="s">
        <v>227</v>
      </c>
    </row>
    <row r="4" spans="1:17" x14ac:dyDescent="0.2">
      <c r="A4" s="64"/>
      <c r="B4" s="87"/>
      <c r="C4" s="87"/>
      <c r="D4" s="10" t="s">
        <v>199</v>
      </c>
      <c r="E4" s="10">
        <v>4</v>
      </c>
      <c r="F4" s="87"/>
      <c r="G4" s="98"/>
      <c r="H4" s="87"/>
      <c r="I4" s="64"/>
      <c r="K4" s="20">
        <v>2</v>
      </c>
      <c r="L4" s="17" t="s">
        <v>181</v>
      </c>
      <c r="M4" s="15">
        <f>SUM(E8:E9)</f>
        <v>7</v>
      </c>
      <c r="N4" s="15">
        <v>8</v>
      </c>
      <c r="O4" s="15">
        <f>F8</f>
        <v>3.5</v>
      </c>
      <c r="P4" s="21">
        <f>O4/4</f>
        <v>0.875</v>
      </c>
      <c r="Q4" s="19" t="s">
        <v>227</v>
      </c>
    </row>
    <row r="5" spans="1:17" x14ac:dyDescent="0.2">
      <c r="A5" s="64"/>
      <c r="B5" s="87"/>
      <c r="C5" s="87"/>
      <c r="D5" s="10" t="s">
        <v>200</v>
      </c>
      <c r="E5" s="10">
        <v>3</v>
      </c>
      <c r="F5" s="87"/>
      <c r="G5" s="98"/>
      <c r="H5" s="87"/>
      <c r="I5" s="64"/>
      <c r="K5" s="20">
        <v>3</v>
      </c>
      <c r="L5" s="17" t="s">
        <v>182</v>
      </c>
      <c r="M5" s="15">
        <f>SUM(E10:E11)</f>
        <v>7</v>
      </c>
      <c r="N5" s="15">
        <v>8</v>
      </c>
      <c r="O5" s="15">
        <f>F10</f>
        <v>3.5</v>
      </c>
      <c r="P5" s="21">
        <f t="shared" ref="P5:P14" si="0">O5/4</f>
        <v>0.875</v>
      </c>
      <c r="Q5" s="19" t="s">
        <v>227</v>
      </c>
    </row>
    <row r="6" spans="1:17" x14ac:dyDescent="0.2">
      <c r="A6" s="64"/>
      <c r="B6" s="87"/>
      <c r="C6" s="87"/>
      <c r="D6" s="10" t="s">
        <v>201</v>
      </c>
      <c r="E6" s="10">
        <v>4</v>
      </c>
      <c r="F6" s="87"/>
      <c r="G6" s="98"/>
      <c r="H6" s="87"/>
      <c r="I6" s="64"/>
      <c r="K6" s="20">
        <v>4</v>
      </c>
      <c r="L6" s="17" t="s">
        <v>183</v>
      </c>
      <c r="M6" s="15">
        <f>SUM(E12:E13)</f>
        <v>8</v>
      </c>
      <c r="N6" s="15">
        <v>8</v>
      </c>
      <c r="O6" s="15">
        <f>F12</f>
        <v>4</v>
      </c>
      <c r="P6" s="23">
        <f t="shared" si="0"/>
        <v>1</v>
      </c>
      <c r="Q6" s="19" t="s">
        <v>227</v>
      </c>
    </row>
    <row r="7" spans="1:17" x14ac:dyDescent="0.2">
      <c r="A7" s="64"/>
      <c r="B7" s="88"/>
      <c r="C7" s="88"/>
      <c r="D7" s="10" t="s">
        <v>202</v>
      </c>
      <c r="E7" s="10">
        <v>4</v>
      </c>
      <c r="F7" s="88"/>
      <c r="G7" s="99"/>
      <c r="H7" s="88"/>
      <c r="I7" s="64"/>
      <c r="K7" s="20">
        <v>5</v>
      </c>
      <c r="L7" s="17" t="s">
        <v>184</v>
      </c>
      <c r="M7" s="15">
        <f>SUM(E14:E16)</f>
        <v>12</v>
      </c>
      <c r="N7" s="15">
        <v>12</v>
      </c>
      <c r="O7" s="15">
        <f>F14</f>
        <v>4</v>
      </c>
      <c r="P7" s="23">
        <f t="shared" si="0"/>
        <v>1</v>
      </c>
      <c r="Q7" s="19" t="s">
        <v>227</v>
      </c>
    </row>
    <row r="8" spans="1:17" ht="31.5" x14ac:dyDescent="0.2">
      <c r="A8" s="64"/>
      <c r="B8" s="86">
        <v>2</v>
      </c>
      <c r="C8" s="89" t="s">
        <v>181</v>
      </c>
      <c r="D8" s="10" t="s">
        <v>203</v>
      </c>
      <c r="E8" s="10">
        <v>3</v>
      </c>
      <c r="F8" s="86">
        <f>AVERAGE(E8:E9)</f>
        <v>3.5</v>
      </c>
      <c r="G8" s="97">
        <f>F8/4</f>
        <v>0.875</v>
      </c>
      <c r="H8" s="86" t="s">
        <v>227</v>
      </c>
      <c r="I8" s="64"/>
      <c r="K8" s="20">
        <v>6</v>
      </c>
      <c r="L8" s="17" t="s">
        <v>185</v>
      </c>
      <c r="M8" s="15">
        <f>SUM(E17:E18)</f>
        <v>7</v>
      </c>
      <c r="N8" s="15">
        <v>8</v>
      </c>
      <c r="O8" s="15">
        <f>F17</f>
        <v>3.5</v>
      </c>
      <c r="P8" s="21">
        <f t="shared" si="0"/>
        <v>0.875</v>
      </c>
      <c r="Q8" s="19" t="s">
        <v>227</v>
      </c>
    </row>
    <row r="9" spans="1:17" x14ac:dyDescent="0.2">
      <c r="A9" s="64"/>
      <c r="B9" s="88"/>
      <c r="C9" s="90"/>
      <c r="D9" s="10" t="s">
        <v>204</v>
      </c>
      <c r="E9" s="10">
        <v>4</v>
      </c>
      <c r="F9" s="88"/>
      <c r="G9" s="99"/>
      <c r="H9" s="88"/>
      <c r="I9" s="64"/>
      <c r="K9" s="20">
        <v>7</v>
      </c>
      <c r="L9" s="17" t="s">
        <v>186</v>
      </c>
      <c r="M9" s="15">
        <f>SUM(E19:E20)</f>
        <v>7</v>
      </c>
      <c r="N9" s="15">
        <v>8</v>
      </c>
      <c r="O9" s="15">
        <f>F19</f>
        <v>3.5</v>
      </c>
      <c r="P9" s="21">
        <f t="shared" si="0"/>
        <v>0.875</v>
      </c>
      <c r="Q9" s="19" t="s">
        <v>227</v>
      </c>
    </row>
    <row r="10" spans="1:17" x14ac:dyDescent="0.2">
      <c r="A10" s="64"/>
      <c r="B10" s="86">
        <v>3</v>
      </c>
      <c r="C10" s="89" t="s">
        <v>182</v>
      </c>
      <c r="D10" s="10" t="s">
        <v>205</v>
      </c>
      <c r="E10" s="10">
        <v>4</v>
      </c>
      <c r="F10" s="86">
        <f>AVERAGE(E10:E11)</f>
        <v>3.5</v>
      </c>
      <c r="G10" s="97">
        <f>F10/4</f>
        <v>0.875</v>
      </c>
      <c r="H10" s="86" t="s">
        <v>227</v>
      </c>
      <c r="I10" s="64"/>
      <c r="K10" s="20">
        <v>8</v>
      </c>
      <c r="L10" s="17" t="s">
        <v>187</v>
      </c>
      <c r="M10" s="15">
        <f>SUM(E21:E23)</f>
        <v>11</v>
      </c>
      <c r="N10" s="15">
        <v>12</v>
      </c>
      <c r="O10" s="24">
        <f>F21</f>
        <v>3.6666666666666665</v>
      </c>
      <c r="P10" s="22">
        <f t="shared" si="0"/>
        <v>0.91666666666666663</v>
      </c>
      <c r="Q10" s="19" t="s">
        <v>227</v>
      </c>
    </row>
    <row r="11" spans="1:17" ht="31.5" x14ac:dyDescent="0.2">
      <c r="A11" s="64"/>
      <c r="B11" s="88"/>
      <c r="C11" s="90"/>
      <c r="D11" s="10" t="s">
        <v>206</v>
      </c>
      <c r="E11" s="10">
        <v>3</v>
      </c>
      <c r="F11" s="88"/>
      <c r="G11" s="99"/>
      <c r="H11" s="88"/>
      <c r="I11" s="64"/>
      <c r="K11" s="20">
        <v>9</v>
      </c>
      <c r="L11" s="17" t="s">
        <v>188</v>
      </c>
      <c r="M11" s="15">
        <f>SUM(E24:E25)</f>
        <v>7</v>
      </c>
      <c r="N11" s="15">
        <v>8</v>
      </c>
      <c r="O11" s="16">
        <f>F24</f>
        <v>3.5</v>
      </c>
      <c r="P11" s="21">
        <f t="shared" si="0"/>
        <v>0.875</v>
      </c>
      <c r="Q11" s="19" t="s">
        <v>227</v>
      </c>
    </row>
    <row r="12" spans="1:17" x14ac:dyDescent="0.2">
      <c r="A12" s="64"/>
      <c r="B12" s="86">
        <v>4</v>
      </c>
      <c r="C12" s="89" t="s">
        <v>183</v>
      </c>
      <c r="D12" s="10" t="s">
        <v>207</v>
      </c>
      <c r="E12" s="10">
        <v>4</v>
      </c>
      <c r="F12" s="86">
        <f>AVERAGE(E12:E13)</f>
        <v>4</v>
      </c>
      <c r="G12" s="97">
        <f>F12/4</f>
        <v>1</v>
      </c>
      <c r="H12" s="86" t="s">
        <v>227</v>
      </c>
      <c r="I12" s="64"/>
      <c r="K12" s="20">
        <v>10</v>
      </c>
      <c r="L12" s="17" t="s">
        <v>189</v>
      </c>
      <c r="M12" s="15">
        <f>SUM(E26)</f>
        <v>4</v>
      </c>
      <c r="N12" s="15">
        <v>4</v>
      </c>
      <c r="O12" s="15">
        <f>F26</f>
        <v>4</v>
      </c>
      <c r="P12" s="23">
        <f t="shared" si="0"/>
        <v>1</v>
      </c>
      <c r="Q12" s="19" t="s">
        <v>227</v>
      </c>
    </row>
    <row r="13" spans="1:17" x14ac:dyDescent="0.2">
      <c r="A13" s="64"/>
      <c r="B13" s="88"/>
      <c r="C13" s="90"/>
      <c r="D13" s="10" t="s">
        <v>208</v>
      </c>
      <c r="E13" s="10">
        <v>4</v>
      </c>
      <c r="F13" s="88"/>
      <c r="G13" s="99"/>
      <c r="H13" s="88"/>
      <c r="I13" s="64"/>
      <c r="K13" s="20">
        <v>11</v>
      </c>
      <c r="L13" s="17" t="s">
        <v>190</v>
      </c>
      <c r="M13" s="15">
        <f>SUM(E27:E28)</f>
        <v>8</v>
      </c>
      <c r="N13" s="15">
        <v>8</v>
      </c>
      <c r="O13" s="15">
        <f>F27</f>
        <v>4</v>
      </c>
      <c r="P13" s="23">
        <f t="shared" si="0"/>
        <v>1</v>
      </c>
      <c r="Q13" s="19" t="s">
        <v>227</v>
      </c>
    </row>
    <row r="14" spans="1:17" ht="31.5" x14ac:dyDescent="0.2">
      <c r="A14" s="64"/>
      <c r="B14" s="86">
        <v>5</v>
      </c>
      <c r="C14" s="89" t="s">
        <v>184</v>
      </c>
      <c r="D14" s="10" t="s">
        <v>209</v>
      </c>
      <c r="E14" s="10">
        <v>4</v>
      </c>
      <c r="F14" s="86">
        <f>AVERAGE(E14:E16)</f>
        <v>4</v>
      </c>
      <c r="G14" s="97">
        <f>F14/4</f>
        <v>1</v>
      </c>
      <c r="H14" s="86" t="s">
        <v>227</v>
      </c>
      <c r="I14" s="64"/>
      <c r="K14" s="20">
        <v>12</v>
      </c>
      <c r="L14" s="17" t="s">
        <v>191</v>
      </c>
      <c r="M14" s="15">
        <f>SUM(E29:E30)</f>
        <v>8</v>
      </c>
      <c r="N14" s="15">
        <v>8</v>
      </c>
      <c r="O14" s="15">
        <f>F29</f>
        <v>4</v>
      </c>
      <c r="P14" s="23">
        <f t="shared" si="0"/>
        <v>1</v>
      </c>
      <c r="Q14" s="19" t="s">
        <v>227</v>
      </c>
    </row>
    <row r="15" spans="1:17" x14ac:dyDescent="0.2">
      <c r="A15" s="64"/>
      <c r="B15" s="87"/>
      <c r="C15" s="91"/>
      <c r="D15" s="10" t="s">
        <v>210</v>
      </c>
      <c r="E15" s="10">
        <v>4</v>
      </c>
      <c r="F15" s="87"/>
      <c r="G15" s="98"/>
      <c r="H15" s="87"/>
      <c r="I15" s="64"/>
      <c r="K15" s="100" t="s">
        <v>279</v>
      </c>
      <c r="L15" s="101"/>
      <c r="M15" s="15">
        <f>SUM(M3:M14)</f>
        <v>104</v>
      </c>
      <c r="N15" s="15">
        <f>SUM(N3:N14)</f>
        <v>112</v>
      </c>
      <c r="O15" s="24">
        <f>AVERAGE(E3:E30)</f>
        <v>3.7142857142857144</v>
      </c>
      <c r="P15" s="38">
        <f>M15/N15</f>
        <v>0.9285714285714286</v>
      </c>
      <c r="Q15" s="19" t="s">
        <v>227</v>
      </c>
    </row>
    <row r="16" spans="1:17" x14ac:dyDescent="0.2">
      <c r="A16" s="64"/>
      <c r="B16" s="88"/>
      <c r="C16" s="90"/>
      <c r="D16" s="10" t="s">
        <v>211</v>
      </c>
      <c r="E16" s="10">
        <v>4</v>
      </c>
      <c r="F16" s="88"/>
      <c r="G16" s="99"/>
      <c r="H16" s="88"/>
      <c r="I16" s="64"/>
    </row>
    <row r="17" spans="1:19" ht="31.5" x14ac:dyDescent="0.2">
      <c r="A17" s="64"/>
      <c r="B17" s="86">
        <v>6</v>
      </c>
      <c r="C17" s="89" t="s">
        <v>185</v>
      </c>
      <c r="D17" s="10" t="s">
        <v>212</v>
      </c>
      <c r="E17" s="10">
        <v>4</v>
      </c>
      <c r="F17" s="86">
        <f>AVERAGE(E17:E18)</f>
        <v>3.5</v>
      </c>
      <c r="G17" s="97">
        <f>F17/4</f>
        <v>0.875</v>
      </c>
      <c r="H17" s="86" t="s">
        <v>227</v>
      </c>
      <c r="I17" s="64"/>
      <c r="R17" s="17" t="s">
        <v>180</v>
      </c>
      <c r="S17" s="23">
        <v>0.9</v>
      </c>
    </row>
    <row r="18" spans="1:19" x14ac:dyDescent="0.2">
      <c r="A18" s="64"/>
      <c r="B18" s="88"/>
      <c r="C18" s="90"/>
      <c r="D18" s="10" t="s">
        <v>213</v>
      </c>
      <c r="E18" s="10">
        <v>3</v>
      </c>
      <c r="F18" s="88"/>
      <c r="G18" s="99"/>
      <c r="H18" s="88"/>
      <c r="I18" s="64"/>
      <c r="R18" s="17" t="s">
        <v>181</v>
      </c>
      <c r="S18" s="18">
        <v>0.875</v>
      </c>
    </row>
    <row r="19" spans="1:19" x14ac:dyDescent="0.2">
      <c r="A19" s="64"/>
      <c r="B19" s="86">
        <v>7</v>
      </c>
      <c r="C19" s="89" t="s">
        <v>186</v>
      </c>
      <c r="D19" s="10" t="s">
        <v>214</v>
      </c>
      <c r="E19" s="10">
        <v>3</v>
      </c>
      <c r="F19" s="92">
        <f>AVERAGE(E19:E20)</f>
        <v>3.5</v>
      </c>
      <c r="G19" s="97">
        <f>F19/4</f>
        <v>0.875</v>
      </c>
      <c r="H19" s="86" t="s">
        <v>227</v>
      </c>
      <c r="I19" s="64"/>
      <c r="R19" s="17" t="s">
        <v>182</v>
      </c>
      <c r="S19" s="18">
        <v>0.875</v>
      </c>
    </row>
    <row r="20" spans="1:19" x14ac:dyDescent="0.2">
      <c r="A20" s="64"/>
      <c r="B20" s="88"/>
      <c r="C20" s="90"/>
      <c r="D20" s="10" t="s">
        <v>215</v>
      </c>
      <c r="E20" s="10">
        <v>4</v>
      </c>
      <c r="F20" s="93"/>
      <c r="G20" s="99"/>
      <c r="H20" s="88"/>
      <c r="I20" s="64"/>
      <c r="R20" s="17" t="s">
        <v>183</v>
      </c>
      <c r="S20" s="18">
        <v>1</v>
      </c>
    </row>
    <row r="21" spans="1:19" x14ac:dyDescent="0.2">
      <c r="A21" s="64"/>
      <c r="B21" s="86">
        <v>8</v>
      </c>
      <c r="C21" s="89" t="s">
        <v>187</v>
      </c>
      <c r="D21" s="10" t="s">
        <v>216</v>
      </c>
      <c r="E21" s="10">
        <v>3</v>
      </c>
      <c r="F21" s="94">
        <f>AVERAGE(E21:E23)</f>
        <v>3.6666666666666665</v>
      </c>
      <c r="G21" s="97">
        <f>F21/4</f>
        <v>0.91666666666666663</v>
      </c>
      <c r="H21" s="86" t="s">
        <v>227</v>
      </c>
      <c r="I21" s="64"/>
      <c r="R21" s="17" t="s">
        <v>184</v>
      </c>
      <c r="S21" s="18">
        <v>1</v>
      </c>
    </row>
    <row r="22" spans="1:19" x14ac:dyDescent="0.2">
      <c r="A22" s="64"/>
      <c r="B22" s="87"/>
      <c r="C22" s="91"/>
      <c r="D22" s="11" t="s">
        <v>217</v>
      </c>
      <c r="E22" s="10">
        <v>4</v>
      </c>
      <c r="F22" s="95"/>
      <c r="G22" s="98"/>
      <c r="H22" s="87"/>
      <c r="I22" s="64"/>
      <c r="R22" s="17" t="s">
        <v>185</v>
      </c>
      <c r="S22" s="18">
        <v>0.875</v>
      </c>
    </row>
    <row r="23" spans="1:19" x14ac:dyDescent="0.2">
      <c r="A23" s="64"/>
      <c r="B23" s="88"/>
      <c r="C23" s="90"/>
      <c r="D23" s="10" t="s">
        <v>218</v>
      </c>
      <c r="E23" s="10">
        <v>4</v>
      </c>
      <c r="F23" s="96"/>
      <c r="G23" s="99"/>
      <c r="H23" s="88"/>
      <c r="I23" s="64"/>
      <c r="R23" s="17" t="s">
        <v>186</v>
      </c>
      <c r="S23" s="18">
        <v>0.875</v>
      </c>
    </row>
    <row r="24" spans="1:19" x14ac:dyDescent="0.2">
      <c r="A24" s="64"/>
      <c r="B24" s="86">
        <v>9</v>
      </c>
      <c r="C24" s="89" t="s">
        <v>188</v>
      </c>
      <c r="D24" s="10" t="s">
        <v>219</v>
      </c>
      <c r="E24" s="10">
        <v>4</v>
      </c>
      <c r="F24" s="86">
        <f>AVERAGE(E24:E25)</f>
        <v>3.5</v>
      </c>
      <c r="G24" s="97">
        <f>F24/4</f>
        <v>0.875</v>
      </c>
      <c r="H24" s="86" t="s">
        <v>227</v>
      </c>
      <c r="I24" s="64"/>
      <c r="R24" s="17" t="s">
        <v>187</v>
      </c>
      <c r="S24" s="18">
        <v>0.91666666666666663</v>
      </c>
    </row>
    <row r="25" spans="1:19" x14ac:dyDescent="0.2">
      <c r="A25" s="64"/>
      <c r="B25" s="88"/>
      <c r="C25" s="90"/>
      <c r="D25" s="11" t="s">
        <v>220</v>
      </c>
      <c r="E25" s="10">
        <v>3</v>
      </c>
      <c r="F25" s="88"/>
      <c r="G25" s="99"/>
      <c r="H25" s="88"/>
      <c r="I25" s="64"/>
      <c r="R25" s="17" t="s">
        <v>188</v>
      </c>
      <c r="S25" s="18">
        <v>0.875</v>
      </c>
    </row>
    <row r="26" spans="1:19" x14ac:dyDescent="0.2">
      <c r="A26" s="64"/>
      <c r="B26" s="10">
        <v>10</v>
      </c>
      <c r="C26" s="11" t="s">
        <v>189</v>
      </c>
      <c r="D26" s="11" t="s">
        <v>221</v>
      </c>
      <c r="E26" s="10">
        <v>4</v>
      </c>
      <c r="F26" s="13">
        <f>AVERAGE(E26)</f>
        <v>4</v>
      </c>
      <c r="G26" s="14">
        <f>F26/4</f>
        <v>1</v>
      </c>
      <c r="H26" s="60" t="s">
        <v>228</v>
      </c>
      <c r="I26" s="64"/>
      <c r="R26" s="17" t="s">
        <v>189</v>
      </c>
      <c r="S26" s="18">
        <v>1</v>
      </c>
    </row>
    <row r="27" spans="1:19" x14ac:dyDescent="0.2">
      <c r="A27" s="64"/>
      <c r="B27" s="86">
        <v>11</v>
      </c>
      <c r="C27" s="89" t="s">
        <v>190</v>
      </c>
      <c r="D27" s="10" t="s">
        <v>222</v>
      </c>
      <c r="E27" s="10">
        <v>4</v>
      </c>
      <c r="F27" s="86">
        <f>AVERAGE(E27:E28)</f>
        <v>4</v>
      </c>
      <c r="G27" s="97">
        <f>F27/4</f>
        <v>1</v>
      </c>
      <c r="H27" s="86" t="s">
        <v>227</v>
      </c>
      <c r="I27" s="64"/>
      <c r="R27" s="17" t="s">
        <v>190</v>
      </c>
      <c r="S27" s="18">
        <v>1</v>
      </c>
    </row>
    <row r="28" spans="1:19" x14ac:dyDescent="0.2">
      <c r="A28" s="64"/>
      <c r="B28" s="88"/>
      <c r="C28" s="90"/>
      <c r="D28" s="10" t="s">
        <v>223</v>
      </c>
      <c r="E28" s="10">
        <v>4</v>
      </c>
      <c r="F28" s="88"/>
      <c r="G28" s="99"/>
      <c r="H28" s="88"/>
      <c r="I28" s="64"/>
      <c r="R28" s="17" t="s">
        <v>191</v>
      </c>
      <c r="S28" s="18">
        <v>1</v>
      </c>
    </row>
    <row r="29" spans="1:19" x14ac:dyDescent="0.2">
      <c r="A29" s="64"/>
      <c r="B29" s="86">
        <v>12</v>
      </c>
      <c r="C29" s="89" t="s">
        <v>191</v>
      </c>
      <c r="D29" s="10" t="s">
        <v>224</v>
      </c>
      <c r="E29" s="10">
        <v>4</v>
      </c>
      <c r="F29" s="86">
        <f>AVERAGE(E29:E30)</f>
        <v>4</v>
      </c>
      <c r="G29" s="97">
        <f>F29/4</f>
        <v>1</v>
      </c>
      <c r="H29" s="86" t="s">
        <v>227</v>
      </c>
      <c r="I29" s="64"/>
    </row>
    <row r="30" spans="1:19" x14ac:dyDescent="0.2">
      <c r="A30" s="64"/>
      <c r="B30" s="88"/>
      <c r="C30" s="90"/>
      <c r="D30" s="10" t="s">
        <v>225</v>
      </c>
      <c r="E30" s="10">
        <v>4</v>
      </c>
      <c r="F30" s="88"/>
      <c r="G30" s="99"/>
      <c r="H30" s="88"/>
      <c r="I30" s="64"/>
    </row>
    <row r="31" spans="1:19" x14ac:dyDescent="0.2">
      <c r="A31" s="64"/>
      <c r="I31" s="64"/>
    </row>
    <row r="32" spans="1:19" x14ac:dyDescent="0.2">
      <c r="A32" s="64"/>
      <c r="I32" s="64"/>
    </row>
    <row r="33" spans="1:9" x14ac:dyDescent="0.2">
      <c r="A33" s="64"/>
      <c r="I33" s="64"/>
    </row>
    <row r="34" spans="1:9" x14ac:dyDescent="0.2">
      <c r="A34" s="64"/>
      <c r="I34" s="64"/>
    </row>
    <row r="35" spans="1:9" x14ac:dyDescent="0.2">
      <c r="A35" s="64"/>
      <c r="I35" s="64"/>
    </row>
    <row r="36" spans="1:9" x14ac:dyDescent="0.2">
      <c r="A36" s="64"/>
      <c r="I36" s="64"/>
    </row>
    <row r="37" spans="1:9" x14ac:dyDescent="0.2">
      <c r="A37" s="64"/>
      <c r="I37" s="64"/>
    </row>
  </sheetData>
  <mergeCells count="56">
    <mergeCell ref="K15:L15"/>
    <mergeCell ref="G29:G30"/>
    <mergeCell ref="H29:H30"/>
    <mergeCell ref="G21:G23"/>
    <mergeCell ref="H21:H23"/>
    <mergeCell ref="G24:G25"/>
    <mergeCell ref="H24:H25"/>
    <mergeCell ref="G27:G28"/>
    <mergeCell ref="H27:H28"/>
    <mergeCell ref="H12:H13"/>
    <mergeCell ref="G14:G16"/>
    <mergeCell ref="G17:G18"/>
    <mergeCell ref="H17:H18"/>
    <mergeCell ref="G19:G20"/>
    <mergeCell ref="H19:H20"/>
    <mergeCell ref="H14:H16"/>
    <mergeCell ref="B29:B30"/>
    <mergeCell ref="C29:C30"/>
    <mergeCell ref="F29:F30"/>
    <mergeCell ref="G3:G7"/>
    <mergeCell ref="H3:H7"/>
    <mergeCell ref="G8:G9"/>
    <mergeCell ref="H8:H9"/>
    <mergeCell ref="G10:G11"/>
    <mergeCell ref="H10:H11"/>
    <mergeCell ref="G12:G13"/>
    <mergeCell ref="C24:C25"/>
    <mergeCell ref="B24:B25"/>
    <mergeCell ref="F24:F25"/>
    <mergeCell ref="C27:C28"/>
    <mergeCell ref="B27:B28"/>
    <mergeCell ref="F27:F28"/>
    <mergeCell ref="C19:C20"/>
    <mergeCell ref="B19:B20"/>
    <mergeCell ref="F19:F20"/>
    <mergeCell ref="C21:C23"/>
    <mergeCell ref="B21:B23"/>
    <mergeCell ref="F21:F23"/>
    <mergeCell ref="C14:C16"/>
    <mergeCell ref="B14:B16"/>
    <mergeCell ref="F14:F16"/>
    <mergeCell ref="B17:B18"/>
    <mergeCell ref="C17:C18"/>
    <mergeCell ref="F17:F18"/>
    <mergeCell ref="C10:C11"/>
    <mergeCell ref="B10:B11"/>
    <mergeCell ref="F10:F11"/>
    <mergeCell ref="C12:C13"/>
    <mergeCell ref="B12:B13"/>
    <mergeCell ref="F12:F13"/>
    <mergeCell ref="C3:C7"/>
    <mergeCell ref="C8:C9"/>
    <mergeCell ref="F3:F7"/>
    <mergeCell ref="B3:B7"/>
    <mergeCell ref="B8:B9"/>
    <mergeCell ref="F8:F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5B9E-E25C-43BC-9465-D35F6011D94F}">
  <dimension ref="A1:O17"/>
  <sheetViews>
    <sheetView topLeftCell="C1" zoomScale="85" zoomScaleNormal="85" workbookViewId="0">
      <selection activeCell="K9" sqref="K9"/>
    </sheetView>
  </sheetViews>
  <sheetFormatPr defaultRowHeight="12.75" x14ac:dyDescent="0.2"/>
  <cols>
    <col min="1" max="1" width="5.5703125" bestFit="1" customWidth="1"/>
    <col min="2" max="2" width="23.42578125" bestFit="1" customWidth="1"/>
    <col min="3" max="3" width="63" bestFit="1" customWidth="1"/>
    <col min="4" max="4" width="8" bestFit="1" customWidth="1"/>
    <col min="5" max="5" width="21.28515625" bestFit="1" customWidth="1"/>
    <col min="6" max="6" width="17" bestFit="1" customWidth="1"/>
    <col min="7" max="7" width="13" bestFit="1" customWidth="1"/>
    <col min="9" max="9" width="3.85546875" bestFit="1" customWidth="1"/>
    <col min="10" max="10" width="34.28515625" customWidth="1"/>
    <col min="11" max="11" width="6.7109375" bestFit="1" customWidth="1"/>
    <col min="12" max="12" width="9" bestFit="1" customWidth="1"/>
    <col min="13" max="13" width="11.5703125" bestFit="1" customWidth="1"/>
  </cols>
  <sheetData>
    <row r="1" spans="1:15" ht="31.5" x14ac:dyDescent="0.2">
      <c r="A1" s="12" t="s">
        <v>172</v>
      </c>
      <c r="B1" s="12" t="s">
        <v>192</v>
      </c>
      <c r="C1" s="12" t="s">
        <v>196</v>
      </c>
      <c r="D1" s="12" t="s">
        <v>226</v>
      </c>
      <c r="E1" s="12" t="s">
        <v>193</v>
      </c>
      <c r="F1" s="12" t="s">
        <v>194</v>
      </c>
      <c r="G1" s="12" t="s">
        <v>195</v>
      </c>
      <c r="I1" s="12" t="s">
        <v>172</v>
      </c>
      <c r="J1" s="12" t="s">
        <v>192</v>
      </c>
      <c r="K1" s="12" t="s">
        <v>277</v>
      </c>
      <c r="L1" s="12" t="s">
        <v>278</v>
      </c>
      <c r="M1" s="12" t="s">
        <v>193</v>
      </c>
      <c r="N1" s="12" t="s">
        <v>194</v>
      </c>
      <c r="O1" s="12" t="s">
        <v>195</v>
      </c>
    </row>
    <row r="2" spans="1:15" ht="15.75" x14ac:dyDescent="0.2">
      <c r="A2" s="102">
        <v>1</v>
      </c>
      <c r="B2" s="105" t="s">
        <v>229</v>
      </c>
      <c r="C2" s="26" t="s">
        <v>230</v>
      </c>
      <c r="D2" s="25">
        <v>4</v>
      </c>
      <c r="E2" s="114">
        <f>AVERAGE(D2:D6)</f>
        <v>3.6</v>
      </c>
      <c r="F2" s="113">
        <f>N2</f>
        <v>0.9</v>
      </c>
      <c r="G2" s="102"/>
      <c r="I2" s="15">
        <v>1</v>
      </c>
      <c r="J2" s="19" t="s">
        <v>229</v>
      </c>
      <c r="K2" s="15">
        <f>SUM(D2:D6)</f>
        <v>18</v>
      </c>
      <c r="L2" s="15">
        <v>20</v>
      </c>
      <c r="M2" s="16">
        <f>E2</f>
        <v>3.6</v>
      </c>
      <c r="N2" s="22">
        <f>M2/4</f>
        <v>0.9</v>
      </c>
      <c r="O2" s="19" t="s">
        <v>227</v>
      </c>
    </row>
    <row r="3" spans="1:15" ht="15.75" x14ac:dyDescent="0.2">
      <c r="A3" s="103"/>
      <c r="B3" s="107"/>
      <c r="C3" s="26" t="s">
        <v>231</v>
      </c>
      <c r="D3" s="25">
        <v>4</v>
      </c>
      <c r="E3" s="115"/>
      <c r="F3" s="103"/>
      <c r="G3" s="103"/>
      <c r="I3" s="15">
        <v>2</v>
      </c>
      <c r="J3" s="19" t="s">
        <v>235</v>
      </c>
      <c r="K3" s="15">
        <f>SUM(D7:D8)</f>
        <v>8</v>
      </c>
      <c r="L3" s="15">
        <v>8</v>
      </c>
      <c r="M3" s="15">
        <f>E7</f>
        <v>4</v>
      </c>
      <c r="N3" s="22">
        <f>M3/4</f>
        <v>1</v>
      </c>
      <c r="O3" s="19" t="s">
        <v>227</v>
      </c>
    </row>
    <row r="4" spans="1:15" ht="15.75" x14ac:dyDescent="0.2">
      <c r="A4" s="103"/>
      <c r="B4" s="107"/>
      <c r="C4" s="26" t="s">
        <v>232</v>
      </c>
      <c r="D4" s="25">
        <v>4</v>
      </c>
      <c r="E4" s="115"/>
      <c r="F4" s="103"/>
      <c r="G4" s="103"/>
      <c r="I4" s="15">
        <v>3</v>
      </c>
      <c r="J4" s="19" t="s">
        <v>238</v>
      </c>
      <c r="K4" s="15">
        <f>SUM(D9:D12)</f>
        <v>14</v>
      </c>
      <c r="L4" s="15">
        <v>16</v>
      </c>
      <c r="M4" s="16">
        <f>E9</f>
        <v>3.5</v>
      </c>
      <c r="N4" s="22">
        <f>M4/4</f>
        <v>0.875</v>
      </c>
      <c r="O4" s="19" t="s">
        <v>227</v>
      </c>
    </row>
    <row r="5" spans="1:15" ht="15.75" x14ac:dyDescent="0.2">
      <c r="A5" s="103"/>
      <c r="B5" s="107"/>
      <c r="C5" s="26" t="s">
        <v>233</v>
      </c>
      <c r="D5" s="25">
        <v>3</v>
      </c>
      <c r="E5" s="115"/>
      <c r="F5" s="103"/>
      <c r="G5" s="103"/>
      <c r="I5" s="15">
        <v>4</v>
      </c>
      <c r="J5" s="28" t="s">
        <v>243</v>
      </c>
      <c r="K5" s="15">
        <f>SUM(D13:D17)</f>
        <v>17</v>
      </c>
      <c r="L5" s="15">
        <v>20</v>
      </c>
      <c r="M5" s="16">
        <f>E13</f>
        <v>3.4</v>
      </c>
      <c r="N5" s="22">
        <f>M5/4</f>
        <v>0.85</v>
      </c>
      <c r="O5" s="19" t="s">
        <v>227</v>
      </c>
    </row>
    <row r="6" spans="1:15" ht="15.75" x14ac:dyDescent="0.2">
      <c r="A6" s="104"/>
      <c r="B6" s="106"/>
      <c r="C6" s="26" t="s">
        <v>234</v>
      </c>
      <c r="D6" s="25">
        <v>3</v>
      </c>
      <c r="E6" s="116"/>
      <c r="F6" s="104"/>
      <c r="G6" s="104"/>
      <c r="I6" s="111" t="s">
        <v>279</v>
      </c>
      <c r="J6" s="112"/>
      <c r="K6" s="15">
        <f>SUM(K2:K5)</f>
        <v>57</v>
      </c>
      <c r="L6" s="15">
        <f>SUM(L2:L5)</f>
        <v>64</v>
      </c>
      <c r="M6" s="24">
        <f>AVERAGE(D2:D17)</f>
        <v>3.5625</v>
      </c>
      <c r="N6" s="38">
        <f>K6/L6</f>
        <v>0.890625</v>
      </c>
      <c r="O6" s="19" t="s">
        <v>227</v>
      </c>
    </row>
    <row r="7" spans="1:15" ht="15.75" x14ac:dyDescent="0.2">
      <c r="A7" s="102">
        <v>2</v>
      </c>
      <c r="B7" s="105" t="s">
        <v>235</v>
      </c>
      <c r="C7" s="26" t="s">
        <v>236</v>
      </c>
      <c r="D7" s="25">
        <v>4</v>
      </c>
      <c r="E7" s="102">
        <f>AVERAGE(D7:D8)</f>
        <v>4</v>
      </c>
      <c r="F7" s="113">
        <f>N3</f>
        <v>1</v>
      </c>
      <c r="G7" s="102"/>
    </row>
    <row r="8" spans="1:15" ht="15.75" x14ac:dyDescent="0.2">
      <c r="A8" s="104"/>
      <c r="B8" s="106"/>
      <c r="C8" s="26" t="s">
        <v>237</v>
      </c>
      <c r="D8" s="25">
        <v>4</v>
      </c>
      <c r="E8" s="104"/>
      <c r="F8" s="104"/>
      <c r="G8" s="104"/>
    </row>
    <row r="9" spans="1:15" ht="15.75" x14ac:dyDescent="0.2">
      <c r="A9" s="102">
        <v>3</v>
      </c>
      <c r="B9" s="105" t="s">
        <v>238</v>
      </c>
      <c r="C9" s="26" t="s">
        <v>239</v>
      </c>
      <c r="D9" s="25">
        <v>3</v>
      </c>
      <c r="E9" s="102">
        <f>AVERAGE(D9:D12)</f>
        <v>3.5</v>
      </c>
      <c r="F9" s="113">
        <f>N4</f>
        <v>0.875</v>
      </c>
      <c r="G9" s="102"/>
    </row>
    <row r="10" spans="1:15" ht="15.75" x14ac:dyDescent="0.2">
      <c r="A10" s="103"/>
      <c r="B10" s="107"/>
      <c r="C10" s="26" t="s">
        <v>240</v>
      </c>
      <c r="D10" s="25">
        <v>4</v>
      </c>
      <c r="E10" s="103"/>
      <c r="F10" s="103"/>
      <c r="G10" s="103"/>
    </row>
    <row r="11" spans="1:15" ht="15.75" x14ac:dyDescent="0.2">
      <c r="A11" s="103"/>
      <c r="B11" s="107"/>
      <c r="C11" s="26" t="s">
        <v>241</v>
      </c>
      <c r="D11" s="25">
        <v>3</v>
      </c>
      <c r="E11" s="103"/>
      <c r="F11" s="103"/>
      <c r="G11" s="103"/>
      <c r="M11" s="19" t="s">
        <v>229</v>
      </c>
      <c r="N11" s="23">
        <v>0.9</v>
      </c>
    </row>
    <row r="12" spans="1:15" ht="31.5" x14ac:dyDescent="0.2">
      <c r="A12" s="104"/>
      <c r="B12" s="106"/>
      <c r="C12" s="26" t="s">
        <v>242</v>
      </c>
      <c r="D12" s="25">
        <v>4</v>
      </c>
      <c r="E12" s="104"/>
      <c r="F12" s="104"/>
      <c r="G12" s="104"/>
      <c r="M12" s="19" t="s">
        <v>235</v>
      </c>
      <c r="N12" s="23">
        <v>1</v>
      </c>
    </row>
    <row r="13" spans="1:15" ht="15.75" x14ac:dyDescent="0.2">
      <c r="A13" s="102">
        <v>4</v>
      </c>
      <c r="B13" s="108" t="s">
        <v>243</v>
      </c>
      <c r="C13" s="26" t="s">
        <v>244</v>
      </c>
      <c r="D13" s="25">
        <v>4</v>
      </c>
      <c r="E13" s="102">
        <f>AVERAGE(D13:D17)</f>
        <v>3.4</v>
      </c>
      <c r="F13" s="113">
        <f>N5</f>
        <v>0.85</v>
      </c>
      <c r="G13" s="102"/>
      <c r="M13" s="19" t="s">
        <v>238</v>
      </c>
      <c r="N13" s="23">
        <v>0.875</v>
      </c>
    </row>
    <row r="14" spans="1:15" ht="15.75" x14ac:dyDescent="0.2">
      <c r="A14" s="103"/>
      <c r="B14" s="109"/>
      <c r="C14" s="26" t="s">
        <v>245</v>
      </c>
      <c r="D14" s="25">
        <v>4</v>
      </c>
      <c r="E14" s="103"/>
      <c r="F14" s="103"/>
      <c r="G14" s="103"/>
      <c r="M14" s="28" t="s">
        <v>243</v>
      </c>
      <c r="N14" s="23">
        <v>0.85</v>
      </c>
    </row>
    <row r="15" spans="1:15" ht="15.75" x14ac:dyDescent="0.2">
      <c r="A15" s="103"/>
      <c r="B15" s="109"/>
      <c r="C15" s="26" t="s">
        <v>246</v>
      </c>
      <c r="D15" s="25">
        <v>3</v>
      </c>
      <c r="E15" s="103"/>
      <c r="F15" s="103"/>
      <c r="G15" s="103"/>
    </row>
    <row r="16" spans="1:15" ht="15.75" x14ac:dyDescent="0.2">
      <c r="A16" s="103"/>
      <c r="B16" s="109"/>
      <c r="C16" s="26" t="s">
        <v>247</v>
      </c>
      <c r="D16" s="25">
        <v>3</v>
      </c>
      <c r="E16" s="103"/>
      <c r="F16" s="103"/>
      <c r="G16" s="103"/>
    </row>
    <row r="17" spans="1:7" ht="15.75" x14ac:dyDescent="0.2">
      <c r="A17" s="104"/>
      <c r="B17" s="110"/>
      <c r="C17" s="26" t="s">
        <v>248</v>
      </c>
      <c r="D17" s="25">
        <v>3</v>
      </c>
      <c r="E17" s="104"/>
      <c r="F17" s="104"/>
      <c r="G17" s="104"/>
    </row>
  </sheetData>
  <mergeCells count="21">
    <mergeCell ref="B13:B17"/>
    <mergeCell ref="A13:A17"/>
    <mergeCell ref="I6:J6"/>
    <mergeCell ref="E9:E12"/>
    <mergeCell ref="F9:F12"/>
    <mergeCell ref="G9:G12"/>
    <mergeCell ref="E13:E17"/>
    <mergeCell ref="F13:F17"/>
    <mergeCell ref="G13:G17"/>
    <mergeCell ref="E2:E6"/>
    <mergeCell ref="F2:F6"/>
    <mergeCell ref="G2:G6"/>
    <mergeCell ref="E7:E8"/>
    <mergeCell ref="F7:F8"/>
    <mergeCell ref="G7:G8"/>
    <mergeCell ref="B2:B6"/>
    <mergeCell ref="A2:A6"/>
    <mergeCell ref="A7:A8"/>
    <mergeCell ref="B7:B8"/>
    <mergeCell ref="B9:B12"/>
    <mergeCell ref="A9:A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570F-FAF3-4287-9BFB-34B8E954D01C}">
  <dimension ref="A1:W61"/>
  <sheetViews>
    <sheetView zoomScale="70" zoomScaleNormal="70" workbookViewId="0">
      <selection activeCell="P2" sqref="P2:P8"/>
    </sheetView>
  </sheetViews>
  <sheetFormatPr defaultRowHeight="12.75" x14ac:dyDescent="0.2"/>
  <cols>
    <col min="1" max="1" width="21.5703125" bestFit="1" customWidth="1"/>
    <col min="2" max="10" width="6.5703125" bestFit="1" customWidth="1"/>
    <col min="11" max="11" width="14.140625" customWidth="1"/>
    <col min="12" max="12" width="17" customWidth="1"/>
    <col min="13" max="13" width="15.42578125" customWidth="1"/>
    <col min="14" max="14" width="16.140625" customWidth="1"/>
    <col min="15" max="15" width="7.28515625" customWidth="1"/>
    <col min="16" max="16" width="24.7109375" customWidth="1"/>
    <col min="17" max="17" width="14.42578125" customWidth="1"/>
    <col min="18" max="18" width="13" customWidth="1"/>
    <col min="19" max="19" width="13.7109375" customWidth="1"/>
  </cols>
  <sheetData>
    <row r="1" spans="1:23" ht="31.5" x14ac:dyDescent="0.25">
      <c r="A1" s="50" t="s">
        <v>172</v>
      </c>
      <c r="B1" s="50" t="s">
        <v>251</v>
      </c>
      <c r="C1" s="50" t="s">
        <v>249</v>
      </c>
      <c r="D1" s="50" t="s">
        <v>250</v>
      </c>
      <c r="E1" s="50" t="s">
        <v>252</v>
      </c>
      <c r="F1" s="50" t="s">
        <v>253</v>
      </c>
      <c r="G1" s="50" t="s">
        <v>254</v>
      </c>
      <c r="H1" s="50" t="s">
        <v>255</v>
      </c>
      <c r="I1" s="50" t="s">
        <v>256</v>
      </c>
      <c r="J1" s="50" t="s">
        <v>257</v>
      </c>
      <c r="K1" s="50" t="s">
        <v>258</v>
      </c>
      <c r="L1" s="50" t="s">
        <v>259</v>
      </c>
      <c r="M1" s="50" t="s">
        <v>260</v>
      </c>
      <c r="N1" s="39"/>
      <c r="O1" s="12" t="s">
        <v>172</v>
      </c>
      <c r="P1" s="12" t="s">
        <v>192</v>
      </c>
      <c r="Q1" s="12" t="s">
        <v>277</v>
      </c>
      <c r="R1" s="12" t="s">
        <v>278</v>
      </c>
      <c r="S1" s="12" t="s">
        <v>193</v>
      </c>
      <c r="T1" s="12" t="s">
        <v>194</v>
      </c>
      <c r="U1" s="12" t="s">
        <v>195</v>
      </c>
    </row>
    <row r="2" spans="1:23" ht="15.75" x14ac:dyDescent="0.25">
      <c r="A2" s="35">
        <v>1</v>
      </c>
      <c r="B2" s="51">
        <v>3</v>
      </c>
      <c r="C2" s="51">
        <v>3</v>
      </c>
      <c r="D2" s="51">
        <v>3</v>
      </c>
      <c r="E2" s="52">
        <v>3</v>
      </c>
      <c r="F2" s="52">
        <v>3</v>
      </c>
      <c r="G2" s="51">
        <v>3</v>
      </c>
      <c r="H2" s="51">
        <v>3</v>
      </c>
      <c r="I2" s="52">
        <v>3</v>
      </c>
      <c r="J2" s="52">
        <v>3</v>
      </c>
      <c r="K2" s="51">
        <v>4</v>
      </c>
      <c r="L2" s="52">
        <v>4</v>
      </c>
      <c r="M2" s="51">
        <v>3</v>
      </c>
      <c r="N2" s="39"/>
      <c r="O2" s="41">
        <v>1</v>
      </c>
      <c r="P2" s="56" t="s">
        <v>268</v>
      </c>
      <c r="Q2" s="62">
        <v>435</v>
      </c>
      <c r="R2" s="62">
        <f>4*3*45</f>
        <v>540</v>
      </c>
      <c r="S2" s="42">
        <f>B48</f>
        <v>3.2222222222222223</v>
      </c>
      <c r="T2" s="43">
        <f>S2/4</f>
        <v>0.80555555555555558</v>
      </c>
      <c r="U2" s="44" t="s">
        <v>275</v>
      </c>
      <c r="W2" s="63">
        <f>Q2/R2*100</f>
        <v>80.555555555555557</v>
      </c>
    </row>
    <row r="3" spans="1:23" ht="15.75" x14ac:dyDescent="0.25">
      <c r="A3" s="35">
        <v>2</v>
      </c>
      <c r="B3" s="51">
        <v>3</v>
      </c>
      <c r="C3" s="51">
        <v>3</v>
      </c>
      <c r="D3" s="51">
        <v>4</v>
      </c>
      <c r="E3" s="52">
        <v>3</v>
      </c>
      <c r="F3" s="52">
        <v>4</v>
      </c>
      <c r="G3" s="51">
        <v>3</v>
      </c>
      <c r="H3" s="51">
        <v>4</v>
      </c>
      <c r="I3" s="52">
        <v>4</v>
      </c>
      <c r="J3" s="52">
        <v>3</v>
      </c>
      <c r="K3" s="51">
        <v>4</v>
      </c>
      <c r="L3" s="52">
        <v>4</v>
      </c>
      <c r="M3" s="51">
        <v>4</v>
      </c>
      <c r="N3" s="39"/>
      <c r="O3" s="41">
        <v>2</v>
      </c>
      <c r="P3" s="56" t="s">
        <v>269</v>
      </c>
      <c r="Q3" s="62">
        <f>E47</f>
        <v>292</v>
      </c>
      <c r="R3" s="62">
        <f>4*2*45</f>
        <v>360</v>
      </c>
      <c r="S3" s="42">
        <f>E48</f>
        <v>3.2444444444444445</v>
      </c>
      <c r="T3" s="43">
        <f t="shared" ref="T3:T8" si="0">S3/4</f>
        <v>0.81111111111111112</v>
      </c>
      <c r="U3" s="44" t="s">
        <v>275</v>
      </c>
      <c r="W3" s="63">
        <f t="shared" ref="W3:W9" si="1">Q3/R3*100</f>
        <v>81.111111111111114</v>
      </c>
    </row>
    <row r="4" spans="1:23" ht="15.75" x14ac:dyDescent="0.25">
      <c r="A4" s="35">
        <v>3</v>
      </c>
      <c r="B4" s="51">
        <v>3</v>
      </c>
      <c r="C4" s="51">
        <v>4</v>
      </c>
      <c r="D4" s="51">
        <v>4</v>
      </c>
      <c r="E4" s="52">
        <v>3</v>
      </c>
      <c r="F4" s="52">
        <v>3</v>
      </c>
      <c r="G4" s="51">
        <v>4</v>
      </c>
      <c r="H4" s="51">
        <v>4</v>
      </c>
      <c r="I4" s="52">
        <v>3</v>
      </c>
      <c r="J4" s="52">
        <v>2</v>
      </c>
      <c r="K4" s="51">
        <v>3</v>
      </c>
      <c r="L4" s="52">
        <v>3</v>
      </c>
      <c r="M4" s="51">
        <v>4</v>
      </c>
      <c r="N4" s="39"/>
      <c r="O4" s="41">
        <v>3</v>
      </c>
      <c r="P4" s="56" t="s">
        <v>270</v>
      </c>
      <c r="Q4" s="62">
        <f>G47</f>
        <v>289</v>
      </c>
      <c r="R4" s="62">
        <v>360</v>
      </c>
      <c r="S4" s="42">
        <f>G48</f>
        <v>3.2111111111111112</v>
      </c>
      <c r="T4" s="43">
        <f t="shared" si="0"/>
        <v>0.80277777777777781</v>
      </c>
      <c r="U4" s="44" t="s">
        <v>275</v>
      </c>
      <c r="W4" s="63">
        <f t="shared" si="1"/>
        <v>80.277777777777786</v>
      </c>
    </row>
    <row r="5" spans="1:23" ht="15.75" x14ac:dyDescent="0.25">
      <c r="A5" s="35">
        <v>4</v>
      </c>
      <c r="B5" s="51">
        <v>3</v>
      </c>
      <c r="C5" s="51">
        <v>3</v>
      </c>
      <c r="D5" s="51">
        <v>3</v>
      </c>
      <c r="E5" s="52">
        <v>3</v>
      </c>
      <c r="F5" s="52">
        <v>3</v>
      </c>
      <c r="G5" s="51">
        <v>4</v>
      </c>
      <c r="H5" s="51">
        <v>4</v>
      </c>
      <c r="I5" s="52">
        <v>3</v>
      </c>
      <c r="J5" s="52">
        <v>3</v>
      </c>
      <c r="K5" s="51">
        <v>3</v>
      </c>
      <c r="L5" s="52">
        <v>3</v>
      </c>
      <c r="M5" s="51">
        <v>3</v>
      </c>
      <c r="N5" s="39"/>
      <c r="O5" s="41">
        <v>4</v>
      </c>
      <c r="P5" s="56" t="s">
        <v>271</v>
      </c>
      <c r="Q5" s="62">
        <f>I47</f>
        <v>294</v>
      </c>
      <c r="R5" s="62">
        <v>360</v>
      </c>
      <c r="S5" s="57">
        <f>I48</f>
        <v>3.2666666666666666</v>
      </c>
      <c r="T5" s="43">
        <f t="shared" si="0"/>
        <v>0.81666666666666665</v>
      </c>
      <c r="U5" s="44" t="s">
        <v>276</v>
      </c>
      <c r="W5" s="63">
        <f t="shared" si="1"/>
        <v>81.666666666666671</v>
      </c>
    </row>
    <row r="6" spans="1:23" ht="15.75" x14ac:dyDescent="0.25">
      <c r="A6" s="35">
        <v>5</v>
      </c>
      <c r="B6" s="51">
        <v>3</v>
      </c>
      <c r="C6" s="51">
        <v>3</v>
      </c>
      <c r="D6" s="51">
        <v>3</v>
      </c>
      <c r="E6" s="52">
        <v>3</v>
      </c>
      <c r="F6" s="52">
        <v>3</v>
      </c>
      <c r="G6" s="51">
        <v>3</v>
      </c>
      <c r="H6" s="51">
        <v>3</v>
      </c>
      <c r="I6" s="52">
        <v>4</v>
      </c>
      <c r="J6" s="52">
        <v>4</v>
      </c>
      <c r="K6" s="51">
        <v>3</v>
      </c>
      <c r="L6" s="52">
        <v>4</v>
      </c>
      <c r="M6" s="51">
        <v>4</v>
      </c>
      <c r="N6" s="39"/>
      <c r="O6" s="41">
        <v>5</v>
      </c>
      <c r="P6" s="56" t="s">
        <v>272</v>
      </c>
      <c r="Q6" s="62">
        <f>K47</f>
        <v>147</v>
      </c>
      <c r="R6" s="62">
        <f>4*45</f>
        <v>180</v>
      </c>
      <c r="S6" s="42">
        <f>K48</f>
        <v>3.2666666666666666</v>
      </c>
      <c r="T6" s="43">
        <f t="shared" si="0"/>
        <v>0.81666666666666665</v>
      </c>
      <c r="U6" s="44" t="s">
        <v>276</v>
      </c>
      <c r="W6" s="63">
        <f t="shared" si="1"/>
        <v>81.666666666666671</v>
      </c>
    </row>
    <row r="7" spans="1:23" ht="15.75" x14ac:dyDescent="0.25">
      <c r="A7" s="35">
        <v>6</v>
      </c>
      <c r="B7" s="51">
        <v>3</v>
      </c>
      <c r="C7" s="51">
        <v>3</v>
      </c>
      <c r="D7" s="51">
        <v>4</v>
      </c>
      <c r="E7" s="52">
        <v>3</v>
      </c>
      <c r="F7" s="52">
        <v>3</v>
      </c>
      <c r="G7" s="51">
        <v>3</v>
      </c>
      <c r="H7" s="51">
        <v>3</v>
      </c>
      <c r="I7" s="52">
        <v>4</v>
      </c>
      <c r="J7" s="52">
        <v>4</v>
      </c>
      <c r="K7" s="51">
        <v>3</v>
      </c>
      <c r="L7" s="52">
        <v>3</v>
      </c>
      <c r="M7" s="51">
        <v>4</v>
      </c>
      <c r="N7" s="39"/>
      <c r="O7" s="41">
        <v>6</v>
      </c>
      <c r="P7" s="56" t="s">
        <v>273</v>
      </c>
      <c r="Q7" s="62">
        <f>L47</f>
        <v>150</v>
      </c>
      <c r="R7" s="62">
        <v>180</v>
      </c>
      <c r="S7" s="42">
        <f>L48</f>
        <v>3.3333333333333335</v>
      </c>
      <c r="T7" s="43">
        <f t="shared" si="0"/>
        <v>0.83333333333333337</v>
      </c>
      <c r="U7" s="44" t="s">
        <v>276</v>
      </c>
      <c r="W7" s="63">
        <f t="shared" si="1"/>
        <v>83.333333333333343</v>
      </c>
    </row>
    <row r="8" spans="1:23" ht="15.75" x14ac:dyDescent="0.25">
      <c r="A8" s="35">
        <v>7</v>
      </c>
      <c r="B8" s="51">
        <v>3</v>
      </c>
      <c r="C8" s="51">
        <v>3</v>
      </c>
      <c r="D8" s="51">
        <v>4</v>
      </c>
      <c r="E8" s="52">
        <v>3</v>
      </c>
      <c r="F8" s="52">
        <v>3</v>
      </c>
      <c r="G8" s="51">
        <v>2</v>
      </c>
      <c r="H8" s="51">
        <v>4</v>
      </c>
      <c r="I8" s="52">
        <v>3</v>
      </c>
      <c r="J8" s="52">
        <v>3</v>
      </c>
      <c r="K8" s="51">
        <v>3</v>
      </c>
      <c r="L8" s="52">
        <v>3</v>
      </c>
      <c r="M8" s="51">
        <v>4</v>
      </c>
      <c r="N8" s="39"/>
      <c r="O8" s="41">
        <v>7</v>
      </c>
      <c r="P8" s="56" t="s">
        <v>274</v>
      </c>
      <c r="Q8" s="62">
        <f>M47</f>
        <v>149</v>
      </c>
      <c r="R8" s="62">
        <v>180</v>
      </c>
      <c r="S8" s="42">
        <f>M48</f>
        <v>3.3111111111111109</v>
      </c>
      <c r="T8" s="43">
        <f t="shared" si="0"/>
        <v>0.82777777777777772</v>
      </c>
      <c r="U8" s="44" t="s">
        <v>276</v>
      </c>
      <c r="W8" s="63">
        <f t="shared" si="1"/>
        <v>82.777777777777771</v>
      </c>
    </row>
    <row r="9" spans="1:23" ht="15.75" x14ac:dyDescent="0.25">
      <c r="A9" s="35">
        <v>8</v>
      </c>
      <c r="B9" s="51">
        <v>3</v>
      </c>
      <c r="C9" s="51">
        <v>4</v>
      </c>
      <c r="D9" s="51">
        <v>4</v>
      </c>
      <c r="E9" s="52">
        <v>3</v>
      </c>
      <c r="F9" s="52">
        <v>4</v>
      </c>
      <c r="G9" s="51">
        <v>2</v>
      </c>
      <c r="H9" s="51">
        <v>3</v>
      </c>
      <c r="I9" s="52">
        <v>3</v>
      </c>
      <c r="J9" s="52">
        <v>3</v>
      </c>
      <c r="K9" s="51">
        <v>3</v>
      </c>
      <c r="L9" s="52">
        <v>3</v>
      </c>
      <c r="M9" s="51">
        <v>4</v>
      </c>
      <c r="N9" s="39"/>
      <c r="O9" s="117" t="s">
        <v>279</v>
      </c>
      <c r="P9" s="117"/>
      <c r="Q9" s="62">
        <f>SUM(B47:M47)</f>
        <v>1756</v>
      </c>
      <c r="R9" s="62">
        <f>SUM(R2:R8)</f>
        <v>2160</v>
      </c>
      <c r="S9" s="42">
        <f>AVERAGE(B2:M46)</f>
        <v>3.251851851851852</v>
      </c>
      <c r="T9" s="45">
        <f>Q9/R9</f>
        <v>0.812962962962963</v>
      </c>
      <c r="U9" s="44" t="s">
        <v>276</v>
      </c>
      <c r="W9" s="63">
        <f t="shared" si="1"/>
        <v>81.296296296296305</v>
      </c>
    </row>
    <row r="10" spans="1:23" ht="15.75" x14ac:dyDescent="0.25">
      <c r="A10" s="35">
        <v>9</v>
      </c>
      <c r="B10" s="51">
        <v>3</v>
      </c>
      <c r="C10" s="51">
        <v>3</v>
      </c>
      <c r="D10" s="51">
        <v>3</v>
      </c>
      <c r="E10" s="52">
        <v>3</v>
      </c>
      <c r="F10" s="52">
        <v>3</v>
      </c>
      <c r="G10" s="51">
        <v>3</v>
      </c>
      <c r="H10" s="51">
        <v>3</v>
      </c>
      <c r="I10" s="52">
        <v>3</v>
      </c>
      <c r="J10" s="52">
        <v>3</v>
      </c>
      <c r="K10" s="51">
        <v>3</v>
      </c>
      <c r="L10" s="52">
        <v>3</v>
      </c>
      <c r="M10" s="51">
        <v>3</v>
      </c>
      <c r="N10" s="39"/>
      <c r="O10" s="40"/>
      <c r="P10" s="55"/>
      <c r="Q10" s="55"/>
      <c r="R10" s="55"/>
      <c r="S10" s="55"/>
    </row>
    <row r="11" spans="1:23" ht="15.75" x14ac:dyDescent="0.25">
      <c r="A11" s="35">
        <v>10</v>
      </c>
      <c r="B11" s="51">
        <v>3</v>
      </c>
      <c r="C11" s="51">
        <v>3</v>
      </c>
      <c r="D11" s="51">
        <v>4</v>
      </c>
      <c r="E11" s="52">
        <v>3</v>
      </c>
      <c r="F11" s="52">
        <v>3</v>
      </c>
      <c r="G11" s="51">
        <v>3</v>
      </c>
      <c r="H11" s="51">
        <v>3</v>
      </c>
      <c r="I11" s="52">
        <v>4</v>
      </c>
      <c r="J11" s="52">
        <v>4</v>
      </c>
      <c r="K11" s="51">
        <v>4</v>
      </c>
      <c r="L11" s="52">
        <v>3</v>
      </c>
      <c r="M11" s="51">
        <v>3</v>
      </c>
      <c r="N11" s="39"/>
      <c r="O11" s="40"/>
      <c r="P11" s="55"/>
      <c r="Q11" s="55"/>
      <c r="R11" s="55"/>
      <c r="S11" s="55"/>
    </row>
    <row r="12" spans="1:23" ht="15.75" x14ac:dyDescent="0.25">
      <c r="A12" s="35">
        <v>11</v>
      </c>
      <c r="B12" s="51">
        <v>4</v>
      </c>
      <c r="C12" s="51">
        <v>4</v>
      </c>
      <c r="D12" s="51">
        <v>4</v>
      </c>
      <c r="E12" s="52">
        <v>4</v>
      </c>
      <c r="F12" s="52">
        <v>4</v>
      </c>
      <c r="G12" s="51">
        <v>4</v>
      </c>
      <c r="H12" s="51">
        <v>4</v>
      </c>
      <c r="I12" s="52">
        <v>4</v>
      </c>
      <c r="J12" s="52">
        <v>4</v>
      </c>
      <c r="K12" s="51">
        <v>4</v>
      </c>
      <c r="L12" s="52">
        <v>4</v>
      </c>
      <c r="M12" s="51">
        <v>4</v>
      </c>
      <c r="N12" s="39"/>
      <c r="O12" s="40"/>
      <c r="P12" s="55"/>
      <c r="Q12" s="55"/>
      <c r="R12" s="55"/>
      <c r="S12" s="55"/>
    </row>
    <row r="13" spans="1:23" ht="15.75" x14ac:dyDescent="0.25">
      <c r="A13" s="35">
        <v>12</v>
      </c>
      <c r="B13" s="51">
        <v>3</v>
      </c>
      <c r="C13" s="51">
        <v>3</v>
      </c>
      <c r="D13" s="51">
        <v>4</v>
      </c>
      <c r="E13" s="52">
        <v>4</v>
      </c>
      <c r="F13" s="52">
        <v>3</v>
      </c>
      <c r="G13" s="51">
        <v>3</v>
      </c>
      <c r="H13" s="51">
        <v>3</v>
      </c>
      <c r="I13" s="52">
        <v>4</v>
      </c>
      <c r="J13" s="52">
        <v>3</v>
      </c>
      <c r="K13" s="51">
        <v>2</v>
      </c>
      <c r="L13" s="52">
        <v>3</v>
      </c>
      <c r="M13" s="51">
        <v>3</v>
      </c>
      <c r="N13" s="39"/>
      <c r="O13" s="55"/>
      <c r="P13" s="12" t="s">
        <v>192</v>
      </c>
      <c r="Q13" s="12" t="s">
        <v>194</v>
      </c>
      <c r="R13" s="55"/>
      <c r="S13" s="55"/>
    </row>
    <row r="14" spans="1:23" ht="15.75" x14ac:dyDescent="0.25">
      <c r="A14" s="35">
        <v>13</v>
      </c>
      <c r="B14" s="51">
        <v>3</v>
      </c>
      <c r="C14" s="51">
        <v>4</v>
      </c>
      <c r="D14" s="51">
        <v>4</v>
      </c>
      <c r="E14" s="52">
        <v>4</v>
      </c>
      <c r="F14" s="52">
        <v>3</v>
      </c>
      <c r="G14" s="51">
        <v>3</v>
      </c>
      <c r="H14" s="51">
        <v>3</v>
      </c>
      <c r="I14" s="52">
        <v>4</v>
      </c>
      <c r="J14" s="52">
        <v>3</v>
      </c>
      <c r="K14" s="51">
        <v>2</v>
      </c>
      <c r="L14" s="52">
        <v>4</v>
      </c>
      <c r="M14" s="51">
        <v>4</v>
      </c>
      <c r="N14" s="39"/>
      <c r="P14" s="56" t="s">
        <v>268</v>
      </c>
      <c r="Q14" s="59">
        <v>0.80555555555555558</v>
      </c>
      <c r="R14" s="58"/>
    </row>
    <row r="15" spans="1:23" ht="15.75" x14ac:dyDescent="0.25">
      <c r="A15" s="35">
        <v>14</v>
      </c>
      <c r="B15" s="51">
        <v>3</v>
      </c>
      <c r="C15" s="51">
        <v>3</v>
      </c>
      <c r="D15" s="51">
        <v>3</v>
      </c>
      <c r="E15" s="52">
        <v>3</v>
      </c>
      <c r="F15" s="52">
        <v>3</v>
      </c>
      <c r="G15" s="51">
        <v>4</v>
      </c>
      <c r="H15" s="51">
        <v>3</v>
      </c>
      <c r="I15" s="52">
        <v>4</v>
      </c>
      <c r="J15" s="52">
        <v>4</v>
      </c>
      <c r="K15" s="51">
        <v>4</v>
      </c>
      <c r="L15" s="52">
        <v>3</v>
      </c>
      <c r="M15" s="51">
        <v>3</v>
      </c>
      <c r="N15" s="39"/>
      <c r="P15" s="56" t="s">
        <v>269</v>
      </c>
      <c r="Q15" s="59">
        <v>0.81111111111111112</v>
      </c>
      <c r="R15" s="58"/>
    </row>
    <row r="16" spans="1:23" ht="15.75" x14ac:dyDescent="0.25">
      <c r="A16" s="35">
        <v>15</v>
      </c>
      <c r="B16" s="51">
        <v>4</v>
      </c>
      <c r="C16" s="51">
        <v>3</v>
      </c>
      <c r="D16" s="51">
        <v>4</v>
      </c>
      <c r="E16" s="52">
        <v>4</v>
      </c>
      <c r="F16" s="52">
        <v>4</v>
      </c>
      <c r="G16" s="51">
        <v>2</v>
      </c>
      <c r="H16" s="51">
        <v>3</v>
      </c>
      <c r="I16" s="52">
        <v>3</v>
      </c>
      <c r="J16" s="52">
        <v>4</v>
      </c>
      <c r="K16" s="51">
        <v>4</v>
      </c>
      <c r="L16" s="52">
        <v>4</v>
      </c>
      <c r="M16" s="51">
        <v>4</v>
      </c>
      <c r="N16" s="39"/>
      <c r="P16" s="56" t="s">
        <v>270</v>
      </c>
      <c r="Q16" s="59">
        <v>0.80277777777777781</v>
      </c>
      <c r="R16" s="58"/>
    </row>
    <row r="17" spans="1:18" ht="15.75" x14ac:dyDescent="0.25">
      <c r="A17" s="35">
        <v>16</v>
      </c>
      <c r="B17" s="51">
        <v>4</v>
      </c>
      <c r="C17" s="51">
        <v>3</v>
      </c>
      <c r="D17" s="51">
        <v>3</v>
      </c>
      <c r="E17" s="52">
        <v>4</v>
      </c>
      <c r="F17" s="52">
        <v>4</v>
      </c>
      <c r="G17" s="51">
        <v>3</v>
      </c>
      <c r="H17" s="51">
        <v>3</v>
      </c>
      <c r="I17" s="52">
        <v>3</v>
      </c>
      <c r="J17" s="52">
        <v>3</v>
      </c>
      <c r="K17" s="51">
        <v>4</v>
      </c>
      <c r="L17" s="52">
        <v>4</v>
      </c>
      <c r="M17" s="51">
        <v>4</v>
      </c>
      <c r="N17" s="39"/>
      <c r="P17" s="56" t="s">
        <v>271</v>
      </c>
      <c r="Q17" s="59">
        <v>0.81666666666666665</v>
      </c>
      <c r="R17" s="58"/>
    </row>
    <row r="18" spans="1:18" ht="15.75" x14ac:dyDescent="0.25">
      <c r="A18" s="35">
        <v>17</v>
      </c>
      <c r="B18" s="51">
        <v>3</v>
      </c>
      <c r="C18" s="51">
        <v>3</v>
      </c>
      <c r="D18" s="51">
        <v>4</v>
      </c>
      <c r="E18" s="52">
        <v>4</v>
      </c>
      <c r="F18" s="52">
        <v>4</v>
      </c>
      <c r="G18" s="51">
        <v>4</v>
      </c>
      <c r="H18" s="51">
        <v>3</v>
      </c>
      <c r="I18" s="52">
        <v>4</v>
      </c>
      <c r="J18" s="52">
        <v>4</v>
      </c>
      <c r="K18" s="51">
        <v>4</v>
      </c>
      <c r="L18" s="52">
        <v>4</v>
      </c>
      <c r="M18" s="51">
        <v>4</v>
      </c>
      <c r="N18" s="39"/>
      <c r="P18" s="56" t="s">
        <v>272</v>
      </c>
      <c r="Q18" s="59">
        <v>0.81666666666666665</v>
      </c>
      <c r="R18" s="58"/>
    </row>
    <row r="19" spans="1:18" ht="15.75" x14ac:dyDescent="0.25">
      <c r="A19" s="35">
        <v>18</v>
      </c>
      <c r="B19" s="51">
        <v>3</v>
      </c>
      <c r="C19" s="51">
        <v>3</v>
      </c>
      <c r="D19" s="51">
        <v>3</v>
      </c>
      <c r="E19" s="52">
        <v>3</v>
      </c>
      <c r="F19" s="52">
        <v>3</v>
      </c>
      <c r="G19" s="51">
        <v>3</v>
      </c>
      <c r="H19" s="51">
        <v>3</v>
      </c>
      <c r="I19" s="52">
        <v>3</v>
      </c>
      <c r="J19" s="52">
        <v>3</v>
      </c>
      <c r="K19" s="51">
        <v>3</v>
      </c>
      <c r="L19" s="52">
        <v>3</v>
      </c>
      <c r="M19" s="51">
        <v>4</v>
      </c>
      <c r="N19" s="39"/>
      <c r="P19" s="56" t="s">
        <v>273</v>
      </c>
      <c r="Q19" s="59">
        <v>0.83333333333333337</v>
      </c>
      <c r="R19" s="58"/>
    </row>
    <row r="20" spans="1:18" ht="15.75" x14ac:dyDescent="0.25">
      <c r="A20" s="35">
        <v>19</v>
      </c>
      <c r="B20" s="51">
        <v>3</v>
      </c>
      <c r="C20" s="51">
        <v>3</v>
      </c>
      <c r="D20" s="51">
        <v>3</v>
      </c>
      <c r="E20" s="52">
        <v>3</v>
      </c>
      <c r="F20" s="52">
        <v>3</v>
      </c>
      <c r="G20" s="51">
        <v>2</v>
      </c>
      <c r="H20" s="51">
        <v>3</v>
      </c>
      <c r="I20" s="52">
        <v>3</v>
      </c>
      <c r="J20" s="52">
        <v>3</v>
      </c>
      <c r="K20" s="51">
        <v>3</v>
      </c>
      <c r="L20" s="52">
        <v>3</v>
      </c>
      <c r="M20" s="51">
        <v>3</v>
      </c>
      <c r="N20" s="39"/>
      <c r="P20" s="56" t="s">
        <v>274</v>
      </c>
      <c r="Q20" s="59">
        <v>0.82777777777777772</v>
      </c>
      <c r="R20" s="58"/>
    </row>
    <row r="21" spans="1:18" ht="15.75" x14ac:dyDescent="0.25">
      <c r="A21" s="35">
        <v>20</v>
      </c>
      <c r="B21" s="51">
        <v>3</v>
      </c>
      <c r="C21" s="51">
        <v>3</v>
      </c>
      <c r="D21" s="51">
        <v>3</v>
      </c>
      <c r="E21" s="52">
        <v>4</v>
      </c>
      <c r="F21" s="52">
        <v>3</v>
      </c>
      <c r="G21" s="51">
        <v>4</v>
      </c>
      <c r="H21" s="51">
        <v>4</v>
      </c>
      <c r="I21" s="52">
        <v>3</v>
      </c>
      <c r="J21" s="52">
        <v>4</v>
      </c>
      <c r="K21" s="51">
        <v>4</v>
      </c>
      <c r="L21" s="52">
        <v>4</v>
      </c>
      <c r="M21" s="51">
        <v>4</v>
      </c>
      <c r="N21" s="39"/>
      <c r="Q21" s="58"/>
      <c r="R21" s="58"/>
    </row>
    <row r="22" spans="1:18" ht="15.75" x14ac:dyDescent="0.25">
      <c r="A22" s="35">
        <v>21</v>
      </c>
      <c r="B22" s="51">
        <v>3</v>
      </c>
      <c r="C22" s="51">
        <v>3</v>
      </c>
      <c r="D22" s="51">
        <v>4</v>
      </c>
      <c r="E22" s="52">
        <v>3</v>
      </c>
      <c r="F22" s="52">
        <v>4</v>
      </c>
      <c r="G22" s="51">
        <v>3</v>
      </c>
      <c r="H22" s="51">
        <v>4</v>
      </c>
      <c r="I22" s="52">
        <v>4</v>
      </c>
      <c r="J22" s="52">
        <v>4</v>
      </c>
      <c r="K22" s="51">
        <v>4</v>
      </c>
      <c r="L22" s="52">
        <v>4</v>
      </c>
      <c r="M22" s="51">
        <v>4</v>
      </c>
      <c r="N22" s="39"/>
      <c r="Q22" s="58"/>
      <c r="R22" s="58"/>
    </row>
    <row r="23" spans="1:18" ht="15.75" x14ac:dyDescent="0.25">
      <c r="A23" s="35">
        <v>22</v>
      </c>
      <c r="B23" s="51">
        <v>3</v>
      </c>
      <c r="C23" s="51">
        <v>4</v>
      </c>
      <c r="D23" s="51">
        <v>3</v>
      </c>
      <c r="E23" s="52">
        <v>3</v>
      </c>
      <c r="F23" s="52">
        <v>4</v>
      </c>
      <c r="G23" s="51">
        <v>4</v>
      </c>
      <c r="H23" s="51">
        <v>3</v>
      </c>
      <c r="I23" s="52">
        <v>4</v>
      </c>
      <c r="J23" s="52">
        <v>4</v>
      </c>
      <c r="K23" s="51">
        <v>3</v>
      </c>
      <c r="L23" s="52">
        <v>4</v>
      </c>
      <c r="M23" s="51">
        <v>3</v>
      </c>
      <c r="N23" s="39"/>
    </row>
    <row r="24" spans="1:18" ht="15.75" x14ac:dyDescent="0.25">
      <c r="A24" s="35">
        <v>23</v>
      </c>
      <c r="B24" s="51">
        <v>3</v>
      </c>
      <c r="C24" s="51">
        <v>3</v>
      </c>
      <c r="D24" s="51">
        <v>3</v>
      </c>
      <c r="E24" s="52">
        <v>3</v>
      </c>
      <c r="F24" s="52">
        <v>3</v>
      </c>
      <c r="G24" s="51">
        <v>3</v>
      </c>
      <c r="H24" s="51">
        <v>4</v>
      </c>
      <c r="I24" s="52">
        <v>3</v>
      </c>
      <c r="J24" s="52">
        <v>3</v>
      </c>
      <c r="K24" s="51">
        <v>3</v>
      </c>
      <c r="L24" s="52">
        <v>3</v>
      </c>
      <c r="M24" s="51">
        <v>2</v>
      </c>
      <c r="N24" s="39"/>
    </row>
    <row r="25" spans="1:18" ht="15.75" x14ac:dyDescent="0.25">
      <c r="A25" s="35">
        <v>24</v>
      </c>
      <c r="B25" s="51">
        <v>3</v>
      </c>
      <c r="C25" s="51">
        <v>3</v>
      </c>
      <c r="D25" s="51">
        <v>3</v>
      </c>
      <c r="E25" s="52">
        <v>3</v>
      </c>
      <c r="F25" s="52">
        <v>3</v>
      </c>
      <c r="G25" s="51">
        <v>3</v>
      </c>
      <c r="H25" s="51">
        <v>3</v>
      </c>
      <c r="I25" s="52">
        <v>3</v>
      </c>
      <c r="J25" s="52">
        <v>3</v>
      </c>
      <c r="K25" s="51">
        <v>3</v>
      </c>
      <c r="L25" s="52">
        <v>3</v>
      </c>
      <c r="M25" s="51">
        <v>3</v>
      </c>
      <c r="N25" s="39"/>
    </row>
    <row r="26" spans="1:18" ht="15.75" x14ac:dyDescent="0.25">
      <c r="A26" s="35">
        <v>25</v>
      </c>
      <c r="B26" s="51">
        <v>3</v>
      </c>
      <c r="C26" s="51">
        <v>3</v>
      </c>
      <c r="D26" s="51">
        <v>3</v>
      </c>
      <c r="E26" s="52">
        <v>3</v>
      </c>
      <c r="F26" s="52">
        <v>3</v>
      </c>
      <c r="G26" s="51">
        <v>3</v>
      </c>
      <c r="H26" s="51">
        <v>3</v>
      </c>
      <c r="I26" s="52">
        <v>3</v>
      </c>
      <c r="J26" s="52">
        <v>3</v>
      </c>
      <c r="K26" s="51">
        <v>3</v>
      </c>
      <c r="L26" s="52">
        <v>4</v>
      </c>
      <c r="M26" s="51">
        <v>3</v>
      </c>
      <c r="N26" s="39"/>
    </row>
    <row r="27" spans="1:18" ht="15.75" x14ac:dyDescent="0.25">
      <c r="A27" s="35">
        <v>26</v>
      </c>
      <c r="B27" s="51">
        <v>3</v>
      </c>
      <c r="C27" s="51">
        <v>3</v>
      </c>
      <c r="D27" s="51">
        <v>3</v>
      </c>
      <c r="E27" s="52">
        <v>3</v>
      </c>
      <c r="F27" s="52">
        <v>3</v>
      </c>
      <c r="G27" s="51">
        <v>3</v>
      </c>
      <c r="H27" s="51">
        <v>3</v>
      </c>
      <c r="I27" s="52">
        <v>3</v>
      </c>
      <c r="J27" s="52">
        <v>3</v>
      </c>
      <c r="K27" s="51">
        <v>3</v>
      </c>
      <c r="L27" s="52">
        <v>3</v>
      </c>
      <c r="M27" s="51">
        <v>3</v>
      </c>
      <c r="N27" s="39"/>
    </row>
    <row r="28" spans="1:18" ht="15.75" x14ac:dyDescent="0.25">
      <c r="A28" s="35">
        <v>27</v>
      </c>
      <c r="B28" s="51">
        <v>3</v>
      </c>
      <c r="C28" s="51">
        <v>3</v>
      </c>
      <c r="D28" s="51">
        <v>3</v>
      </c>
      <c r="E28" s="52">
        <v>3</v>
      </c>
      <c r="F28" s="52">
        <v>3</v>
      </c>
      <c r="G28" s="51">
        <v>3</v>
      </c>
      <c r="H28" s="51">
        <v>3</v>
      </c>
      <c r="I28" s="52">
        <v>3</v>
      </c>
      <c r="J28" s="52">
        <v>3</v>
      </c>
      <c r="K28" s="51">
        <v>3</v>
      </c>
      <c r="L28" s="52">
        <v>2</v>
      </c>
      <c r="M28" s="51">
        <v>3</v>
      </c>
      <c r="N28" s="39"/>
    </row>
    <row r="29" spans="1:18" ht="15.75" x14ac:dyDescent="0.25">
      <c r="A29" s="35">
        <v>28</v>
      </c>
      <c r="B29" s="51">
        <v>3</v>
      </c>
      <c r="C29" s="51">
        <v>3</v>
      </c>
      <c r="D29" s="51">
        <v>3</v>
      </c>
      <c r="E29" s="52">
        <v>3</v>
      </c>
      <c r="F29" s="52">
        <v>3</v>
      </c>
      <c r="G29" s="51">
        <v>3</v>
      </c>
      <c r="H29" s="51">
        <v>3</v>
      </c>
      <c r="I29" s="52">
        <v>4</v>
      </c>
      <c r="J29" s="52">
        <v>3</v>
      </c>
      <c r="K29" s="51">
        <v>3</v>
      </c>
      <c r="L29" s="52">
        <v>3</v>
      </c>
      <c r="M29" s="51">
        <v>3</v>
      </c>
      <c r="N29" s="39"/>
    </row>
    <row r="30" spans="1:18" ht="15.75" x14ac:dyDescent="0.25">
      <c r="A30" s="35">
        <v>29</v>
      </c>
      <c r="B30" s="51">
        <v>2</v>
      </c>
      <c r="C30" s="51">
        <v>2</v>
      </c>
      <c r="D30" s="51">
        <v>2</v>
      </c>
      <c r="E30" s="52">
        <v>3</v>
      </c>
      <c r="F30" s="52">
        <v>3</v>
      </c>
      <c r="G30" s="51">
        <v>2</v>
      </c>
      <c r="H30" s="51">
        <v>3</v>
      </c>
      <c r="I30" s="52">
        <v>3</v>
      </c>
      <c r="J30" s="52">
        <v>3</v>
      </c>
      <c r="K30" s="51">
        <v>3</v>
      </c>
      <c r="L30" s="52">
        <v>3</v>
      </c>
      <c r="M30" s="51">
        <v>3</v>
      </c>
      <c r="N30" s="39"/>
    </row>
    <row r="31" spans="1:18" ht="15.75" x14ac:dyDescent="0.25">
      <c r="A31" s="35">
        <v>30</v>
      </c>
      <c r="B31" s="51">
        <v>3</v>
      </c>
      <c r="C31" s="51">
        <v>3</v>
      </c>
      <c r="D31" s="51">
        <v>3</v>
      </c>
      <c r="E31" s="52">
        <v>3</v>
      </c>
      <c r="F31" s="52">
        <v>3</v>
      </c>
      <c r="G31" s="51">
        <v>3</v>
      </c>
      <c r="H31" s="51">
        <v>3</v>
      </c>
      <c r="I31" s="52">
        <v>3</v>
      </c>
      <c r="J31" s="52">
        <v>3</v>
      </c>
      <c r="K31" s="51">
        <v>3</v>
      </c>
      <c r="L31" s="52">
        <v>3</v>
      </c>
      <c r="M31" s="51">
        <v>3</v>
      </c>
      <c r="N31" s="39"/>
    </row>
    <row r="32" spans="1:18" ht="15.75" x14ac:dyDescent="0.25">
      <c r="A32" s="35">
        <v>31</v>
      </c>
      <c r="B32" s="51">
        <v>4</v>
      </c>
      <c r="C32" s="51">
        <v>4</v>
      </c>
      <c r="D32" s="51">
        <v>4</v>
      </c>
      <c r="E32" s="52">
        <v>4</v>
      </c>
      <c r="F32" s="52">
        <v>4</v>
      </c>
      <c r="G32" s="51">
        <v>4</v>
      </c>
      <c r="H32" s="51">
        <v>4</v>
      </c>
      <c r="I32" s="52">
        <v>4</v>
      </c>
      <c r="J32" s="52">
        <v>4</v>
      </c>
      <c r="K32" s="51">
        <v>4</v>
      </c>
      <c r="L32" s="52">
        <v>4</v>
      </c>
      <c r="M32" s="51">
        <v>2</v>
      </c>
      <c r="N32" s="39"/>
    </row>
    <row r="33" spans="1:14" ht="15.75" x14ac:dyDescent="0.25">
      <c r="A33" s="35">
        <v>32</v>
      </c>
      <c r="B33" s="51">
        <v>4</v>
      </c>
      <c r="C33" s="51">
        <v>4</v>
      </c>
      <c r="D33" s="51">
        <v>4</v>
      </c>
      <c r="E33" s="52">
        <v>4</v>
      </c>
      <c r="F33" s="52">
        <v>4</v>
      </c>
      <c r="G33" s="51">
        <v>4</v>
      </c>
      <c r="H33" s="51">
        <v>4</v>
      </c>
      <c r="I33" s="52">
        <v>4</v>
      </c>
      <c r="J33" s="52">
        <v>4</v>
      </c>
      <c r="K33" s="51">
        <v>3</v>
      </c>
      <c r="L33" s="52">
        <v>3</v>
      </c>
      <c r="M33" s="51">
        <v>4</v>
      </c>
      <c r="N33" s="39"/>
    </row>
    <row r="34" spans="1:14" ht="15.75" x14ac:dyDescent="0.25">
      <c r="A34" s="35">
        <v>33</v>
      </c>
      <c r="B34" s="51">
        <v>4</v>
      </c>
      <c r="C34" s="51">
        <v>3</v>
      </c>
      <c r="D34" s="51">
        <v>4</v>
      </c>
      <c r="E34" s="52">
        <v>3</v>
      </c>
      <c r="F34" s="52">
        <v>4</v>
      </c>
      <c r="G34" s="51">
        <v>4</v>
      </c>
      <c r="H34" s="51">
        <v>3</v>
      </c>
      <c r="I34" s="52">
        <v>3</v>
      </c>
      <c r="J34" s="52">
        <v>3</v>
      </c>
      <c r="K34" s="51">
        <v>4</v>
      </c>
      <c r="L34" s="52">
        <v>4</v>
      </c>
      <c r="M34" s="51">
        <v>3</v>
      </c>
      <c r="N34" s="39"/>
    </row>
    <row r="35" spans="1:14" ht="15.75" x14ac:dyDescent="0.25">
      <c r="A35" s="35">
        <v>34</v>
      </c>
      <c r="B35" s="51">
        <v>3</v>
      </c>
      <c r="C35" s="51">
        <v>3</v>
      </c>
      <c r="D35" s="51">
        <v>3</v>
      </c>
      <c r="E35" s="52">
        <v>2</v>
      </c>
      <c r="F35" s="52">
        <v>3</v>
      </c>
      <c r="G35" s="51">
        <v>3</v>
      </c>
      <c r="H35" s="51">
        <v>3</v>
      </c>
      <c r="I35" s="52">
        <v>2</v>
      </c>
      <c r="J35" s="52">
        <v>3</v>
      </c>
      <c r="K35" s="51">
        <v>3</v>
      </c>
      <c r="L35" s="52">
        <v>3</v>
      </c>
      <c r="M35" s="51">
        <v>3</v>
      </c>
      <c r="N35" s="39"/>
    </row>
    <row r="36" spans="1:14" ht="15.75" x14ac:dyDescent="0.25">
      <c r="A36" s="35">
        <v>35</v>
      </c>
      <c r="B36" s="51">
        <v>3</v>
      </c>
      <c r="C36" s="51">
        <v>4</v>
      </c>
      <c r="D36" s="51">
        <v>4</v>
      </c>
      <c r="E36" s="52">
        <v>4</v>
      </c>
      <c r="F36" s="52">
        <v>4</v>
      </c>
      <c r="G36" s="51">
        <v>3</v>
      </c>
      <c r="H36" s="51">
        <v>3</v>
      </c>
      <c r="I36" s="52">
        <v>3</v>
      </c>
      <c r="J36" s="52">
        <v>3</v>
      </c>
      <c r="K36" s="51">
        <v>3</v>
      </c>
      <c r="L36" s="52">
        <v>3</v>
      </c>
      <c r="M36" s="51">
        <v>3</v>
      </c>
      <c r="N36" s="39"/>
    </row>
    <row r="37" spans="1:14" ht="15.75" x14ac:dyDescent="0.25">
      <c r="A37" s="35">
        <v>36</v>
      </c>
      <c r="B37" s="51">
        <v>3</v>
      </c>
      <c r="C37" s="51">
        <v>4</v>
      </c>
      <c r="D37" s="51">
        <v>3</v>
      </c>
      <c r="E37" s="52">
        <v>4</v>
      </c>
      <c r="F37" s="52">
        <v>3</v>
      </c>
      <c r="G37" s="51">
        <v>3</v>
      </c>
      <c r="H37" s="51">
        <v>3</v>
      </c>
      <c r="I37" s="52">
        <v>3</v>
      </c>
      <c r="J37" s="52">
        <v>3</v>
      </c>
      <c r="K37" s="51">
        <v>3</v>
      </c>
      <c r="L37" s="52">
        <v>4</v>
      </c>
      <c r="M37" s="51">
        <v>3</v>
      </c>
      <c r="N37" s="39"/>
    </row>
    <row r="38" spans="1:14" ht="15.75" x14ac:dyDescent="0.25">
      <c r="A38" s="35">
        <v>37</v>
      </c>
      <c r="B38" s="51">
        <v>3</v>
      </c>
      <c r="C38" s="51">
        <v>3</v>
      </c>
      <c r="D38" s="51">
        <v>3</v>
      </c>
      <c r="E38" s="52">
        <v>3</v>
      </c>
      <c r="F38" s="52">
        <v>3</v>
      </c>
      <c r="G38" s="51">
        <v>3</v>
      </c>
      <c r="H38" s="51">
        <v>4</v>
      </c>
      <c r="I38" s="52">
        <v>3</v>
      </c>
      <c r="J38" s="52">
        <v>3</v>
      </c>
      <c r="K38" s="51">
        <v>3</v>
      </c>
      <c r="L38" s="52">
        <v>3</v>
      </c>
      <c r="M38" s="51">
        <v>3</v>
      </c>
      <c r="N38" s="39"/>
    </row>
    <row r="39" spans="1:14" ht="15.75" x14ac:dyDescent="0.25">
      <c r="A39" s="35">
        <v>38</v>
      </c>
      <c r="B39" s="51">
        <v>3</v>
      </c>
      <c r="C39" s="51">
        <v>3</v>
      </c>
      <c r="D39" s="51">
        <v>4</v>
      </c>
      <c r="E39" s="52">
        <v>3</v>
      </c>
      <c r="F39" s="52">
        <v>3</v>
      </c>
      <c r="G39" s="51">
        <v>3</v>
      </c>
      <c r="H39" s="51">
        <v>4</v>
      </c>
      <c r="I39" s="52">
        <v>3</v>
      </c>
      <c r="J39" s="52">
        <v>4</v>
      </c>
      <c r="K39" s="51">
        <v>4</v>
      </c>
      <c r="L39" s="52">
        <v>4</v>
      </c>
      <c r="M39" s="51">
        <v>4</v>
      </c>
      <c r="N39" s="39"/>
    </row>
    <row r="40" spans="1:14" ht="15.75" x14ac:dyDescent="0.25">
      <c r="A40" s="35">
        <v>39</v>
      </c>
      <c r="B40" s="51">
        <v>3</v>
      </c>
      <c r="C40" s="51">
        <v>3</v>
      </c>
      <c r="D40" s="51">
        <v>3</v>
      </c>
      <c r="E40" s="52">
        <v>3</v>
      </c>
      <c r="F40" s="52">
        <v>3</v>
      </c>
      <c r="G40" s="51">
        <v>3</v>
      </c>
      <c r="H40" s="51">
        <v>3</v>
      </c>
      <c r="I40" s="52">
        <v>3</v>
      </c>
      <c r="J40" s="52">
        <v>3</v>
      </c>
      <c r="K40" s="51">
        <v>3</v>
      </c>
      <c r="L40" s="52">
        <v>3</v>
      </c>
      <c r="M40" s="51">
        <v>3</v>
      </c>
      <c r="N40" s="39"/>
    </row>
    <row r="41" spans="1:14" ht="15.75" x14ac:dyDescent="0.25">
      <c r="A41" s="35">
        <v>40</v>
      </c>
      <c r="B41" s="51">
        <v>3</v>
      </c>
      <c r="C41" s="51">
        <v>3</v>
      </c>
      <c r="D41" s="51">
        <v>3</v>
      </c>
      <c r="E41" s="52">
        <v>3</v>
      </c>
      <c r="F41" s="52">
        <v>3</v>
      </c>
      <c r="G41" s="51">
        <v>3</v>
      </c>
      <c r="H41" s="51">
        <v>3</v>
      </c>
      <c r="I41" s="52">
        <v>3</v>
      </c>
      <c r="J41" s="52">
        <v>2</v>
      </c>
      <c r="K41" s="51">
        <v>3</v>
      </c>
      <c r="L41" s="52">
        <v>3</v>
      </c>
      <c r="M41" s="51">
        <v>3</v>
      </c>
      <c r="N41" s="39"/>
    </row>
    <row r="42" spans="1:14" ht="15.75" x14ac:dyDescent="0.25">
      <c r="A42" s="35">
        <v>41</v>
      </c>
      <c r="B42" s="51">
        <v>3</v>
      </c>
      <c r="C42" s="51">
        <v>3</v>
      </c>
      <c r="D42" s="51">
        <v>3</v>
      </c>
      <c r="E42" s="52">
        <v>3</v>
      </c>
      <c r="F42" s="52">
        <v>3</v>
      </c>
      <c r="G42" s="51">
        <v>3</v>
      </c>
      <c r="H42" s="51">
        <v>3</v>
      </c>
      <c r="I42" s="52">
        <v>3</v>
      </c>
      <c r="J42" s="52">
        <v>3</v>
      </c>
      <c r="K42" s="51">
        <v>3</v>
      </c>
      <c r="L42" s="52">
        <v>3</v>
      </c>
      <c r="M42" s="51">
        <v>3</v>
      </c>
      <c r="N42" s="39"/>
    </row>
    <row r="43" spans="1:14" ht="15.75" x14ac:dyDescent="0.25">
      <c r="A43" s="35">
        <v>42</v>
      </c>
      <c r="B43" s="51">
        <v>3</v>
      </c>
      <c r="C43" s="51">
        <v>3</v>
      </c>
      <c r="D43" s="51">
        <v>3</v>
      </c>
      <c r="E43" s="52">
        <v>3</v>
      </c>
      <c r="F43" s="52">
        <v>3</v>
      </c>
      <c r="G43" s="51">
        <v>3</v>
      </c>
      <c r="H43" s="51">
        <v>3</v>
      </c>
      <c r="I43" s="52">
        <v>3</v>
      </c>
      <c r="J43" s="52">
        <v>3</v>
      </c>
      <c r="K43" s="51">
        <v>3</v>
      </c>
      <c r="L43" s="52">
        <v>3</v>
      </c>
      <c r="M43" s="51">
        <v>3</v>
      </c>
      <c r="N43" s="39"/>
    </row>
    <row r="44" spans="1:14" ht="15.75" x14ac:dyDescent="0.25">
      <c r="A44" s="35">
        <v>43</v>
      </c>
      <c r="B44" s="51">
        <v>3</v>
      </c>
      <c r="C44" s="51">
        <v>3</v>
      </c>
      <c r="D44" s="51">
        <v>3</v>
      </c>
      <c r="E44" s="52">
        <v>3</v>
      </c>
      <c r="F44" s="52">
        <v>3</v>
      </c>
      <c r="G44" s="51">
        <v>3</v>
      </c>
      <c r="H44" s="51">
        <v>3</v>
      </c>
      <c r="I44" s="52">
        <v>3</v>
      </c>
      <c r="J44" s="52">
        <v>3</v>
      </c>
      <c r="K44" s="51">
        <v>3</v>
      </c>
      <c r="L44" s="52">
        <v>3</v>
      </c>
      <c r="M44" s="51">
        <v>3</v>
      </c>
      <c r="N44" s="39"/>
    </row>
    <row r="45" spans="1:14" ht="15.75" x14ac:dyDescent="0.25">
      <c r="A45" s="35">
        <v>44</v>
      </c>
      <c r="B45" s="51">
        <v>3</v>
      </c>
      <c r="C45" s="51">
        <v>3</v>
      </c>
      <c r="D45" s="51">
        <v>3</v>
      </c>
      <c r="E45" s="52">
        <v>3</v>
      </c>
      <c r="F45" s="52">
        <v>3</v>
      </c>
      <c r="G45" s="51">
        <v>3</v>
      </c>
      <c r="H45" s="51">
        <v>3</v>
      </c>
      <c r="I45" s="52">
        <v>3</v>
      </c>
      <c r="J45" s="52">
        <v>3</v>
      </c>
      <c r="K45" s="51">
        <v>3</v>
      </c>
      <c r="L45" s="52">
        <v>3</v>
      </c>
      <c r="M45" s="51">
        <v>3</v>
      </c>
      <c r="N45" s="39"/>
    </row>
    <row r="46" spans="1:14" ht="15.75" x14ac:dyDescent="0.25">
      <c r="A46" s="35">
        <v>45</v>
      </c>
      <c r="B46" s="51">
        <v>3</v>
      </c>
      <c r="C46" s="51">
        <v>3</v>
      </c>
      <c r="D46" s="51">
        <v>4</v>
      </c>
      <c r="E46" s="52">
        <v>3</v>
      </c>
      <c r="F46" s="52">
        <v>3</v>
      </c>
      <c r="G46" s="51">
        <v>4</v>
      </c>
      <c r="H46" s="51">
        <v>4</v>
      </c>
      <c r="I46" s="52">
        <v>3</v>
      </c>
      <c r="J46" s="52">
        <v>3</v>
      </c>
      <c r="K46" s="51">
        <v>4</v>
      </c>
      <c r="L46" s="52">
        <v>3</v>
      </c>
      <c r="M46" s="51">
        <v>3</v>
      </c>
      <c r="N46" s="39"/>
    </row>
    <row r="47" spans="1:14" ht="37.5" x14ac:dyDescent="0.25">
      <c r="A47" s="36" t="s">
        <v>173</v>
      </c>
      <c r="B47" s="119">
        <f>SUM(B2:D46)</f>
        <v>435</v>
      </c>
      <c r="C47" s="119"/>
      <c r="D47" s="119"/>
      <c r="E47" s="119">
        <f>SUM(E2:F46)</f>
        <v>292</v>
      </c>
      <c r="F47" s="119"/>
      <c r="G47" s="119">
        <f>SUM(G2:H46)</f>
        <v>289</v>
      </c>
      <c r="H47" s="119"/>
      <c r="I47" s="119">
        <f>SUM(I2:J46)</f>
        <v>294</v>
      </c>
      <c r="J47" s="119"/>
      <c r="K47" s="37">
        <f>SUM(K2:K46)</f>
        <v>147</v>
      </c>
      <c r="L47" s="37">
        <f>SUM(L2:L46)</f>
        <v>150</v>
      </c>
      <c r="M47" s="37">
        <f>SUM(M2:M46)</f>
        <v>149</v>
      </c>
      <c r="N47" s="39"/>
    </row>
    <row r="48" spans="1:14" ht="28.5" customHeight="1" x14ac:dyDescent="0.25">
      <c r="A48" s="36" t="s">
        <v>174</v>
      </c>
      <c r="B48" s="120">
        <f>AVERAGE(B2:D46)</f>
        <v>3.2222222222222223</v>
      </c>
      <c r="C48" s="120"/>
      <c r="D48" s="120"/>
      <c r="E48" s="120">
        <f>E47/90</f>
        <v>3.2444444444444445</v>
      </c>
      <c r="F48" s="120"/>
      <c r="G48" s="120">
        <f>G47/90</f>
        <v>3.2111111111111112</v>
      </c>
      <c r="H48" s="120"/>
      <c r="I48" s="120">
        <f>I47/90</f>
        <v>3.2666666666666666</v>
      </c>
      <c r="J48" s="120"/>
      <c r="K48" s="53">
        <f>K47/45</f>
        <v>3.2666666666666666</v>
      </c>
      <c r="L48" s="53">
        <f t="shared" ref="L48:M48" si="2">L47/45</f>
        <v>3.3333333333333335</v>
      </c>
      <c r="M48" s="53">
        <f t="shared" si="2"/>
        <v>3.3111111111111109</v>
      </c>
      <c r="N48" s="39"/>
    </row>
    <row r="49" spans="1:14" ht="44.25" customHeight="1" x14ac:dyDescent="0.25">
      <c r="A49" s="36" t="s">
        <v>175</v>
      </c>
      <c r="B49" s="118">
        <f>B47/(4*3*45)</f>
        <v>0.80555555555555558</v>
      </c>
      <c r="C49" s="118"/>
      <c r="D49" s="118"/>
      <c r="E49" s="118">
        <f>E47/(4*45*2)</f>
        <v>0.81111111111111112</v>
      </c>
      <c r="F49" s="118"/>
      <c r="G49" s="118">
        <f t="shared" ref="G49" si="3">G47/(4*45*2)</f>
        <v>0.80277777777777781</v>
      </c>
      <c r="H49" s="118"/>
      <c r="I49" s="118">
        <f t="shared" ref="I49" si="4">I47/(4*45*2)</f>
        <v>0.81666666666666665</v>
      </c>
      <c r="J49" s="118"/>
      <c r="K49" s="54">
        <f>K47/(4*45)</f>
        <v>0.81666666666666665</v>
      </c>
      <c r="L49" s="54">
        <f t="shared" ref="L49:M49" si="5">L47/(4*45)</f>
        <v>0.83333333333333337</v>
      </c>
      <c r="M49" s="54">
        <f t="shared" si="5"/>
        <v>0.82777777777777772</v>
      </c>
      <c r="N49" s="39"/>
    </row>
    <row r="50" spans="1:14" ht="15.75" x14ac:dyDescent="0.25">
      <c r="A50" s="39"/>
      <c r="B50" s="49"/>
      <c r="C50" s="49"/>
      <c r="D50" s="49"/>
      <c r="E50" s="49"/>
      <c r="F50" s="49"/>
      <c r="G50" s="49"/>
      <c r="H50" s="49"/>
      <c r="I50" s="49"/>
      <c r="J50" s="49"/>
      <c r="K50" s="49"/>
      <c r="L50" s="49"/>
      <c r="M50" s="49"/>
      <c r="N50" s="39"/>
    </row>
    <row r="51" spans="1:14" ht="15.75" x14ac:dyDescent="0.25">
      <c r="A51" s="39"/>
      <c r="B51" s="49"/>
      <c r="C51" s="49"/>
      <c r="D51" s="49"/>
      <c r="E51" s="49"/>
      <c r="F51" s="49"/>
      <c r="G51" s="49"/>
      <c r="H51" s="49"/>
      <c r="I51" s="49"/>
      <c r="J51" s="49"/>
      <c r="K51" s="49"/>
      <c r="L51" s="49"/>
      <c r="M51" s="49"/>
      <c r="N51" s="39"/>
    </row>
    <row r="52" spans="1:14" x14ac:dyDescent="0.2">
      <c r="B52" s="7"/>
      <c r="C52" s="7"/>
      <c r="D52" s="7"/>
      <c r="E52" s="7"/>
      <c r="F52" s="7"/>
      <c r="G52" s="7"/>
      <c r="H52" s="7"/>
      <c r="I52" s="7"/>
      <c r="J52" s="7"/>
      <c r="K52" s="7"/>
      <c r="L52" s="7"/>
      <c r="M52" s="7"/>
    </row>
    <row r="54" spans="1:14" x14ac:dyDescent="0.2">
      <c r="B54" s="5"/>
      <c r="C54" s="5"/>
    </row>
    <row r="55" spans="1:14" x14ac:dyDescent="0.2">
      <c r="B55" s="5"/>
      <c r="C55" s="8"/>
    </row>
    <row r="56" spans="1:14" x14ac:dyDescent="0.2">
      <c r="B56" s="5"/>
      <c r="C56" s="8"/>
    </row>
    <row r="57" spans="1:14" x14ac:dyDescent="0.2">
      <c r="B57" s="5"/>
      <c r="C57" s="8"/>
    </row>
    <row r="58" spans="1:14" x14ac:dyDescent="0.2">
      <c r="B58" s="5"/>
      <c r="C58" s="6"/>
    </row>
    <row r="59" spans="1:14" x14ac:dyDescent="0.2">
      <c r="B59" s="5"/>
      <c r="C59" s="8"/>
    </row>
    <row r="60" spans="1:14" x14ac:dyDescent="0.2">
      <c r="B60" s="5"/>
      <c r="C60" s="8"/>
    </row>
    <row r="61" spans="1:14" x14ac:dyDescent="0.2">
      <c r="B61" s="5"/>
      <c r="C61" s="8"/>
    </row>
  </sheetData>
  <mergeCells count="13">
    <mergeCell ref="O9:P9"/>
    <mergeCell ref="B49:D49"/>
    <mergeCell ref="E49:F49"/>
    <mergeCell ref="G49:H49"/>
    <mergeCell ref="I49:J49"/>
    <mergeCell ref="B47:D47"/>
    <mergeCell ref="E47:F47"/>
    <mergeCell ref="G47:H47"/>
    <mergeCell ref="I47:J47"/>
    <mergeCell ref="B48:D48"/>
    <mergeCell ref="E48:F48"/>
    <mergeCell ref="G48:H48"/>
    <mergeCell ref="I48:J4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B6FB3-C9E3-406E-AECB-7E4EB41BE658}">
  <dimension ref="A1:AC55"/>
  <sheetViews>
    <sheetView zoomScale="70" zoomScaleNormal="70" workbookViewId="0">
      <selection activeCell="T2" sqref="T2"/>
    </sheetView>
  </sheetViews>
  <sheetFormatPr defaultRowHeight="12.75" x14ac:dyDescent="0.2"/>
  <cols>
    <col min="1" max="1" width="20.5703125" style="29" bestFit="1" customWidth="1"/>
    <col min="2" max="10" width="6.5703125" style="29" bestFit="1" customWidth="1"/>
    <col min="11" max="17" width="8" style="29" bestFit="1" customWidth="1"/>
    <col min="19" max="19" width="7.85546875" customWidth="1"/>
    <col min="20" max="20" width="21.5703125" customWidth="1"/>
    <col min="21" max="21" width="7.140625" customWidth="1"/>
    <col min="22" max="22" width="21.140625" customWidth="1"/>
    <col min="23" max="23" width="13.140625" customWidth="1"/>
    <col min="24" max="24" width="14.5703125" customWidth="1"/>
  </cols>
  <sheetData>
    <row r="1" spans="1:29" ht="15.75" x14ac:dyDescent="0.2">
      <c r="A1" s="33" t="s">
        <v>172</v>
      </c>
      <c r="B1" s="34" t="s">
        <v>251</v>
      </c>
      <c r="C1" s="34" t="s">
        <v>249</v>
      </c>
      <c r="D1" s="34" t="s">
        <v>250</v>
      </c>
      <c r="E1" s="34" t="s">
        <v>252</v>
      </c>
      <c r="F1" s="33" t="s">
        <v>253</v>
      </c>
      <c r="G1" s="33" t="s">
        <v>254</v>
      </c>
      <c r="H1" s="33" t="s">
        <v>255</v>
      </c>
      <c r="I1" s="33" t="s">
        <v>256</v>
      </c>
      <c r="J1" s="34" t="s">
        <v>257</v>
      </c>
      <c r="K1" s="34" t="s">
        <v>258</v>
      </c>
      <c r="L1" s="34" t="s">
        <v>259</v>
      </c>
      <c r="M1" s="34" t="s">
        <v>260</v>
      </c>
      <c r="N1" s="33" t="s">
        <v>261</v>
      </c>
      <c r="O1" s="33" t="s">
        <v>262</v>
      </c>
      <c r="P1" s="33" t="s">
        <v>263</v>
      </c>
      <c r="Q1" s="33" t="s">
        <v>264</v>
      </c>
      <c r="S1" s="12" t="s">
        <v>172</v>
      </c>
      <c r="T1" s="12" t="s">
        <v>192</v>
      </c>
      <c r="U1" s="12" t="s">
        <v>277</v>
      </c>
      <c r="V1" s="12" t="s">
        <v>278</v>
      </c>
      <c r="W1" s="12" t="s">
        <v>280</v>
      </c>
      <c r="X1" s="12" t="s">
        <v>194</v>
      </c>
      <c r="Y1" s="12" t="s">
        <v>195</v>
      </c>
    </row>
    <row r="2" spans="1:29" ht="15.75" x14ac:dyDescent="0.25">
      <c r="A2" s="35">
        <v>1</v>
      </c>
      <c r="B2" s="82">
        <v>4</v>
      </c>
      <c r="C2" s="82">
        <v>4</v>
      </c>
      <c r="D2" s="82">
        <v>4</v>
      </c>
      <c r="E2" s="82">
        <v>4</v>
      </c>
      <c r="F2" s="82">
        <v>4</v>
      </c>
      <c r="G2" s="82">
        <v>3</v>
      </c>
      <c r="H2" s="82">
        <v>3</v>
      </c>
      <c r="I2" s="82">
        <v>3</v>
      </c>
      <c r="J2" s="82">
        <v>4</v>
      </c>
      <c r="K2" s="82">
        <v>3</v>
      </c>
      <c r="L2" s="82">
        <v>4</v>
      </c>
      <c r="M2" s="82">
        <v>4</v>
      </c>
      <c r="N2" s="82">
        <v>3</v>
      </c>
      <c r="O2" s="82">
        <v>3</v>
      </c>
      <c r="P2" s="82">
        <v>3</v>
      </c>
      <c r="Q2" s="82">
        <v>3</v>
      </c>
      <c r="S2" s="41">
        <v>1</v>
      </c>
      <c r="T2" s="35" t="s">
        <v>176</v>
      </c>
      <c r="U2" s="15">
        <f>SUM(B2:E46)</f>
        <v>589</v>
      </c>
      <c r="V2" s="15">
        <f>4*4*45</f>
        <v>720</v>
      </c>
      <c r="W2" s="42">
        <f>B48</f>
        <v>3.2722222222222221</v>
      </c>
      <c r="X2" s="43">
        <f>W2/4</f>
        <v>0.81805555555555554</v>
      </c>
      <c r="Y2" s="44" t="s">
        <v>266</v>
      </c>
      <c r="AC2" s="8"/>
    </row>
    <row r="3" spans="1:29" ht="15.75" x14ac:dyDescent="0.25">
      <c r="A3" s="35">
        <v>2</v>
      </c>
      <c r="B3" s="82">
        <v>2</v>
      </c>
      <c r="C3" s="82">
        <v>3</v>
      </c>
      <c r="D3" s="82">
        <v>3</v>
      </c>
      <c r="E3" s="82">
        <v>2</v>
      </c>
      <c r="F3" s="82">
        <v>3</v>
      </c>
      <c r="G3" s="82">
        <v>2</v>
      </c>
      <c r="H3" s="82">
        <v>3</v>
      </c>
      <c r="I3" s="82">
        <v>4</v>
      </c>
      <c r="J3" s="82">
        <v>4</v>
      </c>
      <c r="K3" s="82">
        <v>3</v>
      </c>
      <c r="L3" s="82">
        <v>3</v>
      </c>
      <c r="M3" s="82">
        <v>2</v>
      </c>
      <c r="N3" s="82">
        <v>4</v>
      </c>
      <c r="O3" s="82">
        <v>3</v>
      </c>
      <c r="P3" s="82">
        <v>4</v>
      </c>
      <c r="Q3" s="82">
        <v>4</v>
      </c>
      <c r="S3" s="41">
        <v>2</v>
      </c>
      <c r="T3" s="35" t="s">
        <v>177</v>
      </c>
      <c r="U3" s="15">
        <f>SUM(F2:I46)</f>
        <v>581</v>
      </c>
      <c r="V3" s="15">
        <f t="shared" ref="V3:V5" si="0">4*4*45</f>
        <v>720</v>
      </c>
      <c r="W3" s="42">
        <f>F48</f>
        <v>3.2277777777777779</v>
      </c>
      <c r="X3" s="43">
        <f>W3/4</f>
        <v>0.80694444444444446</v>
      </c>
      <c r="Y3" s="44" t="s">
        <v>267</v>
      </c>
      <c r="AC3" s="8"/>
    </row>
    <row r="4" spans="1:29" ht="15.75" x14ac:dyDescent="0.25">
      <c r="A4" s="35">
        <v>3</v>
      </c>
      <c r="B4" s="82">
        <v>3</v>
      </c>
      <c r="C4" s="82">
        <v>3</v>
      </c>
      <c r="D4" s="82">
        <v>4</v>
      </c>
      <c r="E4" s="82">
        <v>3</v>
      </c>
      <c r="F4" s="82">
        <v>3</v>
      </c>
      <c r="G4" s="82">
        <v>2</v>
      </c>
      <c r="H4" s="82">
        <v>4</v>
      </c>
      <c r="I4" s="82">
        <v>3</v>
      </c>
      <c r="J4" s="82">
        <v>3</v>
      </c>
      <c r="K4" s="82">
        <v>2</v>
      </c>
      <c r="L4" s="82">
        <v>3</v>
      </c>
      <c r="M4" s="82">
        <v>4</v>
      </c>
      <c r="N4" s="82">
        <v>3</v>
      </c>
      <c r="O4" s="82">
        <v>4</v>
      </c>
      <c r="P4" s="82">
        <v>3</v>
      </c>
      <c r="Q4" s="82">
        <v>4</v>
      </c>
      <c r="S4" s="41">
        <v>3</v>
      </c>
      <c r="T4" s="35" t="s">
        <v>178</v>
      </c>
      <c r="U4" s="15">
        <f>SUM(J2:M46)</f>
        <v>580</v>
      </c>
      <c r="V4" s="15">
        <f t="shared" si="0"/>
        <v>720</v>
      </c>
      <c r="W4" s="42">
        <f>J48</f>
        <v>3.2222222222222223</v>
      </c>
      <c r="X4" s="43">
        <f>W4/4</f>
        <v>0.80555555555555558</v>
      </c>
      <c r="Y4" s="44" t="s">
        <v>267</v>
      </c>
      <c r="AC4" s="8"/>
    </row>
    <row r="5" spans="1:29" ht="15.75" x14ac:dyDescent="0.25">
      <c r="A5" s="35">
        <v>4</v>
      </c>
      <c r="B5" s="82">
        <v>3</v>
      </c>
      <c r="C5" s="82">
        <v>3</v>
      </c>
      <c r="D5" s="82">
        <v>3</v>
      </c>
      <c r="E5" s="82">
        <v>3</v>
      </c>
      <c r="F5" s="82">
        <v>3</v>
      </c>
      <c r="G5" s="82">
        <v>3</v>
      </c>
      <c r="H5" s="82">
        <v>3</v>
      </c>
      <c r="I5" s="82">
        <v>3</v>
      </c>
      <c r="J5" s="82">
        <v>4</v>
      </c>
      <c r="K5" s="82">
        <v>3</v>
      </c>
      <c r="L5" s="82">
        <v>3</v>
      </c>
      <c r="M5" s="82">
        <v>4</v>
      </c>
      <c r="N5" s="82">
        <v>3</v>
      </c>
      <c r="O5" s="82">
        <v>3</v>
      </c>
      <c r="P5" s="82">
        <v>4</v>
      </c>
      <c r="Q5" s="82">
        <v>2</v>
      </c>
      <c r="S5" s="41">
        <v>4</v>
      </c>
      <c r="T5" s="35" t="s">
        <v>179</v>
      </c>
      <c r="U5" s="15">
        <f>SUM(N2:Q46)</f>
        <v>584</v>
      </c>
      <c r="V5" s="15">
        <f t="shared" si="0"/>
        <v>720</v>
      </c>
      <c r="W5" s="42">
        <f>N48</f>
        <v>3.2444444444444445</v>
      </c>
      <c r="X5" s="43">
        <f>W5/4</f>
        <v>0.81111111111111112</v>
      </c>
      <c r="Y5" s="44" t="s">
        <v>266</v>
      </c>
      <c r="AC5" s="8"/>
    </row>
    <row r="6" spans="1:29" ht="15.75" x14ac:dyDescent="0.25">
      <c r="A6" s="35">
        <v>5</v>
      </c>
      <c r="B6" s="82">
        <v>4</v>
      </c>
      <c r="C6" s="82">
        <v>4</v>
      </c>
      <c r="D6" s="82">
        <v>3</v>
      </c>
      <c r="E6" s="82">
        <v>3</v>
      </c>
      <c r="F6" s="82">
        <v>4</v>
      </c>
      <c r="G6" s="82">
        <v>3</v>
      </c>
      <c r="H6" s="82">
        <v>3</v>
      </c>
      <c r="I6" s="82">
        <v>3</v>
      </c>
      <c r="J6" s="82">
        <v>3</v>
      </c>
      <c r="K6" s="82">
        <v>3</v>
      </c>
      <c r="L6" s="82">
        <v>2</v>
      </c>
      <c r="M6" s="82">
        <v>3</v>
      </c>
      <c r="N6" s="82">
        <v>3</v>
      </c>
      <c r="O6" s="82">
        <v>3</v>
      </c>
      <c r="P6" s="82">
        <v>3</v>
      </c>
      <c r="Q6" s="82">
        <v>3</v>
      </c>
      <c r="S6" s="121" t="s">
        <v>279</v>
      </c>
      <c r="T6" s="121"/>
      <c r="U6" s="65">
        <f>SUM(B2:Q46)</f>
        <v>2334</v>
      </c>
      <c r="V6" s="65">
        <f>SUM(V2:V5)</f>
        <v>2880</v>
      </c>
      <c r="W6" s="46">
        <f>AVERAGE(B2:Q46)</f>
        <v>3.2416666666666667</v>
      </c>
      <c r="X6" s="47">
        <f>U6/V6</f>
        <v>0.81041666666666667</v>
      </c>
      <c r="Y6" s="48" t="s">
        <v>266</v>
      </c>
      <c r="AC6" s="8"/>
    </row>
    <row r="7" spans="1:29" ht="15.75" x14ac:dyDescent="0.2">
      <c r="A7" s="35">
        <v>6</v>
      </c>
      <c r="B7" s="82">
        <v>3</v>
      </c>
      <c r="C7" s="82">
        <v>3</v>
      </c>
      <c r="D7" s="82">
        <v>3</v>
      </c>
      <c r="E7" s="82">
        <v>3</v>
      </c>
      <c r="F7" s="82">
        <v>3</v>
      </c>
      <c r="G7" s="82">
        <v>3</v>
      </c>
      <c r="H7" s="82">
        <v>3</v>
      </c>
      <c r="I7" s="82">
        <v>4</v>
      </c>
      <c r="J7" s="82">
        <v>4</v>
      </c>
      <c r="K7" s="82">
        <v>2</v>
      </c>
      <c r="L7" s="82">
        <v>2</v>
      </c>
      <c r="M7" s="82">
        <v>3</v>
      </c>
      <c r="N7" s="82">
        <v>3</v>
      </c>
      <c r="O7" s="82">
        <v>3</v>
      </c>
      <c r="P7" s="82">
        <v>4</v>
      </c>
      <c r="Q7" s="82">
        <v>3</v>
      </c>
    </row>
    <row r="8" spans="1:29" ht="15.75" x14ac:dyDescent="0.2">
      <c r="A8" s="35">
        <v>7</v>
      </c>
      <c r="B8" s="82">
        <v>2</v>
      </c>
      <c r="C8" s="82">
        <v>3</v>
      </c>
      <c r="D8" s="82">
        <v>3</v>
      </c>
      <c r="E8" s="82">
        <v>2</v>
      </c>
      <c r="F8" s="82">
        <v>3</v>
      </c>
      <c r="G8" s="82">
        <v>3</v>
      </c>
      <c r="H8" s="82">
        <v>3</v>
      </c>
      <c r="I8" s="82">
        <v>3</v>
      </c>
      <c r="J8" s="82">
        <v>3</v>
      </c>
      <c r="K8" s="82">
        <v>3</v>
      </c>
      <c r="L8" s="82">
        <v>3</v>
      </c>
      <c r="M8" s="82">
        <v>3</v>
      </c>
      <c r="N8" s="82">
        <v>2</v>
      </c>
      <c r="O8" s="82">
        <v>3</v>
      </c>
      <c r="P8" s="82">
        <v>3</v>
      </c>
      <c r="Q8" s="82">
        <v>2</v>
      </c>
    </row>
    <row r="9" spans="1:29" ht="15.75" x14ac:dyDescent="0.2">
      <c r="A9" s="35">
        <v>8</v>
      </c>
      <c r="B9" s="82">
        <v>4</v>
      </c>
      <c r="C9" s="82">
        <v>3</v>
      </c>
      <c r="D9" s="82">
        <v>3</v>
      </c>
      <c r="E9" s="82">
        <v>3</v>
      </c>
      <c r="F9" s="82">
        <v>3</v>
      </c>
      <c r="G9" s="82">
        <v>4</v>
      </c>
      <c r="H9" s="82">
        <v>4</v>
      </c>
      <c r="I9" s="82">
        <v>3</v>
      </c>
      <c r="J9" s="82">
        <v>3</v>
      </c>
      <c r="K9" s="82">
        <v>3</v>
      </c>
      <c r="L9" s="82">
        <v>4</v>
      </c>
      <c r="M9" s="82">
        <v>3</v>
      </c>
      <c r="N9" s="82">
        <v>4</v>
      </c>
      <c r="O9" s="82">
        <v>3</v>
      </c>
      <c r="P9" s="82">
        <v>4</v>
      </c>
      <c r="Q9" s="82">
        <v>3</v>
      </c>
    </row>
    <row r="10" spans="1:29" ht="15.75" x14ac:dyDescent="0.2">
      <c r="A10" s="35">
        <v>9</v>
      </c>
      <c r="B10" s="82">
        <v>4</v>
      </c>
      <c r="C10" s="82">
        <v>4</v>
      </c>
      <c r="D10" s="82">
        <v>4</v>
      </c>
      <c r="E10" s="82">
        <v>3</v>
      </c>
      <c r="F10" s="82">
        <v>4</v>
      </c>
      <c r="G10" s="82">
        <v>3</v>
      </c>
      <c r="H10" s="82">
        <v>3</v>
      </c>
      <c r="I10" s="82">
        <v>3</v>
      </c>
      <c r="J10" s="82">
        <v>4</v>
      </c>
      <c r="K10" s="82">
        <v>3</v>
      </c>
      <c r="L10" s="82">
        <v>3</v>
      </c>
      <c r="M10" s="82">
        <v>4</v>
      </c>
      <c r="N10" s="82">
        <v>3</v>
      </c>
      <c r="O10" s="82">
        <v>3</v>
      </c>
      <c r="P10" s="82">
        <v>3</v>
      </c>
      <c r="Q10" s="82">
        <v>4</v>
      </c>
    </row>
    <row r="11" spans="1:29" ht="15.75" x14ac:dyDescent="0.2">
      <c r="A11" s="35">
        <v>10</v>
      </c>
      <c r="B11" s="82">
        <v>4</v>
      </c>
      <c r="C11" s="82">
        <v>4</v>
      </c>
      <c r="D11" s="82">
        <v>4</v>
      </c>
      <c r="E11" s="82">
        <v>3</v>
      </c>
      <c r="F11" s="82">
        <v>3</v>
      </c>
      <c r="G11" s="82">
        <v>3</v>
      </c>
      <c r="H11" s="82">
        <v>4</v>
      </c>
      <c r="I11" s="82">
        <v>3</v>
      </c>
      <c r="J11" s="82">
        <v>4</v>
      </c>
      <c r="K11" s="82">
        <v>3</v>
      </c>
      <c r="L11" s="82">
        <v>3</v>
      </c>
      <c r="M11" s="82">
        <v>4</v>
      </c>
      <c r="N11" s="82">
        <v>4</v>
      </c>
      <c r="O11" s="82">
        <v>4</v>
      </c>
      <c r="P11" s="82">
        <v>3</v>
      </c>
      <c r="Q11" s="82">
        <v>4</v>
      </c>
    </row>
    <row r="12" spans="1:29" ht="15.75" x14ac:dyDescent="0.2">
      <c r="A12" s="35">
        <v>11</v>
      </c>
      <c r="B12" s="82">
        <v>4</v>
      </c>
      <c r="C12" s="82">
        <v>4</v>
      </c>
      <c r="D12" s="82">
        <v>4</v>
      </c>
      <c r="E12" s="82">
        <v>4</v>
      </c>
      <c r="F12" s="82">
        <v>4</v>
      </c>
      <c r="G12" s="82">
        <v>4</v>
      </c>
      <c r="H12" s="82">
        <v>4</v>
      </c>
      <c r="I12" s="82">
        <v>4</v>
      </c>
      <c r="J12" s="82">
        <v>4</v>
      </c>
      <c r="K12" s="82">
        <v>4</v>
      </c>
      <c r="L12" s="82">
        <v>4</v>
      </c>
      <c r="M12" s="82">
        <v>4</v>
      </c>
      <c r="N12" s="82">
        <v>4</v>
      </c>
      <c r="O12" s="82">
        <v>4</v>
      </c>
      <c r="P12" s="82">
        <v>4</v>
      </c>
      <c r="Q12" s="82">
        <v>4</v>
      </c>
    </row>
    <row r="13" spans="1:29" ht="15.75" x14ac:dyDescent="0.2">
      <c r="A13" s="35">
        <v>12</v>
      </c>
      <c r="B13" s="82">
        <v>2</v>
      </c>
      <c r="C13" s="82">
        <v>4</v>
      </c>
      <c r="D13" s="82">
        <v>2</v>
      </c>
      <c r="E13" s="82">
        <v>3</v>
      </c>
      <c r="F13" s="82">
        <v>3</v>
      </c>
      <c r="G13" s="82">
        <v>3</v>
      </c>
      <c r="H13" s="82">
        <v>3</v>
      </c>
      <c r="I13" s="82">
        <v>3</v>
      </c>
      <c r="J13" s="82">
        <v>3</v>
      </c>
      <c r="K13" s="82">
        <v>2</v>
      </c>
      <c r="L13" s="82">
        <v>2</v>
      </c>
      <c r="M13" s="82">
        <v>3</v>
      </c>
      <c r="N13" s="82">
        <v>3</v>
      </c>
      <c r="O13" s="82">
        <v>2</v>
      </c>
      <c r="P13" s="82">
        <v>3</v>
      </c>
      <c r="Q13" s="82">
        <v>3</v>
      </c>
    </row>
    <row r="14" spans="1:29" ht="15.75" x14ac:dyDescent="0.2">
      <c r="A14" s="35">
        <v>13</v>
      </c>
      <c r="B14" s="82">
        <v>4</v>
      </c>
      <c r="C14" s="82">
        <v>3</v>
      </c>
      <c r="D14" s="82">
        <v>3</v>
      </c>
      <c r="E14" s="82">
        <v>2</v>
      </c>
      <c r="F14" s="82">
        <v>3</v>
      </c>
      <c r="G14" s="82">
        <v>2</v>
      </c>
      <c r="H14" s="82">
        <v>2</v>
      </c>
      <c r="I14" s="82">
        <v>3</v>
      </c>
      <c r="J14" s="82">
        <v>3</v>
      </c>
      <c r="K14" s="82">
        <v>3</v>
      </c>
      <c r="L14" s="82">
        <v>2</v>
      </c>
      <c r="M14" s="82">
        <v>3</v>
      </c>
      <c r="N14" s="82">
        <v>4</v>
      </c>
      <c r="O14" s="82">
        <v>4</v>
      </c>
      <c r="P14" s="82">
        <v>4</v>
      </c>
      <c r="Q14" s="82">
        <v>4</v>
      </c>
    </row>
    <row r="15" spans="1:29" ht="15.75" x14ac:dyDescent="0.2">
      <c r="A15" s="35">
        <v>14</v>
      </c>
      <c r="B15" s="82">
        <v>4</v>
      </c>
      <c r="C15" s="82">
        <v>3</v>
      </c>
      <c r="D15" s="82">
        <v>2</v>
      </c>
      <c r="E15" s="82">
        <v>2</v>
      </c>
      <c r="F15" s="82">
        <v>4</v>
      </c>
      <c r="G15" s="82">
        <v>3</v>
      </c>
      <c r="H15" s="82">
        <v>3</v>
      </c>
      <c r="I15" s="82">
        <v>3</v>
      </c>
      <c r="J15" s="82">
        <v>3</v>
      </c>
      <c r="K15" s="82">
        <v>3</v>
      </c>
      <c r="L15" s="82">
        <v>3</v>
      </c>
      <c r="M15" s="82">
        <v>3</v>
      </c>
      <c r="N15" s="82">
        <v>3</v>
      </c>
      <c r="O15" s="82">
        <v>3</v>
      </c>
      <c r="P15" s="82">
        <v>3</v>
      </c>
      <c r="Q15" s="82">
        <v>3</v>
      </c>
    </row>
    <row r="16" spans="1:29" ht="15.75" x14ac:dyDescent="0.2">
      <c r="A16" s="35">
        <v>15</v>
      </c>
      <c r="B16" s="82">
        <v>4</v>
      </c>
      <c r="C16" s="82">
        <v>4</v>
      </c>
      <c r="D16" s="82">
        <v>4</v>
      </c>
      <c r="E16" s="82">
        <v>4</v>
      </c>
      <c r="F16" s="82">
        <v>4</v>
      </c>
      <c r="G16" s="82">
        <v>3</v>
      </c>
      <c r="H16" s="82">
        <v>3</v>
      </c>
      <c r="I16" s="82">
        <v>4</v>
      </c>
      <c r="J16" s="82">
        <v>4</v>
      </c>
      <c r="K16" s="82">
        <v>4</v>
      </c>
      <c r="L16" s="82">
        <v>3</v>
      </c>
      <c r="M16" s="82">
        <v>4</v>
      </c>
      <c r="N16" s="82">
        <v>3</v>
      </c>
      <c r="O16" s="82">
        <v>3</v>
      </c>
      <c r="P16" s="82">
        <v>4</v>
      </c>
      <c r="Q16" s="82">
        <v>3</v>
      </c>
    </row>
    <row r="17" spans="1:17" ht="15.75" x14ac:dyDescent="0.2">
      <c r="A17" s="35">
        <v>16</v>
      </c>
      <c r="B17" s="82">
        <v>4</v>
      </c>
      <c r="C17" s="82">
        <v>4</v>
      </c>
      <c r="D17" s="82">
        <v>4</v>
      </c>
      <c r="E17" s="82">
        <v>4</v>
      </c>
      <c r="F17" s="82">
        <v>4</v>
      </c>
      <c r="G17" s="82">
        <v>4</v>
      </c>
      <c r="H17" s="82">
        <v>4</v>
      </c>
      <c r="I17" s="82">
        <v>3</v>
      </c>
      <c r="J17" s="82">
        <v>4</v>
      </c>
      <c r="K17" s="82">
        <v>3</v>
      </c>
      <c r="L17" s="82">
        <v>3</v>
      </c>
      <c r="M17" s="82">
        <v>4</v>
      </c>
      <c r="N17" s="82">
        <v>4</v>
      </c>
      <c r="O17" s="82">
        <v>4</v>
      </c>
      <c r="P17" s="82">
        <v>4</v>
      </c>
      <c r="Q17" s="82">
        <v>3</v>
      </c>
    </row>
    <row r="18" spans="1:17" ht="15.75" x14ac:dyDescent="0.2">
      <c r="A18" s="35">
        <v>17</v>
      </c>
      <c r="B18" s="82">
        <v>4</v>
      </c>
      <c r="C18" s="82">
        <v>4</v>
      </c>
      <c r="D18" s="82">
        <v>4</v>
      </c>
      <c r="E18" s="82">
        <v>4</v>
      </c>
      <c r="F18" s="82">
        <v>4</v>
      </c>
      <c r="G18" s="82">
        <v>3</v>
      </c>
      <c r="H18" s="82">
        <v>4</v>
      </c>
      <c r="I18" s="82">
        <v>4</v>
      </c>
      <c r="J18" s="82">
        <v>4</v>
      </c>
      <c r="K18" s="82">
        <v>3</v>
      </c>
      <c r="L18" s="82">
        <v>3</v>
      </c>
      <c r="M18" s="82">
        <v>4</v>
      </c>
      <c r="N18" s="82">
        <v>4</v>
      </c>
      <c r="O18" s="82">
        <v>4</v>
      </c>
      <c r="P18" s="82">
        <v>4</v>
      </c>
      <c r="Q18" s="82">
        <v>3</v>
      </c>
    </row>
    <row r="19" spans="1:17" ht="15.75" x14ac:dyDescent="0.2">
      <c r="A19" s="35">
        <v>18</v>
      </c>
      <c r="B19" s="82">
        <v>3</v>
      </c>
      <c r="C19" s="82">
        <v>3</v>
      </c>
      <c r="D19" s="82">
        <v>3</v>
      </c>
      <c r="E19" s="82">
        <v>3</v>
      </c>
      <c r="F19" s="82">
        <v>3</v>
      </c>
      <c r="G19" s="82">
        <v>3</v>
      </c>
      <c r="H19" s="82">
        <v>3</v>
      </c>
      <c r="I19" s="82">
        <v>3</v>
      </c>
      <c r="J19" s="82">
        <v>3</v>
      </c>
      <c r="K19" s="82">
        <v>3</v>
      </c>
      <c r="L19" s="82">
        <v>3</v>
      </c>
      <c r="M19" s="82">
        <v>3</v>
      </c>
      <c r="N19" s="82">
        <v>3</v>
      </c>
      <c r="O19" s="82">
        <v>3</v>
      </c>
      <c r="P19" s="82">
        <v>3</v>
      </c>
      <c r="Q19" s="82">
        <v>3</v>
      </c>
    </row>
    <row r="20" spans="1:17" ht="15.75" x14ac:dyDescent="0.2">
      <c r="A20" s="35">
        <v>19</v>
      </c>
      <c r="B20" s="82">
        <v>3</v>
      </c>
      <c r="C20" s="82">
        <v>3</v>
      </c>
      <c r="D20" s="82">
        <v>3</v>
      </c>
      <c r="E20" s="82">
        <v>3</v>
      </c>
      <c r="F20" s="82">
        <v>3</v>
      </c>
      <c r="G20" s="82">
        <v>3</v>
      </c>
      <c r="H20" s="82">
        <v>3</v>
      </c>
      <c r="I20" s="82">
        <v>3</v>
      </c>
      <c r="J20" s="82">
        <v>3</v>
      </c>
      <c r="K20" s="82">
        <v>3</v>
      </c>
      <c r="L20" s="82">
        <v>3</v>
      </c>
      <c r="M20" s="82">
        <v>3</v>
      </c>
      <c r="N20" s="82">
        <v>3</v>
      </c>
      <c r="O20" s="82">
        <v>3</v>
      </c>
      <c r="P20" s="82">
        <v>3</v>
      </c>
      <c r="Q20" s="82">
        <v>3</v>
      </c>
    </row>
    <row r="21" spans="1:17" ht="15.75" x14ac:dyDescent="0.2">
      <c r="A21" s="35">
        <v>20</v>
      </c>
      <c r="B21" s="82">
        <v>4</v>
      </c>
      <c r="C21" s="82">
        <v>4</v>
      </c>
      <c r="D21" s="82">
        <v>4</v>
      </c>
      <c r="E21" s="82">
        <v>4</v>
      </c>
      <c r="F21" s="82">
        <v>3</v>
      </c>
      <c r="G21" s="82">
        <v>3</v>
      </c>
      <c r="H21" s="82">
        <v>3</v>
      </c>
      <c r="I21" s="82">
        <v>3</v>
      </c>
      <c r="J21" s="82">
        <v>3</v>
      </c>
      <c r="K21" s="82">
        <v>4</v>
      </c>
      <c r="L21" s="82">
        <v>4</v>
      </c>
      <c r="M21" s="82">
        <v>4</v>
      </c>
      <c r="N21" s="82">
        <v>3</v>
      </c>
      <c r="O21" s="82">
        <v>3</v>
      </c>
      <c r="P21" s="82">
        <v>4</v>
      </c>
      <c r="Q21" s="82">
        <v>3</v>
      </c>
    </row>
    <row r="22" spans="1:17" ht="15.75" x14ac:dyDescent="0.2">
      <c r="A22" s="35">
        <v>21</v>
      </c>
      <c r="B22" s="82">
        <v>4</v>
      </c>
      <c r="C22" s="82">
        <v>4</v>
      </c>
      <c r="D22" s="82">
        <v>3</v>
      </c>
      <c r="E22" s="82">
        <v>3</v>
      </c>
      <c r="F22" s="82">
        <v>3</v>
      </c>
      <c r="G22" s="82">
        <v>4</v>
      </c>
      <c r="H22" s="82">
        <v>4</v>
      </c>
      <c r="I22" s="82">
        <v>4</v>
      </c>
      <c r="J22" s="82">
        <v>4</v>
      </c>
      <c r="K22" s="82">
        <v>4</v>
      </c>
      <c r="L22" s="82">
        <v>4</v>
      </c>
      <c r="M22" s="82">
        <v>4</v>
      </c>
      <c r="N22" s="82">
        <v>3</v>
      </c>
      <c r="O22" s="82">
        <v>3</v>
      </c>
      <c r="P22" s="82">
        <v>4</v>
      </c>
      <c r="Q22" s="82">
        <v>3</v>
      </c>
    </row>
    <row r="23" spans="1:17" ht="15.75" x14ac:dyDescent="0.2">
      <c r="A23" s="35">
        <v>22</v>
      </c>
      <c r="B23" s="82">
        <v>3</v>
      </c>
      <c r="C23" s="82">
        <v>3</v>
      </c>
      <c r="D23" s="82">
        <v>3</v>
      </c>
      <c r="E23" s="82">
        <v>4</v>
      </c>
      <c r="F23" s="82">
        <v>4</v>
      </c>
      <c r="G23" s="82">
        <v>3</v>
      </c>
      <c r="H23" s="82">
        <v>3</v>
      </c>
      <c r="I23" s="82">
        <v>3</v>
      </c>
      <c r="J23" s="82">
        <v>4</v>
      </c>
      <c r="K23" s="82">
        <v>3</v>
      </c>
      <c r="L23" s="82">
        <v>3</v>
      </c>
      <c r="M23" s="82">
        <v>3</v>
      </c>
      <c r="N23" s="82">
        <v>4</v>
      </c>
      <c r="O23" s="82">
        <v>4</v>
      </c>
      <c r="P23" s="82">
        <v>3</v>
      </c>
      <c r="Q23" s="82">
        <v>3</v>
      </c>
    </row>
    <row r="24" spans="1:17" ht="15.75" x14ac:dyDescent="0.2">
      <c r="A24" s="35">
        <v>23</v>
      </c>
      <c r="B24" s="82">
        <v>3</v>
      </c>
      <c r="C24" s="82">
        <v>3</v>
      </c>
      <c r="D24" s="82">
        <v>3</v>
      </c>
      <c r="E24" s="82">
        <v>3</v>
      </c>
      <c r="F24" s="82">
        <v>2</v>
      </c>
      <c r="G24" s="82">
        <v>3</v>
      </c>
      <c r="H24" s="82">
        <v>3</v>
      </c>
      <c r="I24" s="82">
        <v>3</v>
      </c>
      <c r="J24" s="82">
        <v>3</v>
      </c>
      <c r="K24" s="82">
        <v>3</v>
      </c>
      <c r="L24" s="82">
        <v>2</v>
      </c>
      <c r="M24" s="82">
        <v>3</v>
      </c>
      <c r="N24" s="82">
        <v>3</v>
      </c>
      <c r="O24" s="82">
        <v>2</v>
      </c>
      <c r="P24" s="82">
        <v>3</v>
      </c>
      <c r="Q24" s="82">
        <v>3</v>
      </c>
    </row>
    <row r="25" spans="1:17" ht="15.75" x14ac:dyDescent="0.2">
      <c r="A25" s="35">
        <v>24</v>
      </c>
      <c r="B25" s="82">
        <v>3</v>
      </c>
      <c r="C25" s="82">
        <v>3</v>
      </c>
      <c r="D25" s="82">
        <v>3</v>
      </c>
      <c r="E25" s="82">
        <v>3</v>
      </c>
      <c r="F25" s="82">
        <v>3</v>
      </c>
      <c r="G25" s="82">
        <v>3</v>
      </c>
      <c r="H25" s="82">
        <v>3</v>
      </c>
      <c r="I25" s="82">
        <v>3</v>
      </c>
      <c r="J25" s="82">
        <v>3</v>
      </c>
      <c r="K25" s="82">
        <v>3</v>
      </c>
      <c r="L25" s="82">
        <v>3</v>
      </c>
      <c r="M25" s="82">
        <v>3</v>
      </c>
      <c r="N25" s="82">
        <v>3</v>
      </c>
      <c r="O25" s="82">
        <v>3</v>
      </c>
      <c r="P25" s="82">
        <v>3</v>
      </c>
      <c r="Q25" s="82">
        <v>3</v>
      </c>
    </row>
    <row r="26" spans="1:17" ht="15.75" x14ac:dyDescent="0.2">
      <c r="A26" s="35">
        <v>25</v>
      </c>
      <c r="B26" s="82">
        <v>3</v>
      </c>
      <c r="C26" s="82">
        <v>3</v>
      </c>
      <c r="D26" s="82">
        <v>3</v>
      </c>
      <c r="E26" s="82">
        <v>3</v>
      </c>
      <c r="F26" s="82">
        <v>3</v>
      </c>
      <c r="G26" s="82">
        <v>3</v>
      </c>
      <c r="H26" s="82">
        <v>4</v>
      </c>
      <c r="I26" s="82">
        <v>3</v>
      </c>
      <c r="J26" s="82">
        <v>4</v>
      </c>
      <c r="K26" s="82">
        <v>3</v>
      </c>
      <c r="L26" s="82">
        <v>3</v>
      </c>
      <c r="M26" s="82">
        <v>3</v>
      </c>
      <c r="N26" s="82">
        <v>3</v>
      </c>
      <c r="O26" s="82">
        <v>3</v>
      </c>
      <c r="P26" s="82">
        <v>3</v>
      </c>
      <c r="Q26" s="82">
        <v>3</v>
      </c>
    </row>
    <row r="27" spans="1:17" ht="15.75" x14ac:dyDescent="0.2">
      <c r="A27" s="35">
        <v>26</v>
      </c>
      <c r="B27" s="82">
        <v>3</v>
      </c>
      <c r="C27" s="82">
        <v>3</v>
      </c>
      <c r="D27" s="82">
        <v>3</v>
      </c>
      <c r="E27" s="82">
        <v>3</v>
      </c>
      <c r="F27" s="82">
        <v>3</v>
      </c>
      <c r="G27" s="82">
        <v>3</v>
      </c>
      <c r="H27" s="82">
        <v>3</v>
      </c>
      <c r="I27" s="82">
        <v>3</v>
      </c>
      <c r="J27" s="82">
        <v>3</v>
      </c>
      <c r="K27" s="82">
        <v>3</v>
      </c>
      <c r="L27" s="82">
        <v>3</v>
      </c>
      <c r="M27" s="82">
        <v>3</v>
      </c>
      <c r="N27" s="82">
        <v>3</v>
      </c>
      <c r="O27" s="82">
        <v>3</v>
      </c>
      <c r="P27" s="82">
        <v>3</v>
      </c>
      <c r="Q27" s="82">
        <v>3</v>
      </c>
    </row>
    <row r="28" spans="1:17" ht="15.75" x14ac:dyDescent="0.2">
      <c r="A28" s="35">
        <v>27</v>
      </c>
      <c r="B28" s="82">
        <v>3</v>
      </c>
      <c r="C28" s="82">
        <v>3</v>
      </c>
      <c r="D28" s="82">
        <v>2</v>
      </c>
      <c r="E28" s="82">
        <v>3</v>
      </c>
      <c r="F28" s="82">
        <v>3</v>
      </c>
      <c r="G28" s="82">
        <v>3</v>
      </c>
      <c r="H28" s="82">
        <v>3</v>
      </c>
      <c r="I28" s="82">
        <v>3</v>
      </c>
      <c r="J28" s="82">
        <v>3</v>
      </c>
      <c r="K28" s="82">
        <v>3</v>
      </c>
      <c r="L28" s="82">
        <v>2</v>
      </c>
      <c r="M28" s="82">
        <v>3</v>
      </c>
      <c r="N28" s="82">
        <v>2</v>
      </c>
      <c r="O28" s="82">
        <v>3</v>
      </c>
      <c r="P28" s="82">
        <v>3</v>
      </c>
      <c r="Q28" s="82">
        <v>3</v>
      </c>
    </row>
    <row r="29" spans="1:17" ht="15.75" x14ac:dyDescent="0.2">
      <c r="A29" s="35">
        <v>28</v>
      </c>
      <c r="B29" s="82">
        <v>3</v>
      </c>
      <c r="C29" s="82">
        <v>3</v>
      </c>
      <c r="D29" s="82">
        <v>4</v>
      </c>
      <c r="E29" s="82">
        <v>3</v>
      </c>
      <c r="F29" s="82">
        <v>4</v>
      </c>
      <c r="G29" s="82">
        <v>3</v>
      </c>
      <c r="H29" s="82">
        <v>3</v>
      </c>
      <c r="I29" s="82">
        <v>4</v>
      </c>
      <c r="J29" s="82">
        <v>3</v>
      </c>
      <c r="K29" s="82">
        <v>4</v>
      </c>
      <c r="L29" s="82">
        <v>3</v>
      </c>
      <c r="M29" s="82">
        <v>3</v>
      </c>
      <c r="N29" s="82">
        <v>3</v>
      </c>
      <c r="O29" s="82">
        <v>3</v>
      </c>
      <c r="P29" s="82">
        <v>4</v>
      </c>
      <c r="Q29" s="82">
        <v>3</v>
      </c>
    </row>
    <row r="30" spans="1:17" ht="15.75" x14ac:dyDescent="0.2">
      <c r="A30" s="35">
        <v>29</v>
      </c>
      <c r="B30" s="82">
        <v>3</v>
      </c>
      <c r="C30" s="82">
        <v>3</v>
      </c>
      <c r="D30" s="82">
        <v>3</v>
      </c>
      <c r="E30" s="82">
        <v>3</v>
      </c>
      <c r="F30" s="82">
        <v>3</v>
      </c>
      <c r="G30" s="82">
        <v>3</v>
      </c>
      <c r="H30" s="82">
        <v>3</v>
      </c>
      <c r="I30" s="82">
        <v>3</v>
      </c>
      <c r="J30" s="82">
        <v>3</v>
      </c>
      <c r="K30" s="82">
        <v>3</v>
      </c>
      <c r="L30" s="82">
        <v>3</v>
      </c>
      <c r="M30" s="82">
        <v>3</v>
      </c>
      <c r="N30" s="82">
        <v>3</v>
      </c>
      <c r="O30" s="82">
        <v>3</v>
      </c>
      <c r="P30" s="82">
        <v>3</v>
      </c>
      <c r="Q30" s="82">
        <v>3</v>
      </c>
    </row>
    <row r="31" spans="1:17" ht="15.75" x14ac:dyDescent="0.2">
      <c r="A31" s="35">
        <v>30</v>
      </c>
      <c r="B31" s="82">
        <v>3</v>
      </c>
      <c r="C31" s="82">
        <v>3</v>
      </c>
      <c r="D31" s="82">
        <v>3</v>
      </c>
      <c r="E31" s="82">
        <v>3</v>
      </c>
      <c r="F31" s="82">
        <v>3</v>
      </c>
      <c r="G31" s="82">
        <v>3</v>
      </c>
      <c r="H31" s="82">
        <v>3</v>
      </c>
      <c r="I31" s="82">
        <v>3</v>
      </c>
      <c r="J31" s="82">
        <v>3</v>
      </c>
      <c r="K31" s="82">
        <v>3</v>
      </c>
      <c r="L31" s="82">
        <v>3</v>
      </c>
      <c r="M31" s="82">
        <v>3</v>
      </c>
      <c r="N31" s="82">
        <v>3</v>
      </c>
      <c r="O31" s="82">
        <v>3</v>
      </c>
      <c r="P31" s="82">
        <v>3</v>
      </c>
      <c r="Q31" s="82">
        <v>3</v>
      </c>
    </row>
    <row r="32" spans="1:17" ht="15.75" x14ac:dyDescent="0.2">
      <c r="A32" s="35">
        <v>31</v>
      </c>
      <c r="B32" s="82">
        <v>4</v>
      </c>
      <c r="C32" s="82">
        <v>4</v>
      </c>
      <c r="D32" s="82">
        <v>4</v>
      </c>
      <c r="E32" s="82">
        <v>4</v>
      </c>
      <c r="F32" s="82">
        <v>4</v>
      </c>
      <c r="G32" s="82">
        <v>4</v>
      </c>
      <c r="H32" s="82">
        <v>3</v>
      </c>
      <c r="I32" s="82">
        <v>4</v>
      </c>
      <c r="J32" s="82">
        <v>4</v>
      </c>
      <c r="K32" s="82">
        <v>4</v>
      </c>
      <c r="L32" s="82">
        <v>4</v>
      </c>
      <c r="M32" s="82">
        <v>4</v>
      </c>
      <c r="N32" s="82">
        <v>4</v>
      </c>
      <c r="O32" s="82">
        <v>4</v>
      </c>
      <c r="P32" s="82">
        <v>4</v>
      </c>
      <c r="Q32" s="82">
        <v>4</v>
      </c>
    </row>
    <row r="33" spans="1:20" ht="15.75" x14ac:dyDescent="0.2">
      <c r="A33" s="35">
        <v>32</v>
      </c>
      <c r="B33" s="82">
        <v>4</v>
      </c>
      <c r="C33" s="82">
        <v>4</v>
      </c>
      <c r="D33" s="82">
        <v>4</v>
      </c>
      <c r="E33" s="82">
        <v>4</v>
      </c>
      <c r="F33" s="82">
        <v>4</v>
      </c>
      <c r="G33" s="82">
        <v>4</v>
      </c>
      <c r="H33" s="82">
        <v>3</v>
      </c>
      <c r="I33" s="82">
        <v>4</v>
      </c>
      <c r="J33" s="82">
        <v>4</v>
      </c>
      <c r="K33" s="82">
        <v>4</v>
      </c>
      <c r="L33" s="82">
        <v>4</v>
      </c>
      <c r="M33" s="82">
        <v>4</v>
      </c>
      <c r="N33" s="82">
        <v>4</v>
      </c>
      <c r="O33" s="82">
        <v>4</v>
      </c>
      <c r="P33" s="82">
        <v>4</v>
      </c>
      <c r="Q33" s="82">
        <v>4</v>
      </c>
    </row>
    <row r="34" spans="1:20" ht="15.75" x14ac:dyDescent="0.2">
      <c r="A34" s="35">
        <v>33</v>
      </c>
      <c r="B34" s="82">
        <v>3</v>
      </c>
      <c r="C34" s="82">
        <v>4</v>
      </c>
      <c r="D34" s="82">
        <v>3</v>
      </c>
      <c r="E34" s="82">
        <v>4</v>
      </c>
      <c r="F34" s="82">
        <v>4</v>
      </c>
      <c r="G34" s="82">
        <v>3</v>
      </c>
      <c r="H34" s="82">
        <v>3</v>
      </c>
      <c r="I34" s="82">
        <v>4</v>
      </c>
      <c r="J34" s="82">
        <v>4</v>
      </c>
      <c r="K34" s="82">
        <v>3</v>
      </c>
      <c r="L34" s="82">
        <v>2</v>
      </c>
      <c r="M34" s="82">
        <v>4</v>
      </c>
      <c r="N34" s="82">
        <v>3</v>
      </c>
      <c r="O34" s="82">
        <v>3</v>
      </c>
      <c r="P34" s="82">
        <v>4</v>
      </c>
      <c r="Q34" s="82">
        <v>4</v>
      </c>
    </row>
    <row r="35" spans="1:20" ht="15.75" x14ac:dyDescent="0.2">
      <c r="A35" s="35">
        <v>34</v>
      </c>
      <c r="B35" s="82">
        <v>3</v>
      </c>
      <c r="C35" s="82">
        <v>3</v>
      </c>
      <c r="D35" s="82">
        <v>3</v>
      </c>
      <c r="E35" s="82">
        <v>3</v>
      </c>
      <c r="F35" s="82">
        <v>3</v>
      </c>
      <c r="G35" s="82">
        <v>3</v>
      </c>
      <c r="H35" s="82">
        <v>3</v>
      </c>
      <c r="I35" s="82">
        <v>3</v>
      </c>
      <c r="J35" s="82">
        <v>3</v>
      </c>
      <c r="K35" s="82">
        <v>3</v>
      </c>
      <c r="L35" s="82">
        <v>3</v>
      </c>
      <c r="M35" s="82">
        <v>3</v>
      </c>
      <c r="N35" s="82">
        <v>3</v>
      </c>
      <c r="O35" s="82">
        <v>3</v>
      </c>
      <c r="P35" s="82">
        <v>3</v>
      </c>
      <c r="Q35" s="82">
        <v>3</v>
      </c>
    </row>
    <row r="36" spans="1:20" ht="15.75" x14ac:dyDescent="0.2">
      <c r="A36" s="35">
        <v>35</v>
      </c>
      <c r="B36" s="82">
        <v>3</v>
      </c>
      <c r="C36" s="82">
        <v>4</v>
      </c>
      <c r="D36" s="82">
        <v>4</v>
      </c>
      <c r="E36" s="82">
        <v>3</v>
      </c>
      <c r="F36" s="82">
        <v>4</v>
      </c>
      <c r="G36" s="82">
        <v>3</v>
      </c>
      <c r="H36" s="82">
        <v>3</v>
      </c>
      <c r="I36" s="82">
        <v>4</v>
      </c>
      <c r="J36" s="82">
        <v>4</v>
      </c>
      <c r="K36" s="82">
        <v>4</v>
      </c>
      <c r="L36" s="82">
        <v>3</v>
      </c>
      <c r="M36" s="82">
        <v>4</v>
      </c>
      <c r="N36" s="82">
        <v>3</v>
      </c>
      <c r="O36" s="82">
        <v>4</v>
      </c>
      <c r="P36" s="82">
        <v>3</v>
      </c>
      <c r="Q36" s="82">
        <v>3</v>
      </c>
      <c r="T36" t="s">
        <v>281</v>
      </c>
    </row>
    <row r="37" spans="1:20" ht="15.75" x14ac:dyDescent="0.2">
      <c r="A37" s="35">
        <v>36</v>
      </c>
      <c r="B37" s="82">
        <v>3</v>
      </c>
      <c r="C37" s="82">
        <v>3</v>
      </c>
      <c r="D37" s="82">
        <v>3</v>
      </c>
      <c r="E37" s="82">
        <v>3</v>
      </c>
      <c r="F37" s="82">
        <v>3</v>
      </c>
      <c r="G37" s="82">
        <v>3</v>
      </c>
      <c r="H37" s="82">
        <v>3</v>
      </c>
      <c r="I37" s="82">
        <v>4</v>
      </c>
      <c r="J37" s="82">
        <v>3</v>
      </c>
      <c r="K37" s="82">
        <v>3</v>
      </c>
      <c r="L37" s="82">
        <v>3</v>
      </c>
      <c r="M37" s="82">
        <v>3</v>
      </c>
      <c r="N37" s="82">
        <v>3</v>
      </c>
      <c r="O37" s="82">
        <v>3</v>
      </c>
      <c r="P37" s="82">
        <v>3</v>
      </c>
      <c r="Q37" s="82">
        <v>3</v>
      </c>
      <c r="T37" t="s">
        <v>282</v>
      </c>
    </row>
    <row r="38" spans="1:20" ht="15.75" x14ac:dyDescent="0.2">
      <c r="A38" s="35">
        <v>37</v>
      </c>
      <c r="B38" s="82">
        <v>4</v>
      </c>
      <c r="C38" s="82">
        <v>3</v>
      </c>
      <c r="D38" s="82">
        <v>4</v>
      </c>
      <c r="E38" s="82">
        <v>3</v>
      </c>
      <c r="F38" s="82">
        <v>3</v>
      </c>
      <c r="G38" s="82">
        <v>3</v>
      </c>
      <c r="H38" s="82">
        <v>3</v>
      </c>
      <c r="I38" s="82">
        <v>4</v>
      </c>
      <c r="J38" s="82">
        <v>3</v>
      </c>
      <c r="K38" s="82">
        <v>3</v>
      </c>
      <c r="L38" s="82">
        <v>3</v>
      </c>
      <c r="M38" s="82">
        <v>3</v>
      </c>
      <c r="N38" s="82">
        <v>3</v>
      </c>
      <c r="O38" s="82">
        <v>4</v>
      </c>
      <c r="P38" s="82">
        <v>3</v>
      </c>
      <c r="Q38" s="82">
        <v>3</v>
      </c>
      <c r="T38" t="s">
        <v>283</v>
      </c>
    </row>
    <row r="39" spans="1:20" ht="15.75" x14ac:dyDescent="0.2">
      <c r="A39" s="35">
        <v>38</v>
      </c>
      <c r="B39" s="82">
        <v>3</v>
      </c>
      <c r="C39" s="82">
        <v>3</v>
      </c>
      <c r="D39" s="82">
        <v>4</v>
      </c>
      <c r="E39" s="82">
        <v>3</v>
      </c>
      <c r="F39" s="82">
        <v>4</v>
      </c>
      <c r="G39" s="82">
        <v>3</v>
      </c>
      <c r="H39" s="82">
        <v>3</v>
      </c>
      <c r="I39" s="82">
        <v>4</v>
      </c>
      <c r="J39" s="82">
        <v>3</v>
      </c>
      <c r="K39" s="82">
        <v>3</v>
      </c>
      <c r="L39" s="82">
        <v>3</v>
      </c>
      <c r="M39" s="82">
        <v>4</v>
      </c>
      <c r="N39" s="82">
        <v>4</v>
      </c>
      <c r="O39" s="82">
        <v>4</v>
      </c>
      <c r="P39" s="82">
        <v>3</v>
      </c>
      <c r="Q39" s="82">
        <v>4</v>
      </c>
      <c r="T39" t="s">
        <v>284</v>
      </c>
    </row>
    <row r="40" spans="1:20" ht="15.75" x14ac:dyDescent="0.2">
      <c r="A40" s="35">
        <v>39</v>
      </c>
      <c r="B40" s="82">
        <v>3</v>
      </c>
      <c r="C40" s="82">
        <v>2</v>
      </c>
      <c r="D40" s="82">
        <v>3</v>
      </c>
      <c r="E40" s="82">
        <v>3</v>
      </c>
      <c r="F40" s="82">
        <v>3</v>
      </c>
      <c r="G40" s="82">
        <v>3</v>
      </c>
      <c r="H40" s="82">
        <v>3</v>
      </c>
      <c r="I40" s="82">
        <v>3</v>
      </c>
      <c r="J40" s="82">
        <v>3</v>
      </c>
      <c r="K40" s="82">
        <v>3</v>
      </c>
      <c r="L40" s="82">
        <v>3</v>
      </c>
      <c r="M40" s="82">
        <v>3</v>
      </c>
      <c r="N40" s="82">
        <v>3</v>
      </c>
      <c r="O40" s="82">
        <v>3</v>
      </c>
      <c r="P40" s="82">
        <v>3</v>
      </c>
      <c r="Q40" s="82">
        <v>3</v>
      </c>
      <c r="T40" t="s">
        <v>285</v>
      </c>
    </row>
    <row r="41" spans="1:20" ht="15.75" x14ac:dyDescent="0.2">
      <c r="A41" s="35">
        <v>40</v>
      </c>
      <c r="B41" s="82">
        <v>3</v>
      </c>
      <c r="C41" s="82">
        <v>3</v>
      </c>
      <c r="D41" s="82">
        <v>3</v>
      </c>
      <c r="E41" s="82">
        <v>3</v>
      </c>
      <c r="F41" s="82">
        <v>3</v>
      </c>
      <c r="G41" s="82">
        <v>3</v>
      </c>
      <c r="H41" s="82">
        <v>3</v>
      </c>
      <c r="I41" s="82">
        <v>3</v>
      </c>
      <c r="J41" s="82">
        <v>3</v>
      </c>
      <c r="K41" s="82">
        <v>3</v>
      </c>
      <c r="L41" s="82">
        <v>3</v>
      </c>
      <c r="M41" s="82">
        <v>3</v>
      </c>
      <c r="N41" s="82">
        <v>3</v>
      </c>
      <c r="O41" s="82">
        <v>3</v>
      </c>
      <c r="P41" s="82">
        <v>3</v>
      </c>
      <c r="Q41" s="82">
        <v>1</v>
      </c>
      <c r="T41" t="s">
        <v>286</v>
      </c>
    </row>
    <row r="42" spans="1:20" ht="15.75" x14ac:dyDescent="0.2">
      <c r="A42" s="35">
        <v>41</v>
      </c>
      <c r="B42" s="82">
        <v>3</v>
      </c>
      <c r="C42" s="82">
        <v>3</v>
      </c>
      <c r="D42" s="82">
        <v>3</v>
      </c>
      <c r="E42" s="82">
        <v>3</v>
      </c>
      <c r="F42" s="82">
        <v>3</v>
      </c>
      <c r="G42" s="82">
        <v>3</v>
      </c>
      <c r="H42" s="82">
        <v>3</v>
      </c>
      <c r="I42" s="82">
        <v>3</v>
      </c>
      <c r="J42" s="82">
        <v>3</v>
      </c>
      <c r="K42" s="82">
        <v>3</v>
      </c>
      <c r="L42" s="82">
        <v>3</v>
      </c>
      <c r="M42" s="82">
        <v>3</v>
      </c>
      <c r="N42" s="82">
        <v>3</v>
      </c>
      <c r="O42" s="82">
        <v>3</v>
      </c>
      <c r="P42" s="82">
        <v>3</v>
      </c>
      <c r="Q42" s="82">
        <v>3</v>
      </c>
      <c r="T42" t="s">
        <v>287</v>
      </c>
    </row>
    <row r="43" spans="1:20" ht="15.75" x14ac:dyDescent="0.2">
      <c r="A43" s="35">
        <v>42</v>
      </c>
      <c r="B43" s="82">
        <v>3</v>
      </c>
      <c r="C43" s="82">
        <v>3</v>
      </c>
      <c r="D43" s="82">
        <v>3</v>
      </c>
      <c r="E43" s="82">
        <v>3</v>
      </c>
      <c r="F43" s="82">
        <v>3</v>
      </c>
      <c r="G43" s="82">
        <v>3</v>
      </c>
      <c r="H43" s="82">
        <v>3</v>
      </c>
      <c r="I43" s="82">
        <v>3</v>
      </c>
      <c r="J43" s="82">
        <v>3</v>
      </c>
      <c r="K43" s="82">
        <v>3</v>
      </c>
      <c r="L43" s="82">
        <v>3</v>
      </c>
      <c r="M43" s="82">
        <v>3</v>
      </c>
      <c r="N43" s="82">
        <v>3</v>
      </c>
      <c r="O43" s="82">
        <v>3</v>
      </c>
      <c r="P43" s="82">
        <v>3</v>
      </c>
      <c r="Q43" s="82">
        <v>3</v>
      </c>
      <c r="T43" t="s">
        <v>288</v>
      </c>
    </row>
    <row r="44" spans="1:20" ht="15.75" x14ac:dyDescent="0.2">
      <c r="A44" s="35">
        <v>43</v>
      </c>
      <c r="B44" s="82">
        <v>4</v>
      </c>
      <c r="C44" s="82">
        <v>4</v>
      </c>
      <c r="D44" s="82">
        <v>3</v>
      </c>
      <c r="E44" s="82">
        <v>3</v>
      </c>
      <c r="F44" s="82">
        <v>4</v>
      </c>
      <c r="G44" s="82">
        <v>3</v>
      </c>
      <c r="H44" s="82">
        <v>3</v>
      </c>
      <c r="I44" s="82">
        <v>4</v>
      </c>
      <c r="J44" s="82">
        <v>3</v>
      </c>
      <c r="K44" s="82">
        <v>3</v>
      </c>
      <c r="L44" s="82">
        <v>3</v>
      </c>
      <c r="M44" s="82">
        <v>4</v>
      </c>
      <c r="N44" s="82">
        <v>3</v>
      </c>
      <c r="O44" s="82">
        <v>3</v>
      </c>
      <c r="P44" s="82">
        <v>3</v>
      </c>
      <c r="Q44" s="82">
        <v>3</v>
      </c>
      <c r="T44" t="s">
        <v>289</v>
      </c>
    </row>
    <row r="45" spans="1:20" ht="15.75" x14ac:dyDescent="0.2">
      <c r="A45" s="35">
        <v>44</v>
      </c>
      <c r="B45" s="82">
        <v>3</v>
      </c>
      <c r="C45" s="82">
        <v>3</v>
      </c>
      <c r="D45" s="82">
        <v>3</v>
      </c>
      <c r="E45" s="82">
        <v>3</v>
      </c>
      <c r="F45" s="82">
        <v>3</v>
      </c>
      <c r="G45" s="82">
        <v>3</v>
      </c>
      <c r="H45" s="82">
        <v>3</v>
      </c>
      <c r="I45" s="82">
        <v>3</v>
      </c>
      <c r="J45" s="82">
        <v>3</v>
      </c>
      <c r="K45" s="82">
        <v>3</v>
      </c>
      <c r="L45" s="82">
        <v>3</v>
      </c>
      <c r="M45" s="82">
        <v>3</v>
      </c>
      <c r="N45" s="82">
        <v>3</v>
      </c>
      <c r="O45" s="82">
        <v>3</v>
      </c>
      <c r="P45" s="82">
        <v>3</v>
      </c>
      <c r="Q45" s="82">
        <v>3</v>
      </c>
      <c r="T45" t="s">
        <v>290</v>
      </c>
    </row>
    <row r="46" spans="1:20" ht="15.75" x14ac:dyDescent="0.2">
      <c r="A46" s="35">
        <v>45</v>
      </c>
      <c r="B46" s="83">
        <v>4</v>
      </c>
      <c r="C46" s="83">
        <v>3</v>
      </c>
      <c r="D46" s="83">
        <v>3</v>
      </c>
      <c r="E46" s="83">
        <v>4</v>
      </c>
      <c r="F46" s="83">
        <v>3</v>
      </c>
      <c r="G46" s="83">
        <v>4</v>
      </c>
      <c r="H46" s="83">
        <v>3</v>
      </c>
      <c r="I46" s="83">
        <v>3</v>
      </c>
      <c r="J46" s="83">
        <v>4</v>
      </c>
      <c r="K46" s="83">
        <v>3</v>
      </c>
      <c r="L46" s="83">
        <v>3</v>
      </c>
      <c r="M46" s="83">
        <v>4</v>
      </c>
      <c r="N46" s="83">
        <v>4</v>
      </c>
      <c r="O46" s="83">
        <v>4</v>
      </c>
      <c r="P46" s="83">
        <v>4</v>
      </c>
      <c r="Q46" s="83">
        <v>4</v>
      </c>
      <c r="T46" t="s">
        <v>291</v>
      </c>
    </row>
    <row r="47" spans="1:20" ht="37.5" x14ac:dyDescent="0.2">
      <c r="A47" s="36" t="s">
        <v>265</v>
      </c>
      <c r="B47" s="124">
        <f>SUM(B2:E46)</f>
        <v>589</v>
      </c>
      <c r="C47" s="124"/>
      <c r="D47" s="124"/>
      <c r="E47" s="124"/>
      <c r="F47" s="124">
        <f>SUM(F2:I46)</f>
        <v>581</v>
      </c>
      <c r="G47" s="124"/>
      <c r="H47" s="124"/>
      <c r="I47" s="124"/>
      <c r="J47" s="124">
        <f>SUM(J2:M46)</f>
        <v>580</v>
      </c>
      <c r="K47" s="124"/>
      <c r="L47" s="124"/>
      <c r="M47" s="124"/>
      <c r="N47" s="124">
        <f>SUM(N2:Q46)</f>
        <v>584</v>
      </c>
      <c r="O47" s="124"/>
      <c r="P47" s="124"/>
      <c r="Q47" s="124"/>
      <c r="T47" t="s">
        <v>292</v>
      </c>
    </row>
    <row r="48" spans="1:20" ht="18.75" x14ac:dyDescent="0.2">
      <c r="A48" s="36" t="s">
        <v>193</v>
      </c>
      <c r="B48" s="122">
        <f>AVERAGE(B2:E46)</f>
        <v>3.2722222222222221</v>
      </c>
      <c r="C48" s="122"/>
      <c r="D48" s="122"/>
      <c r="E48" s="122"/>
      <c r="F48" s="122">
        <f>AVERAGE(F2:I46)</f>
        <v>3.2277777777777779</v>
      </c>
      <c r="G48" s="122"/>
      <c r="H48" s="122"/>
      <c r="I48" s="122"/>
      <c r="J48" s="122">
        <f>AVERAGE(J2:M46)</f>
        <v>3.2222222222222223</v>
      </c>
      <c r="K48" s="122"/>
      <c r="L48" s="122"/>
      <c r="M48" s="122"/>
      <c r="N48" s="122">
        <f>AVERAGE(N2:Q46)</f>
        <v>3.2444444444444445</v>
      </c>
      <c r="O48" s="122"/>
      <c r="P48" s="122"/>
      <c r="Q48" s="122"/>
      <c r="T48" t="s">
        <v>293</v>
      </c>
    </row>
    <row r="49" spans="1:20" ht="18.75" x14ac:dyDescent="0.2">
      <c r="A49" s="37" t="s">
        <v>194</v>
      </c>
      <c r="B49" s="123">
        <f>B47/720</f>
        <v>0.81805555555555554</v>
      </c>
      <c r="C49" s="123"/>
      <c r="D49" s="123"/>
      <c r="E49" s="123"/>
      <c r="F49" s="123">
        <f t="shared" ref="F49" si="1">F47/720</f>
        <v>0.80694444444444446</v>
      </c>
      <c r="G49" s="123"/>
      <c r="H49" s="123"/>
      <c r="I49" s="123"/>
      <c r="J49" s="123">
        <f t="shared" ref="J49" si="2">J47/720</f>
        <v>0.80555555555555558</v>
      </c>
      <c r="K49" s="123"/>
      <c r="L49" s="123"/>
      <c r="M49" s="123"/>
      <c r="N49" s="123">
        <f t="shared" ref="N49" si="3">N47/720</f>
        <v>0.81111111111111112</v>
      </c>
      <c r="O49" s="123"/>
      <c r="P49" s="123"/>
      <c r="Q49" s="123"/>
      <c r="T49" t="s">
        <v>294</v>
      </c>
    </row>
    <row r="50" spans="1:20" x14ac:dyDescent="0.2">
      <c r="T50" t="s">
        <v>295</v>
      </c>
    </row>
    <row r="51" spans="1:20" x14ac:dyDescent="0.2">
      <c r="B51" s="30" t="s">
        <v>176</v>
      </c>
      <c r="C51" s="31">
        <f>B49</f>
        <v>0.81805555555555554</v>
      </c>
      <c r="T51" t="s">
        <v>296</v>
      </c>
    </row>
    <row r="52" spans="1:20" x14ac:dyDescent="0.2">
      <c r="B52" s="30" t="s">
        <v>177</v>
      </c>
      <c r="C52" s="31">
        <f>F49</f>
        <v>0.80694444444444446</v>
      </c>
    </row>
    <row r="53" spans="1:20" x14ac:dyDescent="0.2">
      <c r="B53" s="30" t="s">
        <v>178</v>
      </c>
      <c r="C53" s="31">
        <f>J49</f>
        <v>0.80555555555555558</v>
      </c>
    </row>
    <row r="54" spans="1:20" x14ac:dyDescent="0.2">
      <c r="B54" s="30" t="s">
        <v>179</v>
      </c>
      <c r="C54" s="31">
        <f>N49</f>
        <v>0.81111111111111112</v>
      </c>
    </row>
    <row r="55" spans="1:20" x14ac:dyDescent="0.2">
      <c r="C55" s="32">
        <f>AVERAGE(C51:C54)</f>
        <v>0.81041666666666656</v>
      </c>
    </row>
  </sheetData>
  <mergeCells count="13">
    <mergeCell ref="S6:T6"/>
    <mergeCell ref="N48:Q48"/>
    <mergeCell ref="N49:Q49"/>
    <mergeCell ref="B47:E47"/>
    <mergeCell ref="J47:M47"/>
    <mergeCell ref="N47:Q47"/>
    <mergeCell ref="F47:I47"/>
    <mergeCell ref="B48:E48"/>
    <mergeCell ref="B49:E49"/>
    <mergeCell ref="F48:I48"/>
    <mergeCell ref="F49:I49"/>
    <mergeCell ref="J48:M48"/>
    <mergeCell ref="J49:M49"/>
  </mergeCells>
  <phoneticPr fontId="18"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C5D91-0424-41ED-A9EA-55602A5DC97C}">
  <dimension ref="A1:AH50"/>
  <sheetViews>
    <sheetView topLeftCell="B1" zoomScale="55" zoomScaleNormal="55" workbookViewId="0">
      <selection activeCell="W6" sqref="W6"/>
    </sheetView>
  </sheetViews>
  <sheetFormatPr defaultRowHeight="12.75" x14ac:dyDescent="0.2"/>
  <cols>
    <col min="1" max="1" width="19.140625" bestFit="1" customWidth="1"/>
    <col min="2" max="2" width="6.5703125" bestFit="1" customWidth="1"/>
    <col min="3" max="10" width="7.140625" bestFit="1" customWidth="1"/>
    <col min="11" max="11" width="8.140625" bestFit="1" customWidth="1"/>
    <col min="12" max="12" width="7.7109375" bestFit="1" customWidth="1"/>
    <col min="13" max="17" width="8.140625" bestFit="1" customWidth="1"/>
    <col min="20" max="20" width="14" customWidth="1"/>
    <col min="23" max="23" width="29.5703125" customWidth="1"/>
    <col min="24" max="24" width="13.5703125" customWidth="1"/>
  </cols>
  <sheetData>
    <row r="1" spans="1:31" ht="15.75" x14ac:dyDescent="0.25">
      <c r="A1" s="125" t="s">
        <v>172</v>
      </c>
      <c r="B1" s="127" t="s">
        <v>176</v>
      </c>
      <c r="C1" s="127"/>
      <c r="D1" s="127"/>
      <c r="E1" s="127"/>
      <c r="F1" s="127" t="s">
        <v>177</v>
      </c>
      <c r="G1" s="127"/>
      <c r="H1" s="127"/>
      <c r="I1" s="127"/>
      <c r="J1" s="127" t="s">
        <v>178</v>
      </c>
      <c r="K1" s="127"/>
      <c r="L1" s="127"/>
      <c r="M1" s="127"/>
      <c r="N1" s="127" t="s">
        <v>179</v>
      </c>
      <c r="O1" s="127"/>
      <c r="P1" s="127"/>
      <c r="Q1" s="127"/>
      <c r="W1" t="s">
        <v>297</v>
      </c>
      <c r="AB1" t="s">
        <v>305</v>
      </c>
    </row>
    <row r="2" spans="1:31" ht="15.75" x14ac:dyDescent="0.2">
      <c r="A2" s="126"/>
      <c r="B2" s="34" t="s">
        <v>251</v>
      </c>
      <c r="C2" s="34" t="s">
        <v>249</v>
      </c>
      <c r="D2" s="34" t="s">
        <v>250</v>
      </c>
      <c r="E2" s="34" t="s">
        <v>252</v>
      </c>
      <c r="F2" s="33" t="s">
        <v>253</v>
      </c>
      <c r="G2" s="33" t="s">
        <v>254</v>
      </c>
      <c r="H2" s="33" t="s">
        <v>255</v>
      </c>
      <c r="I2" s="33" t="s">
        <v>256</v>
      </c>
      <c r="J2" s="34" t="s">
        <v>257</v>
      </c>
      <c r="K2" s="34" t="s">
        <v>258</v>
      </c>
      <c r="L2" s="34" t="s">
        <v>259</v>
      </c>
      <c r="M2" s="34" t="s">
        <v>260</v>
      </c>
      <c r="N2" s="33" t="s">
        <v>261</v>
      </c>
      <c r="O2" s="33" t="s">
        <v>262</v>
      </c>
      <c r="P2" s="33" t="s">
        <v>263</v>
      </c>
      <c r="Q2" s="33" t="s">
        <v>264</v>
      </c>
      <c r="R2" s="69" t="s">
        <v>309</v>
      </c>
      <c r="S2" s="69" t="s">
        <v>311</v>
      </c>
      <c r="T2" s="69" t="s">
        <v>312</v>
      </c>
      <c r="U2" s="69" t="s">
        <v>313</v>
      </c>
      <c r="W2" t="s">
        <v>302</v>
      </c>
      <c r="X2" t="s">
        <v>298</v>
      </c>
      <c r="Y2" t="s">
        <v>299</v>
      </c>
      <c r="Z2" t="s">
        <v>300</v>
      </c>
      <c r="AB2" t="s">
        <v>302</v>
      </c>
      <c r="AC2" t="s">
        <v>303</v>
      </c>
      <c r="AD2" t="s">
        <v>304</v>
      </c>
      <c r="AE2" t="s">
        <v>280</v>
      </c>
    </row>
    <row r="3" spans="1:31" ht="15.75" x14ac:dyDescent="0.2">
      <c r="A3" s="35">
        <v>1</v>
      </c>
      <c r="B3" s="82">
        <v>4</v>
      </c>
      <c r="C3" s="82">
        <v>4</v>
      </c>
      <c r="D3" s="82">
        <v>4</v>
      </c>
      <c r="E3" s="82">
        <v>4</v>
      </c>
      <c r="F3" s="82">
        <v>4</v>
      </c>
      <c r="G3" s="82">
        <v>3</v>
      </c>
      <c r="H3" s="82">
        <v>3</v>
      </c>
      <c r="I3" s="82">
        <v>3</v>
      </c>
      <c r="J3" s="82">
        <v>4</v>
      </c>
      <c r="K3" s="82">
        <v>3</v>
      </c>
      <c r="L3" s="82">
        <v>4</v>
      </c>
      <c r="M3" s="82">
        <v>4</v>
      </c>
      <c r="N3" s="82">
        <v>3</v>
      </c>
      <c r="O3" s="82">
        <v>3</v>
      </c>
      <c r="P3" s="82">
        <v>3</v>
      </c>
      <c r="Q3" s="82">
        <v>3</v>
      </c>
      <c r="R3" s="63">
        <f>AVERAGE(B3:Q3)</f>
        <v>3.5</v>
      </c>
      <c r="S3">
        <f>SUM(B3:Q3)</f>
        <v>56</v>
      </c>
      <c r="T3">
        <f>4*16</f>
        <v>64</v>
      </c>
      <c r="U3" s="7">
        <f>S3/T3</f>
        <v>0.875</v>
      </c>
      <c r="W3" t="s">
        <v>176</v>
      </c>
      <c r="X3" s="66">
        <v>0.78398450113012574</v>
      </c>
      <c r="Y3" s="67">
        <v>0.78579479624262105</v>
      </c>
      <c r="Z3" s="68">
        <v>4</v>
      </c>
      <c r="AB3" t="s">
        <v>176</v>
      </c>
      <c r="AC3" s="76">
        <v>3.1555555555555554</v>
      </c>
      <c r="AD3" s="76">
        <v>3.3333333333333335</v>
      </c>
      <c r="AE3" s="75">
        <v>3.2722222222222221</v>
      </c>
    </row>
    <row r="4" spans="1:31" ht="15.75" x14ac:dyDescent="0.2">
      <c r="A4" s="35">
        <v>2</v>
      </c>
      <c r="B4" s="82">
        <v>2</v>
      </c>
      <c r="C4" s="82">
        <v>3</v>
      </c>
      <c r="D4" s="82">
        <v>3</v>
      </c>
      <c r="E4" s="82">
        <v>2</v>
      </c>
      <c r="F4" s="82">
        <v>3</v>
      </c>
      <c r="G4" s="82">
        <v>2</v>
      </c>
      <c r="H4" s="82">
        <v>3</v>
      </c>
      <c r="I4" s="82">
        <v>4</v>
      </c>
      <c r="J4" s="82">
        <v>4</v>
      </c>
      <c r="K4" s="82">
        <v>3</v>
      </c>
      <c r="L4" s="82">
        <v>3</v>
      </c>
      <c r="M4" s="82">
        <v>2</v>
      </c>
      <c r="N4" s="82">
        <v>4</v>
      </c>
      <c r="O4" s="82">
        <v>3</v>
      </c>
      <c r="P4" s="82">
        <v>4</v>
      </c>
      <c r="Q4" s="82">
        <v>4</v>
      </c>
      <c r="R4" s="63">
        <f t="shared" ref="R4:R47" si="0">AVERAGE(B4:Q4)</f>
        <v>3.0625</v>
      </c>
      <c r="S4">
        <f t="shared" ref="S4:S47" si="1">SUM(B4:Q4)</f>
        <v>49</v>
      </c>
      <c r="T4">
        <f t="shared" ref="T4:T47" si="2">4*16</f>
        <v>64</v>
      </c>
      <c r="U4" s="7">
        <f t="shared" ref="U4:U47" si="3">S4/T4</f>
        <v>0.765625</v>
      </c>
      <c r="W4" t="s">
        <v>177</v>
      </c>
      <c r="X4" s="66">
        <v>0.55365746824353701</v>
      </c>
      <c r="Y4" s="67">
        <v>0.54996442640225451</v>
      </c>
      <c r="Z4" s="68">
        <v>4</v>
      </c>
      <c r="AB4" t="s">
        <v>177</v>
      </c>
      <c r="AC4" s="76">
        <v>3.088888888888889</v>
      </c>
      <c r="AD4" s="76">
        <v>3.3333333333333335</v>
      </c>
      <c r="AE4" s="75">
        <v>3.2277777777777779</v>
      </c>
    </row>
    <row r="5" spans="1:31" ht="15.75" x14ac:dyDescent="0.2">
      <c r="A5" s="35">
        <v>3</v>
      </c>
      <c r="B5" s="82">
        <v>3</v>
      </c>
      <c r="C5" s="82">
        <v>3</v>
      </c>
      <c r="D5" s="82">
        <v>4</v>
      </c>
      <c r="E5" s="82">
        <v>3</v>
      </c>
      <c r="F5" s="82">
        <v>3</v>
      </c>
      <c r="G5" s="82">
        <v>2</v>
      </c>
      <c r="H5" s="82">
        <v>4</v>
      </c>
      <c r="I5" s="82">
        <v>3</v>
      </c>
      <c r="J5" s="82">
        <v>3</v>
      </c>
      <c r="K5" s="82">
        <v>2</v>
      </c>
      <c r="L5" s="82">
        <v>3</v>
      </c>
      <c r="M5" s="82">
        <v>4</v>
      </c>
      <c r="N5" s="82">
        <v>3</v>
      </c>
      <c r="O5" s="82">
        <v>4</v>
      </c>
      <c r="P5" s="82">
        <v>3</v>
      </c>
      <c r="Q5" s="82">
        <v>4</v>
      </c>
      <c r="R5" s="63">
        <f t="shared" si="0"/>
        <v>3.1875</v>
      </c>
      <c r="S5">
        <f t="shared" si="1"/>
        <v>51</v>
      </c>
      <c r="T5">
        <f t="shared" si="2"/>
        <v>64</v>
      </c>
      <c r="U5" s="7">
        <f t="shared" si="3"/>
        <v>0.796875</v>
      </c>
      <c r="W5" t="s">
        <v>178</v>
      </c>
      <c r="X5" s="66">
        <v>0.72283687943262365</v>
      </c>
      <c r="Y5" s="67">
        <v>0.72349783088212083</v>
      </c>
      <c r="Z5" s="68">
        <v>4</v>
      </c>
      <c r="AB5" t="s">
        <v>178</v>
      </c>
      <c r="AC5" s="76">
        <v>3</v>
      </c>
      <c r="AD5" s="76">
        <v>3.4</v>
      </c>
      <c r="AE5" s="75">
        <v>3.2222222222222223</v>
      </c>
    </row>
    <row r="6" spans="1:31" ht="15.75" x14ac:dyDescent="0.2">
      <c r="A6" s="35">
        <v>4</v>
      </c>
      <c r="B6" s="82">
        <v>3</v>
      </c>
      <c r="C6" s="82">
        <v>3</v>
      </c>
      <c r="D6" s="82">
        <v>3</v>
      </c>
      <c r="E6" s="82">
        <v>3</v>
      </c>
      <c r="F6" s="82">
        <v>3</v>
      </c>
      <c r="G6" s="82">
        <v>3</v>
      </c>
      <c r="H6" s="82">
        <v>3</v>
      </c>
      <c r="I6" s="82">
        <v>3</v>
      </c>
      <c r="J6" s="82">
        <v>4</v>
      </c>
      <c r="K6" s="82">
        <v>3</v>
      </c>
      <c r="L6" s="82">
        <v>3</v>
      </c>
      <c r="M6" s="82">
        <v>4</v>
      </c>
      <c r="N6" s="82">
        <v>3</v>
      </c>
      <c r="O6" s="82">
        <v>3</v>
      </c>
      <c r="P6" s="82">
        <v>4</v>
      </c>
      <c r="Q6" s="82">
        <v>2</v>
      </c>
      <c r="R6" s="63">
        <f t="shared" si="0"/>
        <v>3.125</v>
      </c>
      <c r="S6">
        <f t="shared" si="1"/>
        <v>50</v>
      </c>
      <c r="T6">
        <f t="shared" si="2"/>
        <v>64</v>
      </c>
      <c r="U6" s="7">
        <f t="shared" si="3"/>
        <v>0.78125</v>
      </c>
      <c r="W6" t="s">
        <v>179</v>
      </c>
      <c r="X6" s="66">
        <v>0.76257309941520479</v>
      </c>
      <c r="Y6" s="67">
        <v>0.76463803032265198</v>
      </c>
      <c r="Z6" s="68">
        <v>4</v>
      </c>
      <c r="AB6" t="s">
        <v>179</v>
      </c>
      <c r="AC6" s="76">
        <v>3.1555555555555554</v>
      </c>
      <c r="AD6" s="76">
        <v>3.3555555555555556</v>
      </c>
      <c r="AE6" s="75">
        <v>3.25</v>
      </c>
    </row>
    <row r="7" spans="1:31" ht="15.75" x14ac:dyDescent="0.2">
      <c r="A7" s="35">
        <v>5</v>
      </c>
      <c r="B7" s="82">
        <v>4</v>
      </c>
      <c r="C7" s="82">
        <v>4</v>
      </c>
      <c r="D7" s="82">
        <v>3</v>
      </c>
      <c r="E7" s="82">
        <v>3</v>
      </c>
      <c r="F7" s="82">
        <v>4</v>
      </c>
      <c r="G7" s="82">
        <v>3</v>
      </c>
      <c r="H7" s="82">
        <v>3</v>
      </c>
      <c r="I7" s="82">
        <v>3</v>
      </c>
      <c r="J7" s="82">
        <v>3</v>
      </c>
      <c r="K7" s="82">
        <v>3</v>
      </c>
      <c r="L7" s="82">
        <v>2</v>
      </c>
      <c r="M7" s="82">
        <v>3</v>
      </c>
      <c r="N7" s="82">
        <v>3</v>
      </c>
      <c r="O7" s="82">
        <v>3</v>
      </c>
      <c r="P7" s="82">
        <v>3</v>
      </c>
      <c r="Q7" s="82">
        <v>3</v>
      </c>
      <c r="R7" s="63">
        <f t="shared" si="0"/>
        <v>3.125</v>
      </c>
      <c r="S7">
        <f t="shared" si="1"/>
        <v>50</v>
      </c>
      <c r="T7">
        <f t="shared" si="2"/>
        <v>64</v>
      </c>
      <c r="U7" s="7">
        <f t="shared" si="3"/>
        <v>0.78125</v>
      </c>
      <c r="W7" t="s">
        <v>301</v>
      </c>
      <c r="X7" s="66">
        <v>0.89752770673486759</v>
      </c>
      <c r="Y7" s="67">
        <v>0.89714984713389034</v>
      </c>
      <c r="Z7" s="68">
        <v>16</v>
      </c>
      <c r="AB7" t="s">
        <v>301</v>
      </c>
      <c r="AC7" s="76">
        <v>3</v>
      </c>
      <c r="AD7" s="76">
        <v>3.4</v>
      </c>
      <c r="AE7" s="75">
        <v>3.2430555555555558</v>
      </c>
    </row>
    <row r="8" spans="1:31" ht="15.75" x14ac:dyDescent="0.2">
      <c r="A8" s="35">
        <v>6</v>
      </c>
      <c r="B8" s="82">
        <v>3</v>
      </c>
      <c r="C8" s="82">
        <v>3</v>
      </c>
      <c r="D8" s="82">
        <v>3</v>
      </c>
      <c r="E8" s="82">
        <v>3</v>
      </c>
      <c r="F8" s="82">
        <v>3</v>
      </c>
      <c r="G8" s="82">
        <v>3</v>
      </c>
      <c r="H8" s="82">
        <v>3</v>
      </c>
      <c r="I8" s="82">
        <v>4</v>
      </c>
      <c r="J8" s="82">
        <v>4</v>
      </c>
      <c r="K8" s="82">
        <v>2</v>
      </c>
      <c r="L8" s="82">
        <v>2</v>
      </c>
      <c r="M8" s="82">
        <v>3</v>
      </c>
      <c r="N8" s="82">
        <v>3</v>
      </c>
      <c r="O8" s="82">
        <v>3</v>
      </c>
      <c r="P8" s="82">
        <v>4</v>
      </c>
      <c r="Q8" s="82">
        <v>3</v>
      </c>
      <c r="R8" s="63">
        <f t="shared" si="0"/>
        <v>3.0625</v>
      </c>
      <c r="S8">
        <f t="shared" si="1"/>
        <v>49</v>
      </c>
      <c r="T8">
        <f t="shared" si="2"/>
        <v>64</v>
      </c>
      <c r="U8" s="7">
        <f t="shared" si="3"/>
        <v>0.765625</v>
      </c>
    </row>
    <row r="9" spans="1:31" ht="15.75" x14ac:dyDescent="0.2">
      <c r="A9" s="35">
        <v>7</v>
      </c>
      <c r="B9" s="82">
        <v>2</v>
      </c>
      <c r="C9" s="82">
        <v>3</v>
      </c>
      <c r="D9" s="82">
        <v>3</v>
      </c>
      <c r="E9" s="82">
        <v>2</v>
      </c>
      <c r="F9" s="82">
        <v>3</v>
      </c>
      <c r="G9" s="82">
        <v>3</v>
      </c>
      <c r="H9" s="82">
        <v>3</v>
      </c>
      <c r="I9" s="82">
        <v>3</v>
      </c>
      <c r="J9" s="82">
        <v>3</v>
      </c>
      <c r="K9" s="82">
        <v>3</v>
      </c>
      <c r="L9" s="82">
        <v>3</v>
      </c>
      <c r="M9" s="82">
        <v>3</v>
      </c>
      <c r="N9" s="82">
        <v>2</v>
      </c>
      <c r="O9" s="82">
        <v>3</v>
      </c>
      <c r="P9" s="82">
        <v>3</v>
      </c>
      <c r="Q9" s="82">
        <v>2</v>
      </c>
      <c r="R9" s="63">
        <f t="shared" si="0"/>
        <v>2.75</v>
      </c>
      <c r="S9">
        <f t="shared" si="1"/>
        <v>44</v>
      </c>
      <c r="T9">
        <f t="shared" si="2"/>
        <v>64</v>
      </c>
      <c r="U9" s="7">
        <f t="shared" si="3"/>
        <v>0.6875</v>
      </c>
    </row>
    <row r="10" spans="1:31" ht="15.75" x14ac:dyDescent="0.2">
      <c r="A10" s="35">
        <v>8</v>
      </c>
      <c r="B10" s="82">
        <v>4</v>
      </c>
      <c r="C10" s="82">
        <v>3</v>
      </c>
      <c r="D10" s="82">
        <v>3</v>
      </c>
      <c r="E10" s="82">
        <v>3</v>
      </c>
      <c r="F10" s="82">
        <v>3</v>
      </c>
      <c r="G10" s="82">
        <v>4</v>
      </c>
      <c r="H10" s="82">
        <v>4</v>
      </c>
      <c r="I10" s="82">
        <v>3</v>
      </c>
      <c r="J10" s="82">
        <v>3</v>
      </c>
      <c r="K10" s="82">
        <v>3</v>
      </c>
      <c r="L10" s="82">
        <v>4</v>
      </c>
      <c r="M10" s="82">
        <v>3</v>
      </c>
      <c r="N10" s="82">
        <v>4</v>
      </c>
      <c r="O10" s="82">
        <v>3</v>
      </c>
      <c r="P10" s="82">
        <v>4</v>
      </c>
      <c r="Q10" s="82">
        <v>3</v>
      </c>
      <c r="R10" s="63">
        <f t="shared" si="0"/>
        <v>3.375</v>
      </c>
      <c r="S10">
        <f t="shared" si="1"/>
        <v>54</v>
      </c>
      <c r="T10">
        <f t="shared" si="2"/>
        <v>64</v>
      </c>
      <c r="U10" s="7">
        <f t="shared" si="3"/>
        <v>0.84375</v>
      </c>
      <c r="W10" s="5" t="s">
        <v>195</v>
      </c>
    </row>
    <row r="11" spans="1:31" ht="16.5" thickBot="1" x14ac:dyDescent="0.25">
      <c r="A11" s="35">
        <v>9</v>
      </c>
      <c r="B11" s="82">
        <v>4</v>
      </c>
      <c r="C11" s="82">
        <v>4</v>
      </c>
      <c r="D11" s="82">
        <v>4</v>
      </c>
      <c r="E11" s="82">
        <v>3</v>
      </c>
      <c r="F11" s="82">
        <v>4</v>
      </c>
      <c r="G11" s="82">
        <v>3</v>
      </c>
      <c r="H11" s="82">
        <v>3</v>
      </c>
      <c r="I11" s="82">
        <v>3</v>
      </c>
      <c r="J11" s="82">
        <v>4</v>
      </c>
      <c r="K11" s="82">
        <v>3</v>
      </c>
      <c r="L11" s="82">
        <v>3</v>
      </c>
      <c r="M11" s="82">
        <v>4</v>
      </c>
      <c r="N11" s="82">
        <v>3</v>
      </c>
      <c r="O11" s="82">
        <v>3</v>
      </c>
      <c r="P11" s="82">
        <v>3</v>
      </c>
      <c r="Q11" s="82">
        <v>4</v>
      </c>
      <c r="R11" s="63">
        <f t="shared" si="0"/>
        <v>3.4375</v>
      </c>
      <c r="S11">
        <f t="shared" si="1"/>
        <v>55</v>
      </c>
      <c r="T11">
        <f t="shared" si="2"/>
        <v>64</v>
      </c>
      <c r="U11" s="7">
        <f t="shared" si="3"/>
        <v>0.859375</v>
      </c>
      <c r="W11" s="5" t="s">
        <v>195</v>
      </c>
      <c r="X11" s="5" t="s">
        <v>322</v>
      </c>
      <c r="Y11" s="5" t="s">
        <v>301</v>
      </c>
      <c r="Z11" s="78" t="s">
        <v>310</v>
      </c>
      <c r="AA11" s="78"/>
    </row>
    <row r="12" spans="1:31" ht="15.75" x14ac:dyDescent="0.2">
      <c r="A12" s="35">
        <v>10</v>
      </c>
      <c r="B12" s="82">
        <v>4</v>
      </c>
      <c r="C12" s="82">
        <v>4</v>
      </c>
      <c r="D12" s="82">
        <v>4</v>
      </c>
      <c r="E12" s="82">
        <v>3</v>
      </c>
      <c r="F12" s="82">
        <v>3</v>
      </c>
      <c r="G12" s="82">
        <v>3</v>
      </c>
      <c r="H12" s="82">
        <v>4</v>
      </c>
      <c r="I12" s="82">
        <v>3</v>
      </c>
      <c r="J12" s="82">
        <v>4</v>
      </c>
      <c r="K12" s="82">
        <v>3</v>
      </c>
      <c r="L12" s="82">
        <v>3</v>
      </c>
      <c r="M12" s="82">
        <v>4</v>
      </c>
      <c r="N12" s="82">
        <v>4</v>
      </c>
      <c r="O12" s="82">
        <v>4</v>
      </c>
      <c r="P12" s="82">
        <v>3</v>
      </c>
      <c r="Q12" s="82">
        <v>4</v>
      </c>
      <c r="R12" s="63">
        <f t="shared" si="0"/>
        <v>3.5625</v>
      </c>
      <c r="S12">
        <f t="shared" si="1"/>
        <v>57</v>
      </c>
      <c r="T12">
        <f t="shared" si="2"/>
        <v>64</v>
      </c>
      <c r="U12" s="7">
        <f t="shared" si="3"/>
        <v>0.890625</v>
      </c>
      <c r="W12" s="79" t="s">
        <v>266</v>
      </c>
      <c r="X12" s="79" t="s">
        <v>317</v>
      </c>
      <c r="Y12" s="63">
        <f>COUNTIFS(U3:U47,"&gt;0.81",U3:U47,"&lt;100")</f>
        <v>20</v>
      </c>
    </row>
    <row r="13" spans="1:31" ht="15.75" x14ac:dyDescent="0.2">
      <c r="A13" s="35">
        <v>11</v>
      </c>
      <c r="B13" s="82">
        <v>4</v>
      </c>
      <c r="C13" s="82">
        <v>4</v>
      </c>
      <c r="D13" s="82">
        <v>4</v>
      </c>
      <c r="E13" s="82">
        <v>4</v>
      </c>
      <c r="F13" s="82">
        <v>4</v>
      </c>
      <c r="G13" s="82">
        <v>4</v>
      </c>
      <c r="H13" s="82">
        <v>4</v>
      </c>
      <c r="I13" s="82">
        <v>4</v>
      </c>
      <c r="J13" s="82">
        <v>4</v>
      </c>
      <c r="K13" s="82">
        <v>4</v>
      </c>
      <c r="L13" s="82">
        <v>4</v>
      </c>
      <c r="M13" s="82">
        <v>4</v>
      </c>
      <c r="N13" s="82">
        <v>4</v>
      </c>
      <c r="O13" s="82">
        <v>4</v>
      </c>
      <c r="P13" s="82">
        <v>4</v>
      </c>
      <c r="Q13" s="82">
        <v>4</v>
      </c>
      <c r="R13" s="63">
        <f t="shared" si="0"/>
        <v>4</v>
      </c>
      <c r="S13">
        <f t="shared" si="1"/>
        <v>64</v>
      </c>
      <c r="T13">
        <f t="shared" si="2"/>
        <v>64</v>
      </c>
      <c r="U13" s="7">
        <f t="shared" si="3"/>
        <v>1</v>
      </c>
      <c r="W13" s="80" t="s">
        <v>267</v>
      </c>
      <c r="X13" s="80" t="s">
        <v>318</v>
      </c>
      <c r="Y13" s="63">
        <f>COUNTIFS(U3:U47,"&gt;0.61",U3:U47,"&lt;0.80")</f>
        <v>25</v>
      </c>
    </row>
    <row r="14" spans="1:31" ht="15.75" x14ac:dyDescent="0.2">
      <c r="A14" s="35">
        <v>12</v>
      </c>
      <c r="B14" s="82">
        <v>2</v>
      </c>
      <c r="C14" s="82">
        <v>4</v>
      </c>
      <c r="D14" s="82">
        <v>2</v>
      </c>
      <c r="E14" s="82">
        <v>3</v>
      </c>
      <c r="F14" s="82">
        <v>3</v>
      </c>
      <c r="G14" s="82">
        <v>3</v>
      </c>
      <c r="H14" s="82">
        <v>3</v>
      </c>
      <c r="I14" s="82">
        <v>3</v>
      </c>
      <c r="J14" s="82">
        <v>3</v>
      </c>
      <c r="K14" s="82">
        <v>2</v>
      </c>
      <c r="L14" s="82">
        <v>2</v>
      </c>
      <c r="M14" s="82">
        <v>3</v>
      </c>
      <c r="N14" s="82">
        <v>3</v>
      </c>
      <c r="O14" s="82">
        <v>2</v>
      </c>
      <c r="P14" s="82">
        <v>3</v>
      </c>
      <c r="Q14" s="82">
        <v>3</v>
      </c>
      <c r="R14" s="63">
        <f t="shared" si="0"/>
        <v>2.75</v>
      </c>
      <c r="S14">
        <f t="shared" si="1"/>
        <v>44</v>
      </c>
      <c r="T14">
        <f t="shared" si="2"/>
        <v>64</v>
      </c>
      <c r="U14" s="7">
        <f t="shared" si="3"/>
        <v>0.6875</v>
      </c>
      <c r="W14" s="80" t="s">
        <v>314</v>
      </c>
      <c r="X14" s="80" t="s">
        <v>319</v>
      </c>
      <c r="Y14" s="63">
        <f>COUNTIFS(U3:U47,"&gt;0.41",U3:U47,"&lt;0.60")</f>
        <v>0</v>
      </c>
    </row>
    <row r="15" spans="1:31" ht="15.75" x14ac:dyDescent="0.2">
      <c r="A15" s="35">
        <v>13</v>
      </c>
      <c r="B15" s="82">
        <v>4</v>
      </c>
      <c r="C15" s="82">
        <v>3</v>
      </c>
      <c r="D15" s="82">
        <v>3</v>
      </c>
      <c r="E15" s="82">
        <v>2</v>
      </c>
      <c r="F15" s="82">
        <v>3</v>
      </c>
      <c r="G15" s="82">
        <v>2</v>
      </c>
      <c r="H15" s="82">
        <v>2</v>
      </c>
      <c r="I15" s="82">
        <v>3</v>
      </c>
      <c r="J15" s="82">
        <v>3</v>
      </c>
      <c r="K15" s="82">
        <v>3</v>
      </c>
      <c r="L15" s="82">
        <v>2</v>
      </c>
      <c r="M15" s="82">
        <v>3</v>
      </c>
      <c r="N15" s="82">
        <v>4</v>
      </c>
      <c r="O15" s="82">
        <v>4</v>
      </c>
      <c r="P15" s="82">
        <v>4</v>
      </c>
      <c r="Q15" s="82">
        <v>4</v>
      </c>
      <c r="R15" s="63">
        <f t="shared" si="0"/>
        <v>3.0625</v>
      </c>
      <c r="S15">
        <f t="shared" si="1"/>
        <v>49</v>
      </c>
      <c r="T15">
        <f t="shared" si="2"/>
        <v>64</v>
      </c>
      <c r="U15" s="7">
        <f t="shared" si="3"/>
        <v>0.765625</v>
      </c>
      <c r="W15" s="80" t="s">
        <v>315</v>
      </c>
      <c r="X15" s="80" t="s">
        <v>320</v>
      </c>
      <c r="Y15" s="63"/>
    </row>
    <row r="16" spans="1:31" ht="16.5" thickBot="1" x14ac:dyDescent="0.25">
      <c r="A16" s="35">
        <v>14</v>
      </c>
      <c r="B16" s="82">
        <v>4</v>
      </c>
      <c r="C16" s="82">
        <v>3</v>
      </c>
      <c r="D16" s="82">
        <v>2</v>
      </c>
      <c r="E16" s="82">
        <v>2</v>
      </c>
      <c r="F16" s="82">
        <v>4</v>
      </c>
      <c r="G16" s="82">
        <v>3</v>
      </c>
      <c r="H16" s="82">
        <v>3</v>
      </c>
      <c r="I16" s="82">
        <v>3</v>
      </c>
      <c r="J16" s="82">
        <v>3</v>
      </c>
      <c r="K16" s="82">
        <v>3</v>
      </c>
      <c r="L16" s="82">
        <v>3</v>
      </c>
      <c r="M16" s="82">
        <v>3</v>
      </c>
      <c r="N16" s="82">
        <v>3</v>
      </c>
      <c r="O16" s="82">
        <v>3</v>
      </c>
      <c r="P16" s="82">
        <v>3</v>
      </c>
      <c r="Q16" s="82">
        <v>3</v>
      </c>
      <c r="R16" s="63">
        <f t="shared" si="0"/>
        <v>3</v>
      </c>
      <c r="S16">
        <f t="shared" si="1"/>
        <v>48</v>
      </c>
      <c r="T16">
        <f t="shared" si="2"/>
        <v>64</v>
      </c>
      <c r="U16" s="7">
        <f t="shared" si="3"/>
        <v>0.75</v>
      </c>
      <c r="W16" s="81" t="s">
        <v>316</v>
      </c>
      <c r="X16" s="81" t="s">
        <v>321</v>
      </c>
    </row>
    <row r="17" spans="1:34" ht="15.75" x14ac:dyDescent="0.2">
      <c r="A17" s="35">
        <v>15</v>
      </c>
      <c r="B17" s="82">
        <v>4</v>
      </c>
      <c r="C17" s="82">
        <v>4</v>
      </c>
      <c r="D17" s="82">
        <v>4</v>
      </c>
      <c r="E17" s="82">
        <v>4</v>
      </c>
      <c r="F17" s="82">
        <v>4</v>
      </c>
      <c r="G17" s="82">
        <v>3</v>
      </c>
      <c r="H17" s="82">
        <v>3</v>
      </c>
      <c r="I17" s="82">
        <v>4</v>
      </c>
      <c r="J17" s="82">
        <v>4</v>
      </c>
      <c r="K17" s="82">
        <v>4</v>
      </c>
      <c r="L17" s="82">
        <v>3</v>
      </c>
      <c r="M17" s="82">
        <v>4</v>
      </c>
      <c r="N17" s="82">
        <v>3</v>
      </c>
      <c r="O17" s="82">
        <v>3</v>
      </c>
      <c r="P17" s="82">
        <v>4</v>
      </c>
      <c r="Q17" s="82">
        <v>3</v>
      </c>
      <c r="R17" s="63">
        <f t="shared" si="0"/>
        <v>3.625</v>
      </c>
      <c r="S17">
        <f t="shared" si="1"/>
        <v>58</v>
      </c>
      <c r="T17">
        <f t="shared" si="2"/>
        <v>64</v>
      </c>
      <c r="U17" s="7">
        <f t="shared" si="3"/>
        <v>0.90625</v>
      </c>
    </row>
    <row r="18" spans="1:34" ht="15.75" x14ac:dyDescent="0.2">
      <c r="A18" s="35">
        <v>16</v>
      </c>
      <c r="B18" s="82">
        <v>4</v>
      </c>
      <c r="C18" s="82">
        <v>4</v>
      </c>
      <c r="D18" s="82">
        <v>4</v>
      </c>
      <c r="E18" s="82">
        <v>4</v>
      </c>
      <c r="F18" s="82">
        <v>4</v>
      </c>
      <c r="G18" s="82">
        <v>4</v>
      </c>
      <c r="H18" s="82">
        <v>4</v>
      </c>
      <c r="I18" s="82">
        <v>3</v>
      </c>
      <c r="J18" s="82">
        <v>4</v>
      </c>
      <c r="K18" s="82">
        <v>3</v>
      </c>
      <c r="L18" s="82">
        <v>3</v>
      </c>
      <c r="M18" s="82">
        <v>4</v>
      </c>
      <c r="N18" s="82">
        <v>4</v>
      </c>
      <c r="O18" s="82">
        <v>4</v>
      </c>
      <c r="P18" s="82">
        <v>4</v>
      </c>
      <c r="Q18" s="82">
        <v>3</v>
      </c>
      <c r="R18" s="63">
        <f t="shared" si="0"/>
        <v>3.75</v>
      </c>
      <c r="S18">
        <f t="shared" si="1"/>
        <v>60</v>
      </c>
      <c r="T18">
        <f t="shared" si="2"/>
        <v>64</v>
      </c>
      <c r="U18" s="7">
        <f t="shared" si="3"/>
        <v>0.9375</v>
      </c>
      <c r="Z18" s="128"/>
      <c r="AA18" s="128"/>
      <c r="AB18" s="128"/>
      <c r="AC18" s="128"/>
      <c r="AD18" s="128"/>
      <c r="AE18" s="128"/>
      <c r="AF18" s="128"/>
      <c r="AG18" s="128"/>
      <c r="AH18" s="70"/>
    </row>
    <row r="19" spans="1:34" ht="15.75" x14ac:dyDescent="0.2">
      <c r="A19" s="35">
        <v>17</v>
      </c>
      <c r="B19" s="82">
        <v>4</v>
      </c>
      <c r="C19" s="82">
        <v>4</v>
      </c>
      <c r="D19" s="82">
        <v>4</v>
      </c>
      <c r="E19" s="82">
        <v>4</v>
      </c>
      <c r="F19" s="82">
        <v>4</v>
      </c>
      <c r="G19" s="82">
        <v>3</v>
      </c>
      <c r="H19" s="82">
        <v>4</v>
      </c>
      <c r="I19" s="82">
        <v>4</v>
      </c>
      <c r="J19" s="82">
        <v>4</v>
      </c>
      <c r="K19" s="82">
        <v>3</v>
      </c>
      <c r="L19" s="82">
        <v>3</v>
      </c>
      <c r="M19" s="82">
        <v>4</v>
      </c>
      <c r="N19" s="82">
        <v>4</v>
      </c>
      <c r="O19" s="82">
        <v>4</v>
      </c>
      <c r="P19" s="82">
        <v>4</v>
      </c>
      <c r="Q19" s="82">
        <v>3</v>
      </c>
      <c r="R19" s="63">
        <f t="shared" si="0"/>
        <v>3.75</v>
      </c>
      <c r="S19">
        <f t="shared" si="1"/>
        <v>60</v>
      </c>
      <c r="T19">
        <f t="shared" si="2"/>
        <v>64</v>
      </c>
      <c r="U19" s="7">
        <f t="shared" si="3"/>
        <v>0.9375</v>
      </c>
      <c r="Z19" s="129"/>
      <c r="AA19" s="71"/>
      <c r="AB19" s="72"/>
      <c r="AC19" s="72"/>
      <c r="AD19" s="72"/>
      <c r="AE19" s="72"/>
      <c r="AF19" s="72"/>
      <c r="AG19" s="73"/>
      <c r="AH19" s="70"/>
    </row>
    <row r="20" spans="1:34" ht="15.75" x14ac:dyDescent="0.2">
      <c r="A20" s="35">
        <v>18</v>
      </c>
      <c r="B20" s="82">
        <v>3</v>
      </c>
      <c r="C20" s="82">
        <v>3</v>
      </c>
      <c r="D20" s="82">
        <v>3</v>
      </c>
      <c r="E20" s="82">
        <v>3</v>
      </c>
      <c r="F20" s="82">
        <v>3</v>
      </c>
      <c r="G20" s="82">
        <v>3</v>
      </c>
      <c r="H20" s="82">
        <v>3</v>
      </c>
      <c r="I20" s="82">
        <v>3</v>
      </c>
      <c r="J20" s="82">
        <v>3</v>
      </c>
      <c r="K20" s="82">
        <v>3</v>
      </c>
      <c r="L20" s="82">
        <v>3</v>
      </c>
      <c r="M20" s="82">
        <v>3</v>
      </c>
      <c r="N20" s="82">
        <v>3</v>
      </c>
      <c r="O20" s="82">
        <v>3</v>
      </c>
      <c r="P20" s="82">
        <v>3</v>
      </c>
      <c r="Q20" s="82">
        <v>3</v>
      </c>
      <c r="R20" s="63">
        <f t="shared" si="0"/>
        <v>3</v>
      </c>
      <c r="S20">
        <f t="shared" si="1"/>
        <v>48</v>
      </c>
      <c r="T20">
        <f t="shared" si="2"/>
        <v>64</v>
      </c>
      <c r="U20" s="7">
        <f t="shared" si="3"/>
        <v>0.75</v>
      </c>
      <c r="Z20" s="74"/>
      <c r="AA20" s="75"/>
      <c r="AB20" s="76"/>
      <c r="AC20" s="76"/>
      <c r="AD20" s="76"/>
      <c r="AE20" s="76"/>
      <c r="AF20" s="76"/>
      <c r="AG20" s="77"/>
      <c r="AH20" s="70"/>
    </row>
    <row r="21" spans="1:34" ht="15.75" x14ac:dyDescent="0.2">
      <c r="A21" s="35">
        <v>19</v>
      </c>
      <c r="B21" s="82">
        <v>3</v>
      </c>
      <c r="C21" s="82">
        <v>3</v>
      </c>
      <c r="D21" s="82">
        <v>3</v>
      </c>
      <c r="E21" s="82">
        <v>3</v>
      </c>
      <c r="F21" s="82">
        <v>3</v>
      </c>
      <c r="G21" s="82">
        <v>3</v>
      </c>
      <c r="H21" s="82">
        <v>3</v>
      </c>
      <c r="I21" s="82">
        <v>3</v>
      </c>
      <c r="J21" s="82">
        <v>3</v>
      </c>
      <c r="K21" s="82">
        <v>3</v>
      </c>
      <c r="L21" s="82">
        <v>3</v>
      </c>
      <c r="M21" s="82">
        <v>3</v>
      </c>
      <c r="N21" s="82">
        <v>3</v>
      </c>
      <c r="O21" s="82">
        <v>3</v>
      </c>
      <c r="P21" s="82">
        <v>3</v>
      </c>
      <c r="Q21" s="82">
        <v>3</v>
      </c>
      <c r="R21" s="63">
        <f t="shared" si="0"/>
        <v>3</v>
      </c>
      <c r="S21">
        <f t="shared" si="1"/>
        <v>48</v>
      </c>
      <c r="T21">
        <f t="shared" si="2"/>
        <v>64</v>
      </c>
      <c r="U21" s="7">
        <f t="shared" si="3"/>
        <v>0.75</v>
      </c>
      <c r="Z21" s="129"/>
      <c r="AA21" s="71"/>
      <c r="AB21" s="72"/>
      <c r="AC21" s="72"/>
      <c r="AD21" s="72"/>
      <c r="AE21" s="72"/>
      <c r="AF21" s="72"/>
      <c r="AG21" s="73"/>
      <c r="AH21" s="70"/>
    </row>
    <row r="22" spans="1:34" ht="15.75" x14ac:dyDescent="0.2">
      <c r="A22" s="35">
        <v>20</v>
      </c>
      <c r="B22" s="82">
        <v>4</v>
      </c>
      <c r="C22" s="82">
        <v>4</v>
      </c>
      <c r="D22" s="82">
        <v>4</v>
      </c>
      <c r="E22" s="82">
        <v>4</v>
      </c>
      <c r="F22" s="82">
        <v>3</v>
      </c>
      <c r="G22" s="82">
        <v>3</v>
      </c>
      <c r="H22" s="82">
        <v>3</v>
      </c>
      <c r="I22" s="82">
        <v>3</v>
      </c>
      <c r="J22" s="82">
        <v>3</v>
      </c>
      <c r="K22" s="82">
        <v>4</v>
      </c>
      <c r="L22" s="82">
        <v>4</v>
      </c>
      <c r="M22" s="82">
        <v>4</v>
      </c>
      <c r="N22" s="82">
        <v>3</v>
      </c>
      <c r="O22" s="82">
        <v>3</v>
      </c>
      <c r="P22" s="82">
        <v>4</v>
      </c>
      <c r="Q22" s="82">
        <v>3</v>
      </c>
      <c r="R22" s="63">
        <f t="shared" si="0"/>
        <v>3.5</v>
      </c>
      <c r="S22">
        <f t="shared" si="1"/>
        <v>56</v>
      </c>
      <c r="T22">
        <f t="shared" si="2"/>
        <v>64</v>
      </c>
      <c r="U22" s="7">
        <f t="shared" si="3"/>
        <v>0.875</v>
      </c>
      <c r="Z22" s="74"/>
      <c r="AA22" s="75"/>
      <c r="AB22" s="76"/>
      <c r="AC22" s="76"/>
      <c r="AD22" s="76"/>
      <c r="AE22" s="76"/>
      <c r="AF22" s="76"/>
      <c r="AG22" s="77"/>
      <c r="AH22" s="70"/>
    </row>
    <row r="23" spans="1:34" ht="15.75" x14ac:dyDescent="0.2">
      <c r="A23" s="35">
        <v>21</v>
      </c>
      <c r="B23" s="82">
        <v>4</v>
      </c>
      <c r="C23" s="82">
        <v>4</v>
      </c>
      <c r="D23" s="82">
        <v>3</v>
      </c>
      <c r="E23" s="82">
        <v>3</v>
      </c>
      <c r="F23" s="82">
        <v>3</v>
      </c>
      <c r="G23" s="82">
        <v>4</v>
      </c>
      <c r="H23" s="82">
        <v>4</v>
      </c>
      <c r="I23" s="82">
        <v>4</v>
      </c>
      <c r="J23" s="82">
        <v>4</v>
      </c>
      <c r="K23" s="82">
        <v>4</v>
      </c>
      <c r="L23" s="82">
        <v>4</v>
      </c>
      <c r="M23" s="82">
        <v>4</v>
      </c>
      <c r="N23" s="82">
        <v>3</v>
      </c>
      <c r="O23" s="82">
        <v>3</v>
      </c>
      <c r="P23" s="82">
        <v>4</v>
      </c>
      <c r="Q23" s="82">
        <v>3</v>
      </c>
      <c r="R23" s="63">
        <f t="shared" si="0"/>
        <v>3.625</v>
      </c>
      <c r="S23">
        <f t="shared" si="1"/>
        <v>58</v>
      </c>
      <c r="T23">
        <f t="shared" si="2"/>
        <v>64</v>
      </c>
      <c r="U23" s="7">
        <f t="shared" si="3"/>
        <v>0.90625</v>
      </c>
    </row>
    <row r="24" spans="1:34" ht="15.75" x14ac:dyDescent="0.2">
      <c r="A24" s="35">
        <v>22</v>
      </c>
      <c r="B24" s="82">
        <v>3</v>
      </c>
      <c r="C24" s="82">
        <v>3</v>
      </c>
      <c r="D24" s="82">
        <v>3</v>
      </c>
      <c r="E24" s="82">
        <v>4</v>
      </c>
      <c r="F24" s="82">
        <v>4</v>
      </c>
      <c r="G24" s="82">
        <v>3</v>
      </c>
      <c r="H24" s="82">
        <v>3</v>
      </c>
      <c r="I24" s="82">
        <v>3</v>
      </c>
      <c r="J24" s="82">
        <v>4</v>
      </c>
      <c r="K24" s="82">
        <v>3</v>
      </c>
      <c r="L24" s="82">
        <v>3</v>
      </c>
      <c r="M24" s="82">
        <v>3</v>
      </c>
      <c r="N24" s="82">
        <v>4</v>
      </c>
      <c r="O24" s="82">
        <v>4</v>
      </c>
      <c r="P24" s="82">
        <v>3</v>
      </c>
      <c r="Q24" s="82">
        <v>3</v>
      </c>
      <c r="R24" s="63">
        <f t="shared" si="0"/>
        <v>3.3125</v>
      </c>
      <c r="S24">
        <f t="shared" si="1"/>
        <v>53</v>
      </c>
      <c r="T24">
        <f t="shared" si="2"/>
        <v>64</v>
      </c>
      <c r="U24" s="7">
        <f t="shared" si="3"/>
        <v>0.828125</v>
      </c>
      <c r="W24" s="5" t="s">
        <v>51</v>
      </c>
    </row>
    <row r="25" spans="1:34" ht="15.75" x14ac:dyDescent="0.2">
      <c r="A25" s="35">
        <v>23</v>
      </c>
      <c r="B25" s="82">
        <v>3</v>
      </c>
      <c r="C25" s="82">
        <v>3</v>
      </c>
      <c r="D25" s="82">
        <v>3</v>
      </c>
      <c r="E25" s="82">
        <v>3</v>
      </c>
      <c r="F25" s="82">
        <v>2</v>
      </c>
      <c r="G25" s="82">
        <v>3</v>
      </c>
      <c r="H25" s="82">
        <v>3</v>
      </c>
      <c r="I25" s="82">
        <v>3</v>
      </c>
      <c r="J25" s="82">
        <v>3</v>
      </c>
      <c r="K25" s="82">
        <v>3</v>
      </c>
      <c r="L25" s="82">
        <v>2</v>
      </c>
      <c r="M25" s="82">
        <v>3</v>
      </c>
      <c r="N25" s="82">
        <v>3</v>
      </c>
      <c r="O25" s="82">
        <v>2</v>
      </c>
      <c r="P25" s="82">
        <v>3</v>
      </c>
      <c r="Q25" s="82">
        <v>3</v>
      </c>
      <c r="R25" s="63">
        <f t="shared" si="0"/>
        <v>2.8125</v>
      </c>
      <c r="S25">
        <f t="shared" si="1"/>
        <v>45</v>
      </c>
      <c r="T25">
        <f t="shared" si="2"/>
        <v>64</v>
      </c>
      <c r="U25" s="7">
        <f t="shared" si="3"/>
        <v>0.703125</v>
      </c>
    </row>
    <row r="26" spans="1:34" ht="15.75" x14ac:dyDescent="0.2">
      <c r="A26" s="35">
        <v>24</v>
      </c>
      <c r="B26" s="82">
        <v>3</v>
      </c>
      <c r="C26" s="82">
        <v>3</v>
      </c>
      <c r="D26" s="82">
        <v>3</v>
      </c>
      <c r="E26" s="82">
        <v>3</v>
      </c>
      <c r="F26" s="82">
        <v>3</v>
      </c>
      <c r="G26" s="82">
        <v>3</v>
      </c>
      <c r="H26" s="82">
        <v>3</v>
      </c>
      <c r="I26" s="82">
        <v>3</v>
      </c>
      <c r="J26" s="82">
        <v>3</v>
      </c>
      <c r="K26" s="82">
        <v>3</v>
      </c>
      <c r="L26" s="82">
        <v>3</v>
      </c>
      <c r="M26" s="82">
        <v>3</v>
      </c>
      <c r="N26" s="82">
        <v>3</v>
      </c>
      <c r="O26" s="82">
        <v>3</v>
      </c>
      <c r="P26" s="82">
        <v>3</v>
      </c>
      <c r="Q26" s="82">
        <v>3</v>
      </c>
      <c r="R26" s="63">
        <f t="shared" si="0"/>
        <v>3</v>
      </c>
      <c r="S26">
        <f t="shared" si="1"/>
        <v>48</v>
      </c>
      <c r="T26">
        <f t="shared" si="2"/>
        <v>64</v>
      </c>
      <c r="U26" s="7">
        <f t="shared" si="3"/>
        <v>0.75</v>
      </c>
    </row>
    <row r="27" spans="1:34" ht="15.75" x14ac:dyDescent="0.2">
      <c r="A27" s="35">
        <v>25</v>
      </c>
      <c r="B27" s="82">
        <v>3</v>
      </c>
      <c r="C27" s="82">
        <v>3</v>
      </c>
      <c r="D27" s="82">
        <v>3</v>
      </c>
      <c r="E27" s="82">
        <v>3</v>
      </c>
      <c r="F27" s="82">
        <v>3</v>
      </c>
      <c r="G27" s="82">
        <v>3</v>
      </c>
      <c r="H27" s="82">
        <v>4</v>
      </c>
      <c r="I27" s="82">
        <v>3</v>
      </c>
      <c r="J27" s="82">
        <v>4</v>
      </c>
      <c r="K27" s="82">
        <v>3</v>
      </c>
      <c r="L27" s="82">
        <v>3</v>
      </c>
      <c r="M27" s="82">
        <v>3</v>
      </c>
      <c r="N27" s="82">
        <v>3</v>
      </c>
      <c r="O27" s="82">
        <v>3</v>
      </c>
      <c r="P27" s="82">
        <v>3</v>
      </c>
      <c r="Q27" s="82">
        <v>3</v>
      </c>
      <c r="R27" s="63">
        <f t="shared" si="0"/>
        <v>3.125</v>
      </c>
      <c r="S27">
        <f t="shared" si="1"/>
        <v>50</v>
      </c>
      <c r="T27">
        <f t="shared" si="2"/>
        <v>64</v>
      </c>
      <c r="U27" s="7">
        <f t="shared" si="3"/>
        <v>0.78125</v>
      </c>
    </row>
    <row r="28" spans="1:34" ht="15.75" x14ac:dyDescent="0.2">
      <c r="A28" s="35">
        <v>26</v>
      </c>
      <c r="B28" s="82">
        <v>3</v>
      </c>
      <c r="C28" s="82">
        <v>3</v>
      </c>
      <c r="D28" s="82">
        <v>3</v>
      </c>
      <c r="E28" s="82">
        <v>3</v>
      </c>
      <c r="F28" s="82">
        <v>3</v>
      </c>
      <c r="G28" s="82">
        <v>3</v>
      </c>
      <c r="H28" s="82">
        <v>3</v>
      </c>
      <c r="I28" s="82">
        <v>3</v>
      </c>
      <c r="J28" s="82">
        <v>3</v>
      </c>
      <c r="K28" s="82">
        <v>3</v>
      </c>
      <c r="L28" s="82">
        <v>3</v>
      </c>
      <c r="M28" s="82">
        <v>3</v>
      </c>
      <c r="N28" s="82">
        <v>3</v>
      </c>
      <c r="O28" s="82">
        <v>3</v>
      </c>
      <c r="P28" s="82">
        <v>3</v>
      </c>
      <c r="Q28" s="82">
        <v>3</v>
      </c>
      <c r="R28" s="63">
        <f t="shared" si="0"/>
        <v>3</v>
      </c>
      <c r="S28">
        <f t="shared" si="1"/>
        <v>48</v>
      </c>
      <c r="T28">
        <f t="shared" si="2"/>
        <v>64</v>
      </c>
      <c r="U28" s="7">
        <f t="shared" si="3"/>
        <v>0.75</v>
      </c>
    </row>
    <row r="29" spans="1:34" ht="15.75" x14ac:dyDescent="0.2">
      <c r="A29" s="35">
        <v>27</v>
      </c>
      <c r="B29" s="82">
        <v>3</v>
      </c>
      <c r="C29" s="82">
        <v>3</v>
      </c>
      <c r="D29" s="82">
        <v>2</v>
      </c>
      <c r="E29" s="82">
        <v>3</v>
      </c>
      <c r="F29" s="82">
        <v>3</v>
      </c>
      <c r="G29" s="82">
        <v>3</v>
      </c>
      <c r="H29" s="82">
        <v>3</v>
      </c>
      <c r="I29" s="82">
        <v>3</v>
      </c>
      <c r="J29" s="82">
        <v>3</v>
      </c>
      <c r="K29" s="82">
        <v>3</v>
      </c>
      <c r="L29" s="82">
        <v>2</v>
      </c>
      <c r="M29" s="82">
        <v>3</v>
      </c>
      <c r="N29" s="82">
        <v>2</v>
      </c>
      <c r="O29" s="82">
        <v>3</v>
      </c>
      <c r="P29" s="82">
        <v>3</v>
      </c>
      <c r="Q29" s="82">
        <v>3</v>
      </c>
      <c r="R29" s="63">
        <f>AVERAGE(B29:Q29)</f>
        <v>2.8125</v>
      </c>
      <c r="S29">
        <f t="shared" si="1"/>
        <v>45</v>
      </c>
      <c r="T29">
        <f t="shared" si="2"/>
        <v>64</v>
      </c>
      <c r="U29" s="7">
        <f t="shared" si="3"/>
        <v>0.703125</v>
      </c>
    </row>
    <row r="30" spans="1:34" ht="15.75" x14ac:dyDescent="0.2">
      <c r="A30" s="35">
        <v>28</v>
      </c>
      <c r="B30" s="82">
        <v>3</v>
      </c>
      <c r="C30" s="82">
        <v>3</v>
      </c>
      <c r="D30" s="82">
        <v>4</v>
      </c>
      <c r="E30" s="82">
        <v>3</v>
      </c>
      <c r="F30" s="82">
        <v>4</v>
      </c>
      <c r="G30" s="82">
        <v>3</v>
      </c>
      <c r="H30" s="82">
        <v>3</v>
      </c>
      <c r="I30" s="82">
        <v>4</v>
      </c>
      <c r="J30" s="82">
        <v>3</v>
      </c>
      <c r="K30" s="82">
        <v>4</v>
      </c>
      <c r="L30" s="82">
        <v>3</v>
      </c>
      <c r="M30" s="82">
        <v>3</v>
      </c>
      <c r="N30" s="82">
        <v>3</v>
      </c>
      <c r="O30" s="82">
        <v>3</v>
      </c>
      <c r="P30" s="82">
        <v>4</v>
      </c>
      <c r="Q30" s="82">
        <v>3</v>
      </c>
      <c r="R30" s="63">
        <f t="shared" si="0"/>
        <v>3.3125</v>
      </c>
      <c r="S30">
        <f t="shared" si="1"/>
        <v>53</v>
      </c>
      <c r="T30">
        <f t="shared" si="2"/>
        <v>64</v>
      </c>
      <c r="U30" s="7">
        <f t="shared" si="3"/>
        <v>0.828125</v>
      </c>
    </row>
    <row r="31" spans="1:34" ht="15.75" x14ac:dyDescent="0.2">
      <c r="A31" s="35">
        <v>29</v>
      </c>
      <c r="B31" s="82">
        <v>3</v>
      </c>
      <c r="C31" s="82">
        <v>3</v>
      </c>
      <c r="D31" s="82">
        <v>3</v>
      </c>
      <c r="E31" s="82">
        <v>3</v>
      </c>
      <c r="F31" s="82">
        <v>3</v>
      </c>
      <c r="G31" s="82">
        <v>3</v>
      </c>
      <c r="H31" s="82">
        <v>3</v>
      </c>
      <c r="I31" s="82">
        <v>3</v>
      </c>
      <c r="J31" s="82">
        <v>3</v>
      </c>
      <c r="K31" s="82">
        <v>3</v>
      </c>
      <c r="L31" s="82">
        <v>3</v>
      </c>
      <c r="M31" s="82">
        <v>3</v>
      </c>
      <c r="N31" s="82">
        <v>3</v>
      </c>
      <c r="O31" s="82">
        <v>3</v>
      </c>
      <c r="P31" s="82">
        <v>3</v>
      </c>
      <c r="Q31" s="82">
        <v>3</v>
      </c>
      <c r="R31" s="63">
        <f t="shared" si="0"/>
        <v>3</v>
      </c>
      <c r="S31">
        <f t="shared" si="1"/>
        <v>48</v>
      </c>
      <c r="T31">
        <f t="shared" si="2"/>
        <v>64</v>
      </c>
      <c r="U31" s="7">
        <f t="shared" si="3"/>
        <v>0.75</v>
      </c>
    </row>
    <row r="32" spans="1:34" ht="15.75" x14ac:dyDescent="0.2">
      <c r="A32" s="35">
        <v>30</v>
      </c>
      <c r="B32" s="82">
        <v>3</v>
      </c>
      <c r="C32" s="82">
        <v>3</v>
      </c>
      <c r="D32" s="82">
        <v>3</v>
      </c>
      <c r="E32" s="82">
        <v>3</v>
      </c>
      <c r="F32" s="82">
        <v>3</v>
      </c>
      <c r="G32" s="82">
        <v>3</v>
      </c>
      <c r="H32" s="82">
        <v>3</v>
      </c>
      <c r="I32" s="82">
        <v>3</v>
      </c>
      <c r="J32" s="82">
        <v>3</v>
      </c>
      <c r="K32" s="82">
        <v>3</v>
      </c>
      <c r="L32" s="82">
        <v>3</v>
      </c>
      <c r="M32" s="82">
        <v>3</v>
      </c>
      <c r="N32" s="82">
        <v>3</v>
      </c>
      <c r="O32" s="82">
        <v>3</v>
      </c>
      <c r="P32" s="82">
        <v>3</v>
      </c>
      <c r="Q32" s="82">
        <v>3</v>
      </c>
      <c r="R32" s="63">
        <f t="shared" si="0"/>
        <v>3</v>
      </c>
      <c r="S32">
        <f t="shared" si="1"/>
        <v>48</v>
      </c>
      <c r="T32">
        <f t="shared" si="2"/>
        <v>64</v>
      </c>
      <c r="U32" s="7">
        <f t="shared" si="3"/>
        <v>0.75</v>
      </c>
    </row>
    <row r="33" spans="1:23" ht="15.75" x14ac:dyDescent="0.2">
      <c r="A33" s="35">
        <v>31</v>
      </c>
      <c r="B33" s="82">
        <v>4</v>
      </c>
      <c r="C33" s="82">
        <v>4</v>
      </c>
      <c r="D33" s="82">
        <v>4</v>
      </c>
      <c r="E33" s="82">
        <v>4</v>
      </c>
      <c r="F33" s="82">
        <v>4</v>
      </c>
      <c r="G33" s="82">
        <v>4</v>
      </c>
      <c r="H33" s="82">
        <v>3</v>
      </c>
      <c r="I33" s="82">
        <v>4</v>
      </c>
      <c r="J33" s="82">
        <v>4</v>
      </c>
      <c r="K33" s="82">
        <v>4</v>
      </c>
      <c r="L33" s="82">
        <v>4</v>
      </c>
      <c r="M33" s="82">
        <v>4</v>
      </c>
      <c r="N33" s="82">
        <v>4</v>
      </c>
      <c r="O33" s="82">
        <v>4</v>
      </c>
      <c r="P33" s="82">
        <v>4</v>
      </c>
      <c r="Q33" s="82">
        <v>4</v>
      </c>
      <c r="R33" s="63">
        <f t="shared" si="0"/>
        <v>3.9375</v>
      </c>
      <c r="S33">
        <f>SUM(B33:Q33)</f>
        <v>63</v>
      </c>
      <c r="T33">
        <f t="shared" si="2"/>
        <v>64</v>
      </c>
      <c r="U33" s="7">
        <f t="shared" si="3"/>
        <v>0.984375</v>
      </c>
    </row>
    <row r="34" spans="1:23" ht="15.75" x14ac:dyDescent="0.2">
      <c r="A34" s="35">
        <v>32</v>
      </c>
      <c r="B34" s="82">
        <v>4</v>
      </c>
      <c r="C34" s="82">
        <v>4</v>
      </c>
      <c r="D34" s="82">
        <v>4</v>
      </c>
      <c r="E34" s="82">
        <v>4</v>
      </c>
      <c r="F34" s="82">
        <v>4</v>
      </c>
      <c r="G34" s="82">
        <v>4</v>
      </c>
      <c r="H34" s="82">
        <v>3</v>
      </c>
      <c r="I34" s="82">
        <v>4</v>
      </c>
      <c r="J34" s="82">
        <v>4</v>
      </c>
      <c r="K34" s="82">
        <v>4</v>
      </c>
      <c r="L34" s="82">
        <v>4</v>
      </c>
      <c r="M34" s="82">
        <v>4</v>
      </c>
      <c r="N34" s="82">
        <v>4</v>
      </c>
      <c r="O34" s="82">
        <v>4</v>
      </c>
      <c r="P34" s="82">
        <v>4</v>
      </c>
      <c r="Q34" s="82">
        <v>4</v>
      </c>
      <c r="R34" s="63">
        <f t="shared" si="0"/>
        <v>3.9375</v>
      </c>
      <c r="S34">
        <f t="shared" si="1"/>
        <v>63</v>
      </c>
      <c r="T34">
        <f>4*16</f>
        <v>64</v>
      </c>
      <c r="U34" s="7">
        <f t="shared" si="3"/>
        <v>0.984375</v>
      </c>
    </row>
    <row r="35" spans="1:23" ht="15.75" x14ac:dyDescent="0.2">
      <c r="A35" s="35">
        <v>33</v>
      </c>
      <c r="B35" s="82">
        <v>3</v>
      </c>
      <c r="C35" s="82">
        <v>4</v>
      </c>
      <c r="D35" s="82">
        <v>3</v>
      </c>
      <c r="E35" s="82">
        <v>4</v>
      </c>
      <c r="F35" s="82">
        <v>4</v>
      </c>
      <c r="G35" s="82">
        <v>3</v>
      </c>
      <c r="H35" s="82">
        <v>3</v>
      </c>
      <c r="I35" s="82">
        <v>4</v>
      </c>
      <c r="J35" s="82">
        <v>4</v>
      </c>
      <c r="K35" s="82">
        <v>3</v>
      </c>
      <c r="L35" s="82">
        <v>2</v>
      </c>
      <c r="M35" s="82">
        <v>4</v>
      </c>
      <c r="N35" s="82">
        <v>3</v>
      </c>
      <c r="O35" s="82">
        <v>3</v>
      </c>
      <c r="P35" s="82">
        <v>4</v>
      </c>
      <c r="Q35" s="82">
        <v>4</v>
      </c>
      <c r="R35" s="63">
        <f t="shared" si="0"/>
        <v>3.4375</v>
      </c>
      <c r="S35">
        <f t="shared" si="1"/>
        <v>55</v>
      </c>
      <c r="T35">
        <f t="shared" si="2"/>
        <v>64</v>
      </c>
      <c r="U35" s="7">
        <f t="shared" si="3"/>
        <v>0.859375</v>
      </c>
      <c r="W35" s="5"/>
    </row>
    <row r="36" spans="1:23" ht="15.75" x14ac:dyDescent="0.2">
      <c r="A36" s="35">
        <v>34</v>
      </c>
      <c r="B36" s="82">
        <v>3</v>
      </c>
      <c r="C36" s="82">
        <v>3</v>
      </c>
      <c r="D36" s="82">
        <v>3</v>
      </c>
      <c r="E36" s="82">
        <v>3</v>
      </c>
      <c r="F36" s="82">
        <v>3</v>
      </c>
      <c r="G36" s="82">
        <v>3</v>
      </c>
      <c r="H36" s="82">
        <v>3</v>
      </c>
      <c r="I36" s="82">
        <v>3</v>
      </c>
      <c r="J36" s="82">
        <v>3</v>
      </c>
      <c r="K36" s="82">
        <v>3</v>
      </c>
      <c r="L36" s="82">
        <v>3</v>
      </c>
      <c r="M36" s="82">
        <v>3</v>
      </c>
      <c r="N36" s="82">
        <v>3</v>
      </c>
      <c r="O36" s="82">
        <v>3</v>
      </c>
      <c r="P36" s="82">
        <v>3</v>
      </c>
      <c r="Q36" s="82">
        <v>3</v>
      </c>
      <c r="R36" s="63">
        <f t="shared" si="0"/>
        <v>3</v>
      </c>
      <c r="S36">
        <f t="shared" si="1"/>
        <v>48</v>
      </c>
      <c r="T36">
        <f t="shared" si="2"/>
        <v>64</v>
      </c>
      <c r="U36" s="7">
        <f t="shared" si="3"/>
        <v>0.75</v>
      </c>
    </row>
    <row r="37" spans="1:23" ht="15.75" x14ac:dyDescent="0.2">
      <c r="A37" s="35">
        <v>35</v>
      </c>
      <c r="B37" s="82">
        <v>3</v>
      </c>
      <c r="C37" s="82">
        <v>4</v>
      </c>
      <c r="D37" s="82">
        <v>4</v>
      </c>
      <c r="E37" s="82">
        <v>3</v>
      </c>
      <c r="F37" s="82">
        <v>4</v>
      </c>
      <c r="G37" s="82">
        <v>3</v>
      </c>
      <c r="H37" s="82">
        <v>3</v>
      </c>
      <c r="I37" s="82">
        <v>4</v>
      </c>
      <c r="J37" s="82">
        <v>4</v>
      </c>
      <c r="K37" s="82">
        <v>4</v>
      </c>
      <c r="L37" s="82">
        <v>3</v>
      </c>
      <c r="M37" s="82">
        <v>4</v>
      </c>
      <c r="N37" s="82">
        <v>3</v>
      </c>
      <c r="O37" s="82">
        <v>4</v>
      </c>
      <c r="P37" s="82">
        <v>3</v>
      </c>
      <c r="Q37" s="82">
        <v>3</v>
      </c>
      <c r="R37" s="63">
        <f t="shared" si="0"/>
        <v>3.5</v>
      </c>
      <c r="S37">
        <f t="shared" si="1"/>
        <v>56</v>
      </c>
      <c r="T37">
        <f t="shared" si="2"/>
        <v>64</v>
      </c>
      <c r="U37" s="7">
        <f t="shared" si="3"/>
        <v>0.875</v>
      </c>
    </row>
    <row r="38" spans="1:23" ht="15.75" x14ac:dyDescent="0.2">
      <c r="A38" s="35">
        <v>36</v>
      </c>
      <c r="B38" s="82">
        <v>3</v>
      </c>
      <c r="C38" s="82">
        <v>3</v>
      </c>
      <c r="D38" s="82">
        <v>3</v>
      </c>
      <c r="E38" s="82">
        <v>3</v>
      </c>
      <c r="F38" s="82">
        <v>3</v>
      </c>
      <c r="G38" s="82">
        <v>3</v>
      </c>
      <c r="H38" s="82">
        <v>3</v>
      </c>
      <c r="I38" s="82">
        <v>4</v>
      </c>
      <c r="J38" s="82">
        <v>3</v>
      </c>
      <c r="K38" s="82">
        <v>3</v>
      </c>
      <c r="L38" s="82">
        <v>3</v>
      </c>
      <c r="M38" s="82">
        <v>3</v>
      </c>
      <c r="N38" s="82">
        <v>3</v>
      </c>
      <c r="O38" s="82">
        <v>3</v>
      </c>
      <c r="P38" s="82">
        <v>3</v>
      </c>
      <c r="Q38" s="82">
        <v>3</v>
      </c>
      <c r="R38" s="63">
        <f t="shared" si="0"/>
        <v>3.0625</v>
      </c>
      <c r="S38">
        <f t="shared" si="1"/>
        <v>49</v>
      </c>
      <c r="T38">
        <f t="shared" si="2"/>
        <v>64</v>
      </c>
      <c r="U38" s="7">
        <f t="shared" si="3"/>
        <v>0.765625</v>
      </c>
    </row>
    <row r="39" spans="1:23" ht="15.75" x14ac:dyDescent="0.2">
      <c r="A39" s="35">
        <v>37</v>
      </c>
      <c r="B39" s="82">
        <v>4</v>
      </c>
      <c r="C39" s="82">
        <v>3</v>
      </c>
      <c r="D39" s="82">
        <v>4</v>
      </c>
      <c r="E39" s="82">
        <v>3</v>
      </c>
      <c r="F39" s="82">
        <v>3</v>
      </c>
      <c r="G39" s="82">
        <v>3</v>
      </c>
      <c r="H39" s="82">
        <v>3</v>
      </c>
      <c r="I39" s="82">
        <v>4</v>
      </c>
      <c r="J39" s="82">
        <v>3</v>
      </c>
      <c r="K39" s="82">
        <v>3</v>
      </c>
      <c r="L39" s="82">
        <v>3</v>
      </c>
      <c r="M39" s="82">
        <v>3</v>
      </c>
      <c r="N39" s="82">
        <v>3</v>
      </c>
      <c r="O39" s="82">
        <v>4</v>
      </c>
      <c r="P39" s="82">
        <v>3</v>
      </c>
      <c r="Q39" s="82">
        <v>3</v>
      </c>
      <c r="R39" s="63">
        <f t="shared" si="0"/>
        <v>3.25</v>
      </c>
      <c r="S39">
        <f t="shared" si="1"/>
        <v>52</v>
      </c>
      <c r="T39">
        <f t="shared" si="2"/>
        <v>64</v>
      </c>
      <c r="U39" s="7">
        <f t="shared" si="3"/>
        <v>0.8125</v>
      </c>
    </row>
    <row r="40" spans="1:23" ht="15.75" x14ac:dyDescent="0.2">
      <c r="A40" s="35">
        <v>38</v>
      </c>
      <c r="B40" s="82">
        <v>3</v>
      </c>
      <c r="C40" s="82">
        <v>3</v>
      </c>
      <c r="D40" s="82">
        <v>4</v>
      </c>
      <c r="E40" s="82">
        <v>3</v>
      </c>
      <c r="F40" s="82">
        <v>4</v>
      </c>
      <c r="G40" s="82">
        <v>3</v>
      </c>
      <c r="H40" s="82">
        <v>3</v>
      </c>
      <c r="I40" s="82">
        <v>4</v>
      </c>
      <c r="J40" s="82">
        <v>3</v>
      </c>
      <c r="K40" s="82">
        <v>3</v>
      </c>
      <c r="L40" s="82">
        <v>3</v>
      </c>
      <c r="M40" s="82">
        <v>4</v>
      </c>
      <c r="N40" s="82">
        <v>4</v>
      </c>
      <c r="O40" s="82">
        <v>4</v>
      </c>
      <c r="P40" s="82">
        <v>3</v>
      </c>
      <c r="Q40" s="82">
        <v>4</v>
      </c>
      <c r="R40" s="63">
        <f t="shared" si="0"/>
        <v>3.4375</v>
      </c>
      <c r="S40">
        <f t="shared" si="1"/>
        <v>55</v>
      </c>
      <c r="T40">
        <f t="shared" si="2"/>
        <v>64</v>
      </c>
      <c r="U40" s="7">
        <f t="shared" si="3"/>
        <v>0.859375</v>
      </c>
    </row>
    <row r="41" spans="1:23" ht="15.75" x14ac:dyDescent="0.2">
      <c r="A41" s="35">
        <v>39</v>
      </c>
      <c r="B41" s="82">
        <v>3</v>
      </c>
      <c r="C41" s="82">
        <v>2</v>
      </c>
      <c r="D41" s="82">
        <v>3</v>
      </c>
      <c r="E41" s="82">
        <v>3</v>
      </c>
      <c r="F41" s="82">
        <v>3</v>
      </c>
      <c r="G41" s="82">
        <v>3</v>
      </c>
      <c r="H41" s="82">
        <v>3</v>
      </c>
      <c r="I41" s="82">
        <v>3</v>
      </c>
      <c r="J41" s="82">
        <v>3</v>
      </c>
      <c r="K41" s="82">
        <v>3</v>
      </c>
      <c r="L41" s="82">
        <v>3</v>
      </c>
      <c r="M41" s="82">
        <v>3</v>
      </c>
      <c r="N41" s="82">
        <v>3</v>
      </c>
      <c r="O41" s="82">
        <v>3</v>
      </c>
      <c r="P41" s="82">
        <v>3</v>
      </c>
      <c r="Q41" s="82">
        <v>3</v>
      </c>
      <c r="R41" s="63">
        <f t="shared" si="0"/>
        <v>2.9375</v>
      </c>
      <c r="S41">
        <f t="shared" si="1"/>
        <v>47</v>
      </c>
      <c r="T41">
        <f t="shared" si="2"/>
        <v>64</v>
      </c>
      <c r="U41" s="7">
        <f t="shared" si="3"/>
        <v>0.734375</v>
      </c>
    </row>
    <row r="42" spans="1:23" ht="15.75" x14ac:dyDescent="0.2">
      <c r="A42" s="35">
        <v>40</v>
      </c>
      <c r="B42" s="82">
        <v>3</v>
      </c>
      <c r="C42" s="82">
        <v>3</v>
      </c>
      <c r="D42" s="82">
        <v>3</v>
      </c>
      <c r="E42" s="82">
        <v>3</v>
      </c>
      <c r="F42" s="82">
        <v>3</v>
      </c>
      <c r="G42" s="82">
        <v>3</v>
      </c>
      <c r="H42" s="82">
        <v>3</v>
      </c>
      <c r="I42" s="82">
        <v>3</v>
      </c>
      <c r="J42" s="82">
        <v>3</v>
      </c>
      <c r="K42" s="82">
        <v>3</v>
      </c>
      <c r="L42" s="82">
        <v>3</v>
      </c>
      <c r="M42" s="82">
        <v>3</v>
      </c>
      <c r="N42" s="82">
        <v>3</v>
      </c>
      <c r="O42" s="82">
        <v>3</v>
      </c>
      <c r="P42" s="82">
        <v>3</v>
      </c>
      <c r="Q42" s="82">
        <v>1</v>
      </c>
      <c r="R42" s="63">
        <f t="shared" si="0"/>
        <v>2.875</v>
      </c>
      <c r="S42">
        <f t="shared" si="1"/>
        <v>46</v>
      </c>
      <c r="T42">
        <f t="shared" si="2"/>
        <v>64</v>
      </c>
      <c r="U42" s="7">
        <f t="shared" si="3"/>
        <v>0.71875</v>
      </c>
    </row>
    <row r="43" spans="1:23" ht="15.75" x14ac:dyDescent="0.2">
      <c r="A43" s="35">
        <v>41</v>
      </c>
      <c r="B43" s="82">
        <v>3</v>
      </c>
      <c r="C43" s="82">
        <v>3</v>
      </c>
      <c r="D43" s="82">
        <v>3</v>
      </c>
      <c r="E43" s="82">
        <v>3</v>
      </c>
      <c r="F43" s="82">
        <v>3</v>
      </c>
      <c r="G43" s="82">
        <v>3</v>
      </c>
      <c r="H43" s="82">
        <v>3</v>
      </c>
      <c r="I43" s="82">
        <v>3</v>
      </c>
      <c r="J43" s="82">
        <v>3</v>
      </c>
      <c r="K43" s="82">
        <v>3</v>
      </c>
      <c r="L43" s="82">
        <v>3</v>
      </c>
      <c r="M43" s="82">
        <v>3</v>
      </c>
      <c r="N43" s="82">
        <v>3</v>
      </c>
      <c r="O43" s="82">
        <v>3</v>
      </c>
      <c r="P43" s="82">
        <v>3</v>
      </c>
      <c r="Q43" s="82">
        <v>3</v>
      </c>
      <c r="R43" s="63">
        <f>AVERAGE(B43:Q43)</f>
        <v>3</v>
      </c>
      <c r="S43">
        <f t="shared" si="1"/>
        <v>48</v>
      </c>
      <c r="T43">
        <f t="shared" si="2"/>
        <v>64</v>
      </c>
      <c r="U43" s="7">
        <f t="shared" si="3"/>
        <v>0.75</v>
      </c>
    </row>
    <row r="44" spans="1:23" ht="15.75" x14ac:dyDescent="0.2">
      <c r="A44" s="35">
        <v>42</v>
      </c>
      <c r="B44" s="82">
        <v>3</v>
      </c>
      <c r="C44" s="82">
        <v>3</v>
      </c>
      <c r="D44" s="82">
        <v>3</v>
      </c>
      <c r="E44" s="82">
        <v>3</v>
      </c>
      <c r="F44" s="82">
        <v>3</v>
      </c>
      <c r="G44" s="82">
        <v>3</v>
      </c>
      <c r="H44" s="82">
        <v>3</v>
      </c>
      <c r="I44" s="82">
        <v>3</v>
      </c>
      <c r="J44" s="82">
        <v>3</v>
      </c>
      <c r="K44" s="82">
        <v>3</v>
      </c>
      <c r="L44" s="82">
        <v>3</v>
      </c>
      <c r="M44" s="82">
        <v>3</v>
      </c>
      <c r="N44" s="82">
        <v>3</v>
      </c>
      <c r="O44" s="82">
        <v>3</v>
      </c>
      <c r="P44" s="82">
        <v>3</v>
      </c>
      <c r="Q44" s="82">
        <v>3</v>
      </c>
      <c r="R44" s="63">
        <f t="shared" si="0"/>
        <v>3</v>
      </c>
      <c r="S44">
        <f t="shared" si="1"/>
        <v>48</v>
      </c>
      <c r="T44">
        <f t="shared" si="2"/>
        <v>64</v>
      </c>
      <c r="U44" s="7">
        <f t="shared" si="3"/>
        <v>0.75</v>
      </c>
    </row>
    <row r="45" spans="1:23" ht="15.75" x14ac:dyDescent="0.2">
      <c r="A45" s="35">
        <v>43</v>
      </c>
      <c r="B45" s="82">
        <v>4</v>
      </c>
      <c r="C45" s="82">
        <v>4</v>
      </c>
      <c r="D45" s="82">
        <v>3</v>
      </c>
      <c r="E45" s="82">
        <v>3</v>
      </c>
      <c r="F45" s="82">
        <v>4</v>
      </c>
      <c r="G45" s="82">
        <v>3</v>
      </c>
      <c r="H45" s="82">
        <v>3</v>
      </c>
      <c r="I45" s="82">
        <v>4</v>
      </c>
      <c r="J45" s="82">
        <v>3</v>
      </c>
      <c r="K45" s="82">
        <v>3</v>
      </c>
      <c r="L45" s="82">
        <v>3</v>
      </c>
      <c r="M45" s="82">
        <v>4</v>
      </c>
      <c r="N45" s="82">
        <v>3</v>
      </c>
      <c r="O45" s="82">
        <v>3</v>
      </c>
      <c r="P45" s="82">
        <v>3</v>
      </c>
      <c r="Q45" s="82">
        <v>3</v>
      </c>
      <c r="R45" s="63">
        <f t="shared" si="0"/>
        <v>3.3125</v>
      </c>
      <c r="S45">
        <f t="shared" si="1"/>
        <v>53</v>
      </c>
      <c r="T45">
        <f t="shared" si="2"/>
        <v>64</v>
      </c>
      <c r="U45" s="7">
        <f t="shared" si="3"/>
        <v>0.828125</v>
      </c>
    </row>
    <row r="46" spans="1:23" ht="15.75" x14ac:dyDescent="0.2">
      <c r="A46" s="35">
        <v>44</v>
      </c>
      <c r="B46" s="82">
        <v>3</v>
      </c>
      <c r="C46" s="82">
        <v>3</v>
      </c>
      <c r="D46" s="82">
        <v>3</v>
      </c>
      <c r="E46" s="82">
        <v>3</v>
      </c>
      <c r="F46" s="82">
        <v>3</v>
      </c>
      <c r="G46" s="82">
        <v>3</v>
      </c>
      <c r="H46" s="82">
        <v>3</v>
      </c>
      <c r="I46" s="82">
        <v>3</v>
      </c>
      <c r="J46" s="82">
        <v>3</v>
      </c>
      <c r="K46" s="82">
        <v>3</v>
      </c>
      <c r="L46" s="82">
        <v>3</v>
      </c>
      <c r="M46" s="82">
        <v>3</v>
      </c>
      <c r="N46" s="82">
        <v>3</v>
      </c>
      <c r="O46" s="82">
        <v>3</v>
      </c>
      <c r="P46" s="82">
        <v>3</v>
      </c>
      <c r="Q46" s="82">
        <v>3</v>
      </c>
      <c r="R46" s="63">
        <f t="shared" si="0"/>
        <v>3</v>
      </c>
      <c r="S46">
        <f t="shared" si="1"/>
        <v>48</v>
      </c>
      <c r="T46">
        <f t="shared" si="2"/>
        <v>64</v>
      </c>
      <c r="U46" s="7">
        <f t="shared" si="3"/>
        <v>0.75</v>
      </c>
    </row>
    <row r="47" spans="1:23" ht="15.75" x14ac:dyDescent="0.2">
      <c r="A47" s="35">
        <v>45</v>
      </c>
      <c r="B47" s="83">
        <v>4</v>
      </c>
      <c r="C47" s="83">
        <v>3</v>
      </c>
      <c r="D47" s="83">
        <v>3</v>
      </c>
      <c r="E47" s="83">
        <v>4</v>
      </c>
      <c r="F47" s="83">
        <v>3</v>
      </c>
      <c r="G47" s="83">
        <v>4</v>
      </c>
      <c r="H47" s="83">
        <v>3</v>
      </c>
      <c r="I47" s="83">
        <v>3</v>
      </c>
      <c r="J47" s="83">
        <v>4</v>
      </c>
      <c r="K47" s="83">
        <v>3</v>
      </c>
      <c r="L47" s="83">
        <v>3</v>
      </c>
      <c r="M47" s="83">
        <v>4</v>
      </c>
      <c r="N47" s="83">
        <v>4</v>
      </c>
      <c r="O47" s="83">
        <v>4</v>
      </c>
      <c r="P47" s="83">
        <v>4</v>
      </c>
      <c r="Q47" s="83">
        <v>4</v>
      </c>
      <c r="R47" s="63">
        <f t="shared" si="0"/>
        <v>3.5625</v>
      </c>
      <c r="S47">
        <f t="shared" si="1"/>
        <v>57</v>
      </c>
      <c r="T47">
        <f t="shared" si="2"/>
        <v>64</v>
      </c>
      <c r="U47" s="7">
        <f t="shared" si="3"/>
        <v>0.890625</v>
      </c>
    </row>
    <row r="48" spans="1:23" ht="18.75" x14ac:dyDescent="0.2">
      <c r="A48" s="36" t="s">
        <v>306</v>
      </c>
      <c r="B48" s="139">
        <f>AVERAGE(B3:E47)</f>
        <v>3.2722222222222221</v>
      </c>
      <c r="C48" s="140"/>
      <c r="D48" s="140"/>
      <c r="E48" s="141"/>
      <c r="F48" s="142">
        <f>AVERAGE(F3:I47)</f>
        <v>3.2277777777777779</v>
      </c>
      <c r="G48" s="143"/>
      <c r="H48" s="143"/>
      <c r="I48" s="144"/>
      <c r="J48" s="139">
        <f>AVERAGE(J3:M47)</f>
        <v>3.2222222222222223</v>
      </c>
      <c r="K48" s="140"/>
      <c r="L48" s="140"/>
      <c r="M48" s="141"/>
      <c r="N48" s="142">
        <f>AVERAGE(N3:Q47)</f>
        <v>3.2444444444444445</v>
      </c>
      <c r="O48" s="143"/>
      <c r="P48" s="143"/>
      <c r="Q48" s="144"/>
    </row>
    <row r="49" spans="1:17" ht="18.75" x14ac:dyDescent="0.2">
      <c r="A49" s="36" t="s">
        <v>307</v>
      </c>
      <c r="B49" s="133">
        <f>MIN(B3:E47)</f>
        <v>2</v>
      </c>
      <c r="C49" s="134"/>
      <c r="D49" s="134"/>
      <c r="E49" s="135"/>
      <c r="F49" s="136">
        <f>MIN(F3:I47)</f>
        <v>2</v>
      </c>
      <c r="G49" s="137"/>
      <c r="H49" s="137"/>
      <c r="I49" s="138"/>
      <c r="J49" s="133">
        <f>MIN(J3:M47)</f>
        <v>2</v>
      </c>
      <c r="K49" s="134"/>
      <c r="L49" s="134"/>
      <c r="M49" s="135"/>
      <c r="N49" s="136">
        <f>MIN(N3:Q47)</f>
        <v>1</v>
      </c>
      <c r="O49" s="137"/>
      <c r="P49" s="137"/>
      <c r="Q49" s="138"/>
    </row>
    <row r="50" spans="1:17" ht="18.75" x14ac:dyDescent="0.2">
      <c r="A50" s="61" t="s">
        <v>308</v>
      </c>
      <c r="B50" s="130">
        <f>MAX(B3:E47)</f>
        <v>4</v>
      </c>
      <c r="C50" s="131"/>
      <c r="D50" s="131"/>
      <c r="E50" s="132"/>
      <c r="F50" s="130">
        <f t="shared" ref="F50" si="4">MAX(F3:I47)</f>
        <v>4</v>
      </c>
      <c r="G50" s="131"/>
      <c r="H50" s="131"/>
      <c r="I50" s="132"/>
      <c r="J50" s="130">
        <f t="shared" ref="J50" si="5">MAX(J3:M47)</f>
        <v>4</v>
      </c>
      <c r="K50" s="131"/>
      <c r="L50" s="131"/>
      <c r="M50" s="132"/>
      <c r="N50" s="130">
        <f t="shared" ref="N50" si="6">MAX(N3:Q47)</f>
        <v>4</v>
      </c>
      <c r="O50" s="131"/>
      <c r="P50" s="131"/>
      <c r="Q50" s="132"/>
    </row>
  </sheetData>
  <mergeCells count="20">
    <mergeCell ref="Z18:AG18"/>
    <mergeCell ref="Z19"/>
    <mergeCell ref="B50:E50"/>
    <mergeCell ref="F50:I50"/>
    <mergeCell ref="J50:M50"/>
    <mergeCell ref="N50:Q50"/>
    <mergeCell ref="Z21"/>
    <mergeCell ref="B49:E49"/>
    <mergeCell ref="F49:I49"/>
    <mergeCell ref="J49:M49"/>
    <mergeCell ref="N49:Q49"/>
    <mergeCell ref="B48:E48"/>
    <mergeCell ref="F48:I48"/>
    <mergeCell ref="J48:M48"/>
    <mergeCell ref="N48:Q48"/>
    <mergeCell ref="A1:A2"/>
    <mergeCell ref="B1:E1"/>
    <mergeCell ref="F1:I1"/>
    <mergeCell ref="J1:M1"/>
    <mergeCell ref="N1:Q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46"/>
  <sheetViews>
    <sheetView zoomScale="70" zoomScaleNormal="70" workbookViewId="0">
      <pane ySplit="1" topLeftCell="A2" activePane="bottomLeft" state="frozen"/>
      <selection pane="bottomLeft" activeCell="B2" sqref="B2:B46"/>
    </sheetView>
  </sheetViews>
  <sheetFormatPr defaultColWidth="5.7109375" defaultRowHeight="15.75" customHeight="1" x14ac:dyDescent="0.2"/>
  <cols>
    <col min="1" max="2" width="21.5703125" customWidth="1"/>
    <col min="3" max="3" width="12.28515625" customWidth="1"/>
    <col min="4" max="4" width="18.5703125" customWidth="1"/>
    <col min="5" max="32" width="5.7109375" customWidth="1"/>
    <col min="33" max="33" width="73.28515625" customWidth="1"/>
    <col min="34" max="39" width="21.5703125" customWidth="1"/>
  </cols>
  <sheetData>
    <row r="1" spans="1:3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3" x14ac:dyDescent="0.2">
      <c r="A2" s="2">
        <v>44634.390680150464</v>
      </c>
      <c r="B2" s="3" t="s">
        <v>33</v>
      </c>
      <c r="C2" s="3" t="s">
        <v>34</v>
      </c>
      <c r="D2" s="4" t="s">
        <v>35</v>
      </c>
      <c r="E2" s="3" t="s">
        <v>36</v>
      </c>
      <c r="F2" s="3" t="s">
        <v>36</v>
      </c>
      <c r="G2" s="3" t="s">
        <v>36</v>
      </c>
      <c r="H2" s="3" t="s">
        <v>36</v>
      </c>
      <c r="I2" s="3" t="s">
        <v>36</v>
      </c>
      <c r="J2" s="3" t="s">
        <v>36</v>
      </c>
      <c r="K2" s="3" t="s">
        <v>36</v>
      </c>
      <c r="L2" s="3" t="s">
        <v>36</v>
      </c>
      <c r="M2" s="3" t="s">
        <v>36</v>
      </c>
      <c r="N2" s="3" t="s">
        <v>37</v>
      </c>
      <c r="O2" s="3" t="s">
        <v>37</v>
      </c>
      <c r="P2" s="3" t="s">
        <v>36</v>
      </c>
      <c r="Q2" s="3" t="s">
        <v>37</v>
      </c>
      <c r="R2" s="3" t="s">
        <v>37</v>
      </c>
      <c r="S2" s="3" t="s">
        <v>37</v>
      </c>
      <c r="T2" s="3" t="s">
        <v>37</v>
      </c>
      <c r="U2" s="3" t="s">
        <v>37</v>
      </c>
      <c r="V2" s="3" t="s">
        <v>36</v>
      </c>
      <c r="W2" s="3" t="s">
        <v>36</v>
      </c>
      <c r="X2" s="3" t="s">
        <v>36</v>
      </c>
      <c r="Y2" s="3" t="s">
        <v>37</v>
      </c>
      <c r="Z2" s="3" t="s">
        <v>36</v>
      </c>
      <c r="AA2" s="3" t="s">
        <v>37</v>
      </c>
      <c r="AB2" s="3" t="s">
        <v>37</v>
      </c>
      <c r="AC2" s="3" t="s">
        <v>36</v>
      </c>
      <c r="AD2" s="3" t="s">
        <v>36</v>
      </c>
      <c r="AE2" s="3" t="s">
        <v>36</v>
      </c>
      <c r="AF2" s="3" t="s">
        <v>36</v>
      </c>
      <c r="AG2" s="3" t="s">
        <v>38</v>
      </c>
    </row>
    <row r="3" spans="1:33" x14ac:dyDescent="0.2">
      <c r="A3" s="2">
        <v>44634.404351064819</v>
      </c>
      <c r="B3" s="3" t="s">
        <v>39</v>
      </c>
      <c r="C3" s="3" t="s">
        <v>34</v>
      </c>
      <c r="D3" s="4" t="s">
        <v>40</v>
      </c>
      <c r="E3" s="3" t="s">
        <v>36</v>
      </c>
      <c r="F3" s="3" t="s">
        <v>36</v>
      </c>
      <c r="G3" s="3" t="s">
        <v>37</v>
      </c>
      <c r="H3" s="3" t="s">
        <v>36</v>
      </c>
      <c r="I3" s="3" t="s">
        <v>37</v>
      </c>
      <c r="J3" s="3" t="s">
        <v>36</v>
      </c>
      <c r="K3" s="3" t="s">
        <v>37</v>
      </c>
      <c r="L3" s="3" t="s">
        <v>37</v>
      </c>
      <c r="M3" s="3" t="s">
        <v>36</v>
      </c>
      <c r="N3" s="3" t="s">
        <v>37</v>
      </c>
      <c r="O3" s="3" t="s">
        <v>37</v>
      </c>
      <c r="P3" s="3" t="s">
        <v>37</v>
      </c>
      <c r="Q3" s="3" t="s">
        <v>41</v>
      </c>
      <c r="R3" s="3" t="s">
        <v>36</v>
      </c>
      <c r="S3" s="3" t="s">
        <v>36</v>
      </c>
      <c r="T3" s="3" t="s">
        <v>41</v>
      </c>
      <c r="U3" s="3" t="s">
        <v>36</v>
      </c>
      <c r="V3" s="3" t="s">
        <v>41</v>
      </c>
      <c r="W3" s="3" t="s">
        <v>36</v>
      </c>
      <c r="X3" s="3" t="s">
        <v>37</v>
      </c>
      <c r="Y3" s="3" t="s">
        <v>37</v>
      </c>
      <c r="Z3" s="3" t="s">
        <v>36</v>
      </c>
      <c r="AA3" s="3" t="s">
        <v>36</v>
      </c>
      <c r="AB3" s="3" t="s">
        <v>41</v>
      </c>
      <c r="AC3" s="3" t="s">
        <v>37</v>
      </c>
      <c r="AD3" s="3" t="s">
        <v>36</v>
      </c>
      <c r="AE3" s="3" t="s">
        <v>37</v>
      </c>
      <c r="AF3" s="3" t="s">
        <v>37</v>
      </c>
      <c r="AG3" s="3" t="s">
        <v>42</v>
      </c>
    </row>
    <row r="4" spans="1:33" x14ac:dyDescent="0.2">
      <c r="A4" s="2">
        <v>44634.406461134262</v>
      </c>
      <c r="B4" s="3" t="s">
        <v>43</v>
      </c>
      <c r="C4" s="3" t="s">
        <v>34</v>
      </c>
      <c r="D4" s="4" t="s">
        <v>44</v>
      </c>
      <c r="E4" s="3" t="s">
        <v>36</v>
      </c>
      <c r="F4" s="3" t="s">
        <v>37</v>
      </c>
      <c r="G4" s="3" t="s">
        <v>37</v>
      </c>
      <c r="H4" s="3" t="s">
        <v>36</v>
      </c>
      <c r="I4" s="3" t="s">
        <v>36</v>
      </c>
      <c r="J4" s="3" t="s">
        <v>37</v>
      </c>
      <c r="K4" s="3" t="s">
        <v>37</v>
      </c>
      <c r="L4" s="3" t="s">
        <v>36</v>
      </c>
      <c r="M4" s="3" t="s">
        <v>41</v>
      </c>
      <c r="N4" s="3" t="s">
        <v>36</v>
      </c>
      <c r="O4" s="3" t="s">
        <v>36</v>
      </c>
      <c r="P4" s="3" t="s">
        <v>37</v>
      </c>
      <c r="Q4" s="3" t="s">
        <v>36</v>
      </c>
      <c r="R4" s="3" t="s">
        <v>36</v>
      </c>
      <c r="S4" s="3" t="s">
        <v>37</v>
      </c>
      <c r="T4" s="3" t="s">
        <v>36</v>
      </c>
      <c r="U4" s="3" t="s">
        <v>36</v>
      </c>
      <c r="V4" s="3" t="s">
        <v>41</v>
      </c>
      <c r="W4" s="3" t="s">
        <v>37</v>
      </c>
      <c r="X4" s="3" t="s">
        <v>36</v>
      </c>
      <c r="Y4" s="3" t="s">
        <v>36</v>
      </c>
      <c r="Z4" s="3" t="s">
        <v>41</v>
      </c>
      <c r="AA4" s="3" t="s">
        <v>36</v>
      </c>
      <c r="AB4" s="3" t="s">
        <v>37</v>
      </c>
      <c r="AC4" s="3" t="s">
        <v>36</v>
      </c>
      <c r="AD4" s="3" t="s">
        <v>37</v>
      </c>
      <c r="AE4" s="3" t="s">
        <v>36</v>
      </c>
      <c r="AF4" s="3" t="s">
        <v>37</v>
      </c>
      <c r="AG4" s="3" t="s">
        <v>45</v>
      </c>
    </row>
    <row r="5" spans="1:33" x14ac:dyDescent="0.2">
      <c r="A5" s="2">
        <v>44634.407052893519</v>
      </c>
      <c r="B5" s="3" t="s">
        <v>46</v>
      </c>
      <c r="C5" s="3" t="s">
        <v>34</v>
      </c>
      <c r="D5" s="4" t="s">
        <v>47</v>
      </c>
      <c r="E5" s="3" t="s">
        <v>36</v>
      </c>
      <c r="F5" s="3" t="s">
        <v>36</v>
      </c>
      <c r="G5" s="3" t="s">
        <v>36</v>
      </c>
      <c r="H5" s="3" t="s">
        <v>36</v>
      </c>
      <c r="I5" s="3" t="s">
        <v>36</v>
      </c>
      <c r="J5" s="3" t="s">
        <v>37</v>
      </c>
      <c r="K5" s="3" t="s">
        <v>37</v>
      </c>
      <c r="L5" s="3" t="s">
        <v>36</v>
      </c>
      <c r="M5" s="3" t="s">
        <v>36</v>
      </c>
      <c r="N5" s="3" t="s">
        <v>36</v>
      </c>
      <c r="O5" s="3" t="s">
        <v>36</v>
      </c>
      <c r="P5" s="3" t="s">
        <v>36</v>
      </c>
      <c r="Q5" s="3" t="s">
        <v>36</v>
      </c>
      <c r="R5" s="3" t="s">
        <v>36</v>
      </c>
      <c r="S5" s="3" t="s">
        <v>36</v>
      </c>
      <c r="T5" s="3" t="s">
        <v>36</v>
      </c>
      <c r="U5" s="3" t="s">
        <v>36</v>
      </c>
      <c r="V5" s="3" t="s">
        <v>36</v>
      </c>
      <c r="W5" s="3" t="s">
        <v>36</v>
      </c>
      <c r="X5" s="3" t="s">
        <v>36</v>
      </c>
      <c r="Y5" s="3" t="s">
        <v>37</v>
      </c>
      <c r="Z5" s="3" t="s">
        <v>36</v>
      </c>
      <c r="AA5" s="3" t="s">
        <v>36</v>
      </c>
      <c r="AB5" s="3" t="s">
        <v>37</v>
      </c>
      <c r="AC5" s="3" t="s">
        <v>36</v>
      </c>
      <c r="AD5" s="3" t="s">
        <v>36</v>
      </c>
      <c r="AE5" s="3" t="s">
        <v>37</v>
      </c>
      <c r="AF5" s="3" t="s">
        <v>41</v>
      </c>
      <c r="AG5" s="3" t="s">
        <v>48</v>
      </c>
    </row>
    <row r="6" spans="1:33" x14ac:dyDescent="0.2">
      <c r="A6" s="2">
        <v>44634.407461377312</v>
      </c>
      <c r="B6" s="3" t="s">
        <v>49</v>
      </c>
      <c r="C6" s="3" t="s">
        <v>34</v>
      </c>
      <c r="D6" s="4" t="s">
        <v>50</v>
      </c>
      <c r="E6" s="3" t="s">
        <v>36</v>
      </c>
      <c r="F6" s="3" t="s">
        <v>36</v>
      </c>
      <c r="G6" s="3" t="s">
        <v>36</v>
      </c>
      <c r="H6" s="3" t="s">
        <v>36</v>
      </c>
      <c r="I6" s="3" t="s">
        <v>36</v>
      </c>
      <c r="J6" s="3" t="s">
        <v>36</v>
      </c>
      <c r="K6" s="3" t="s">
        <v>36</v>
      </c>
      <c r="L6" s="3" t="s">
        <v>37</v>
      </c>
      <c r="M6" s="3" t="s">
        <v>37</v>
      </c>
      <c r="N6" s="3" t="s">
        <v>36</v>
      </c>
      <c r="O6" s="3" t="s">
        <v>37</v>
      </c>
      <c r="P6" s="3" t="s">
        <v>37</v>
      </c>
      <c r="Q6" s="3" t="s">
        <v>37</v>
      </c>
      <c r="R6" s="3" t="s">
        <v>37</v>
      </c>
      <c r="S6" s="3" t="s">
        <v>36</v>
      </c>
      <c r="T6" s="3" t="s">
        <v>36</v>
      </c>
      <c r="U6" s="3" t="s">
        <v>37</v>
      </c>
      <c r="V6" s="3" t="s">
        <v>36</v>
      </c>
      <c r="W6" s="3" t="s">
        <v>36</v>
      </c>
      <c r="X6" s="3" t="s">
        <v>36</v>
      </c>
      <c r="Y6" s="3" t="s">
        <v>36</v>
      </c>
      <c r="Z6" s="3" t="s">
        <v>36</v>
      </c>
      <c r="AA6" s="3" t="s">
        <v>41</v>
      </c>
      <c r="AB6" s="3" t="s">
        <v>36</v>
      </c>
      <c r="AC6" s="3" t="s">
        <v>36</v>
      </c>
      <c r="AD6" s="3" t="s">
        <v>36</v>
      </c>
      <c r="AE6" s="3" t="s">
        <v>36</v>
      </c>
      <c r="AF6" s="3" t="s">
        <v>36</v>
      </c>
      <c r="AG6" s="3" t="s">
        <v>51</v>
      </c>
    </row>
    <row r="7" spans="1:33" x14ac:dyDescent="0.2">
      <c r="A7" s="2">
        <v>44634.408966423609</v>
      </c>
      <c r="B7" s="3" t="s">
        <v>52</v>
      </c>
      <c r="C7" s="3" t="s">
        <v>34</v>
      </c>
      <c r="D7" s="4" t="s">
        <v>53</v>
      </c>
      <c r="E7" s="3" t="s">
        <v>36</v>
      </c>
      <c r="F7" s="3" t="s">
        <v>36</v>
      </c>
      <c r="G7" s="3" t="s">
        <v>37</v>
      </c>
      <c r="H7" s="3" t="s">
        <v>36</v>
      </c>
      <c r="I7" s="3" t="s">
        <v>36</v>
      </c>
      <c r="J7" s="3" t="s">
        <v>36</v>
      </c>
      <c r="K7" s="3" t="s">
        <v>36</v>
      </c>
      <c r="L7" s="3" t="s">
        <v>37</v>
      </c>
      <c r="M7" s="3" t="s">
        <v>37</v>
      </c>
      <c r="N7" s="3" t="s">
        <v>36</v>
      </c>
      <c r="O7" s="3" t="s">
        <v>36</v>
      </c>
      <c r="P7" s="3" t="s">
        <v>37</v>
      </c>
      <c r="Q7" s="3" t="s">
        <v>36</v>
      </c>
      <c r="R7" s="3" t="s">
        <v>36</v>
      </c>
      <c r="S7" s="3" t="s">
        <v>36</v>
      </c>
      <c r="T7" s="3" t="s">
        <v>36</v>
      </c>
      <c r="U7" s="3" t="s">
        <v>36</v>
      </c>
      <c r="V7" s="3" t="s">
        <v>36</v>
      </c>
      <c r="W7" s="3" t="s">
        <v>36</v>
      </c>
      <c r="X7" s="3" t="s">
        <v>37</v>
      </c>
      <c r="Y7" s="3" t="s">
        <v>37</v>
      </c>
      <c r="Z7" s="3" t="s">
        <v>41</v>
      </c>
      <c r="AA7" s="3" t="s">
        <v>41</v>
      </c>
      <c r="AB7" s="3" t="s">
        <v>36</v>
      </c>
      <c r="AC7" s="3" t="s">
        <v>36</v>
      </c>
      <c r="AD7" s="3" t="s">
        <v>36</v>
      </c>
      <c r="AE7" s="3" t="s">
        <v>37</v>
      </c>
      <c r="AF7" s="3" t="s">
        <v>36</v>
      </c>
      <c r="AG7" s="3" t="s">
        <v>54</v>
      </c>
    </row>
    <row r="8" spans="1:33" x14ac:dyDescent="0.2">
      <c r="A8" s="2">
        <v>44634.409173692125</v>
      </c>
      <c r="B8" s="3" t="s">
        <v>55</v>
      </c>
      <c r="C8" s="3" t="s">
        <v>34</v>
      </c>
      <c r="D8" s="4" t="s">
        <v>56</v>
      </c>
      <c r="E8" s="3" t="s">
        <v>36</v>
      </c>
      <c r="F8" s="3" t="s">
        <v>36</v>
      </c>
      <c r="G8" s="3" t="s">
        <v>37</v>
      </c>
      <c r="H8" s="3" t="s">
        <v>36</v>
      </c>
      <c r="I8" s="3" t="s">
        <v>36</v>
      </c>
      <c r="J8" s="3" t="s">
        <v>41</v>
      </c>
      <c r="K8" s="3" t="s">
        <v>37</v>
      </c>
      <c r="L8" s="3" t="s">
        <v>36</v>
      </c>
      <c r="M8" s="3" t="s">
        <v>36</v>
      </c>
      <c r="N8" s="3" t="s">
        <v>36</v>
      </c>
      <c r="O8" s="3" t="s">
        <v>36</v>
      </c>
      <c r="P8" s="3" t="s">
        <v>37</v>
      </c>
      <c r="Q8" s="3" t="s">
        <v>41</v>
      </c>
      <c r="R8" s="3" t="s">
        <v>36</v>
      </c>
      <c r="S8" s="3" t="s">
        <v>36</v>
      </c>
      <c r="T8" s="3" t="s">
        <v>41</v>
      </c>
      <c r="U8" s="3" t="s">
        <v>36</v>
      </c>
      <c r="V8" s="3" t="s">
        <v>36</v>
      </c>
      <c r="W8" s="3" t="s">
        <v>36</v>
      </c>
      <c r="X8" s="3" t="s">
        <v>36</v>
      </c>
      <c r="Y8" s="3" t="s">
        <v>36</v>
      </c>
      <c r="Z8" s="3" t="s">
        <v>36</v>
      </c>
      <c r="AA8" s="3" t="s">
        <v>36</v>
      </c>
      <c r="AB8" s="3" t="s">
        <v>36</v>
      </c>
      <c r="AC8" s="3" t="s">
        <v>41</v>
      </c>
      <c r="AD8" s="3" t="s">
        <v>36</v>
      </c>
      <c r="AE8" s="3" t="s">
        <v>36</v>
      </c>
      <c r="AF8" s="3" t="s">
        <v>41</v>
      </c>
      <c r="AG8" s="3" t="s">
        <v>57</v>
      </c>
    </row>
    <row r="9" spans="1:33" x14ac:dyDescent="0.2">
      <c r="A9" s="2">
        <v>44634.409286678245</v>
      </c>
      <c r="B9" s="3" t="s">
        <v>58</v>
      </c>
      <c r="C9" s="3" t="s">
        <v>34</v>
      </c>
      <c r="D9" s="4" t="s">
        <v>59</v>
      </c>
      <c r="E9" s="3" t="s">
        <v>36</v>
      </c>
      <c r="F9" s="3" t="s">
        <v>37</v>
      </c>
      <c r="G9" s="3" t="s">
        <v>37</v>
      </c>
      <c r="H9" s="3" t="s">
        <v>36</v>
      </c>
      <c r="I9" s="3" t="s">
        <v>37</v>
      </c>
      <c r="J9" s="3" t="s">
        <v>41</v>
      </c>
      <c r="K9" s="3" t="s">
        <v>36</v>
      </c>
      <c r="L9" s="3" t="s">
        <v>36</v>
      </c>
      <c r="M9" s="3" t="s">
        <v>36</v>
      </c>
      <c r="N9" s="3" t="s">
        <v>36</v>
      </c>
      <c r="O9" s="3" t="s">
        <v>36</v>
      </c>
      <c r="P9" s="3" t="s">
        <v>37</v>
      </c>
      <c r="Q9" s="3" t="s">
        <v>37</v>
      </c>
      <c r="R9" s="3" t="s">
        <v>36</v>
      </c>
      <c r="S9" s="3" t="s">
        <v>36</v>
      </c>
      <c r="T9" s="3" t="s">
        <v>36</v>
      </c>
      <c r="U9" s="3" t="s">
        <v>36</v>
      </c>
      <c r="V9" s="3" t="s">
        <v>37</v>
      </c>
      <c r="W9" s="3" t="s">
        <v>37</v>
      </c>
      <c r="X9" s="3" t="s">
        <v>36</v>
      </c>
      <c r="Y9" s="3" t="s">
        <v>36</v>
      </c>
      <c r="Z9" s="3" t="s">
        <v>36</v>
      </c>
      <c r="AA9" s="3" t="s">
        <v>37</v>
      </c>
      <c r="AB9" s="3" t="s">
        <v>36</v>
      </c>
      <c r="AC9" s="3" t="s">
        <v>37</v>
      </c>
      <c r="AD9" s="3" t="s">
        <v>36</v>
      </c>
      <c r="AE9" s="3" t="s">
        <v>37</v>
      </c>
      <c r="AF9" s="3" t="s">
        <v>36</v>
      </c>
      <c r="AG9" s="3" t="s">
        <v>60</v>
      </c>
    </row>
    <row r="10" spans="1:33" x14ac:dyDescent="0.2">
      <c r="A10" s="2">
        <v>44634.409566944443</v>
      </c>
      <c r="B10" s="3" t="s">
        <v>61</v>
      </c>
      <c r="C10" s="3" t="s">
        <v>34</v>
      </c>
      <c r="D10" s="4" t="s">
        <v>62</v>
      </c>
      <c r="E10" s="3" t="s">
        <v>36</v>
      </c>
      <c r="F10" s="3" t="s">
        <v>36</v>
      </c>
      <c r="G10" s="3" t="s">
        <v>36</v>
      </c>
      <c r="H10" s="3" t="s">
        <v>36</v>
      </c>
      <c r="I10" s="3" t="s">
        <v>36</v>
      </c>
      <c r="J10" s="3" t="s">
        <v>36</v>
      </c>
      <c r="K10" s="3" t="s">
        <v>36</v>
      </c>
      <c r="L10" s="3" t="s">
        <v>36</v>
      </c>
      <c r="M10" s="3" t="s">
        <v>36</v>
      </c>
      <c r="N10" s="3" t="s">
        <v>36</v>
      </c>
      <c r="O10" s="3" t="s">
        <v>36</v>
      </c>
      <c r="P10" s="3" t="s">
        <v>36</v>
      </c>
      <c r="Q10" s="3" t="s">
        <v>37</v>
      </c>
      <c r="R10" s="3" t="s">
        <v>37</v>
      </c>
      <c r="S10" s="3" t="s">
        <v>37</v>
      </c>
      <c r="T10" s="3" t="s">
        <v>36</v>
      </c>
      <c r="U10" s="3" t="s">
        <v>37</v>
      </c>
      <c r="V10" s="3" t="s">
        <v>36</v>
      </c>
      <c r="W10" s="3" t="s">
        <v>36</v>
      </c>
      <c r="X10" s="3" t="s">
        <v>36</v>
      </c>
      <c r="Y10" s="3" t="s">
        <v>37</v>
      </c>
      <c r="Z10" s="3" t="s">
        <v>36</v>
      </c>
      <c r="AA10" s="3" t="s">
        <v>36</v>
      </c>
      <c r="AB10" s="3" t="s">
        <v>37</v>
      </c>
      <c r="AC10" s="3" t="s">
        <v>36</v>
      </c>
      <c r="AD10" s="3" t="s">
        <v>36</v>
      </c>
      <c r="AE10" s="3" t="s">
        <v>36</v>
      </c>
      <c r="AF10" s="3" t="s">
        <v>37</v>
      </c>
      <c r="AG10" s="3" t="s">
        <v>63</v>
      </c>
    </row>
    <row r="11" spans="1:33" x14ac:dyDescent="0.2">
      <c r="A11" s="2">
        <v>44634.409711921297</v>
      </c>
      <c r="B11" s="3" t="s">
        <v>64</v>
      </c>
      <c r="C11" s="3" t="s">
        <v>34</v>
      </c>
      <c r="D11" s="4" t="s">
        <v>65</v>
      </c>
      <c r="E11" s="3" t="s">
        <v>36</v>
      </c>
      <c r="F11" s="3" t="s">
        <v>36</v>
      </c>
      <c r="G11" s="3" t="s">
        <v>37</v>
      </c>
      <c r="H11" s="3" t="s">
        <v>36</v>
      </c>
      <c r="I11" s="3" t="s">
        <v>36</v>
      </c>
      <c r="J11" s="3" t="s">
        <v>36</v>
      </c>
      <c r="K11" s="3" t="s">
        <v>36</v>
      </c>
      <c r="L11" s="3" t="s">
        <v>37</v>
      </c>
      <c r="M11" s="3" t="s">
        <v>37</v>
      </c>
      <c r="N11" s="3" t="s">
        <v>37</v>
      </c>
      <c r="O11" s="3" t="s">
        <v>36</v>
      </c>
      <c r="P11" s="3" t="s">
        <v>36</v>
      </c>
      <c r="Q11" s="3" t="s">
        <v>37</v>
      </c>
      <c r="R11" s="3" t="s">
        <v>37</v>
      </c>
      <c r="S11" s="3" t="s">
        <v>37</v>
      </c>
      <c r="T11" s="3" t="s">
        <v>36</v>
      </c>
      <c r="U11" s="3" t="s">
        <v>36</v>
      </c>
      <c r="V11" s="3" t="s">
        <v>36</v>
      </c>
      <c r="W11" s="3" t="s">
        <v>37</v>
      </c>
      <c r="X11" s="3" t="s">
        <v>36</v>
      </c>
      <c r="Y11" s="3" t="s">
        <v>37</v>
      </c>
      <c r="Z11" s="3" t="s">
        <v>36</v>
      </c>
      <c r="AA11" s="3" t="s">
        <v>36</v>
      </c>
      <c r="AB11" s="3" t="s">
        <v>37</v>
      </c>
      <c r="AC11" s="3" t="s">
        <v>37</v>
      </c>
      <c r="AD11" s="3" t="s">
        <v>37</v>
      </c>
      <c r="AE11" s="3" t="s">
        <v>36</v>
      </c>
      <c r="AF11" s="3" t="s">
        <v>37</v>
      </c>
      <c r="AG11" s="3" t="s">
        <v>66</v>
      </c>
    </row>
    <row r="12" spans="1:33" x14ac:dyDescent="0.2">
      <c r="A12" s="2">
        <v>44634.410727962968</v>
      </c>
      <c r="B12" s="3" t="s">
        <v>67</v>
      </c>
      <c r="C12" s="3" t="s">
        <v>34</v>
      </c>
      <c r="D12" s="4" t="s">
        <v>68</v>
      </c>
      <c r="E12" s="3" t="s">
        <v>37</v>
      </c>
      <c r="F12" s="3" t="s">
        <v>37</v>
      </c>
      <c r="G12" s="3" t="s">
        <v>37</v>
      </c>
      <c r="H12" s="3" t="s">
        <v>37</v>
      </c>
      <c r="I12" s="3" t="s">
        <v>37</v>
      </c>
      <c r="J12" s="3" t="s">
        <v>37</v>
      </c>
      <c r="K12" s="3" t="s">
        <v>37</v>
      </c>
      <c r="L12" s="3" t="s">
        <v>37</v>
      </c>
      <c r="M12" s="3" t="s">
        <v>37</v>
      </c>
      <c r="N12" s="3" t="s">
        <v>37</v>
      </c>
      <c r="O12" s="3" t="s">
        <v>37</v>
      </c>
      <c r="P12" s="3" t="s">
        <v>37</v>
      </c>
      <c r="Q12" s="3" t="s">
        <v>37</v>
      </c>
      <c r="R12" s="3" t="s">
        <v>37</v>
      </c>
      <c r="S12" s="3" t="s">
        <v>37</v>
      </c>
      <c r="T12" s="3" t="s">
        <v>37</v>
      </c>
      <c r="U12" s="3" t="s">
        <v>37</v>
      </c>
      <c r="V12" s="3" t="s">
        <v>37</v>
      </c>
      <c r="W12" s="3" t="s">
        <v>37</v>
      </c>
      <c r="X12" s="3" t="s">
        <v>37</v>
      </c>
      <c r="Y12" s="3" t="s">
        <v>37</v>
      </c>
      <c r="Z12" s="3" t="s">
        <v>37</v>
      </c>
      <c r="AA12" s="3" t="s">
        <v>37</v>
      </c>
      <c r="AB12" s="3" t="s">
        <v>37</v>
      </c>
      <c r="AC12" s="3" t="s">
        <v>37</v>
      </c>
      <c r="AD12" s="3" t="s">
        <v>37</v>
      </c>
      <c r="AE12" s="3" t="s">
        <v>37</v>
      </c>
      <c r="AF12" s="3" t="s">
        <v>37</v>
      </c>
      <c r="AG12" s="3" t="s">
        <v>69</v>
      </c>
    </row>
    <row r="13" spans="1:33" x14ac:dyDescent="0.2">
      <c r="A13" s="2">
        <v>44634.413298020838</v>
      </c>
      <c r="B13" s="3" t="s">
        <v>70</v>
      </c>
      <c r="C13" s="3" t="s">
        <v>34</v>
      </c>
      <c r="D13" s="4" t="s">
        <v>71</v>
      </c>
      <c r="E13" s="3" t="s">
        <v>36</v>
      </c>
      <c r="F13" s="3" t="s">
        <v>36</v>
      </c>
      <c r="G13" s="3" t="s">
        <v>37</v>
      </c>
      <c r="H13" s="3" t="s">
        <v>37</v>
      </c>
      <c r="I13" s="3" t="s">
        <v>36</v>
      </c>
      <c r="J13" s="3" t="s">
        <v>36</v>
      </c>
      <c r="K13" s="3" t="s">
        <v>36</v>
      </c>
      <c r="L13" s="3" t="s">
        <v>36</v>
      </c>
      <c r="M13" s="3" t="s">
        <v>36</v>
      </c>
      <c r="N13" s="3" t="s">
        <v>41</v>
      </c>
      <c r="O13" s="3" t="s">
        <v>36</v>
      </c>
      <c r="P13" s="3" t="s">
        <v>36</v>
      </c>
      <c r="Q13" s="3" t="s">
        <v>41</v>
      </c>
      <c r="R13" s="3" t="s">
        <v>37</v>
      </c>
      <c r="S13" s="3" t="s">
        <v>41</v>
      </c>
      <c r="T13" s="3" t="s">
        <v>36</v>
      </c>
      <c r="U13" s="3" t="s">
        <v>36</v>
      </c>
      <c r="V13" s="3" t="s">
        <v>36</v>
      </c>
      <c r="W13" s="3" t="s">
        <v>36</v>
      </c>
      <c r="X13" s="3" t="s">
        <v>36</v>
      </c>
      <c r="Y13" s="3" t="s">
        <v>36</v>
      </c>
      <c r="Z13" s="3" t="s">
        <v>41</v>
      </c>
      <c r="AA13" s="3" t="s">
        <v>41</v>
      </c>
      <c r="AB13" s="3" t="s">
        <v>36</v>
      </c>
      <c r="AC13" s="3" t="s">
        <v>36</v>
      </c>
      <c r="AD13" s="3" t="s">
        <v>41</v>
      </c>
      <c r="AE13" s="3" t="s">
        <v>36</v>
      </c>
      <c r="AF13" s="3" t="s">
        <v>36</v>
      </c>
      <c r="AG13" s="3" t="s">
        <v>72</v>
      </c>
    </row>
    <row r="14" spans="1:33" x14ac:dyDescent="0.2">
      <c r="A14" s="2">
        <v>44634.414894513888</v>
      </c>
      <c r="B14" s="3" t="s">
        <v>73</v>
      </c>
      <c r="C14" s="3" t="s">
        <v>34</v>
      </c>
      <c r="D14" s="4" t="s">
        <v>74</v>
      </c>
      <c r="E14" s="3" t="s">
        <v>36</v>
      </c>
      <c r="F14" s="3" t="s">
        <v>37</v>
      </c>
      <c r="G14" s="3" t="s">
        <v>37</v>
      </c>
      <c r="H14" s="3" t="s">
        <v>37</v>
      </c>
      <c r="I14" s="3" t="s">
        <v>36</v>
      </c>
      <c r="J14" s="3" t="s">
        <v>36</v>
      </c>
      <c r="K14" s="3" t="s">
        <v>36</v>
      </c>
      <c r="L14" s="3" t="s">
        <v>36</v>
      </c>
      <c r="M14" s="3" t="s">
        <v>36</v>
      </c>
      <c r="N14" s="3" t="s">
        <v>41</v>
      </c>
      <c r="O14" s="3" t="s">
        <v>37</v>
      </c>
      <c r="P14" s="3" t="s">
        <v>37</v>
      </c>
      <c r="Q14" s="3" t="s">
        <v>37</v>
      </c>
      <c r="R14" s="3" t="s">
        <v>36</v>
      </c>
      <c r="S14" s="3" t="s">
        <v>36</v>
      </c>
      <c r="T14" s="3" t="s">
        <v>41</v>
      </c>
      <c r="U14" s="3" t="s">
        <v>36</v>
      </c>
      <c r="V14" s="3" t="s">
        <v>41</v>
      </c>
      <c r="W14" s="3" t="s">
        <v>41</v>
      </c>
      <c r="X14" s="3" t="s">
        <v>36</v>
      </c>
      <c r="Y14" s="3" t="s">
        <v>36</v>
      </c>
      <c r="Z14" s="3" t="s">
        <v>36</v>
      </c>
      <c r="AA14" s="3" t="s">
        <v>41</v>
      </c>
      <c r="AB14" s="3" t="s">
        <v>36</v>
      </c>
      <c r="AC14" s="3" t="s">
        <v>37</v>
      </c>
      <c r="AD14" s="3" t="s">
        <v>37</v>
      </c>
      <c r="AE14" s="3" t="s">
        <v>37</v>
      </c>
      <c r="AF14" s="3" t="s">
        <v>37</v>
      </c>
      <c r="AG14" s="3" t="s">
        <v>75</v>
      </c>
    </row>
    <row r="15" spans="1:33" x14ac:dyDescent="0.2">
      <c r="A15" s="2">
        <v>44634.41596179398</v>
      </c>
      <c r="B15" s="3" t="s">
        <v>76</v>
      </c>
      <c r="C15" s="3" t="s">
        <v>34</v>
      </c>
      <c r="D15" s="4" t="s">
        <v>77</v>
      </c>
      <c r="E15" s="3" t="s">
        <v>36</v>
      </c>
      <c r="F15" s="3" t="s">
        <v>36</v>
      </c>
      <c r="G15" s="3" t="s">
        <v>36</v>
      </c>
      <c r="H15" s="3" t="s">
        <v>36</v>
      </c>
      <c r="I15" s="3" t="s">
        <v>36</v>
      </c>
      <c r="J15" s="3" t="s">
        <v>37</v>
      </c>
      <c r="K15" s="3" t="s">
        <v>36</v>
      </c>
      <c r="L15" s="3" t="s">
        <v>36</v>
      </c>
      <c r="M15" s="3" t="s">
        <v>37</v>
      </c>
      <c r="N15" s="3" t="s">
        <v>37</v>
      </c>
      <c r="O15" s="3" t="s">
        <v>36</v>
      </c>
      <c r="P15" s="3" t="s">
        <v>36</v>
      </c>
      <c r="Q15" s="3" t="s">
        <v>37</v>
      </c>
      <c r="R15" s="3" t="s">
        <v>36</v>
      </c>
      <c r="S15" s="3" t="s">
        <v>41</v>
      </c>
      <c r="T15" s="3" t="s">
        <v>41</v>
      </c>
      <c r="U15" s="3" t="s">
        <v>37</v>
      </c>
      <c r="V15" s="3" t="s">
        <v>36</v>
      </c>
      <c r="W15" s="3" t="s">
        <v>36</v>
      </c>
      <c r="X15" s="3" t="s">
        <v>36</v>
      </c>
      <c r="Y15" s="3" t="s">
        <v>36</v>
      </c>
      <c r="Z15" s="3" t="s">
        <v>36</v>
      </c>
      <c r="AA15" s="3" t="s">
        <v>36</v>
      </c>
      <c r="AB15" s="3" t="s">
        <v>36</v>
      </c>
      <c r="AC15" s="3" t="s">
        <v>36</v>
      </c>
      <c r="AD15" s="3" t="s">
        <v>36</v>
      </c>
      <c r="AE15" s="3" t="s">
        <v>36</v>
      </c>
      <c r="AF15" s="3" t="s">
        <v>36</v>
      </c>
      <c r="AG15" s="3" t="s">
        <v>78</v>
      </c>
    </row>
    <row r="16" spans="1:33" x14ac:dyDescent="0.2">
      <c r="A16" s="2">
        <v>44634.419557280096</v>
      </c>
      <c r="B16" s="3" t="s">
        <v>79</v>
      </c>
      <c r="C16" s="3" t="s">
        <v>34</v>
      </c>
      <c r="D16" s="4" t="s">
        <v>80</v>
      </c>
      <c r="E16" s="3" t="s">
        <v>37</v>
      </c>
      <c r="F16" s="3" t="s">
        <v>36</v>
      </c>
      <c r="G16" s="3" t="s">
        <v>37</v>
      </c>
      <c r="H16" s="3" t="s">
        <v>37</v>
      </c>
      <c r="I16" s="3" t="s">
        <v>37</v>
      </c>
      <c r="J16" s="3" t="s">
        <v>41</v>
      </c>
      <c r="K16" s="3" t="s">
        <v>36</v>
      </c>
      <c r="L16" s="3" t="s">
        <v>36</v>
      </c>
      <c r="M16" s="3" t="s">
        <v>37</v>
      </c>
      <c r="N16" s="3" t="s">
        <v>37</v>
      </c>
      <c r="O16" s="3" t="s">
        <v>37</v>
      </c>
      <c r="P16" s="3" t="s">
        <v>37</v>
      </c>
      <c r="Q16" s="3" t="s">
        <v>37</v>
      </c>
      <c r="R16" s="3" t="s">
        <v>37</v>
      </c>
      <c r="S16" s="3" t="s">
        <v>37</v>
      </c>
      <c r="T16" s="3" t="s">
        <v>37</v>
      </c>
      <c r="U16" s="3" t="s">
        <v>37</v>
      </c>
      <c r="V16" s="3" t="s">
        <v>36</v>
      </c>
      <c r="W16" s="3" t="s">
        <v>36</v>
      </c>
      <c r="X16" s="3" t="s">
        <v>37</v>
      </c>
      <c r="Y16" s="3" t="s">
        <v>37</v>
      </c>
      <c r="Z16" s="3" t="s">
        <v>37</v>
      </c>
      <c r="AA16" s="3" t="s">
        <v>36</v>
      </c>
      <c r="AB16" s="3" t="s">
        <v>37</v>
      </c>
      <c r="AC16" s="3" t="s">
        <v>36</v>
      </c>
      <c r="AD16" s="3" t="s">
        <v>36</v>
      </c>
      <c r="AE16" s="3" t="s">
        <v>37</v>
      </c>
      <c r="AF16" s="3" t="s">
        <v>36</v>
      </c>
      <c r="AG16" s="3" t="s">
        <v>81</v>
      </c>
    </row>
    <row r="17" spans="1:33" x14ac:dyDescent="0.2">
      <c r="A17" s="2">
        <v>44634.420116157409</v>
      </c>
      <c r="B17" s="3" t="s">
        <v>82</v>
      </c>
      <c r="C17" s="3" t="s">
        <v>34</v>
      </c>
      <c r="D17" s="4" t="s">
        <v>83</v>
      </c>
      <c r="E17" s="3" t="s">
        <v>37</v>
      </c>
      <c r="F17" s="3" t="s">
        <v>36</v>
      </c>
      <c r="G17" s="3" t="s">
        <v>36</v>
      </c>
      <c r="H17" s="3" t="s">
        <v>37</v>
      </c>
      <c r="I17" s="3" t="s">
        <v>37</v>
      </c>
      <c r="J17" s="3" t="s">
        <v>36</v>
      </c>
      <c r="K17" s="3" t="s">
        <v>36</v>
      </c>
      <c r="L17" s="3" t="s">
        <v>36</v>
      </c>
      <c r="M17" s="3" t="s">
        <v>36</v>
      </c>
      <c r="N17" s="3" t="s">
        <v>37</v>
      </c>
      <c r="O17" s="3" t="s">
        <v>37</v>
      </c>
      <c r="P17" s="3" t="s">
        <v>37</v>
      </c>
      <c r="Q17" s="3" t="s">
        <v>37</v>
      </c>
      <c r="R17" s="3" t="s">
        <v>37</v>
      </c>
      <c r="S17" s="3" t="s">
        <v>37</v>
      </c>
      <c r="T17" s="3" t="s">
        <v>37</v>
      </c>
      <c r="U17" s="3" t="s">
        <v>37</v>
      </c>
      <c r="V17" s="3" t="s">
        <v>37</v>
      </c>
      <c r="W17" s="3" t="s">
        <v>37</v>
      </c>
      <c r="X17" s="3" t="s">
        <v>36</v>
      </c>
      <c r="Y17" s="3" t="s">
        <v>37</v>
      </c>
      <c r="Z17" s="3" t="s">
        <v>36</v>
      </c>
      <c r="AA17" s="3" t="s">
        <v>36</v>
      </c>
      <c r="AB17" s="3" t="s">
        <v>37</v>
      </c>
      <c r="AC17" s="3" t="s">
        <v>37</v>
      </c>
      <c r="AD17" s="3" t="s">
        <v>37</v>
      </c>
      <c r="AE17" s="3" t="s">
        <v>37</v>
      </c>
      <c r="AF17" s="3" t="s">
        <v>36</v>
      </c>
      <c r="AG17" s="3" t="s">
        <v>84</v>
      </c>
    </row>
    <row r="18" spans="1:33" x14ac:dyDescent="0.2">
      <c r="A18" s="2">
        <v>44634.420952372689</v>
      </c>
      <c r="B18" s="3" t="s">
        <v>85</v>
      </c>
      <c r="C18" s="3" t="s">
        <v>34</v>
      </c>
      <c r="D18" s="4" t="s">
        <v>86</v>
      </c>
      <c r="E18" s="3" t="s">
        <v>36</v>
      </c>
      <c r="F18" s="3" t="s">
        <v>36</v>
      </c>
      <c r="G18" s="3" t="s">
        <v>37</v>
      </c>
      <c r="H18" s="3" t="s">
        <v>37</v>
      </c>
      <c r="I18" s="3" t="s">
        <v>37</v>
      </c>
      <c r="J18" s="3" t="s">
        <v>37</v>
      </c>
      <c r="K18" s="3" t="s">
        <v>36</v>
      </c>
      <c r="L18" s="3" t="s">
        <v>37</v>
      </c>
      <c r="M18" s="3" t="s">
        <v>37</v>
      </c>
      <c r="N18" s="3" t="s">
        <v>37</v>
      </c>
      <c r="O18" s="3" t="s">
        <v>37</v>
      </c>
      <c r="P18" s="3" t="s">
        <v>37</v>
      </c>
      <c r="Q18" s="3" t="s">
        <v>37</v>
      </c>
      <c r="R18" s="3" t="s">
        <v>37</v>
      </c>
      <c r="S18" s="3" t="s">
        <v>37</v>
      </c>
      <c r="T18" s="3" t="s">
        <v>37</v>
      </c>
      <c r="U18" s="3" t="s">
        <v>37</v>
      </c>
      <c r="V18" s="3" t="s">
        <v>36</v>
      </c>
      <c r="W18" s="3" t="s">
        <v>37</v>
      </c>
      <c r="X18" s="3" t="s">
        <v>37</v>
      </c>
      <c r="Y18" s="3" t="s">
        <v>37</v>
      </c>
      <c r="Z18" s="3" t="s">
        <v>36</v>
      </c>
      <c r="AA18" s="3" t="s">
        <v>36</v>
      </c>
      <c r="AB18" s="3" t="s">
        <v>37</v>
      </c>
      <c r="AC18" s="3" t="s">
        <v>37</v>
      </c>
      <c r="AD18" s="3" t="s">
        <v>37</v>
      </c>
      <c r="AE18" s="3" t="s">
        <v>37</v>
      </c>
      <c r="AF18" s="3" t="s">
        <v>36</v>
      </c>
      <c r="AG18" s="3" t="s">
        <v>87</v>
      </c>
    </row>
    <row r="19" spans="1:33" x14ac:dyDescent="0.2">
      <c r="A19" s="2">
        <v>44634.423999328705</v>
      </c>
      <c r="B19" s="3" t="s">
        <v>88</v>
      </c>
      <c r="C19" s="3" t="s">
        <v>34</v>
      </c>
      <c r="D19" s="4" t="s">
        <v>89</v>
      </c>
      <c r="E19" s="3" t="s">
        <v>36</v>
      </c>
      <c r="F19" s="3" t="s">
        <v>36</v>
      </c>
      <c r="G19" s="3" t="s">
        <v>36</v>
      </c>
      <c r="H19" s="3" t="s">
        <v>36</v>
      </c>
      <c r="I19" s="3" t="s">
        <v>36</v>
      </c>
      <c r="J19" s="3" t="s">
        <v>36</v>
      </c>
      <c r="K19" s="3" t="s">
        <v>36</v>
      </c>
      <c r="L19" s="3" t="s">
        <v>36</v>
      </c>
      <c r="M19" s="3" t="s">
        <v>36</v>
      </c>
      <c r="N19" s="3" t="s">
        <v>36</v>
      </c>
      <c r="O19" s="3" t="s">
        <v>36</v>
      </c>
      <c r="P19" s="3" t="s">
        <v>37</v>
      </c>
      <c r="Q19" s="3" t="s">
        <v>36</v>
      </c>
      <c r="R19" s="3" t="s">
        <v>36</v>
      </c>
      <c r="S19" s="3" t="s">
        <v>36</v>
      </c>
      <c r="T19" s="3" t="s">
        <v>36</v>
      </c>
      <c r="U19" s="3" t="s">
        <v>36</v>
      </c>
      <c r="V19" s="3" t="s">
        <v>36</v>
      </c>
      <c r="W19" s="3" t="s">
        <v>36</v>
      </c>
      <c r="X19" s="3" t="s">
        <v>36</v>
      </c>
      <c r="Y19" s="3" t="s">
        <v>36</v>
      </c>
      <c r="Z19" s="3" t="s">
        <v>36</v>
      </c>
      <c r="AA19" s="3" t="s">
        <v>36</v>
      </c>
      <c r="AB19" s="3" t="s">
        <v>36</v>
      </c>
      <c r="AC19" s="3" t="s">
        <v>36</v>
      </c>
      <c r="AD19" s="3" t="s">
        <v>36</v>
      </c>
      <c r="AE19" s="3" t="s">
        <v>36</v>
      </c>
      <c r="AF19" s="3" t="s">
        <v>36</v>
      </c>
      <c r="AG19" s="3" t="s">
        <v>90</v>
      </c>
    </row>
    <row r="20" spans="1:33" x14ac:dyDescent="0.2">
      <c r="A20" s="2">
        <v>44634.435171620367</v>
      </c>
      <c r="B20" s="3" t="s">
        <v>91</v>
      </c>
      <c r="C20" s="3" t="s">
        <v>92</v>
      </c>
      <c r="D20" s="4" t="s">
        <v>93</v>
      </c>
      <c r="E20" s="3" t="s">
        <v>36</v>
      </c>
      <c r="F20" s="3" t="s">
        <v>36</v>
      </c>
      <c r="G20" s="3" t="s">
        <v>36</v>
      </c>
      <c r="H20" s="3" t="s">
        <v>36</v>
      </c>
      <c r="I20" s="3" t="s">
        <v>36</v>
      </c>
      <c r="J20" s="3" t="s">
        <v>41</v>
      </c>
      <c r="K20" s="3" t="s">
        <v>36</v>
      </c>
      <c r="L20" s="3" t="s">
        <v>36</v>
      </c>
      <c r="M20" s="3" t="s">
        <v>36</v>
      </c>
      <c r="N20" s="3" t="s">
        <v>36</v>
      </c>
      <c r="O20" s="3" t="s">
        <v>36</v>
      </c>
      <c r="P20" s="3" t="s">
        <v>36</v>
      </c>
      <c r="Q20" s="3" t="s">
        <v>36</v>
      </c>
      <c r="R20" s="3" t="s">
        <v>36</v>
      </c>
      <c r="S20" s="3" t="s">
        <v>36</v>
      </c>
      <c r="T20" s="3" t="s">
        <v>36</v>
      </c>
      <c r="U20" s="3" t="s">
        <v>36</v>
      </c>
      <c r="V20" s="3" t="s">
        <v>36</v>
      </c>
      <c r="W20" s="3" t="s">
        <v>36</v>
      </c>
      <c r="X20" s="3" t="s">
        <v>36</v>
      </c>
      <c r="Y20" s="3" t="s">
        <v>36</v>
      </c>
      <c r="Z20" s="3" t="s">
        <v>36</v>
      </c>
      <c r="AA20" s="3" t="s">
        <v>36</v>
      </c>
      <c r="AB20" s="3" t="s">
        <v>36</v>
      </c>
      <c r="AC20" s="3" t="s">
        <v>36</v>
      </c>
      <c r="AD20" s="3" t="s">
        <v>36</v>
      </c>
      <c r="AE20" s="3" t="s">
        <v>36</v>
      </c>
      <c r="AF20" s="3" t="s">
        <v>36</v>
      </c>
      <c r="AG20" s="3" t="s">
        <v>94</v>
      </c>
    </row>
    <row r="21" spans="1:33" x14ac:dyDescent="0.2">
      <c r="A21" s="2">
        <v>44634.436674780096</v>
      </c>
      <c r="B21" s="3" t="s">
        <v>95</v>
      </c>
      <c r="C21" s="3" t="s">
        <v>92</v>
      </c>
      <c r="D21" s="4" t="s">
        <v>96</v>
      </c>
      <c r="E21" s="3" t="s">
        <v>36</v>
      </c>
      <c r="F21" s="3" t="s">
        <v>36</v>
      </c>
      <c r="G21" s="3" t="s">
        <v>36</v>
      </c>
      <c r="H21" s="3" t="s">
        <v>37</v>
      </c>
      <c r="I21" s="3" t="s">
        <v>36</v>
      </c>
      <c r="J21" s="3" t="s">
        <v>37</v>
      </c>
      <c r="K21" s="3" t="s">
        <v>37</v>
      </c>
      <c r="L21" s="3" t="s">
        <v>36</v>
      </c>
      <c r="M21" s="3" t="s">
        <v>37</v>
      </c>
      <c r="N21" s="3" t="s">
        <v>37</v>
      </c>
      <c r="O21" s="3" t="s">
        <v>37</v>
      </c>
      <c r="P21" s="3" t="s">
        <v>37</v>
      </c>
      <c r="Q21" s="3" t="s">
        <v>37</v>
      </c>
      <c r="R21" s="3" t="s">
        <v>37</v>
      </c>
      <c r="S21" s="3" t="s">
        <v>37</v>
      </c>
      <c r="T21" s="3" t="s">
        <v>37</v>
      </c>
      <c r="U21" s="3" t="s">
        <v>36</v>
      </c>
      <c r="V21" s="3" t="s">
        <v>36</v>
      </c>
      <c r="W21" s="3" t="s">
        <v>36</v>
      </c>
      <c r="X21" s="3" t="s">
        <v>36</v>
      </c>
      <c r="Y21" s="3" t="s">
        <v>36</v>
      </c>
      <c r="Z21" s="3" t="s">
        <v>37</v>
      </c>
      <c r="AA21" s="3" t="s">
        <v>37</v>
      </c>
      <c r="AB21" s="3" t="s">
        <v>37</v>
      </c>
      <c r="AC21" s="3" t="s">
        <v>36</v>
      </c>
      <c r="AD21" s="3" t="s">
        <v>36</v>
      </c>
      <c r="AE21" s="3" t="s">
        <v>37</v>
      </c>
      <c r="AF21" s="3" t="s">
        <v>36</v>
      </c>
      <c r="AG21" s="3" t="s">
        <v>97</v>
      </c>
    </row>
    <row r="22" spans="1:33" x14ac:dyDescent="0.2">
      <c r="A22" s="2">
        <v>44634.438051967591</v>
      </c>
      <c r="B22" s="3" t="s">
        <v>98</v>
      </c>
      <c r="C22" s="3" t="s">
        <v>34</v>
      </c>
      <c r="D22" s="4" t="s">
        <v>99</v>
      </c>
      <c r="E22" s="3" t="s">
        <v>36</v>
      </c>
      <c r="F22" s="3" t="s">
        <v>36</v>
      </c>
      <c r="G22" s="3" t="s">
        <v>37</v>
      </c>
      <c r="H22" s="3" t="s">
        <v>36</v>
      </c>
      <c r="I22" s="3" t="s">
        <v>37</v>
      </c>
      <c r="J22" s="3" t="s">
        <v>36</v>
      </c>
      <c r="K22" s="3" t="s">
        <v>37</v>
      </c>
      <c r="L22" s="3" t="s">
        <v>37</v>
      </c>
      <c r="M22" s="3" t="s">
        <v>37</v>
      </c>
      <c r="N22" s="3" t="s">
        <v>37</v>
      </c>
      <c r="O22" s="3" t="s">
        <v>37</v>
      </c>
      <c r="P22" s="3" t="s">
        <v>37</v>
      </c>
      <c r="Q22" s="3" t="s">
        <v>37</v>
      </c>
      <c r="R22" s="3" t="s">
        <v>37</v>
      </c>
      <c r="S22" s="3" t="s">
        <v>36</v>
      </c>
      <c r="T22" s="3" t="s">
        <v>36</v>
      </c>
      <c r="U22" s="3" t="s">
        <v>36</v>
      </c>
      <c r="V22" s="3" t="s">
        <v>37</v>
      </c>
      <c r="W22" s="3" t="s">
        <v>37</v>
      </c>
      <c r="X22" s="3" t="s">
        <v>37</v>
      </c>
      <c r="Y22" s="3" t="s">
        <v>37</v>
      </c>
      <c r="Z22" s="3" t="s">
        <v>37</v>
      </c>
      <c r="AA22" s="3" t="s">
        <v>37</v>
      </c>
      <c r="AB22" s="3" t="s">
        <v>37</v>
      </c>
      <c r="AC22" s="3" t="s">
        <v>36</v>
      </c>
      <c r="AD22" s="3" t="s">
        <v>36</v>
      </c>
      <c r="AE22" s="3" t="s">
        <v>37</v>
      </c>
      <c r="AF22" s="3" t="s">
        <v>36</v>
      </c>
      <c r="AG22" s="3" t="s">
        <v>100</v>
      </c>
    </row>
    <row r="23" spans="1:33" x14ac:dyDescent="0.2">
      <c r="A23" s="2">
        <v>44634.441341770835</v>
      </c>
      <c r="B23" s="3" t="s">
        <v>101</v>
      </c>
      <c r="C23" s="3" t="s">
        <v>92</v>
      </c>
      <c r="D23" s="4" t="s">
        <v>102</v>
      </c>
      <c r="E23" s="3" t="s">
        <v>36</v>
      </c>
      <c r="F23" s="3" t="s">
        <v>37</v>
      </c>
      <c r="G23" s="3" t="s">
        <v>36</v>
      </c>
      <c r="H23" s="3" t="s">
        <v>36</v>
      </c>
      <c r="I23" s="3" t="s">
        <v>37</v>
      </c>
      <c r="J23" s="3" t="s">
        <v>37</v>
      </c>
      <c r="K23" s="3" t="s">
        <v>36</v>
      </c>
      <c r="L23" s="3" t="s">
        <v>37</v>
      </c>
      <c r="M23" s="3" t="s">
        <v>37</v>
      </c>
      <c r="N23" s="3" t="s">
        <v>36</v>
      </c>
      <c r="O23" s="3" t="s">
        <v>37</v>
      </c>
      <c r="P23" s="3" t="s">
        <v>36</v>
      </c>
      <c r="Q23" s="3" t="s">
        <v>36</v>
      </c>
      <c r="R23" s="3" t="s">
        <v>36</v>
      </c>
      <c r="S23" s="3" t="s">
        <v>36</v>
      </c>
      <c r="T23" s="3" t="s">
        <v>37</v>
      </c>
      <c r="U23" s="3" t="s">
        <v>37</v>
      </c>
      <c r="V23" s="3" t="s">
        <v>36</v>
      </c>
      <c r="W23" s="3" t="s">
        <v>36</v>
      </c>
      <c r="X23" s="3" t="s">
        <v>36</v>
      </c>
      <c r="Y23" s="3" t="s">
        <v>37</v>
      </c>
      <c r="Z23" s="3" t="s">
        <v>36</v>
      </c>
      <c r="AA23" s="3" t="s">
        <v>36</v>
      </c>
      <c r="AB23" s="3" t="s">
        <v>36</v>
      </c>
      <c r="AC23" s="3" t="s">
        <v>37</v>
      </c>
      <c r="AD23" s="3" t="s">
        <v>37</v>
      </c>
      <c r="AE23" s="3" t="s">
        <v>36</v>
      </c>
      <c r="AF23" s="3" t="s">
        <v>36</v>
      </c>
      <c r="AG23" s="3" t="s">
        <v>103</v>
      </c>
    </row>
    <row r="24" spans="1:33" x14ac:dyDescent="0.2">
      <c r="A24" s="2">
        <v>44634.441548657407</v>
      </c>
      <c r="B24" s="3" t="s">
        <v>104</v>
      </c>
      <c r="C24" s="3" t="s">
        <v>92</v>
      </c>
      <c r="D24" s="4" t="s">
        <v>105</v>
      </c>
      <c r="E24" s="3" t="s">
        <v>36</v>
      </c>
      <c r="F24" s="3" t="s">
        <v>36</v>
      </c>
      <c r="G24" s="3" t="s">
        <v>36</v>
      </c>
      <c r="H24" s="3" t="s">
        <v>36</v>
      </c>
      <c r="I24" s="3" t="s">
        <v>36</v>
      </c>
      <c r="J24" s="3" t="s">
        <v>36</v>
      </c>
      <c r="K24" s="3" t="s">
        <v>37</v>
      </c>
      <c r="L24" s="3" t="s">
        <v>36</v>
      </c>
      <c r="M24" s="3" t="s">
        <v>36</v>
      </c>
      <c r="N24" s="3" t="s">
        <v>36</v>
      </c>
      <c r="O24" s="3" t="s">
        <v>36</v>
      </c>
      <c r="P24" s="3" t="s">
        <v>41</v>
      </c>
      <c r="Q24" s="3" t="s">
        <v>36</v>
      </c>
      <c r="R24" s="3" t="s">
        <v>36</v>
      </c>
      <c r="S24" s="3" t="s">
        <v>36</v>
      </c>
      <c r="T24" s="3" t="s">
        <v>36</v>
      </c>
      <c r="U24" s="3" t="s">
        <v>41</v>
      </c>
      <c r="V24" s="3" t="s">
        <v>36</v>
      </c>
      <c r="W24" s="3" t="s">
        <v>36</v>
      </c>
      <c r="X24" s="3" t="s">
        <v>36</v>
      </c>
      <c r="Y24" s="3" t="s">
        <v>36</v>
      </c>
      <c r="Z24" s="3" t="s">
        <v>36</v>
      </c>
      <c r="AA24" s="3" t="s">
        <v>41</v>
      </c>
      <c r="AB24" s="3" t="s">
        <v>36</v>
      </c>
      <c r="AC24" s="3" t="s">
        <v>36</v>
      </c>
      <c r="AD24" s="3" t="s">
        <v>41</v>
      </c>
      <c r="AE24" s="3" t="s">
        <v>36</v>
      </c>
      <c r="AF24" s="3" t="s">
        <v>36</v>
      </c>
      <c r="AG24" s="3" t="s">
        <v>106</v>
      </c>
    </row>
    <row r="25" spans="1:33" x14ac:dyDescent="0.2">
      <c r="A25" s="2">
        <v>44634.441970914355</v>
      </c>
      <c r="B25" s="3" t="s">
        <v>107</v>
      </c>
      <c r="C25" s="3" t="s">
        <v>92</v>
      </c>
      <c r="D25" s="4" t="s">
        <v>108</v>
      </c>
      <c r="E25" s="3" t="s">
        <v>36</v>
      </c>
      <c r="F25" s="3" t="s">
        <v>36</v>
      </c>
      <c r="G25" s="3" t="s">
        <v>36</v>
      </c>
      <c r="H25" s="3" t="s">
        <v>36</v>
      </c>
      <c r="I25" s="3" t="s">
        <v>36</v>
      </c>
      <c r="J25" s="3" t="s">
        <v>36</v>
      </c>
      <c r="K25" s="3" t="s">
        <v>36</v>
      </c>
      <c r="L25" s="3" t="s">
        <v>36</v>
      </c>
      <c r="M25" s="3" t="s">
        <v>36</v>
      </c>
      <c r="N25" s="3" t="s">
        <v>36</v>
      </c>
      <c r="O25" s="3" t="s">
        <v>36</v>
      </c>
      <c r="P25" s="3" t="s">
        <v>36</v>
      </c>
      <c r="Q25" s="3" t="s">
        <v>36</v>
      </c>
      <c r="R25" s="3" t="s">
        <v>36</v>
      </c>
      <c r="S25" s="3" t="s">
        <v>36</v>
      </c>
      <c r="T25" s="3" t="s">
        <v>36</v>
      </c>
      <c r="U25" s="3" t="s">
        <v>36</v>
      </c>
      <c r="V25" s="3" t="s">
        <v>36</v>
      </c>
      <c r="W25" s="3" t="s">
        <v>36</v>
      </c>
      <c r="X25" s="3" t="s">
        <v>36</v>
      </c>
      <c r="Y25" s="3" t="s">
        <v>36</v>
      </c>
      <c r="Z25" s="3" t="s">
        <v>36</v>
      </c>
      <c r="AA25" s="3" t="s">
        <v>36</v>
      </c>
      <c r="AB25" s="3" t="s">
        <v>36</v>
      </c>
      <c r="AC25" s="3" t="s">
        <v>36</v>
      </c>
      <c r="AD25" s="3" t="s">
        <v>36</v>
      </c>
      <c r="AE25" s="3" t="s">
        <v>36</v>
      </c>
      <c r="AF25" s="3" t="s">
        <v>36</v>
      </c>
      <c r="AG25" s="3" t="s">
        <v>109</v>
      </c>
    </row>
    <row r="26" spans="1:33" x14ac:dyDescent="0.2">
      <c r="A26" s="2">
        <v>44634.442766458335</v>
      </c>
      <c r="B26" s="3" t="s">
        <v>110</v>
      </c>
      <c r="C26" s="3" t="s">
        <v>92</v>
      </c>
      <c r="D26" s="4" t="s">
        <v>111</v>
      </c>
      <c r="E26" s="3" t="s">
        <v>36</v>
      </c>
      <c r="F26" s="3" t="s">
        <v>36</v>
      </c>
      <c r="G26" s="3" t="s">
        <v>36</v>
      </c>
      <c r="H26" s="3" t="s">
        <v>36</v>
      </c>
      <c r="I26" s="3" t="s">
        <v>36</v>
      </c>
      <c r="J26" s="3" t="s">
        <v>36</v>
      </c>
      <c r="K26" s="3" t="s">
        <v>36</v>
      </c>
      <c r="L26" s="3" t="s">
        <v>36</v>
      </c>
      <c r="M26" s="3" t="s">
        <v>36</v>
      </c>
      <c r="N26" s="3" t="s">
        <v>36</v>
      </c>
      <c r="O26" s="3" t="s">
        <v>37</v>
      </c>
      <c r="P26" s="3" t="s">
        <v>36</v>
      </c>
      <c r="Q26" s="3" t="s">
        <v>36</v>
      </c>
      <c r="R26" s="3" t="s">
        <v>36</v>
      </c>
      <c r="S26" s="3" t="s">
        <v>36</v>
      </c>
      <c r="T26" s="3" t="s">
        <v>36</v>
      </c>
      <c r="U26" s="3" t="s">
        <v>36</v>
      </c>
      <c r="V26" s="3" t="s">
        <v>36</v>
      </c>
      <c r="W26" s="3" t="s">
        <v>37</v>
      </c>
      <c r="X26" s="3" t="s">
        <v>36</v>
      </c>
      <c r="Y26" s="3" t="s">
        <v>37</v>
      </c>
      <c r="Z26" s="3" t="s">
        <v>36</v>
      </c>
      <c r="AA26" s="3" t="s">
        <v>36</v>
      </c>
      <c r="AB26" s="3" t="s">
        <v>36</v>
      </c>
      <c r="AC26" s="3" t="s">
        <v>36</v>
      </c>
      <c r="AD26" s="3" t="s">
        <v>36</v>
      </c>
      <c r="AE26" s="3" t="s">
        <v>36</v>
      </c>
      <c r="AF26" s="3" t="s">
        <v>36</v>
      </c>
      <c r="AG26" s="3" t="s">
        <v>112</v>
      </c>
    </row>
    <row r="27" spans="1:33" x14ac:dyDescent="0.2">
      <c r="A27" s="2">
        <v>44634.443660833334</v>
      </c>
      <c r="B27" s="3" t="s">
        <v>113</v>
      </c>
      <c r="C27" s="3" t="s">
        <v>34</v>
      </c>
      <c r="D27" s="4" t="s">
        <v>114</v>
      </c>
      <c r="E27" s="3" t="s">
        <v>36</v>
      </c>
      <c r="F27" s="3" t="s">
        <v>36</v>
      </c>
      <c r="G27" s="3" t="s">
        <v>36</v>
      </c>
      <c r="H27" s="3" t="s">
        <v>36</v>
      </c>
      <c r="I27" s="3" t="s">
        <v>36</v>
      </c>
      <c r="J27" s="3" t="s">
        <v>36</v>
      </c>
      <c r="K27" s="3" t="s">
        <v>36</v>
      </c>
      <c r="L27" s="3" t="s">
        <v>36</v>
      </c>
      <c r="M27" s="3" t="s">
        <v>36</v>
      </c>
      <c r="N27" s="3" t="s">
        <v>36</v>
      </c>
      <c r="O27" s="3" t="s">
        <v>36</v>
      </c>
      <c r="P27" s="3" t="s">
        <v>36</v>
      </c>
      <c r="Q27" s="3" t="s">
        <v>36</v>
      </c>
      <c r="R27" s="3" t="s">
        <v>36</v>
      </c>
      <c r="S27" s="3" t="s">
        <v>36</v>
      </c>
      <c r="T27" s="3" t="s">
        <v>36</v>
      </c>
      <c r="U27" s="3" t="s">
        <v>36</v>
      </c>
      <c r="V27" s="3" t="s">
        <v>36</v>
      </c>
      <c r="W27" s="3" t="s">
        <v>36</v>
      </c>
      <c r="X27" s="3" t="s">
        <v>36</v>
      </c>
      <c r="Y27" s="3" t="s">
        <v>36</v>
      </c>
      <c r="Z27" s="3" t="s">
        <v>36</v>
      </c>
      <c r="AA27" s="3" t="s">
        <v>36</v>
      </c>
      <c r="AB27" s="3" t="s">
        <v>36</v>
      </c>
      <c r="AC27" s="3" t="s">
        <v>36</v>
      </c>
      <c r="AD27" s="3" t="s">
        <v>36</v>
      </c>
      <c r="AE27" s="3" t="s">
        <v>36</v>
      </c>
      <c r="AF27" s="3" t="s">
        <v>36</v>
      </c>
      <c r="AG27" s="3" t="s">
        <v>115</v>
      </c>
    </row>
    <row r="28" spans="1:33" x14ac:dyDescent="0.2">
      <c r="A28" s="2">
        <v>44634.447426701387</v>
      </c>
      <c r="B28" s="3" t="s">
        <v>116</v>
      </c>
      <c r="C28" s="3" t="s">
        <v>92</v>
      </c>
      <c r="D28" s="4" t="s">
        <v>117</v>
      </c>
      <c r="E28" s="3" t="s">
        <v>36</v>
      </c>
      <c r="F28" s="3" t="s">
        <v>36</v>
      </c>
      <c r="G28" s="3" t="s">
        <v>36</v>
      </c>
      <c r="H28" s="3" t="s">
        <v>36</v>
      </c>
      <c r="I28" s="3" t="s">
        <v>36</v>
      </c>
      <c r="J28" s="3" t="s">
        <v>36</v>
      </c>
      <c r="K28" s="3" t="s">
        <v>36</v>
      </c>
      <c r="L28" s="3" t="s">
        <v>36</v>
      </c>
      <c r="M28" s="3" t="s">
        <v>36</v>
      </c>
      <c r="N28" s="3" t="s">
        <v>36</v>
      </c>
      <c r="O28" s="3" t="s">
        <v>41</v>
      </c>
      <c r="P28" s="3" t="s">
        <v>36</v>
      </c>
      <c r="Q28" s="3" t="s">
        <v>36</v>
      </c>
      <c r="R28" s="3" t="s">
        <v>36</v>
      </c>
      <c r="S28" s="3" t="s">
        <v>41</v>
      </c>
      <c r="T28" s="3" t="s">
        <v>36</v>
      </c>
      <c r="U28" s="3" t="s">
        <v>36</v>
      </c>
      <c r="V28" s="3" t="s">
        <v>36</v>
      </c>
      <c r="W28" s="3" t="s">
        <v>36</v>
      </c>
      <c r="X28" s="3" t="s">
        <v>36</v>
      </c>
      <c r="Y28" s="3" t="s">
        <v>36</v>
      </c>
      <c r="Z28" s="3" t="s">
        <v>36</v>
      </c>
      <c r="AA28" s="3" t="s">
        <v>41</v>
      </c>
      <c r="AB28" s="3" t="s">
        <v>36</v>
      </c>
      <c r="AC28" s="3" t="s">
        <v>41</v>
      </c>
      <c r="AD28" s="3" t="s">
        <v>36</v>
      </c>
      <c r="AE28" s="3" t="s">
        <v>36</v>
      </c>
      <c r="AF28" s="3" t="s">
        <v>36</v>
      </c>
      <c r="AG28" s="3" t="s">
        <v>118</v>
      </c>
    </row>
    <row r="29" spans="1:33" x14ac:dyDescent="0.2">
      <c r="A29" s="2">
        <v>44634.449609664356</v>
      </c>
      <c r="B29" s="3" t="s">
        <v>119</v>
      </c>
      <c r="C29" s="3" t="s">
        <v>92</v>
      </c>
      <c r="D29" s="4" t="s">
        <v>120</v>
      </c>
      <c r="E29" s="3" t="s">
        <v>36</v>
      </c>
      <c r="F29" s="3" t="s">
        <v>36</v>
      </c>
      <c r="G29" s="3" t="s">
        <v>36</v>
      </c>
      <c r="H29" s="3" t="s">
        <v>36</v>
      </c>
      <c r="I29" s="3" t="s">
        <v>36</v>
      </c>
      <c r="J29" s="3" t="s">
        <v>36</v>
      </c>
      <c r="K29" s="3" t="s">
        <v>36</v>
      </c>
      <c r="L29" s="3" t="s">
        <v>37</v>
      </c>
      <c r="M29" s="3" t="s">
        <v>36</v>
      </c>
      <c r="N29" s="3" t="s">
        <v>36</v>
      </c>
      <c r="O29" s="3" t="s">
        <v>36</v>
      </c>
      <c r="P29" s="3" t="s">
        <v>36</v>
      </c>
      <c r="Q29" s="3" t="s">
        <v>36</v>
      </c>
      <c r="R29" s="3" t="s">
        <v>36</v>
      </c>
      <c r="S29" s="3" t="s">
        <v>37</v>
      </c>
      <c r="T29" s="3" t="s">
        <v>36</v>
      </c>
      <c r="U29" s="3" t="s">
        <v>37</v>
      </c>
      <c r="V29" s="3" t="s">
        <v>36</v>
      </c>
      <c r="W29" s="3" t="s">
        <v>36</v>
      </c>
      <c r="X29" s="3" t="s">
        <v>37</v>
      </c>
      <c r="Y29" s="3" t="s">
        <v>36</v>
      </c>
      <c r="Z29" s="3" t="s">
        <v>37</v>
      </c>
      <c r="AA29" s="3" t="s">
        <v>36</v>
      </c>
      <c r="AB29" s="3" t="s">
        <v>36</v>
      </c>
      <c r="AC29" s="3" t="s">
        <v>36</v>
      </c>
      <c r="AD29" s="3" t="s">
        <v>36</v>
      </c>
      <c r="AE29" s="3" t="s">
        <v>37</v>
      </c>
      <c r="AF29" s="3" t="s">
        <v>36</v>
      </c>
      <c r="AG29" s="3" t="s">
        <v>121</v>
      </c>
    </row>
    <row r="30" spans="1:33" x14ac:dyDescent="0.2">
      <c r="A30" s="2">
        <v>44634.451888819443</v>
      </c>
      <c r="B30" s="3" t="s">
        <v>122</v>
      </c>
      <c r="C30" s="3" t="s">
        <v>92</v>
      </c>
      <c r="D30" s="4" t="s">
        <v>123</v>
      </c>
      <c r="E30" s="3" t="s">
        <v>41</v>
      </c>
      <c r="F30" s="3" t="s">
        <v>41</v>
      </c>
      <c r="G30" s="3" t="s">
        <v>41</v>
      </c>
      <c r="H30" s="3" t="s">
        <v>36</v>
      </c>
      <c r="I30" s="3" t="s">
        <v>36</v>
      </c>
      <c r="J30" s="3" t="s">
        <v>41</v>
      </c>
      <c r="K30" s="3" t="s">
        <v>36</v>
      </c>
      <c r="L30" s="3" t="s">
        <v>36</v>
      </c>
      <c r="M30" s="3" t="s">
        <v>36</v>
      </c>
      <c r="N30" s="3" t="s">
        <v>36</v>
      </c>
      <c r="O30" s="3" t="s">
        <v>36</v>
      </c>
      <c r="P30" s="3" t="s">
        <v>36</v>
      </c>
      <c r="Q30" s="3" t="s">
        <v>36</v>
      </c>
      <c r="R30" s="3" t="s">
        <v>36</v>
      </c>
      <c r="S30" s="3" t="s">
        <v>36</v>
      </c>
      <c r="T30" s="3" t="s">
        <v>36</v>
      </c>
      <c r="U30" s="3" t="s">
        <v>36</v>
      </c>
      <c r="V30" s="3" t="s">
        <v>36</v>
      </c>
      <c r="W30" s="3" t="s">
        <v>36</v>
      </c>
      <c r="X30" s="3" t="s">
        <v>36</v>
      </c>
      <c r="Y30" s="3" t="s">
        <v>36</v>
      </c>
      <c r="Z30" s="3" t="s">
        <v>36</v>
      </c>
      <c r="AA30" s="3" t="s">
        <v>36</v>
      </c>
      <c r="AB30" s="3" t="s">
        <v>36</v>
      </c>
      <c r="AC30" s="3" t="s">
        <v>36</v>
      </c>
      <c r="AD30" s="3" t="s">
        <v>36</v>
      </c>
      <c r="AE30" s="3" t="s">
        <v>36</v>
      </c>
      <c r="AF30" s="3" t="s">
        <v>36</v>
      </c>
      <c r="AG30" s="3" t="s">
        <v>124</v>
      </c>
    </row>
    <row r="31" spans="1:33" x14ac:dyDescent="0.2">
      <c r="A31" s="2">
        <v>44634.45340006944</v>
      </c>
      <c r="B31" s="3" t="s">
        <v>125</v>
      </c>
      <c r="C31" s="3" t="s">
        <v>92</v>
      </c>
      <c r="D31" s="4" t="s">
        <v>126</v>
      </c>
      <c r="E31" s="3" t="s">
        <v>36</v>
      </c>
      <c r="F31" s="3" t="s">
        <v>36</v>
      </c>
      <c r="G31" s="3" t="s">
        <v>36</v>
      </c>
      <c r="H31" s="3" t="s">
        <v>36</v>
      </c>
      <c r="I31" s="3" t="s">
        <v>36</v>
      </c>
      <c r="J31" s="3" t="s">
        <v>36</v>
      </c>
      <c r="K31" s="3" t="s">
        <v>36</v>
      </c>
      <c r="L31" s="3" t="s">
        <v>36</v>
      </c>
      <c r="M31" s="3" t="s">
        <v>36</v>
      </c>
      <c r="N31" s="3" t="s">
        <v>36</v>
      </c>
      <c r="O31" s="3" t="s">
        <v>36</v>
      </c>
      <c r="P31" s="3" t="s">
        <v>36</v>
      </c>
      <c r="Q31" s="3" t="s">
        <v>36</v>
      </c>
      <c r="R31" s="3" t="s">
        <v>36</v>
      </c>
      <c r="S31" s="3" t="s">
        <v>36</v>
      </c>
      <c r="T31" s="3" t="s">
        <v>36</v>
      </c>
      <c r="U31" s="3" t="s">
        <v>36</v>
      </c>
      <c r="V31" s="3" t="s">
        <v>36</v>
      </c>
      <c r="W31" s="3" t="s">
        <v>36</v>
      </c>
      <c r="X31" s="3" t="s">
        <v>36</v>
      </c>
      <c r="Y31" s="3" t="s">
        <v>36</v>
      </c>
      <c r="Z31" s="3" t="s">
        <v>36</v>
      </c>
      <c r="AA31" s="3" t="s">
        <v>36</v>
      </c>
      <c r="AB31" s="3" t="s">
        <v>36</v>
      </c>
      <c r="AC31" s="3" t="s">
        <v>36</v>
      </c>
      <c r="AD31" s="3" t="s">
        <v>36</v>
      </c>
      <c r="AE31" s="3" t="s">
        <v>36</v>
      </c>
      <c r="AF31" s="3" t="s">
        <v>36</v>
      </c>
      <c r="AG31" s="3" t="s">
        <v>127</v>
      </c>
    </row>
    <row r="32" spans="1:33" x14ac:dyDescent="0.2">
      <c r="A32" s="2">
        <v>44634.455574004634</v>
      </c>
      <c r="B32" s="3" t="s">
        <v>128</v>
      </c>
      <c r="C32" s="3" t="s">
        <v>92</v>
      </c>
      <c r="D32" s="4" t="s">
        <v>129</v>
      </c>
      <c r="E32" s="3" t="s">
        <v>37</v>
      </c>
      <c r="F32" s="3" t="s">
        <v>37</v>
      </c>
      <c r="G32" s="3" t="s">
        <v>37</v>
      </c>
      <c r="H32" s="3" t="s">
        <v>37</v>
      </c>
      <c r="I32" s="3" t="s">
        <v>37</v>
      </c>
      <c r="J32" s="3" t="s">
        <v>37</v>
      </c>
      <c r="K32" s="3" t="s">
        <v>37</v>
      </c>
      <c r="L32" s="3" t="s">
        <v>37</v>
      </c>
      <c r="M32" s="3" t="s">
        <v>37</v>
      </c>
      <c r="N32" s="3" t="s">
        <v>37</v>
      </c>
      <c r="O32" s="3" t="s">
        <v>37</v>
      </c>
      <c r="P32" s="3" t="s">
        <v>41</v>
      </c>
      <c r="Q32" s="3" t="s">
        <v>37</v>
      </c>
      <c r="R32" s="3" t="s">
        <v>37</v>
      </c>
      <c r="S32" s="3" t="s">
        <v>37</v>
      </c>
      <c r="T32" s="3" t="s">
        <v>37</v>
      </c>
      <c r="U32" s="3" t="s">
        <v>37</v>
      </c>
      <c r="V32" s="3" t="s">
        <v>37</v>
      </c>
      <c r="W32" s="3" t="s">
        <v>36</v>
      </c>
      <c r="X32" s="3" t="s">
        <v>37</v>
      </c>
      <c r="Y32" s="3" t="s">
        <v>37</v>
      </c>
      <c r="Z32" s="3" t="s">
        <v>37</v>
      </c>
      <c r="AA32" s="3" t="s">
        <v>37</v>
      </c>
      <c r="AB32" s="3" t="s">
        <v>37</v>
      </c>
      <c r="AC32" s="3" t="s">
        <v>37</v>
      </c>
      <c r="AD32" s="3" t="s">
        <v>37</v>
      </c>
      <c r="AE32" s="3" t="s">
        <v>37</v>
      </c>
      <c r="AF32" s="3" t="s">
        <v>37</v>
      </c>
      <c r="AG32" s="3" t="s">
        <v>130</v>
      </c>
    </row>
    <row r="33" spans="1:33" x14ac:dyDescent="0.2">
      <c r="A33" s="2">
        <v>44634.470187673607</v>
      </c>
      <c r="B33" s="3" t="s">
        <v>131</v>
      </c>
      <c r="C33" s="3" t="s">
        <v>92</v>
      </c>
      <c r="D33" s="4" t="s">
        <v>132</v>
      </c>
      <c r="E33" s="3" t="s">
        <v>37</v>
      </c>
      <c r="F33" s="3" t="s">
        <v>37</v>
      </c>
      <c r="G33" s="3" t="s">
        <v>37</v>
      </c>
      <c r="H33" s="3" t="s">
        <v>37</v>
      </c>
      <c r="I33" s="3" t="s">
        <v>37</v>
      </c>
      <c r="J33" s="3" t="s">
        <v>37</v>
      </c>
      <c r="K33" s="3" t="s">
        <v>37</v>
      </c>
      <c r="L33" s="3" t="s">
        <v>37</v>
      </c>
      <c r="M33" s="3" t="s">
        <v>37</v>
      </c>
      <c r="N33" s="3" t="s">
        <v>36</v>
      </c>
      <c r="O33" s="3" t="s">
        <v>36</v>
      </c>
      <c r="P33" s="3" t="s">
        <v>37</v>
      </c>
      <c r="Q33" s="3" t="s">
        <v>37</v>
      </c>
      <c r="R33" s="3" t="s">
        <v>37</v>
      </c>
      <c r="S33" s="3" t="s">
        <v>37</v>
      </c>
      <c r="T33" s="3" t="s">
        <v>37</v>
      </c>
      <c r="U33" s="3" t="s">
        <v>37</v>
      </c>
      <c r="V33" s="3" t="s">
        <v>37</v>
      </c>
      <c r="W33" s="3" t="s">
        <v>36</v>
      </c>
      <c r="X33" s="3" t="s">
        <v>37</v>
      </c>
      <c r="Y33" s="3" t="s">
        <v>37</v>
      </c>
      <c r="Z33" s="3" t="s">
        <v>37</v>
      </c>
      <c r="AA33" s="3" t="s">
        <v>37</v>
      </c>
      <c r="AB33" s="3" t="s">
        <v>37</v>
      </c>
      <c r="AC33" s="3" t="s">
        <v>37</v>
      </c>
      <c r="AD33" s="3" t="s">
        <v>37</v>
      </c>
      <c r="AE33" s="3" t="s">
        <v>37</v>
      </c>
      <c r="AF33" s="3" t="s">
        <v>37</v>
      </c>
      <c r="AG33" s="3" t="s">
        <v>133</v>
      </c>
    </row>
    <row r="34" spans="1:33" x14ac:dyDescent="0.2">
      <c r="A34" s="2">
        <v>44634.480632268518</v>
      </c>
      <c r="B34" s="3" t="s">
        <v>134</v>
      </c>
      <c r="C34" s="3" t="s">
        <v>92</v>
      </c>
      <c r="D34" s="4" t="s">
        <v>135</v>
      </c>
      <c r="E34" s="3" t="s">
        <v>37</v>
      </c>
      <c r="F34" s="3" t="s">
        <v>36</v>
      </c>
      <c r="G34" s="3" t="s">
        <v>37</v>
      </c>
      <c r="H34" s="3" t="s">
        <v>36</v>
      </c>
      <c r="I34" s="3" t="s">
        <v>37</v>
      </c>
      <c r="J34" s="3" t="s">
        <v>37</v>
      </c>
      <c r="K34" s="3" t="s">
        <v>36</v>
      </c>
      <c r="L34" s="3" t="s">
        <v>36</v>
      </c>
      <c r="M34" s="3" t="s">
        <v>36</v>
      </c>
      <c r="N34" s="3" t="s">
        <v>37</v>
      </c>
      <c r="O34" s="3" t="s">
        <v>37</v>
      </c>
      <c r="P34" s="3" t="s">
        <v>36</v>
      </c>
      <c r="Q34" s="3" t="s">
        <v>36</v>
      </c>
      <c r="R34" s="3" t="s">
        <v>37</v>
      </c>
      <c r="S34" s="3" t="s">
        <v>36</v>
      </c>
      <c r="T34" s="3" t="s">
        <v>37</v>
      </c>
      <c r="U34" s="3" t="s">
        <v>37</v>
      </c>
      <c r="V34" s="3" t="s">
        <v>36</v>
      </c>
      <c r="W34" s="3" t="s">
        <v>36</v>
      </c>
      <c r="X34" s="3" t="s">
        <v>37</v>
      </c>
      <c r="Y34" s="3" t="s">
        <v>37</v>
      </c>
      <c r="Z34" s="3" t="s">
        <v>36</v>
      </c>
      <c r="AA34" s="3" t="s">
        <v>41</v>
      </c>
      <c r="AB34" s="3" t="s">
        <v>37</v>
      </c>
      <c r="AC34" s="3" t="s">
        <v>36</v>
      </c>
      <c r="AD34" s="3" t="s">
        <v>36</v>
      </c>
      <c r="AE34" s="3" t="s">
        <v>37</v>
      </c>
      <c r="AF34" s="3" t="s">
        <v>37</v>
      </c>
      <c r="AG34" s="3" t="s">
        <v>136</v>
      </c>
    </row>
    <row r="35" spans="1:33" x14ac:dyDescent="0.2">
      <c r="A35" s="2">
        <v>44634.493669317133</v>
      </c>
      <c r="B35" s="3" t="s">
        <v>137</v>
      </c>
      <c r="C35" s="3" t="s">
        <v>92</v>
      </c>
      <c r="D35" s="4" t="s">
        <v>138</v>
      </c>
      <c r="E35" s="3" t="s">
        <v>36</v>
      </c>
      <c r="F35" s="3" t="s">
        <v>36</v>
      </c>
      <c r="G35" s="3" t="s">
        <v>36</v>
      </c>
      <c r="H35" s="3" t="s">
        <v>41</v>
      </c>
      <c r="I35" s="3" t="s">
        <v>36</v>
      </c>
      <c r="J35" s="3" t="s">
        <v>36</v>
      </c>
      <c r="K35" s="3" t="s">
        <v>36</v>
      </c>
      <c r="L35" s="3" t="s">
        <v>41</v>
      </c>
      <c r="M35" s="3" t="s">
        <v>36</v>
      </c>
      <c r="N35" s="3" t="s">
        <v>36</v>
      </c>
      <c r="O35" s="3" t="s">
        <v>36</v>
      </c>
      <c r="P35" s="3" t="s">
        <v>36</v>
      </c>
      <c r="Q35" s="3" t="s">
        <v>36</v>
      </c>
      <c r="R35" s="3" t="s">
        <v>36</v>
      </c>
      <c r="S35" s="3" t="s">
        <v>36</v>
      </c>
      <c r="T35" s="3" t="s">
        <v>36</v>
      </c>
      <c r="U35" s="3" t="s">
        <v>36</v>
      </c>
      <c r="V35" s="3" t="s">
        <v>36</v>
      </c>
      <c r="W35" s="3" t="s">
        <v>36</v>
      </c>
      <c r="X35" s="3" t="s">
        <v>36</v>
      </c>
      <c r="Y35" s="3" t="s">
        <v>36</v>
      </c>
      <c r="Z35" s="3" t="s">
        <v>36</v>
      </c>
      <c r="AA35" s="3" t="s">
        <v>36</v>
      </c>
      <c r="AB35" s="3" t="s">
        <v>36</v>
      </c>
      <c r="AC35" s="3" t="s">
        <v>36</v>
      </c>
      <c r="AD35" s="3" t="s">
        <v>36</v>
      </c>
      <c r="AE35" s="3" t="s">
        <v>36</v>
      </c>
      <c r="AF35" s="3" t="s">
        <v>36</v>
      </c>
      <c r="AG35" s="3" t="s">
        <v>139</v>
      </c>
    </row>
    <row r="36" spans="1:33" x14ac:dyDescent="0.2">
      <c r="A36" s="2">
        <v>44634.586213935181</v>
      </c>
      <c r="B36" s="3" t="s">
        <v>140</v>
      </c>
      <c r="C36" s="3" t="s">
        <v>34</v>
      </c>
      <c r="D36" s="4" t="s">
        <v>141</v>
      </c>
      <c r="E36" s="3" t="s">
        <v>36</v>
      </c>
      <c r="F36" s="3" t="s">
        <v>37</v>
      </c>
      <c r="G36" s="3" t="s">
        <v>37</v>
      </c>
      <c r="H36" s="3" t="s">
        <v>37</v>
      </c>
      <c r="I36" s="3" t="s">
        <v>37</v>
      </c>
      <c r="J36" s="3" t="s">
        <v>36</v>
      </c>
      <c r="K36" s="3" t="s">
        <v>36</v>
      </c>
      <c r="L36" s="3" t="s">
        <v>36</v>
      </c>
      <c r="M36" s="3" t="s">
        <v>36</v>
      </c>
      <c r="N36" s="3" t="s">
        <v>36</v>
      </c>
      <c r="O36" s="3" t="s">
        <v>36</v>
      </c>
      <c r="P36" s="3" t="s">
        <v>36</v>
      </c>
      <c r="Q36" s="3" t="s">
        <v>36</v>
      </c>
      <c r="R36" s="3" t="s">
        <v>37</v>
      </c>
      <c r="S36" s="3" t="s">
        <v>37</v>
      </c>
      <c r="T36" s="3" t="s">
        <v>36</v>
      </c>
      <c r="U36" s="3" t="s">
        <v>37</v>
      </c>
      <c r="V36" s="3" t="s">
        <v>36</v>
      </c>
      <c r="W36" s="3" t="s">
        <v>36</v>
      </c>
      <c r="X36" s="3" t="s">
        <v>37</v>
      </c>
      <c r="Y36" s="3" t="s">
        <v>37</v>
      </c>
      <c r="Z36" s="3" t="s">
        <v>37</v>
      </c>
      <c r="AA36" s="3" t="s">
        <v>36</v>
      </c>
      <c r="AB36" s="3" t="s">
        <v>37</v>
      </c>
      <c r="AC36" s="3" t="s">
        <v>36</v>
      </c>
      <c r="AD36" s="3" t="s">
        <v>37</v>
      </c>
      <c r="AE36" s="3" t="s">
        <v>36</v>
      </c>
      <c r="AF36" s="3" t="s">
        <v>36</v>
      </c>
      <c r="AG36" s="3" t="s">
        <v>142</v>
      </c>
    </row>
    <row r="37" spans="1:33" x14ac:dyDescent="0.2">
      <c r="A37" s="2">
        <v>44634.604364224535</v>
      </c>
      <c r="B37" s="3" t="s">
        <v>143</v>
      </c>
      <c r="C37" s="3" t="s">
        <v>34</v>
      </c>
      <c r="D37" s="4" t="s">
        <v>144</v>
      </c>
      <c r="E37" s="3" t="s">
        <v>36</v>
      </c>
      <c r="F37" s="3" t="s">
        <v>37</v>
      </c>
      <c r="G37" s="3" t="s">
        <v>36</v>
      </c>
      <c r="H37" s="3" t="s">
        <v>37</v>
      </c>
      <c r="I37" s="3" t="s">
        <v>36</v>
      </c>
      <c r="J37" s="3" t="s">
        <v>36</v>
      </c>
      <c r="K37" s="3" t="s">
        <v>36</v>
      </c>
      <c r="L37" s="3" t="s">
        <v>36</v>
      </c>
      <c r="M37" s="3" t="s">
        <v>36</v>
      </c>
      <c r="N37" s="3" t="s">
        <v>36</v>
      </c>
      <c r="O37" s="3" t="s">
        <v>37</v>
      </c>
      <c r="P37" s="3" t="s">
        <v>36</v>
      </c>
      <c r="Q37" s="3" t="s">
        <v>36</v>
      </c>
      <c r="R37" s="3" t="s">
        <v>36</v>
      </c>
      <c r="S37" s="3" t="s">
        <v>36</v>
      </c>
      <c r="T37" s="3" t="s">
        <v>36</v>
      </c>
      <c r="U37" s="3" t="s">
        <v>36</v>
      </c>
      <c r="V37" s="3" t="s">
        <v>36</v>
      </c>
      <c r="W37" s="3" t="s">
        <v>36</v>
      </c>
      <c r="X37" s="3" t="s">
        <v>37</v>
      </c>
      <c r="Y37" s="3" t="s">
        <v>36</v>
      </c>
      <c r="Z37" s="3" t="s">
        <v>36</v>
      </c>
      <c r="AA37" s="3" t="s">
        <v>36</v>
      </c>
      <c r="AB37" s="3" t="s">
        <v>36</v>
      </c>
      <c r="AC37" s="3" t="s">
        <v>36</v>
      </c>
      <c r="AD37" s="3" t="s">
        <v>36</v>
      </c>
      <c r="AE37" s="3" t="s">
        <v>36</v>
      </c>
      <c r="AF37" s="3" t="s">
        <v>36</v>
      </c>
      <c r="AG37" s="3" t="s">
        <v>145</v>
      </c>
    </row>
    <row r="38" spans="1:33" x14ac:dyDescent="0.2">
      <c r="A38" s="2">
        <v>44634.620262372686</v>
      </c>
      <c r="B38" s="3" t="s">
        <v>146</v>
      </c>
      <c r="C38" s="3" t="s">
        <v>34</v>
      </c>
      <c r="D38" s="4" t="s">
        <v>147</v>
      </c>
      <c r="E38" s="3" t="s">
        <v>36</v>
      </c>
      <c r="F38" s="3" t="s">
        <v>36</v>
      </c>
      <c r="G38" s="3" t="s">
        <v>36</v>
      </c>
      <c r="H38" s="3" t="s">
        <v>36</v>
      </c>
      <c r="I38" s="3" t="s">
        <v>36</v>
      </c>
      <c r="J38" s="3" t="s">
        <v>36</v>
      </c>
      <c r="K38" s="3" t="s">
        <v>37</v>
      </c>
      <c r="L38" s="3" t="s">
        <v>36</v>
      </c>
      <c r="M38" s="3" t="s">
        <v>36</v>
      </c>
      <c r="N38" s="3" t="s">
        <v>36</v>
      </c>
      <c r="O38" s="3" t="s">
        <v>36</v>
      </c>
      <c r="P38" s="3" t="s">
        <v>36</v>
      </c>
      <c r="Q38" s="3" t="s">
        <v>37</v>
      </c>
      <c r="R38" s="3" t="s">
        <v>36</v>
      </c>
      <c r="S38" s="3" t="s">
        <v>37</v>
      </c>
      <c r="T38" s="3" t="s">
        <v>36</v>
      </c>
      <c r="U38" s="3" t="s">
        <v>36</v>
      </c>
      <c r="V38" s="3" t="s">
        <v>36</v>
      </c>
      <c r="W38" s="3" t="s">
        <v>36</v>
      </c>
      <c r="X38" s="3" t="s">
        <v>37</v>
      </c>
      <c r="Y38" s="3" t="s">
        <v>36</v>
      </c>
      <c r="Z38" s="3" t="s">
        <v>36</v>
      </c>
      <c r="AA38" s="3" t="s">
        <v>36</v>
      </c>
      <c r="AB38" s="3" t="s">
        <v>36</v>
      </c>
      <c r="AC38" s="3" t="s">
        <v>36</v>
      </c>
      <c r="AD38" s="3" t="s">
        <v>37</v>
      </c>
      <c r="AE38" s="3" t="s">
        <v>36</v>
      </c>
      <c r="AF38" s="3" t="s">
        <v>36</v>
      </c>
      <c r="AG38" s="3" t="s">
        <v>148</v>
      </c>
    </row>
    <row r="39" spans="1:33" x14ac:dyDescent="0.2">
      <c r="A39" s="2">
        <v>44634.783544675927</v>
      </c>
      <c r="B39" s="3" t="s">
        <v>149</v>
      </c>
      <c r="C39" s="3" t="s">
        <v>92</v>
      </c>
      <c r="D39" s="4" t="s">
        <v>150</v>
      </c>
      <c r="E39" s="3" t="s">
        <v>36</v>
      </c>
      <c r="F39" s="3" t="s">
        <v>36</v>
      </c>
      <c r="G39" s="3" t="s">
        <v>37</v>
      </c>
      <c r="H39" s="3" t="s">
        <v>36</v>
      </c>
      <c r="I39" s="3" t="s">
        <v>36</v>
      </c>
      <c r="J39" s="3" t="s">
        <v>36</v>
      </c>
      <c r="K39" s="3" t="s">
        <v>37</v>
      </c>
      <c r="L39" s="3" t="s">
        <v>36</v>
      </c>
      <c r="M39" s="3" t="s">
        <v>37</v>
      </c>
      <c r="N39" s="3" t="s">
        <v>37</v>
      </c>
      <c r="O39" s="3" t="s">
        <v>37</v>
      </c>
      <c r="P39" s="3" t="s">
        <v>37</v>
      </c>
      <c r="Q39" s="3" t="s">
        <v>36</v>
      </c>
      <c r="R39" s="3" t="s">
        <v>36</v>
      </c>
      <c r="S39" s="3" t="s">
        <v>37</v>
      </c>
      <c r="T39" s="3" t="s">
        <v>36</v>
      </c>
      <c r="U39" s="3" t="s">
        <v>37</v>
      </c>
      <c r="V39" s="3" t="s">
        <v>36</v>
      </c>
      <c r="W39" s="3" t="s">
        <v>36</v>
      </c>
      <c r="X39" s="3" t="s">
        <v>37</v>
      </c>
      <c r="Y39" s="3" t="s">
        <v>36</v>
      </c>
      <c r="Z39" s="3" t="s">
        <v>36</v>
      </c>
      <c r="AA39" s="3" t="s">
        <v>36</v>
      </c>
      <c r="AB39" s="3" t="s">
        <v>37</v>
      </c>
      <c r="AC39" s="3" t="s">
        <v>37</v>
      </c>
      <c r="AD39" s="3" t="s">
        <v>37</v>
      </c>
      <c r="AE39" s="3" t="s">
        <v>36</v>
      </c>
      <c r="AF39" s="3" t="s">
        <v>37</v>
      </c>
      <c r="AG39" s="3" t="s">
        <v>151</v>
      </c>
    </row>
    <row r="40" spans="1:33" x14ac:dyDescent="0.2">
      <c r="A40" s="2">
        <v>44634.811784502315</v>
      </c>
      <c r="B40" s="3" t="s">
        <v>152</v>
      </c>
      <c r="C40" s="3" t="s">
        <v>34</v>
      </c>
      <c r="D40" s="4" t="s">
        <v>153</v>
      </c>
      <c r="E40" s="3" t="s">
        <v>36</v>
      </c>
      <c r="F40" s="3" t="s">
        <v>36</v>
      </c>
      <c r="G40" s="3" t="s">
        <v>36</v>
      </c>
      <c r="H40" s="3" t="s">
        <v>36</v>
      </c>
      <c r="I40" s="3" t="s">
        <v>36</v>
      </c>
      <c r="J40" s="3" t="s">
        <v>36</v>
      </c>
      <c r="K40" s="3" t="s">
        <v>36</v>
      </c>
      <c r="L40" s="3" t="s">
        <v>36</v>
      </c>
      <c r="M40" s="3" t="s">
        <v>36</v>
      </c>
      <c r="N40" s="3" t="s">
        <v>36</v>
      </c>
      <c r="O40" s="3" t="s">
        <v>36</v>
      </c>
      <c r="P40" s="3" t="s">
        <v>36</v>
      </c>
      <c r="Q40" s="3" t="s">
        <v>36</v>
      </c>
      <c r="R40" s="3" t="s">
        <v>41</v>
      </c>
      <c r="S40" s="3" t="s">
        <v>36</v>
      </c>
      <c r="T40" s="3" t="s">
        <v>36</v>
      </c>
      <c r="U40" s="3" t="s">
        <v>36</v>
      </c>
      <c r="V40" s="3" t="s">
        <v>36</v>
      </c>
      <c r="W40" s="3" t="s">
        <v>36</v>
      </c>
      <c r="X40" s="3" t="s">
        <v>36</v>
      </c>
      <c r="Y40" s="3" t="s">
        <v>36</v>
      </c>
      <c r="Z40" s="3" t="s">
        <v>36</v>
      </c>
      <c r="AA40" s="3" t="s">
        <v>36</v>
      </c>
      <c r="AB40" s="3" t="s">
        <v>36</v>
      </c>
      <c r="AC40" s="3" t="s">
        <v>36</v>
      </c>
      <c r="AD40" s="3" t="s">
        <v>36</v>
      </c>
      <c r="AE40" s="3" t="s">
        <v>36</v>
      </c>
      <c r="AF40" s="3" t="s">
        <v>36</v>
      </c>
      <c r="AG40" s="3" t="s">
        <v>154</v>
      </c>
    </row>
    <row r="41" spans="1:33" x14ac:dyDescent="0.2">
      <c r="A41" s="2">
        <v>44634.914480717591</v>
      </c>
      <c r="B41" s="3" t="s">
        <v>155</v>
      </c>
      <c r="C41" s="3" t="s">
        <v>34</v>
      </c>
      <c r="D41" s="4" t="s">
        <v>156</v>
      </c>
      <c r="E41" s="3" t="s">
        <v>36</v>
      </c>
      <c r="F41" s="3" t="s">
        <v>36</v>
      </c>
      <c r="G41" s="3" t="s">
        <v>36</v>
      </c>
      <c r="H41" s="3" t="s">
        <v>36</v>
      </c>
      <c r="I41" s="3" t="s">
        <v>36</v>
      </c>
      <c r="J41" s="3" t="s">
        <v>36</v>
      </c>
      <c r="K41" s="3" t="s">
        <v>36</v>
      </c>
      <c r="L41" s="3" t="s">
        <v>36</v>
      </c>
      <c r="M41" s="3" t="s">
        <v>41</v>
      </c>
      <c r="N41" s="3" t="s">
        <v>36</v>
      </c>
      <c r="O41" s="3" t="s">
        <v>36</v>
      </c>
      <c r="P41" s="3" t="s">
        <v>36</v>
      </c>
      <c r="Q41" s="3" t="s">
        <v>36</v>
      </c>
      <c r="R41" s="3" t="s">
        <v>36</v>
      </c>
      <c r="S41" s="3" t="s">
        <v>36</v>
      </c>
      <c r="T41" s="3" t="s">
        <v>36</v>
      </c>
      <c r="U41" s="3" t="s">
        <v>36</v>
      </c>
      <c r="V41" s="3" t="s">
        <v>36</v>
      </c>
      <c r="W41" s="3" t="s">
        <v>36</v>
      </c>
      <c r="X41" s="3" t="s">
        <v>36</v>
      </c>
      <c r="Y41" s="3" t="s">
        <v>36</v>
      </c>
      <c r="Z41" s="3" t="s">
        <v>36</v>
      </c>
      <c r="AA41" s="3" t="s">
        <v>36</v>
      </c>
      <c r="AB41" s="3" t="s">
        <v>36</v>
      </c>
      <c r="AC41" s="3" t="s">
        <v>36</v>
      </c>
      <c r="AD41" s="3" t="s">
        <v>36</v>
      </c>
      <c r="AE41" s="3" t="s">
        <v>36</v>
      </c>
      <c r="AF41" s="3" t="s">
        <v>157</v>
      </c>
      <c r="AG41" s="3" t="s">
        <v>158</v>
      </c>
    </row>
    <row r="42" spans="1:33" x14ac:dyDescent="0.2">
      <c r="A42" s="2">
        <v>44635.304132430552</v>
      </c>
      <c r="B42" s="3" t="s">
        <v>159</v>
      </c>
      <c r="C42" s="3" t="s">
        <v>34</v>
      </c>
      <c r="D42" s="4" t="s">
        <v>160</v>
      </c>
      <c r="E42" s="3" t="s">
        <v>36</v>
      </c>
      <c r="F42" s="3" t="s">
        <v>36</v>
      </c>
      <c r="G42" s="3" t="s">
        <v>36</v>
      </c>
      <c r="H42" s="3" t="s">
        <v>36</v>
      </c>
      <c r="I42" s="3" t="s">
        <v>36</v>
      </c>
      <c r="J42" s="3" t="s">
        <v>36</v>
      </c>
      <c r="K42" s="3" t="s">
        <v>36</v>
      </c>
      <c r="L42" s="3" t="s">
        <v>36</v>
      </c>
      <c r="M42" s="3" t="s">
        <v>36</v>
      </c>
      <c r="N42" s="3" t="s">
        <v>36</v>
      </c>
      <c r="O42" s="3" t="s">
        <v>36</v>
      </c>
      <c r="P42" s="3" t="s">
        <v>36</v>
      </c>
      <c r="Q42" s="3" t="s">
        <v>36</v>
      </c>
      <c r="R42" s="3" t="s">
        <v>36</v>
      </c>
      <c r="S42" s="3" t="s">
        <v>36</v>
      </c>
      <c r="T42" s="3" t="s">
        <v>36</v>
      </c>
      <c r="U42" s="3" t="s">
        <v>36</v>
      </c>
      <c r="V42" s="3" t="s">
        <v>36</v>
      </c>
      <c r="W42" s="3" t="s">
        <v>36</v>
      </c>
      <c r="X42" s="3" t="s">
        <v>36</v>
      </c>
      <c r="Y42" s="3" t="s">
        <v>36</v>
      </c>
      <c r="Z42" s="3" t="s">
        <v>36</v>
      </c>
      <c r="AA42" s="3" t="s">
        <v>36</v>
      </c>
      <c r="AB42" s="3" t="s">
        <v>36</v>
      </c>
      <c r="AC42" s="3" t="s">
        <v>36</v>
      </c>
      <c r="AD42" s="3" t="s">
        <v>36</v>
      </c>
      <c r="AE42" s="3" t="s">
        <v>36</v>
      </c>
      <c r="AF42" s="3" t="s">
        <v>36</v>
      </c>
      <c r="AG42" s="3" t="s">
        <v>121</v>
      </c>
    </row>
    <row r="43" spans="1:33" x14ac:dyDescent="0.2">
      <c r="A43" s="2">
        <v>44635.443958483796</v>
      </c>
      <c r="B43" s="3" t="s">
        <v>161</v>
      </c>
      <c r="C43" s="3" t="s">
        <v>34</v>
      </c>
      <c r="D43" s="4" t="s">
        <v>162</v>
      </c>
      <c r="E43" s="3" t="s">
        <v>36</v>
      </c>
      <c r="F43" s="3" t="s">
        <v>36</v>
      </c>
      <c r="G43" s="3" t="s">
        <v>36</v>
      </c>
      <c r="H43" s="3" t="s">
        <v>36</v>
      </c>
      <c r="I43" s="3" t="s">
        <v>36</v>
      </c>
      <c r="J43" s="3" t="s">
        <v>36</v>
      </c>
      <c r="K43" s="3" t="s">
        <v>36</v>
      </c>
      <c r="L43" s="3" t="s">
        <v>36</v>
      </c>
      <c r="M43" s="3" t="s">
        <v>36</v>
      </c>
      <c r="N43" s="3" t="s">
        <v>36</v>
      </c>
      <c r="O43" s="3" t="s">
        <v>36</v>
      </c>
      <c r="P43" s="3" t="s">
        <v>36</v>
      </c>
      <c r="Q43" s="3" t="s">
        <v>36</v>
      </c>
      <c r="R43" s="3" t="s">
        <v>36</v>
      </c>
      <c r="S43" s="3" t="s">
        <v>36</v>
      </c>
      <c r="T43" s="3" t="s">
        <v>36</v>
      </c>
      <c r="U43" s="3" t="s">
        <v>36</v>
      </c>
      <c r="V43" s="3" t="s">
        <v>36</v>
      </c>
      <c r="W43" s="3" t="s">
        <v>36</v>
      </c>
      <c r="X43" s="3" t="s">
        <v>36</v>
      </c>
      <c r="Y43" s="3" t="s">
        <v>36</v>
      </c>
      <c r="Z43" s="3" t="s">
        <v>36</v>
      </c>
      <c r="AA43" s="3" t="s">
        <v>36</v>
      </c>
      <c r="AB43" s="3" t="s">
        <v>36</v>
      </c>
      <c r="AC43" s="3" t="s">
        <v>36</v>
      </c>
      <c r="AD43" s="3" t="s">
        <v>36</v>
      </c>
      <c r="AE43" s="3" t="s">
        <v>36</v>
      </c>
      <c r="AF43" s="3" t="s">
        <v>36</v>
      </c>
      <c r="AG43" s="3" t="s">
        <v>115</v>
      </c>
    </row>
    <row r="44" spans="1:33" x14ac:dyDescent="0.2">
      <c r="A44" s="2">
        <v>44635.821550300927</v>
      </c>
      <c r="B44" s="3" t="s">
        <v>163</v>
      </c>
      <c r="C44" s="3" t="s">
        <v>34</v>
      </c>
      <c r="D44" s="4" t="s">
        <v>164</v>
      </c>
      <c r="E44" s="3" t="s">
        <v>36</v>
      </c>
      <c r="F44" s="3" t="s">
        <v>36</v>
      </c>
      <c r="G44" s="3" t="s">
        <v>36</v>
      </c>
      <c r="H44" s="3" t="s">
        <v>36</v>
      </c>
      <c r="I44" s="3" t="s">
        <v>36</v>
      </c>
      <c r="J44" s="3" t="s">
        <v>36</v>
      </c>
      <c r="K44" s="3" t="s">
        <v>36</v>
      </c>
      <c r="L44" s="3" t="s">
        <v>36</v>
      </c>
      <c r="M44" s="3" t="s">
        <v>36</v>
      </c>
      <c r="N44" s="3" t="s">
        <v>36</v>
      </c>
      <c r="O44" s="3" t="s">
        <v>36</v>
      </c>
      <c r="P44" s="3" t="s">
        <v>36</v>
      </c>
      <c r="Q44" s="3" t="s">
        <v>37</v>
      </c>
      <c r="R44" s="3" t="s">
        <v>37</v>
      </c>
      <c r="S44" s="3" t="s">
        <v>36</v>
      </c>
      <c r="T44" s="3" t="s">
        <v>36</v>
      </c>
      <c r="U44" s="3" t="s">
        <v>37</v>
      </c>
      <c r="V44" s="3" t="s">
        <v>36</v>
      </c>
      <c r="W44" s="3" t="s">
        <v>36</v>
      </c>
      <c r="X44" s="3" t="s">
        <v>37</v>
      </c>
      <c r="Y44" s="3" t="s">
        <v>36</v>
      </c>
      <c r="Z44" s="3" t="s">
        <v>36</v>
      </c>
      <c r="AA44" s="3" t="s">
        <v>36</v>
      </c>
      <c r="AB44" s="3" t="s">
        <v>37</v>
      </c>
      <c r="AC44" s="3" t="s">
        <v>36</v>
      </c>
      <c r="AD44" s="3" t="s">
        <v>36</v>
      </c>
      <c r="AE44" s="3" t="s">
        <v>36</v>
      </c>
      <c r="AF44" s="3" t="s">
        <v>36</v>
      </c>
      <c r="AG44" s="3" t="s">
        <v>165</v>
      </c>
    </row>
    <row r="45" spans="1:33" x14ac:dyDescent="0.2">
      <c r="A45" s="2">
        <v>44636.320071388887</v>
      </c>
      <c r="B45" s="3" t="s">
        <v>166</v>
      </c>
      <c r="C45" s="3" t="s">
        <v>34</v>
      </c>
      <c r="D45" s="4" t="s">
        <v>167</v>
      </c>
      <c r="E45" s="3" t="s">
        <v>36</v>
      </c>
      <c r="F45" s="3" t="s">
        <v>36</v>
      </c>
      <c r="G45" s="3" t="s">
        <v>36</v>
      </c>
      <c r="H45" s="3" t="s">
        <v>36</v>
      </c>
      <c r="I45" s="3" t="s">
        <v>36</v>
      </c>
      <c r="J45" s="3" t="s">
        <v>36</v>
      </c>
      <c r="K45" s="3" t="s">
        <v>36</v>
      </c>
      <c r="L45" s="3" t="s">
        <v>36</v>
      </c>
      <c r="M45" s="3" t="s">
        <v>36</v>
      </c>
      <c r="N45" s="3" t="s">
        <v>36</v>
      </c>
      <c r="O45" s="3" t="s">
        <v>36</v>
      </c>
      <c r="P45" s="3" t="s">
        <v>36</v>
      </c>
      <c r="Q45" s="3" t="s">
        <v>36</v>
      </c>
      <c r="R45" s="3" t="s">
        <v>36</v>
      </c>
      <c r="S45" s="3" t="s">
        <v>36</v>
      </c>
      <c r="T45" s="3" t="s">
        <v>36</v>
      </c>
      <c r="U45" s="3" t="s">
        <v>36</v>
      </c>
      <c r="V45" s="3" t="s">
        <v>36</v>
      </c>
      <c r="W45" s="3" t="s">
        <v>36</v>
      </c>
      <c r="X45" s="3" t="s">
        <v>36</v>
      </c>
      <c r="Y45" s="3" t="s">
        <v>36</v>
      </c>
      <c r="Z45" s="3" t="s">
        <v>36</v>
      </c>
      <c r="AA45" s="3" t="s">
        <v>36</v>
      </c>
      <c r="AB45" s="3" t="s">
        <v>36</v>
      </c>
      <c r="AC45" s="3" t="s">
        <v>36</v>
      </c>
      <c r="AD45" s="3" t="s">
        <v>36</v>
      </c>
      <c r="AE45" s="3" t="s">
        <v>36</v>
      </c>
      <c r="AF45" s="3" t="s">
        <v>36</v>
      </c>
      <c r="AG45" s="3" t="s">
        <v>168</v>
      </c>
    </row>
    <row r="46" spans="1:33" x14ac:dyDescent="0.2">
      <c r="A46" s="2">
        <v>44635.821550300927</v>
      </c>
      <c r="B46" s="3" t="s">
        <v>169</v>
      </c>
      <c r="C46" s="3" t="s">
        <v>92</v>
      </c>
      <c r="D46" s="4" t="s">
        <v>170</v>
      </c>
      <c r="E46" s="3" t="s">
        <v>36</v>
      </c>
      <c r="F46" s="3" t="s">
        <v>36</v>
      </c>
      <c r="G46" s="3" t="s">
        <v>37</v>
      </c>
      <c r="H46" s="3" t="s">
        <v>36</v>
      </c>
      <c r="I46" s="3" t="s">
        <v>36</v>
      </c>
      <c r="J46" s="3" t="s">
        <v>37</v>
      </c>
      <c r="K46" s="3" t="s">
        <v>37</v>
      </c>
      <c r="L46" s="3" t="s">
        <v>36</v>
      </c>
      <c r="M46" s="3" t="s">
        <v>36</v>
      </c>
      <c r="N46" s="3" t="s">
        <v>37</v>
      </c>
      <c r="O46" s="3" t="s">
        <v>36</v>
      </c>
      <c r="P46" s="3" t="s">
        <v>36</v>
      </c>
      <c r="Q46" s="3" t="s">
        <v>37</v>
      </c>
      <c r="R46" s="3" t="s">
        <v>36</v>
      </c>
      <c r="S46" s="3" t="s">
        <v>36</v>
      </c>
      <c r="T46" s="3" t="s">
        <v>37</v>
      </c>
      <c r="U46" s="3" t="s">
        <v>36</v>
      </c>
      <c r="V46" s="3" t="s">
        <v>37</v>
      </c>
      <c r="W46" s="3" t="s">
        <v>36</v>
      </c>
      <c r="X46" s="3" t="s">
        <v>36</v>
      </c>
      <c r="Y46" s="3" t="s">
        <v>37</v>
      </c>
      <c r="Z46" s="3" t="s">
        <v>36</v>
      </c>
      <c r="AA46" s="3" t="s">
        <v>36</v>
      </c>
      <c r="AB46" s="3" t="s">
        <v>37</v>
      </c>
      <c r="AC46" s="3" t="s">
        <v>37</v>
      </c>
      <c r="AD46" s="3" t="s">
        <v>37</v>
      </c>
      <c r="AE46" s="3" t="s">
        <v>37</v>
      </c>
      <c r="AF46" s="3" t="s">
        <v>37</v>
      </c>
      <c r="AG46" s="3" t="s">
        <v>171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E4D08-BEED-4D5E-96D4-2D904398B918}">
  <dimension ref="A1:AA105"/>
  <sheetViews>
    <sheetView tabSelected="1" topLeftCell="A66" zoomScale="55" zoomScaleNormal="55" workbookViewId="0">
      <selection activeCell="A56" sqref="A56:R105"/>
    </sheetView>
  </sheetViews>
  <sheetFormatPr defaultColWidth="8.7109375" defaultRowHeight="12.75" x14ac:dyDescent="0.2"/>
  <cols>
    <col min="1" max="1" width="5.7109375" style="145" customWidth="1"/>
    <col min="2" max="2" width="51.140625" customWidth="1"/>
    <col min="3" max="18" width="5.7109375" customWidth="1"/>
  </cols>
  <sheetData>
    <row r="1" spans="1:27" x14ac:dyDescent="0.2">
      <c r="B1" s="5"/>
    </row>
    <row r="2" spans="1:27" ht="31.5" x14ac:dyDescent="0.2">
      <c r="A2" s="148" t="s">
        <v>172</v>
      </c>
      <c r="B2" s="148" t="s">
        <v>323</v>
      </c>
      <c r="C2" s="149" t="s">
        <v>329</v>
      </c>
      <c r="D2" s="150"/>
      <c r="E2" s="151"/>
      <c r="F2" s="149" t="s">
        <v>330</v>
      </c>
      <c r="G2" s="151"/>
      <c r="H2" s="149" t="s">
        <v>331</v>
      </c>
      <c r="I2" s="151"/>
      <c r="J2" s="149" t="s">
        <v>332</v>
      </c>
      <c r="K2" s="151"/>
      <c r="L2" s="146" t="s">
        <v>333</v>
      </c>
      <c r="M2" s="146" t="s">
        <v>334</v>
      </c>
      <c r="N2" s="146" t="s">
        <v>335</v>
      </c>
      <c r="O2" s="84"/>
      <c r="P2" s="84"/>
      <c r="Q2" s="84"/>
      <c r="R2" s="84"/>
      <c r="S2" s="84"/>
      <c r="T2" s="84"/>
      <c r="U2" s="84"/>
      <c r="V2" s="84"/>
      <c r="W2" s="84"/>
      <c r="X2" s="84"/>
      <c r="Y2" s="84"/>
      <c r="Z2" s="84"/>
      <c r="AA2" s="84"/>
    </row>
    <row r="3" spans="1:27" ht="15.75" x14ac:dyDescent="0.2">
      <c r="A3" s="148"/>
      <c r="B3" s="148"/>
      <c r="C3" s="35" t="s">
        <v>325</v>
      </c>
      <c r="D3" s="35" t="s">
        <v>326</v>
      </c>
      <c r="E3" s="35" t="s">
        <v>327</v>
      </c>
      <c r="F3" s="35" t="s">
        <v>328</v>
      </c>
      <c r="G3" s="35" t="s">
        <v>336</v>
      </c>
      <c r="H3" s="35" t="s">
        <v>337</v>
      </c>
      <c r="I3" s="35" t="s">
        <v>338</v>
      </c>
      <c r="J3" s="35" t="s">
        <v>339</v>
      </c>
      <c r="K3" s="35" t="s">
        <v>340</v>
      </c>
      <c r="L3" s="35" t="s">
        <v>341</v>
      </c>
      <c r="M3" s="35" t="s">
        <v>342</v>
      </c>
      <c r="N3" s="35" t="s">
        <v>343</v>
      </c>
      <c r="O3" s="85"/>
      <c r="P3" s="85"/>
      <c r="Q3" s="85"/>
      <c r="R3" s="85"/>
      <c r="S3" s="147"/>
      <c r="T3" s="85"/>
      <c r="U3" s="85"/>
      <c r="V3" s="85"/>
      <c r="W3" s="85"/>
      <c r="X3" s="85"/>
      <c r="Y3" s="85"/>
      <c r="Z3" s="85"/>
      <c r="AA3" s="85"/>
    </row>
    <row r="4" spans="1:27" ht="15.75" x14ac:dyDescent="0.25">
      <c r="A4" s="152">
        <v>1</v>
      </c>
      <c r="B4" s="153" t="s">
        <v>33</v>
      </c>
      <c r="C4" s="154">
        <v>3</v>
      </c>
      <c r="D4" s="154">
        <v>3</v>
      </c>
      <c r="E4" s="154">
        <v>3</v>
      </c>
      <c r="F4" s="155">
        <v>3</v>
      </c>
      <c r="G4" s="155">
        <v>3</v>
      </c>
      <c r="H4" s="154">
        <v>3</v>
      </c>
      <c r="I4" s="154">
        <v>3</v>
      </c>
      <c r="J4" s="155">
        <v>3</v>
      </c>
      <c r="K4" s="155">
        <v>3</v>
      </c>
      <c r="L4" s="154">
        <v>4</v>
      </c>
      <c r="M4" s="155">
        <v>4</v>
      </c>
      <c r="N4" s="154">
        <v>3</v>
      </c>
      <c r="R4" s="55"/>
      <c r="S4" s="147"/>
      <c r="T4" s="55"/>
      <c r="U4" s="55"/>
      <c r="V4" s="55"/>
      <c r="W4" s="55"/>
    </row>
    <row r="5" spans="1:27" ht="15.75" x14ac:dyDescent="0.25">
      <c r="A5" s="152">
        <v>2</v>
      </c>
      <c r="B5" s="153" t="s">
        <v>39</v>
      </c>
      <c r="C5" s="154">
        <v>3</v>
      </c>
      <c r="D5" s="154">
        <v>3</v>
      </c>
      <c r="E5" s="154">
        <v>4</v>
      </c>
      <c r="F5" s="155">
        <v>3</v>
      </c>
      <c r="G5" s="155">
        <v>4</v>
      </c>
      <c r="H5" s="154">
        <v>3</v>
      </c>
      <c r="I5" s="154">
        <v>4</v>
      </c>
      <c r="J5" s="155">
        <v>4</v>
      </c>
      <c r="K5" s="155">
        <v>3</v>
      </c>
      <c r="L5" s="154">
        <v>4</v>
      </c>
      <c r="M5" s="155">
        <v>4</v>
      </c>
      <c r="N5" s="154">
        <v>4</v>
      </c>
      <c r="R5" s="55"/>
      <c r="S5" s="147"/>
      <c r="T5" s="55"/>
      <c r="U5" s="55"/>
      <c r="V5" s="55"/>
      <c r="W5" s="55"/>
    </row>
    <row r="6" spans="1:27" ht="15.75" x14ac:dyDescent="0.25">
      <c r="A6" s="152">
        <v>3</v>
      </c>
      <c r="B6" s="153" t="s">
        <v>43</v>
      </c>
      <c r="C6" s="154">
        <v>3</v>
      </c>
      <c r="D6" s="154">
        <v>4</v>
      </c>
      <c r="E6" s="154">
        <v>4</v>
      </c>
      <c r="F6" s="155">
        <v>3</v>
      </c>
      <c r="G6" s="155">
        <v>3</v>
      </c>
      <c r="H6" s="154">
        <v>4</v>
      </c>
      <c r="I6" s="154">
        <v>4</v>
      </c>
      <c r="J6" s="155">
        <v>3</v>
      </c>
      <c r="K6" s="155">
        <v>2</v>
      </c>
      <c r="L6" s="154">
        <v>3</v>
      </c>
      <c r="M6" s="155">
        <v>3</v>
      </c>
      <c r="N6" s="154">
        <v>4</v>
      </c>
      <c r="R6" s="55"/>
      <c r="S6" s="147"/>
      <c r="T6" s="55"/>
      <c r="U6" s="55"/>
      <c r="V6" s="55"/>
      <c r="W6" s="55"/>
    </row>
    <row r="7" spans="1:27" ht="15.75" x14ac:dyDescent="0.25">
      <c r="A7" s="152">
        <v>4</v>
      </c>
      <c r="B7" s="153" t="s">
        <v>46</v>
      </c>
      <c r="C7" s="154">
        <v>3</v>
      </c>
      <c r="D7" s="154">
        <v>3</v>
      </c>
      <c r="E7" s="154">
        <v>3</v>
      </c>
      <c r="F7" s="155">
        <v>3</v>
      </c>
      <c r="G7" s="155">
        <v>3</v>
      </c>
      <c r="H7" s="154">
        <v>4</v>
      </c>
      <c r="I7" s="154">
        <v>4</v>
      </c>
      <c r="J7" s="155">
        <v>3</v>
      </c>
      <c r="K7" s="155">
        <v>3</v>
      </c>
      <c r="L7" s="154">
        <v>3</v>
      </c>
      <c r="M7" s="155">
        <v>3</v>
      </c>
      <c r="N7" s="154">
        <v>3</v>
      </c>
      <c r="R7" s="55"/>
      <c r="S7" s="147"/>
      <c r="T7" s="55"/>
      <c r="U7" s="55"/>
      <c r="V7" s="55"/>
      <c r="W7" s="55"/>
    </row>
    <row r="8" spans="1:27" ht="15.75" x14ac:dyDescent="0.25">
      <c r="A8" s="152">
        <v>5</v>
      </c>
      <c r="B8" s="153" t="s">
        <v>49</v>
      </c>
      <c r="C8" s="154">
        <v>3</v>
      </c>
      <c r="D8" s="154">
        <v>3</v>
      </c>
      <c r="E8" s="154">
        <v>3</v>
      </c>
      <c r="F8" s="155">
        <v>3</v>
      </c>
      <c r="G8" s="155">
        <v>3</v>
      </c>
      <c r="H8" s="154">
        <v>3</v>
      </c>
      <c r="I8" s="154">
        <v>3</v>
      </c>
      <c r="J8" s="155">
        <v>4</v>
      </c>
      <c r="K8" s="155">
        <v>4</v>
      </c>
      <c r="L8" s="154">
        <v>3</v>
      </c>
      <c r="M8" s="155">
        <v>4</v>
      </c>
      <c r="N8" s="154">
        <v>4</v>
      </c>
      <c r="R8" s="55"/>
      <c r="S8" s="147"/>
      <c r="T8" s="55"/>
      <c r="U8" s="55"/>
      <c r="V8" s="55"/>
      <c r="W8" s="55"/>
    </row>
    <row r="9" spans="1:27" ht="15.75" x14ac:dyDescent="0.25">
      <c r="A9" s="152">
        <v>6</v>
      </c>
      <c r="B9" s="153" t="s">
        <v>52</v>
      </c>
      <c r="C9" s="154">
        <v>3</v>
      </c>
      <c r="D9" s="154">
        <v>3</v>
      </c>
      <c r="E9" s="154">
        <v>4</v>
      </c>
      <c r="F9" s="155">
        <v>3</v>
      </c>
      <c r="G9" s="155">
        <v>3</v>
      </c>
      <c r="H9" s="154">
        <v>3</v>
      </c>
      <c r="I9" s="154">
        <v>3</v>
      </c>
      <c r="J9" s="155">
        <v>4</v>
      </c>
      <c r="K9" s="155">
        <v>4</v>
      </c>
      <c r="L9" s="154">
        <v>3</v>
      </c>
      <c r="M9" s="155">
        <v>3</v>
      </c>
      <c r="N9" s="154">
        <v>4</v>
      </c>
      <c r="R9" s="55"/>
      <c r="S9" s="147"/>
      <c r="T9" s="55"/>
      <c r="U9" s="55"/>
      <c r="V9" s="55"/>
      <c r="W9" s="55"/>
    </row>
    <row r="10" spans="1:27" ht="15.75" x14ac:dyDescent="0.25">
      <c r="A10" s="152">
        <v>7</v>
      </c>
      <c r="B10" s="153" t="s">
        <v>55</v>
      </c>
      <c r="C10" s="154">
        <v>3</v>
      </c>
      <c r="D10" s="154">
        <v>3</v>
      </c>
      <c r="E10" s="154">
        <v>4</v>
      </c>
      <c r="F10" s="155">
        <v>3</v>
      </c>
      <c r="G10" s="155">
        <v>3</v>
      </c>
      <c r="H10" s="154">
        <v>2</v>
      </c>
      <c r="I10" s="154">
        <v>4</v>
      </c>
      <c r="J10" s="155">
        <v>3</v>
      </c>
      <c r="K10" s="155">
        <v>3</v>
      </c>
      <c r="L10" s="154">
        <v>3</v>
      </c>
      <c r="M10" s="155">
        <v>3</v>
      </c>
      <c r="N10" s="154">
        <v>4</v>
      </c>
      <c r="R10" s="55"/>
      <c r="S10" s="55"/>
      <c r="T10" s="55"/>
      <c r="U10" s="55"/>
      <c r="V10" s="55"/>
      <c r="W10" s="55"/>
    </row>
    <row r="11" spans="1:27" ht="15.75" x14ac:dyDescent="0.25">
      <c r="A11" s="152">
        <v>8</v>
      </c>
      <c r="B11" s="153" t="s">
        <v>58</v>
      </c>
      <c r="C11" s="154">
        <v>3</v>
      </c>
      <c r="D11" s="154">
        <v>4</v>
      </c>
      <c r="E11" s="154">
        <v>4</v>
      </c>
      <c r="F11" s="155">
        <v>3</v>
      </c>
      <c r="G11" s="155">
        <v>4</v>
      </c>
      <c r="H11" s="154">
        <v>2</v>
      </c>
      <c r="I11" s="154">
        <v>3</v>
      </c>
      <c r="J11" s="155">
        <v>3</v>
      </c>
      <c r="K11" s="155">
        <v>3</v>
      </c>
      <c r="L11" s="154">
        <v>3</v>
      </c>
      <c r="M11" s="155">
        <v>3</v>
      </c>
      <c r="N11" s="154">
        <v>4</v>
      </c>
      <c r="R11" s="55"/>
      <c r="S11" s="55"/>
      <c r="T11" s="55"/>
      <c r="U11" s="55"/>
      <c r="V11" s="55"/>
      <c r="W11" s="55"/>
    </row>
    <row r="12" spans="1:27" ht="15.75" x14ac:dyDescent="0.25">
      <c r="A12" s="152">
        <v>9</v>
      </c>
      <c r="B12" s="153" t="s">
        <v>61</v>
      </c>
      <c r="C12" s="154">
        <v>3</v>
      </c>
      <c r="D12" s="154">
        <v>3</v>
      </c>
      <c r="E12" s="154">
        <v>3</v>
      </c>
      <c r="F12" s="155">
        <v>3</v>
      </c>
      <c r="G12" s="155">
        <v>3</v>
      </c>
      <c r="H12" s="154">
        <v>3</v>
      </c>
      <c r="I12" s="154">
        <v>3</v>
      </c>
      <c r="J12" s="155">
        <v>3</v>
      </c>
      <c r="K12" s="155">
        <v>3</v>
      </c>
      <c r="L12" s="154">
        <v>3</v>
      </c>
      <c r="M12" s="155">
        <v>3</v>
      </c>
      <c r="N12" s="154">
        <v>3</v>
      </c>
      <c r="R12" s="55"/>
      <c r="S12" s="55"/>
      <c r="T12" s="55"/>
      <c r="U12" s="55"/>
      <c r="V12" s="55"/>
      <c r="W12" s="55"/>
    </row>
    <row r="13" spans="1:27" ht="15.75" x14ac:dyDescent="0.25">
      <c r="A13" s="152">
        <v>10</v>
      </c>
      <c r="B13" s="153" t="s">
        <v>64</v>
      </c>
      <c r="C13" s="154">
        <v>3</v>
      </c>
      <c r="D13" s="154">
        <v>3</v>
      </c>
      <c r="E13" s="154">
        <v>4</v>
      </c>
      <c r="F13" s="155">
        <v>3</v>
      </c>
      <c r="G13" s="155">
        <v>3</v>
      </c>
      <c r="H13" s="154">
        <v>3</v>
      </c>
      <c r="I13" s="154">
        <v>3</v>
      </c>
      <c r="J13" s="155">
        <v>4</v>
      </c>
      <c r="K13" s="155">
        <v>4</v>
      </c>
      <c r="L13" s="154">
        <v>4</v>
      </c>
      <c r="M13" s="155">
        <v>3</v>
      </c>
      <c r="N13" s="154">
        <v>3</v>
      </c>
      <c r="R13" s="55"/>
      <c r="S13" s="55"/>
      <c r="T13" s="55"/>
      <c r="U13" s="55"/>
      <c r="V13" s="55"/>
      <c r="W13" s="55"/>
    </row>
    <row r="14" spans="1:27" ht="15.75" x14ac:dyDescent="0.25">
      <c r="A14" s="152">
        <v>11</v>
      </c>
      <c r="B14" s="153" t="s">
        <v>67</v>
      </c>
      <c r="C14" s="154">
        <v>4</v>
      </c>
      <c r="D14" s="154">
        <v>4</v>
      </c>
      <c r="E14" s="154">
        <v>4</v>
      </c>
      <c r="F14" s="155">
        <v>4</v>
      </c>
      <c r="G14" s="155">
        <v>4</v>
      </c>
      <c r="H14" s="154">
        <v>4</v>
      </c>
      <c r="I14" s="154">
        <v>4</v>
      </c>
      <c r="J14" s="155">
        <v>4</v>
      </c>
      <c r="K14" s="155">
        <v>4</v>
      </c>
      <c r="L14" s="154">
        <v>4</v>
      </c>
      <c r="M14" s="155">
        <v>4</v>
      </c>
      <c r="N14" s="154">
        <v>4</v>
      </c>
      <c r="R14" s="55"/>
      <c r="S14" s="55"/>
      <c r="T14" s="55"/>
      <c r="U14" s="55"/>
      <c r="V14" s="55"/>
      <c r="W14" s="55"/>
    </row>
    <row r="15" spans="1:27" ht="15.75" x14ac:dyDescent="0.25">
      <c r="A15" s="152">
        <v>12</v>
      </c>
      <c r="B15" s="153" t="s">
        <v>70</v>
      </c>
      <c r="C15" s="154">
        <v>3</v>
      </c>
      <c r="D15" s="154">
        <v>3</v>
      </c>
      <c r="E15" s="154">
        <v>4</v>
      </c>
      <c r="F15" s="155">
        <v>4</v>
      </c>
      <c r="G15" s="155">
        <v>3</v>
      </c>
      <c r="H15" s="154">
        <v>3</v>
      </c>
      <c r="I15" s="154">
        <v>3</v>
      </c>
      <c r="J15" s="155">
        <v>4</v>
      </c>
      <c r="K15" s="155">
        <v>3</v>
      </c>
      <c r="L15" s="154">
        <v>2</v>
      </c>
      <c r="M15" s="155">
        <v>3</v>
      </c>
      <c r="N15" s="154">
        <v>3</v>
      </c>
      <c r="R15" s="55"/>
      <c r="S15" s="55"/>
      <c r="T15" s="55"/>
      <c r="U15" s="55"/>
      <c r="V15" s="55"/>
      <c r="W15" s="55"/>
    </row>
    <row r="16" spans="1:27" ht="15.75" x14ac:dyDescent="0.25">
      <c r="A16" s="152">
        <v>13</v>
      </c>
      <c r="B16" s="153" t="s">
        <v>73</v>
      </c>
      <c r="C16" s="154">
        <v>3</v>
      </c>
      <c r="D16" s="154">
        <v>4</v>
      </c>
      <c r="E16" s="154">
        <v>4</v>
      </c>
      <c r="F16" s="155">
        <v>4</v>
      </c>
      <c r="G16" s="155">
        <v>3</v>
      </c>
      <c r="H16" s="154">
        <v>3</v>
      </c>
      <c r="I16" s="154">
        <v>3</v>
      </c>
      <c r="J16" s="155">
        <v>4</v>
      </c>
      <c r="K16" s="155">
        <v>3</v>
      </c>
      <c r="L16" s="154">
        <v>2</v>
      </c>
      <c r="M16" s="155">
        <v>4</v>
      </c>
      <c r="N16" s="154">
        <v>4</v>
      </c>
      <c r="R16" s="55"/>
      <c r="S16" s="55"/>
      <c r="T16" s="55"/>
      <c r="U16" s="55"/>
      <c r="V16" s="55"/>
      <c r="W16" s="55"/>
    </row>
    <row r="17" spans="1:23" ht="15.75" x14ac:dyDescent="0.25">
      <c r="A17" s="152">
        <v>14</v>
      </c>
      <c r="B17" s="153" t="s">
        <v>76</v>
      </c>
      <c r="C17" s="154">
        <v>3</v>
      </c>
      <c r="D17" s="154">
        <v>3</v>
      </c>
      <c r="E17" s="154">
        <v>3</v>
      </c>
      <c r="F17" s="155">
        <v>3</v>
      </c>
      <c r="G17" s="155">
        <v>3</v>
      </c>
      <c r="H17" s="154">
        <v>4</v>
      </c>
      <c r="I17" s="154">
        <v>3</v>
      </c>
      <c r="J17" s="155">
        <v>4</v>
      </c>
      <c r="K17" s="155">
        <v>4</v>
      </c>
      <c r="L17" s="154">
        <v>4</v>
      </c>
      <c r="M17" s="155">
        <v>3</v>
      </c>
      <c r="N17" s="154">
        <v>3</v>
      </c>
      <c r="R17" s="55"/>
      <c r="S17" s="55"/>
      <c r="T17" s="55"/>
      <c r="U17" s="55"/>
      <c r="V17" s="55"/>
      <c r="W17" s="55"/>
    </row>
    <row r="18" spans="1:23" ht="15.75" x14ac:dyDescent="0.25">
      <c r="A18" s="152">
        <v>15</v>
      </c>
      <c r="B18" s="153" t="s">
        <v>79</v>
      </c>
      <c r="C18" s="154">
        <v>4</v>
      </c>
      <c r="D18" s="154">
        <v>3</v>
      </c>
      <c r="E18" s="154">
        <v>4</v>
      </c>
      <c r="F18" s="155">
        <v>4</v>
      </c>
      <c r="G18" s="155">
        <v>4</v>
      </c>
      <c r="H18" s="154">
        <v>2</v>
      </c>
      <c r="I18" s="154">
        <v>3</v>
      </c>
      <c r="J18" s="155">
        <v>3</v>
      </c>
      <c r="K18" s="155">
        <v>4</v>
      </c>
      <c r="L18" s="154">
        <v>4</v>
      </c>
      <c r="M18" s="155">
        <v>4</v>
      </c>
      <c r="N18" s="154">
        <v>4</v>
      </c>
      <c r="R18" s="55"/>
      <c r="S18" s="55"/>
      <c r="T18" s="55"/>
      <c r="U18" s="55"/>
      <c r="V18" s="55"/>
      <c r="W18" s="55"/>
    </row>
    <row r="19" spans="1:23" ht="15.75" x14ac:dyDescent="0.25">
      <c r="A19" s="152">
        <v>16</v>
      </c>
      <c r="B19" s="153" t="s">
        <v>82</v>
      </c>
      <c r="C19" s="154">
        <v>4</v>
      </c>
      <c r="D19" s="154">
        <v>3</v>
      </c>
      <c r="E19" s="154">
        <v>3</v>
      </c>
      <c r="F19" s="155">
        <v>4</v>
      </c>
      <c r="G19" s="155">
        <v>4</v>
      </c>
      <c r="H19" s="154">
        <v>3</v>
      </c>
      <c r="I19" s="154">
        <v>3</v>
      </c>
      <c r="J19" s="155">
        <v>3</v>
      </c>
      <c r="K19" s="155">
        <v>3</v>
      </c>
      <c r="L19" s="154">
        <v>4</v>
      </c>
      <c r="M19" s="155">
        <v>4</v>
      </c>
      <c r="N19" s="154">
        <v>4</v>
      </c>
      <c r="R19" s="55"/>
      <c r="S19" s="55"/>
      <c r="T19" s="55"/>
      <c r="U19" s="55"/>
      <c r="V19" s="55"/>
      <c r="W19" s="55"/>
    </row>
    <row r="20" spans="1:23" ht="15.75" x14ac:dyDescent="0.25">
      <c r="A20" s="152">
        <v>17</v>
      </c>
      <c r="B20" s="153" t="s">
        <v>85</v>
      </c>
      <c r="C20" s="154">
        <v>3</v>
      </c>
      <c r="D20" s="154">
        <v>3</v>
      </c>
      <c r="E20" s="154">
        <v>4</v>
      </c>
      <c r="F20" s="155">
        <v>4</v>
      </c>
      <c r="G20" s="155">
        <v>4</v>
      </c>
      <c r="H20" s="154">
        <v>4</v>
      </c>
      <c r="I20" s="154">
        <v>3</v>
      </c>
      <c r="J20" s="155">
        <v>4</v>
      </c>
      <c r="K20" s="155">
        <v>4</v>
      </c>
      <c r="L20" s="154">
        <v>4</v>
      </c>
      <c r="M20" s="155">
        <v>4</v>
      </c>
      <c r="N20" s="154">
        <v>4</v>
      </c>
      <c r="R20" s="55"/>
      <c r="S20" s="55"/>
      <c r="T20" s="55"/>
      <c r="U20" s="55"/>
      <c r="V20" s="55"/>
      <c r="W20" s="55"/>
    </row>
    <row r="21" spans="1:23" ht="15.75" x14ac:dyDescent="0.25">
      <c r="A21" s="152">
        <v>18</v>
      </c>
      <c r="B21" s="153" t="s">
        <v>88</v>
      </c>
      <c r="C21" s="154">
        <v>3</v>
      </c>
      <c r="D21" s="154">
        <v>3</v>
      </c>
      <c r="E21" s="154">
        <v>3</v>
      </c>
      <c r="F21" s="155">
        <v>3</v>
      </c>
      <c r="G21" s="155">
        <v>3</v>
      </c>
      <c r="H21" s="154">
        <v>3</v>
      </c>
      <c r="I21" s="154">
        <v>3</v>
      </c>
      <c r="J21" s="155">
        <v>3</v>
      </c>
      <c r="K21" s="155">
        <v>3</v>
      </c>
      <c r="L21" s="154">
        <v>3</v>
      </c>
      <c r="M21" s="155">
        <v>3</v>
      </c>
      <c r="N21" s="154">
        <v>4</v>
      </c>
      <c r="R21" s="55"/>
      <c r="S21" s="55"/>
      <c r="T21" s="55"/>
      <c r="U21" s="55"/>
      <c r="V21" s="55"/>
      <c r="W21" s="55"/>
    </row>
    <row r="22" spans="1:23" ht="15.75" x14ac:dyDescent="0.25">
      <c r="A22" s="152">
        <v>19</v>
      </c>
      <c r="B22" s="153" t="s">
        <v>91</v>
      </c>
      <c r="C22" s="154">
        <v>3</v>
      </c>
      <c r="D22" s="154">
        <v>3</v>
      </c>
      <c r="E22" s="154">
        <v>3</v>
      </c>
      <c r="F22" s="155">
        <v>3</v>
      </c>
      <c r="G22" s="155">
        <v>3</v>
      </c>
      <c r="H22" s="154">
        <v>2</v>
      </c>
      <c r="I22" s="154">
        <v>3</v>
      </c>
      <c r="J22" s="155">
        <v>3</v>
      </c>
      <c r="K22" s="155">
        <v>3</v>
      </c>
      <c r="L22" s="154">
        <v>3</v>
      </c>
      <c r="M22" s="155">
        <v>3</v>
      </c>
      <c r="N22" s="154">
        <v>3</v>
      </c>
      <c r="R22" s="55"/>
      <c r="S22" s="55"/>
      <c r="T22" s="55"/>
      <c r="U22" s="55"/>
      <c r="V22" s="55"/>
      <c r="W22" s="55"/>
    </row>
    <row r="23" spans="1:23" ht="15.75" x14ac:dyDescent="0.25">
      <c r="A23" s="152">
        <v>20</v>
      </c>
      <c r="B23" s="153" t="s">
        <v>95</v>
      </c>
      <c r="C23" s="154">
        <v>3</v>
      </c>
      <c r="D23" s="154">
        <v>3</v>
      </c>
      <c r="E23" s="154">
        <v>3</v>
      </c>
      <c r="F23" s="155">
        <v>4</v>
      </c>
      <c r="G23" s="155">
        <v>3</v>
      </c>
      <c r="H23" s="154">
        <v>4</v>
      </c>
      <c r="I23" s="154">
        <v>4</v>
      </c>
      <c r="J23" s="155">
        <v>3</v>
      </c>
      <c r="K23" s="155">
        <v>4</v>
      </c>
      <c r="L23" s="154">
        <v>4</v>
      </c>
      <c r="M23" s="155">
        <v>4</v>
      </c>
      <c r="N23" s="154">
        <v>4</v>
      </c>
      <c r="R23" s="55"/>
      <c r="S23" s="55"/>
      <c r="T23" s="55"/>
      <c r="U23" s="55"/>
      <c r="V23" s="55"/>
      <c r="W23" s="55"/>
    </row>
    <row r="24" spans="1:23" ht="15.75" x14ac:dyDescent="0.25">
      <c r="A24" s="152">
        <v>21</v>
      </c>
      <c r="B24" s="153" t="s">
        <v>98</v>
      </c>
      <c r="C24" s="154">
        <v>3</v>
      </c>
      <c r="D24" s="154">
        <v>3</v>
      </c>
      <c r="E24" s="154">
        <v>4</v>
      </c>
      <c r="F24" s="155">
        <v>3</v>
      </c>
      <c r="G24" s="155">
        <v>4</v>
      </c>
      <c r="H24" s="154">
        <v>3</v>
      </c>
      <c r="I24" s="154">
        <v>4</v>
      </c>
      <c r="J24" s="155">
        <v>4</v>
      </c>
      <c r="K24" s="155">
        <v>4</v>
      </c>
      <c r="L24" s="154">
        <v>4</v>
      </c>
      <c r="M24" s="155">
        <v>4</v>
      </c>
      <c r="N24" s="154">
        <v>4</v>
      </c>
      <c r="R24" s="55"/>
      <c r="S24" s="55"/>
      <c r="T24" s="55"/>
      <c r="U24" s="55"/>
      <c r="V24" s="55"/>
      <c r="W24" s="55"/>
    </row>
    <row r="25" spans="1:23" ht="15.75" x14ac:dyDescent="0.25">
      <c r="A25" s="152">
        <v>22</v>
      </c>
      <c r="B25" s="153" t="s">
        <v>101</v>
      </c>
      <c r="C25" s="154">
        <v>3</v>
      </c>
      <c r="D25" s="154">
        <v>4</v>
      </c>
      <c r="E25" s="154">
        <v>3</v>
      </c>
      <c r="F25" s="155">
        <v>3</v>
      </c>
      <c r="G25" s="155">
        <v>4</v>
      </c>
      <c r="H25" s="154">
        <v>4</v>
      </c>
      <c r="I25" s="154">
        <v>3</v>
      </c>
      <c r="J25" s="155">
        <v>4</v>
      </c>
      <c r="K25" s="155">
        <v>4</v>
      </c>
      <c r="L25" s="154">
        <v>3</v>
      </c>
      <c r="M25" s="155">
        <v>4</v>
      </c>
      <c r="N25" s="154">
        <v>3</v>
      </c>
    </row>
    <row r="26" spans="1:23" ht="15.75" x14ac:dyDescent="0.25">
      <c r="A26" s="152">
        <v>23</v>
      </c>
      <c r="B26" s="153" t="s">
        <v>104</v>
      </c>
      <c r="C26" s="154">
        <v>3</v>
      </c>
      <c r="D26" s="154">
        <v>3</v>
      </c>
      <c r="E26" s="154">
        <v>3</v>
      </c>
      <c r="F26" s="155">
        <v>3</v>
      </c>
      <c r="G26" s="155">
        <v>3</v>
      </c>
      <c r="H26" s="154">
        <v>3</v>
      </c>
      <c r="I26" s="154">
        <v>4</v>
      </c>
      <c r="J26" s="155">
        <v>3</v>
      </c>
      <c r="K26" s="155">
        <v>3</v>
      </c>
      <c r="L26" s="154">
        <v>3</v>
      </c>
      <c r="M26" s="155">
        <v>3</v>
      </c>
      <c r="N26" s="154">
        <v>2</v>
      </c>
    </row>
    <row r="27" spans="1:23" ht="15.75" x14ac:dyDescent="0.25">
      <c r="A27" s="152">
        <v>24</v>
      </c>
      <c r="B27" s="153" t="s">
        <v>107</v>
      </c>
      <c r="C27" s="154">
        <v>3</v>
      </c>
      <c r="D27" s="154">
        <v>3</v>
      </c>
      <c r="E27" s="154">
        <v>3</v>
      </c>
      <c r="F27" s="155">
        <v>3</v>
      </c>
      <c r="G27" s="155">
        <v>3</v>
      </c>
      <c r="H27" s="154">
        <v>3</v>
      </c>
      <c r="I27" s="154">
        <v>3</v>
      </c>
      <c r="J27" s="155">
        <v>3</v>
      </c>
      <c r="K27" s="155">
        <v>3</v>
      </c>
      <c r="L27" s="154">
        <v>3</v>
      </c>
      <c r="M27" s="155">
        <v>3</v>
      </c>
      <c r="N27" s="154">
        <v>3</v>
      </c>
    </row>
    <row r="28" spans="1:23" ht="15.75" x14ac:dyDescent="0.25">
      <c r="A28" s="152">
        <v>25</v>
      </c>
      <c r="B28" s="153" t="s">
        <v>110</v>
      </c>
      <c r="C28" s="154">
        <v>3</v>
      </c>
      <c r="D28" s="154">
        <v>3</v>
      </c>
      <c r="E28" s="154">
        <v>3</v>
      </c>
      <c r="F28" s="155">
        <v>3</v>
      </c>
      <c r="G28" s="155">
        <v>3</v>
      </c>
      <c r="H28" s="154">
        <v>3</v>
      </c>
      <c r="I28" s="154">
        <v>3</v>
      </c>
      <c r="J28" s="155">
        <v>3</v>
      </c>
      <c r="K28" s="155">
        <v>3</v>
      </c>
      <c r="L28" s="154">
        <v>3</v>
      </c>
      <c r="M28" s="155">
        <v>4</v>
      </c>
      <c r="N28" s="154">
        <v>3</v>
      </c>
    </row>
    <row r="29" spans="1:23" ht="15.75" x14ac:dyDescent="0.25">
      <c r="A29" s="152">
        <v>26</v>
      </c>
      <c r="B29" s="153" t="s">
        <v>113</v>
      </c>
      <c r="C29" s="154">
        <v>3</v>
      </c>
      <c r="D29" s="154">
        <v>3</v>
      </c>
      <c r="E29" s="154">
        <v>3</v>
      </c>
      <c r="F29" s="155">
        <v>3</v>
      </c>
      <c r="G29" s="155">
        <v>3</v>
      </c>
      <c r="H29" s="154">
        <v>3</v>
      </c>
      <c r="I29" s="154">
        <v>3</v>
      </c>
      <c r="J29" s="155">
        <v>3</v>
      </c>
      <c r="K29" s="155">
        <v>3</v>
      </c>
      <c r="L29" s="154">
        <v>3</v>
      </c>
      <c r="M29" s="155">
        <v>3</v>
      </c>
      <c r="N29" s="154">
        <v>3</v>
      </c>
    </row>
    <row r="30" spans="1:23" ht="15.75" x14ac:dyDescent="0.25">
      <c r="A30" s="152">
        <v>27</v>
      </c>
      <c r="B30" s="153" t="s">
        <v>116</v>
      </c>
      <c r="C30" s="154">
        <v>3</v>
      </c>
      <c r="D30" s="154">
        <v>3</v>
      </c>
      <c r="E30" s="154">
        <v>3</v>
      </c>
      <c r="F30" s="155">
        <v>3</v>
      </c>
      <c r="G30" s="155">
        <v>3</v>
      </c>
      <c r="H30" s="154">
        <v>3</v>
      </c>
      <c r="I30" s="154">
        <v>3</v>
      </c>
      <c r="J30" s="155">
        <v>3</v>
      </c>
      <c r="K30" s="155">
        <v>3</v>
      </c>
      <c r="L30" s="154">
        <v>3</v>
      </c>
      <c r="M30" s="155">
        <v>2</v>
      </c>
      <c r="N30" s="154">
        <v>3</v>
      </c>
    </row>
    <row r="31" spans="1:23" ht="15.75" x14ac:dyDescent="0.25">
      <c r="A31" s="152">
        <v>28</v>
      </c>
      <c r="B31" s="153" t="s">
        <v>119</v>
      </c>
      <c r="C31" s="154">
        <v>3</v>
      </c>
      <c r="D31" s="154">
        <v>3</v>
      </c>
      <c r="E31" s="154">
        <v>3</v>
      </c>
      <c r="F31" s="155">
        <v>3</v>
      </c>
      <c r="G31" s="155">
        <v>3</v>
      </c>
      <c r="H31" s="154">
        <v>3</v>
      </c>
      <c r="I31" s="154">
        <v>3</v>
      </c>
      <c r="J31" s="155">
        <v>4</v>
      </c>
      <c r="K31" s="155">
        <v>3</v>
      </c>
      <c r="L31" s="154">
        <v>3</v>
      </c>
      <c r="M31" s="155">
        <v>3</v>
      </c>
      <c r="N31" s="154">
        <v>3</v>
      </c>
    </row>
    <row r="32" spans="1:23" ht="15.75" x14ac:dyDescent="0.25">
      <c r="A32" s="152">
        <v>29</v>
      </c>
      <c r="B32" s="153" t="s">
        <v>122</v>
      </c>
      <c r="C32" s="154">
        <v>2</v>
      </c>
      <c r="D32" s="154">
        <v>2</v>
      </c>
      <c r="E32" s="154">
        <v>2</v>
      </c>
      <c r="F32" s="155">
        <v>3</v>
      </c>
      <c r="G32" s="155">
        <v>3</v>
      </c>
      <c r="H32" s="154">
        <v>2</v>
      </c>
      <c r="I32" s="154">
        <v>3</v>
      </c>
      <c r="J32" s="155">
        <v>3</v>
      </c>
      <c r="K32" s="155">
        <v>3</v>
      </c>
      <c r="L32" s="154">
        <v>3</v>
      </c>
      <c r="M32" s="155">
        <v>3</v>
      </c>
      <c r="N32" s="154">
        <v>3</v>
      </c>
    </row>
    <row r="33" spans="1:14" ht="15.75" x14ac:dyDescent="0.25">
      <c r="A33" s="152">
        <v>30</v>
      </c>
      <c r="B33" s="153" t="s">
        <v>125</v>
      </c>
      <c r="C33" s="154">
        <v>3</v>
      </c>
      <c r="D33" s="154">
        <v>3</v>
      </c>
      <c r="E33" s="154">
        <v>3</v>
      </c>
      <c r="F33" s="155">
        <v>3</v>
      </c>
      <c r="G33" s="155">
        <v>3</v>
      </c>
      <c r="H33" s="154">
        <v>3</v>
      </c>
      <c r="I33" s="154">
        <v>3</v>
      </c>
      <c r="J33" s="155">
        <v>3</v>
      </c>
      <c r="K33" s="155">
        <v>3</v>
      </c>
      <c r="L33" s="154">
        <v>3</v>
      </c>
      <c r="M33" s="155">
        <v>3</v>
      </c>
      <c r="N33" s="154">
        <v>3</v>
      </c>
    </row>
    <row r="34" spans="1:14" ht="15.75" x14ac:dyDescent="0.25">
      <c r="A34" s="152">
        <v>31</v>
      </c>
      <c r="B34" s="153" t="s">
        <v>128</v>
      </c>
      <c r="C34" s="154">
        <v>4</v>
      </c>
      <c r="D34" s="154">
        <v>4</v>
      </c>
      <c r="E34" s="154">
        <v>4</v>
      </c>
      <c r="F34" s="155">
        <v>4</v>
      </c>
      <c r="G34" s="155">
        <v>4</v>
      </c>
      <c r="H34" s="154">
        <v>4</v>
      </c>
      <c r="I34" s="154">
        <v>4</v>
      </c>
      <c r="J34" s="155">
        <v>4</v>
      </c>
      <c r="K34" s="155">
        <v>4</v>
      </c>
      <c r="L34" s="154">
        <v>4</v>
      </c>
      <c r="M34" s="155">
        <v>4</v>
      </c>
      <c r="N34" s="154">
        <v>2</v>
      </c>
    </row>
    <row r="35" spans="1:14" ht="15.75" x14ac:dyDescent="0.25">
      <c r="A35" s="152">
        <v>32</v>
      </c>
      <c r="B35" s="153" t="s">
        <v>131</v>
      </c>
      <c r="C35" s="154">
        <v>4</v>
      </c>
      <c r="D35" s="154">
        <v>4</v>
      </c>
      <c r="E35" s="154">
        <v>4</v>
      </c>
      <c r="F35" s="155">
        <v>4</v>
      </c>
      <c r="G35" s="155">
        <v>4</v>
      </c>
      <c r="H35" s="154">
        <v>4</v>
      </c>
      <c r="I35" s="154">
        <v>4</v>
      </c>
      <c r="J35" s="155">
        <v>4</v>
      </c>
      <c r="K35" s="155">
        <v>4</v>
      </c>
      <c r="L35" s="154">
        <v>3</v>
      </c>
      <c r="M35" s="155">
        <v>3</v>
      </c>
      <c r="N35" s="154">
        <v>4</v>
      </c>
    </row>
    <row r="36" spans="1:14" ht="15.75" x14ac:dyDescent="0.25">
      <c r="A36" s="152">
        <v>33</v>
      </c>
      <c r="B36" s="153" t="s">
        <v>134</v>
      </c>
      <c r="C36" s="154">
        <v>4</v>
      </c>
      <c r="D36" s="154">
        <v>3</v>
      </c>
      <c r="E36" s="154">
        <v>4</v>
      </c>
      <c r="F36" s="155">
        <v>3</v>
      </c>
      <c r="G36" s="155">
        <v>4</v>
      </c>
      <c r="H36" s="154">
        <v>4</v>
      </c>
      <c r="I36" s="154">
        <v>3</v>
      </c>
      <c r="J36" s="155">
        <v>3</v>
      </c>
      <c r="K36" s="155">
        <v>3</v>
      </c>
      <c r="L36" s="154">
        <v>4</v>
      </c>
      <c r="M36" s="155">
        <v>4</v>
      </c>
      <c r="N36" s="154">
        <v>3</v>
      </c>
    </row>
    <row r="37" spans="1:14" ht="15.75" x14ac:dyDescent="0.25">
      <c r="A37" s="152">
        <v>34</v>
      </c>
      <c r="B37" s="153" t="s">
        <v>137</v>
      </c>
      <c r="C37" s="154">
        <v>3</v>
      </c>
      <c r="D37" s="154">
        <v>3</v>
      </c>
      <c r="E37" s="154">
        <v>3</v>
      </c>
      <c r="F37" s="155">
        <v>2</v>
      </c>
      <c r="G37" s="155">
        <v>3</v>
      </c>
      <c r="H37" s="154">
        <v>3</v>
      </c>
      <c r="I37" s="154">
        <v>3</v>
      </c>
      <c r="J37" s="155">
        <v>2</v>
      </c>
      <c r="K37" s="155">
        <v>3</v>
      </c>
      <c r="L37" s="154">
        <v>3</v>
      </c>
      <c r="M37" s="155">
        <v>3</v>
      </c>
      <c r="N37" s="154">
        <v>3</v>
      </c>
    </row>
    <row r="38" spans="1:14" ht="15.75" x14ac:dyDescent="0.25">
      <c r="A38" s="152">
        <v>35</v>
      </c>
      <c r="B38" s="153" t="s">
        <v>140</v>
      </c>
      <c r="C38" s="154">
        <v>3</v>
      </c>
      <c r="D38" s="154">
        <v>4</v>
      </c>
      <c r="E38" s="154">
        <v>4</v>
      </c>
      <c r="F38" s="155">
        <v>4</v>
      </c>
      <c r="G38" s="155">
        <v>4</v>
      </c>
      <c r="H38" s="154">
        <v>3</v>
      </c>
      <c r="I38" s="154">
        <v>3</v>
      </c>
      <c r="J38" s="155">
        <v>3</v>
      </c>
      <c r="K38" s="155">
        <v>3</v>
      </c>
      <c r="L38" s="154">
        <v>3</v>
      </c>
      <c r="M38" s="155">
        <v>3</v>
      </c>
      <c r="N38" s="154">
        <v>3</v>
      </c>
    </row>
    <row r="39" spans="1:14" ht="15.75" x14ac:dyDescent="0.25">
      <c r="A39" s="152">
        <v>36</v>
      </c>
      <c r="B39" s="153" t="s">
        <v>143</v>
      </c>
      <c r="C39" s="154">
        <v>3</v>
      </c>
      <c r="D39" s="154">
        <v>4</v>
      </c>
      <c r="E39" s="154">
        <v>3</v>
      </c>
      <c r="F39" s="155">
        <v>4</v>
      </c>
      <c r="G39" s="155">
        <v>3</v>
      </c>
      <c r="H39" s="154">
        <v>3</v>
      </c>
      <c r="I39" s="154">
        <v>3</v>
      </c>
      <c r="J39" s="155">
        <v>3</v>
      </c>
      <c r="K39" s="155">
        <v>3</v>
      </c>
      <c r="L39" s="154">
        <v>3</v>
      </c>
      <c r="M39" s="155">
        <v>4</v>
      </c>
      <c r="N39" s="154">
        <v>3</v>
      </c>
    </row>
    <row r="40" spans="1:14" ht="15.75" x14ac:dyDescent="0.25">
      <c r="A40" s="152">
        <v>37</v>
      </c>
      <c r="B40" s="153" t="s">
        <v>146</v>
      </c>
      <c r="C40" s="154">
        <v>3</v>
      </c>
      <c r="D40" s="154">
        <v>3</v>
      </c>
      <c r="E40" s="154">
        <v>3</v>
      </c>
      <c r="F40" s="155">
        <v>3</v>
      </c>
      <c r="G40" s="155">
        <v>3</v>
      </c>
      <c r="H40" s="154">
        <v>3</v>
      </c>
      <c r="I40" s="154">
        <v>4</v>
      </c>
      <c r="J40" s="155">
        <v>3</v>
      </c>
      <c r="K40" s="155">
        <v>3</v>
      </c>
      <c r="L40" s="154">
        <v>3</v>
      </c>
      <c r="M40" s="155">
        <v>3</v>
      </c>
      <c r="N40" s="154">
        <v>3</v>
      </c>
    </row>
    <row r="41" spans="1:14" ht="15.75" x14ac:dyDescent="0.25">
      <c r="A41" s="152">
        <v>38</v>
      </c>
      <c r="B41" s="153" t="s">
        <v>149</v>
      </c>
      <c r="C41" s="154">
        <v>3</v>
      </c>
      <c r="D41" s="154">
        <v>3</v>
      </c>
      <c r="E41" s="154">
        <v>4</v>
      </c>
      <c r="F41" s="155">
        <v>3</v>
      </c>
      <c r="G41" s="155">
        <v>3</v>
      </c>
      <c r="H41" s="154">
        <v>3</v>
      </c>
      <c r="I41" s="154">
        <v>4</v>
      </c>
      <c r="J41" s="155">
        <v>3</v>
      </c>
      <c r="K41" s="155">
        <v>4</v>
      </c>
      <c r="L41" s="154">
        <v>4</v>
      </c>
      <c r="M41" s="155">
        <v>4</v>
      </c>
      <c r="N41" s="154">
        <v>4</v>
      </c>
    </row>
    <row r="42" spans="1:14" ht="15.75" x14ac:dyDescent="0.25">
      <c r="A42" s="152">
        <v>39</v>
      </c>
      <c r="B42" s="153" t="s">
        <v>152</v>
      </c>
      <c r="C42" s="154">
        <v>3</v>
      </c>
      <c r="D42" s="154">
        <v>3</v>
      </c>
      <c r="E42" s="154">
        <v>3</v>
      </c>
      <c r="F42" s="155">
        <v>3</v>
      </c>
      <c r="G42" s="155">
        <v>3</v>
      </c>
      <c r="H42" s="154">
        <v>3</v>
      </c>
      <c r="I42" s="154">
        <v>3</v>
      </c>
      <c r="J42" s="155">
        <v>3</v>
      </c>
      <c r="K42" s="155">
        <v>3</v>
      </c>
      <c r="L42" s="154">
        <v>3</v>
      </c>
      <c r="M42" s="155">
        <v>3</v>
      </c>
      <c r="N42" s="154">
        <v>3</v>
      </c>
    </row>
    <row r="43" spans="1:14" ht="15.75" x14ac:dyDescent="0.25">
      <c r="A43" s="152">
        <v>40</v>
      </c>
      <c r="B43" s="153" t="s">
        <v>155</v>
      </c>
      <c r="C43" s="154">
        <v>3</v>
      </c>
      <c r="D43" s="154">
        <v>3</v>
      </c>
      <c r="E43" s="154">
        <v>3</v>
      </c>
      <c r="F43" s="155">
        <v>3</v>
      </c>
      <c r="G43" s="155">
        <v>3</v>
      </c>
      <c r="H43" s="154">
        <v>3</v>
      </c>
      <c r="I43" s="154">
        <v>3</v>
      </c>
      <c r="J43" s="155">
        <v>3</v>
      </c>
      <c r="K43" s="155">
        <v>2</v>
      </c>
      <c r="L43" s="154">
        <v>3</v>
      </c>
      <c r="M43" s="155">
        <v>3</v>
      </c>
      <c r="N43" s="154">
        <v>3</v>
      </c>
    </row>
    <row r="44" spans="1:14" ht="15.75" x14ac:dyDescent="0.25">
      <c r="A44" s="152">
        <v>41</v>
      </c>
      <c r="B44" s="153" t="s">
        <v>159</v>
      </c>
      <c r="C44" s="154">
        <v>3</v>
      </c>
      <c r="D44" s="154">
        <v>3</v>
      </c>
      <c r="E44" s="154">
        <v>3</v>
      </c>
      <c r="F44" s="155">
        <v>3</v>
      </c>
      <c r="G44" s="155">
        <v>3</v>
      </c>
      <c r="H44" s="154">
        <v>3</v>
      </c>
      <c r="I44" s="154">
        <v>3</v>
      </c>
      <c r="J44" s="155">
        <v>3</v>
      </c>
      <c r="K44" s="155">
        <v>3</v>
      </c>
      <c r="L44" s="154">
        <v>3</v>
      </c>
      <c r="M44" s="155">
        <v>3</v>
      </c>
      <c r="N44" s="154">
        <v>3</v>
      </c>
    </row>
    <row r="45" spans="1:14" ht="15.75" x14ac:dyDescent="0.25">
      <c r="A45" s="152">
        <v>42</v>
      </c>
      <c r="B45" s="153" t="s">
        <v>161</v>
      </c>
      <c r="C45" s="154">
        <v>3</v>
      </c>
      <c r="D45" s="154">
        <v>3</v>
      </c>
      <c r="E45" s="154">
        <v>3</v>
      </c>
      <c r="F45" s="155">
        <v>3</v>
      </c>
      <c r="G45" s="155">
        <v>3</v>
      </c>
      <c r="H45" s="154">
        <v>3</v>
      </c>
      <c r="I45" s="154">
        <v>3</v>
      </c>
      <c r="J45" s="155">
        <v>3</v>
      </c>
      <c r="K45" s="155">
        <v>3</v>
      </c>
      <c r="L45" s="154">
        <v>3</v>
      </c>
      <c r="M45" s="155">
        <v>3</v>
      </c>
      <c r="N45" s="154">
        <v>3</v>
      </c>
    </row>
    <row r="46" spans="1:14" ht="15.75" x14ac:dyDescent="0.25">
      <c r="A46" s="152">
        <v>43</v>
      </c>
      <c r="B46" s="153" t="s">
        <v>163</v>
      </c>
      <c r="C46" s="154">
        <v>3</v>
      </c>
      <c r="D46" s="154">
        <v>3</v>
      </c>
      <c r="E46" s="154">
        <v>3</v>
      </c>
      <c r="F46" s="155">
        <v>3</v>
      </c>
      <c r="G46" s="155">
        <v>3</v>
      </c>
      <c r="H46" s="154">
        <v>3</v>
      </c>
      <c r="I46" s="154">
        <v>3</v>
      </c>
      <c r="J46" s="155">
        <v>3</v>
      </c>
      <c r="K46" s="155">
        <v>3</v>
      </c>
      <c r="L46" s="154">
        <v>3</v>
      </c>
      <c r="M46" s="155">
        <v>3</v>
      </c>
      <c r="N46" s="154">
        <v>3</v>
      </c>
    </row>
    <row r="47" spans="1:14" ht="15.75" x14ac:dyDescent="0.25">
      <c r="A47" s="152">
        <v>44</v>
      </c>
      <c r="B47" s="153" t="s">
        <v>166</v>
      </c>
      <c r="C47" s="154">
        <v>3</v>
      </c>
      <c r="D47" s="154">
        <v>3</v>
      </c>
      <c r="E47" s="154">
        <v>3</v>
      </c>
      <c r="F47" s="155">
        <v>3</v>
      </c>
      <c r="G47" s="155">
        <v>3</v>
      </c>
      <c r="H47" s="154">
        <v>3</v>
      </c>
      <c r="I47" s="154">
        <v>3</v>
      </c>
      <c r="J47" s="155">
        <v>3</v>
      </c>
      <c r="K47" s="155">
        <v>3</v>
      </c>
      <c r="L47" s="154">
        <v>3</v>
      </c>
      <c r="M47" s="155">
        <v>3</v>
      </c>
      <c r="N47" s="154">
        <v>3</v>
      </c>
    </row>
    <row r="48" spans="1:14" ht="15.75" x14ac:dyDescent="0.25">
      <c r="A48" s="152">
        <v>45</v>
      </c>
      <c r="B48" s="153" t="s">
        <v>169</v>
      </c>
      <c r="C48" s="154">
        <v>3</v>
      </c>
      <c r="D48" s="154">
        <v>3</v>
      </c>
      <c r="E48" s="154">
        <v>4</v>
      </c>
      <c r="F48" s="155">
        <v>3</v>
      </c>
      <c r="G48" s="155">
        <v>3</v>
      </c>
      <c r="H48" s="154">
        <v>4</v>
      </c>
      <c r="I48" s="154">
        <v>4</v>
      </c>
      <c r="J48" s="155">
        <v>3</v>
      </c>
      <c r="K48" s="155">
        <v>3</v>
      </c>
      <c r="L48" s="154">
        <v>4</v>
      </c>
      <c r="M48" s="155">
        <v>3</v>
      </c>
      <c r="N48" s="154">
        <v>3</v>
      </c>
    </row>
    <row r="49" spans="1:18" ht="15.75" x14ac:dyDescent="0.2">
      <c r="A49" s="156" t="s">
        <v>173</v>
      </c>
      <c r="B49" s="156"/>
      <c r="C49" s="157">
        <f>SUM(C4:E48)</f>
        <v>435</v>
      </c>
      <c r="D49" s="157"/>
      <c r="E49" s="157"/>
      <c r="F49" s="157">
        <f>SUM(F4:G48)</f>
        <v>292</v>
      </c>
      <c r="G49" s="157"/>
      <c r="H49" s="157">
        <f>SUM(H4:I48)</f>
        <v>289</v>
      </c>
      <c r="I49" s="157"/>
      <c r="J49" s="157">
        <f>SUM(J4:K48)</f>
        <v>294</v>
      </c>
      <c r="K49" s="157"/>
      <c r="L49" s="158">
        <f>SUM(L4:L48)</f>
        <v>147</v>
      </c>
      <c r="M49" s="158">
        <f>SUM(M4:M48)</f>
        <v>150</v>
      </c>
      <c r="N49" s="158">
        <f>SUM(N4:N48)</f>
        <v>149</v>
      </c>
    </row>
    <row r="50" spans="1:18" ht="15.75" x14ac:dyDescent="0.2">
      <c r="A50" s="156" t="s">
        <v>174</v>
      </c>
      <c r="B50" s="156"/>
      <c r="C50" s="159">
        <f>AVERAGE(C4:E48)</f>
        <v>3.2222222222222223</v>
      </c>
      <c r="D50" s="159"/>
      <c r="E50" s="159"/>
      <c r="F50" s="159">
        <f>F49/90</f>
        <v>3.2444444444444445</v>
      </c>
      <c r="G50" s="159"/>
      <c r="H50" s="159">
        <f>H49/90</f>
        <v>3.2111111111111112</v>
      </c>
      <c r="I50" s="159"/>
      <c r="J50" s="159">
        <f>J49/90</f>
        <v>3.2666666666666666</v>
      </c>
      <c r="K50" s="159"/>
      <c r="L50" s="160">
        <f>L49/45</f>
        <v>3.2666666666666666</v>
      </c>
      <c r="M50" s="160">
        <f t="shared" ref="M50:N50" si="0">M49/45</f>
        <v>3.3333333333333335</v>
      </c>
      <c r="N50" s="160">
        <f t="shared" si="0"/>
        <v>3.3111111111111109</v>
      </c>
    </row>
    <row r="51" spans="1:18" ht="15.75" x14ac:dyDescent="0.2">
      <c r="A51" s="156" t="s">
        <v>344</v>
      </c>
      <c r="B51" s="156"/>
      <c r="C51" s="161">
        <f>C49/(4*3*45)</f>
        <v>0.80555555555555558</v>
      </c>
      <c r="D51" s="161"/>
      <c r="E51" s="161"/>
      <c r="F51" s="161">
        <f>F49/(4*45*2)</f>
        <v>0.81111111111111112</v>
      </c>
      <c r="G51" s="161"/>
      <c r="H51" s="161">
        <f t="shared" ref="H51" si="1">H49/(4*45*2)</f>
        <v>0.80277777777777781</v>
      </c>
      <c r="I51" s="161"/>
      <c r="J51" s="161">
        <f t="shared" ref="J51" si="2">J49/(4*45*2)</f>
        <v>0.81666666666666665</v>
      </c>
      <c r="K51" s="161"/>
      <c r="L51" s="162">
        <f>L49/(4*45)</f>
        <v>0.81666666666666665</v>
      </c>
      <c r="M51" s="162">
        <f t="shared" ref="M51:N51" si="3">M49/(4*45)</f>
        <v>0.83333333333333337</v>
      </c>
      <c r="N51" s="162">
        <f t="shared" si="3"/>
        <v>0.82777777777777772</v>
      </c>
    </row>
    <row r="54" spans="1:18" ht="12.75" customHeight="1" x14ac:dyDescent="0.2">
      <c r="B54" s="5" t="s">
        <v>324</v>
      </c>
    </row>
    <row r="56" spans="1:18" ht="12.75" customHeight="1" x14ac:dyDescent="0.2">
      <c r="A56" s="163" t="s">
        <v>172</v>
      </c>
      <c r="B56" s="163" t="s">
        <v>323</v>
      </c>
      <c r="C56" s="170" t="s">
        <v>176</v>
      </c>
      <c r="D56" s="171"/>
      <c r="E56" s="171"/>
      <c r="F56" s="172"/>
      <c r="G56" s="170" t="s">
        <v>177</v>
      </c>
      <c r="H56" s="171"/>
      <c r="I56" s="171"/>
      <c r="J56" s="172"/>
      <c r="K56" s="170" t="s">
        <v>178</v>
      </c>
      <c r="L56" s="171"/>
      <c r="M56" s="171"/>
      <c r="N56" s="172"/>
      <c r="O56" s="170" t="s">
        <v>179</v>
      </c>
      <c r="P56" s="171"/>
      <c r="Q56" s="171"/>
      <c r="R56" s="172"/>
    </row>
    <row r="57" spans="1:18" ht="15.75" x14ac:dyDescent="0.2">
      <c r="A57" s="163"/>
      <c r="B57" s="163"/>
      <c r="C57" s="164" t="s">
        <v>325</v>
      </c>
      <c r="D57" s="164" t="s">
        <v>326</v>
      </c>
      <c r="E57" s="164" t="s">
        <v>327</v>
      </c>
      <c r="F57" s="164" t="s">
        <v>328</v>
      </c>
      <c r="G57" s="164" t="s">
        <v>336</v>
      </c>
      <c r="H57" s="164" t="s">
        <v>337</v>
      </c>
      <c r="I57" s="164" t="s">
        <v>338</v>
      </c>
      <c r="J57" s="164" t="s">
        <v>339</v>
      </c>
      <c r="K57" s="164" t="s">
        <v>340</v>
      </c>
      <c r="L57" s="164" t="s">
        <v>341</v>
      </c>
      <c r="M57" s="164" t="s">
        <v>342</v>
      </c>
      <c r="N57" s="164" t="s">
        <v>343</v>
      </c>
      <c r="O57" s="164" t="s">
        <v>345</v>
      </c>
      <c r="P57" s="164" t="s">
        <v>346</v>
      </c>
      <c r="Q57" s="164" t="s">
        <v>347</v>
      </c>
      <c r="R57" s="164" t="s">
        <v>348</v>
      </c>
    </row>
    <row r="58" spans="1:18" ht="15.75" x14ac:dyDescent="0.25">
      <c r="A58" s="165">
        <v>1</v>
      </c>
      <c r="B58" s="166" t="s">
        <v>33</v>
      </c>
      <c r="C58" s="173">
        <v>4</v>
      </c>
      <c r="D58" s="173">
        <v>4</v>
      </c>
      <c r="E58" s="173">
        <v>4</v>
      </c>
      <c r="F58" s="173">
        <v>4</v>
      </c>
      <c r="G58" s="173">
        <v>4</v>
      </c>
      <c r="H58" s="173">
        <v>3</v>
      </c>
      <c r="I58" s="173">
        <v>3</v>
      </c>
      <c r="J58" s="173">
        <v>3</v>
      </c>
      <c r="K58" s="173">
        <v>4</v>
      </c>
      <c r="L58" s="173">
        <v>3</v>
      </c>
      <c r="M58" s="173">
        <v>4</v>
      </c>
      <c r="N58" s="173">
        <v>4</v>
      </c>
      <c r="O58" s="173">
        <v>3</v>
      </c>
      <c r="P58" s="173">
        <v>3</v>
      </c>
      <c r="Q58" s="173">
        <v>3</v>
      </c>
      <c r="R58" s="173">
        <v>3</v>
      </c>
    </row>
    <row r="59" spans="1:18" ht="15.75" x14ac:dyDescent="0.25">
      <c r="A59" s="165">
        <v>2</v>
      </c>
      <c r="B59" s="166" t="s">
        <v>39</v>
      </c>
      <c r="C59" s="173">
        <v>2</v>
      </c>
      <c r="D59" s="173">
        <v>3</v>
      </c>
      <c r="E59" s="173">
        <v>3</v>
      </c>
      <c r="F59" s="173">
        <v>2</v>
      </c>
      <c r="G59" s="173">
        <v>3</v>
      </c>
      <c r="H59" s="173">
        <v>2</v>
      </c>
      <c r="I59" s="173">
        <v>3</v>
      </c>
      <c r="J59" s="173">
        <v>4</v>
      </c>
      <c r="K59" s="173">
        <v>4</v>
      </c>
      <c r="L59" s="173">
        <v>3</v>
      </c>
      <c r="M59" s="173">
        <v>3</v>
      </c>
      <c r="N59" s="173">
        <v>2</v>
      </c>
      <c r="O59" s="173">
        <v>4</v>
      </c>
      <c r="P59" s="173">
        <v>3</v>
      </c>
      <c r="Q59" s="173">
        <v>4</v>
      </c>
      <c r="R59" s="173">
        <v>4</v>
      </c>
    </row>
    <row r="60" spans="1:18" ht="15.75" x14ac:dyDescent="0.25">
      <c r="A60" s="165">
        <v>3</v>
      </c>
      <c r="B60" s="166" t="s">
        <v>43</v>
      </c>
      <c r="C60" s="173">
        <v>3</v>
      </c>
      <c r="D60" s="173">
        <v>3</v>
      </c>
      <c r="E60" s="173">
        <v>4</v>
      </c>
      <c r="F60" s="173">
        <v>3</v>
      </c>
      <c r="G60" s="173">
        <v>3</v>
      </c>
      <c r="H60" s="173">
        <v>2</v>
      </c>
      <c r="I60" s="173">
        <v>4</v>
      </c>
      <c r="J60" s="173">
        <v>3</v>
      </c>
      <c r="K60" s="173">
        <v>3</v>
      </c>
      <c r="L60" s="173">
        <v>2</v>
      </c>
      <c r="M60" s="173">
        <v>3</v>
      </c>
      <c r="N60" s="173">
        <v>4</v>
      </c>
      <c r="O60" s="173">
        <v>3</v>
      </c>
      <c r="P60" s="173">
        <v>4</v>
      </c>
      <c r="Q60" s="173">
        <v>3</v>
      </c>
      <c r="R60" s="173">
        <v>4</v>
      </c>
    </row>
    <row r="61" spans="1:18" ht="15.75" x14ac:dyDescent="0.25">
      <c r="A61" s="165">
        <v>4</v>
      </c>
      <c r="B61" s="166" t="s">
        <v>46</v>
      </c>
      <c r="C61" s="173">
        <v>3</v>
      </c>
      <c r="D61" s="173">
        <v>3</v>
      </c>
      <c r="E61" s="173">
        <v>3</v>
      </c>
      <c r="F61" s="173">
        <v>3</v>
      </c>
      <c r="G61" s="173">
        <v>3</v>
      </c>
      <c r="H61" s="173">
        <v>3</v>
      </c>
      <c r="I61" s="173">
        <v>3</v>
      </c>
      <c r="J61" s="173">
        <v>3</v>
      </c>
      <c r="K61" s="173">
        <v>4</v>
      </c>
      <c r="L61" s="173">
        <v>3</v>
      </c>
      <c r="M61" s="173">
        <v>3</v>
      </c>
      <c r="N61" s="173">
        <v>4</v>
      </c>
      <c r="O61" s="173">
        <v>3</v>
      </c>
      <c r="P61" s="173">
        <v>3</v>
      </c>
      <c r="Q61" s="173">
        <v>4</v>
      </c>
      <c r="R61" s="173">
        <v>2</v>
      </c>
    </row>
    <row r="62" spans="1:18" ht="15.75" x14ac:dyDescent="0.25">
      <c r="A62" s="165">
        <v>5</v>
      </c>
      <c r="B62" s="166" t="s">
        <v>49</v>
      </c>
      <c r="C62" s="173">
        <v>4</v>
      </c>
      <c r="D62" s="173">
        <v>4</v>
      </c>
      <c r="E62" s="173">
        <v>3</v>
      </c>
      <c r="F62" s="173">
        <v>3</v>
      </c>
      <c r="G62" s="173">
        <v>4</v>
      </c>
      <c r="H62" s="173">
        <v>3</v>
      </c>
      <c r="I62" s="173">
        <v>3</v>
      </c>
      <c r="J62" s="173">
        <v>3</v>
      </c>
      <c r="K62" s="173">
        <v>3</v>
      </c>
      <c r="L62" s="173">
        <v>3</v>
      </c>
      <c r="M62" s="173">
        <v>2</v>
      </c>
      <c r="N62" s="173">
        <v>3</v>
      </c>
      <c r="O62" s="173">
        <v>3</v>
      </c>
      <c r="P62" s="173">
        <v>3</v>
      </c>
      <c r="Q62" s="173">
        <v>3</v>
      </c>
      <c r="R62" s="173">
        <v>3</v>
      </c>
    </row>
    <row r="63" spans="1:18" ht="15.75" x14ac:dyDescent="0.25">
      <c r="A63" s="165">
        <v>6</v>
      </c>
      <c r="B63" s="166" t="s">
        <v>52</v>
      </c>
      <c r="C63" s="173">
        <v>3</v>
      </c>
      <c r="D63" s="173">
        <v>3</v>
      </c>
      <c r="E63" s="173">
        <v>3</v>
      </c>
      <c r="F63" s="173">
        <v>3</v>
      </c>
      <c r="G63" s="173">
        <v>3</v>
      </c>
      <c r="H63" s="173">
        <v>3</v>
      </c>
      <c r="I63" s="173">
        <v>3</v>
      </c>
      <c r="J63" s="173">
        <v>4</v>
      </c>
      <c r="K63" s="173">
        <v>4</v>
      </c>
      <c r="L63" s="173">
        <v>2</v>
      </c>
      <c r="M63" s="173">
        <v>2</v>
      </c>
      <c r="N63" s="173">
        <v>3</v>
      </c>
      <c r="O63" s="173">
        <v>3</v>
      </c>
      <c r="P63" s="173">
        <v>3</v>
      </c>
      <c r="Q63" s="173">
        <v>4</v>
      </c>
      <c r="R63" s="173">
        <v>3</v>
      </c>
    </row>
    <row r="64" spans="1:18" ht="15.75" x14ac:dyDescent="0.25">
      <c r="A64" s="165">
        <v>7</v>
      </c>
      <c r="B64" s="166" t="s">
        <v>55</v>
      </c>
      <c r="C64" s="173">
        <v>2</v>
      </c>
      <c r="D64" s="173">
        <v>3</v>
      </c>
      <c r="E64" s="173">
        <v>3</v>
      </c>
      <c r="F64" s="173">
        <v>2</v>
      </c>
      <c r="G64" s="173">
        <v>3</v>
      </c>
      <c r="H64" s="173">
        <v>3</v>
      </c>
      <c r="I64" s="173">
        <v>3</v>
      </c>
      <c r="J64" s="173">
        <v>3</v>
      </c>
      <c r="K64" s="173">
        <v>3</v>
      </c>
      <c r="L64" s="173">
        <v>3</v>
      </c>
      <c r="M64" s="173">
        <v>3</v>
      </c>
      <c r="N64" s="173">
        <v>3</v>
      </c>
      <c r="O64" s="173">
        <v>2</v>
      </c>
      <c r="P64" s="173">
        <v>3</v>
      </c>
      <c r="Q64" s="173">
        <v>3</v>
      </c>
      <c r="R64" s="173">
        <v>2</v>
      </c>
    </row>
    <row r="65" spans="1:18" ht="15.75" x14ac:dyDescent="0.25">
      <c r="A65" s="165">
        <v>8</v>
      </c>
      <c r="B65" s="166" t="s">
        <v>58</v>
      </c>
      <c r="C65" s="173">
        <v>4</v>
      </c>
      <c r="D65" s="173">
        <v>3</v>
      </c>
      <c r="E65" s="173">
        <v>3</v>
      </c>
      <c r="F65" s="173">
        <v>3</v>
      </c>
      <c r="G65" s="173">
        <v>3</v>
      </c>
      <c r="H65" s="173">
        <v>4</v>
      </c>
      <c r="I65" s="173">
        <v>4</v>
      </c>
      <c r="J65" s="173">
        <v>3</v>
      </c>
      <c r="K65" s="173">
        <v>3</v>
      </c>
      <c r="L65" s="173">
        <v>3</v>
      </c>
      <c r="M65" s="173">
        <v>4</v>
      </c>
      <c r="N65" s="173">
        <v>3</v>
      </c>
      <c r="O65" s="173">
        <v>4</v>
      </c>
      <c r="P65" s="173">
        <v>3</v>
      </c>
      <c r="Q65" s="173">
        <v>4</v>
      </c>
      <c r="R65" s="173">
        <v>3</v>
      </c>
    </row>
    <row r="66" spans="1:18" ht="15.75" x14ac:dyDescent="0.25">
      <c r="A66" s="165">
        <v>9</v>
      </c>
      <c r="B66" s="166" t="s">
        <v>61</v>
      </c>
      <c r="C66" s="173">
        <v>4</v>
      </c>
      <c r="D66" s="173">
        <v>4</v>
      </c>
      <c r="E66" s="173">
        <v>4</v>
      </c>
      <c r="F66" s="173">
        <v>3</v>
      </c>
      <c r="G66" s="173">
        <v>4</v>
      </c>
      <c r="H66" s="173">
        <v>3</v>
      </c>
      <c r="I66" s="173">
        <v>3</v>
      </c>
      <c r="J66" s="173">
        <v>3</v>
      </c>
      <c r="K66" s="173">
        <v>4</v>
      </c>
      <c r="L66" s="173">
        <v>3</v>
      </c>
      <c r="M66" s="173">
        <v>3</v>
      </c>
      <c r="N66" s="173">
        <v>4</v>
      </c>
      <c r="O66" s="173">
        <v>3</v>
      </c>
      <c r="P66" s="173">
        <v>3</v>
      </c>
      <c r="Q66" s="173">
        <v>3</v>
      </c>
      <c r="R66" s="173">
        <v>4</v>
      </c>
    </row>
    <row r="67" spans="1:18" ht="15.75" x14ac:dyDescent="0.25">
      <c r="A67" s="165">
        <v>10</v>
      </c>
      <c r="B67" s="166" t="s">
        <v>64</v>
      </c>
      <c r="C67" s="173">
        <v>4</v>
      </c>
      <c r="D67" s="173">
        <v>4</v>
      </c>
      <c r="E67" s="173">
        <v>4</v>
      </c>
      <c r="F67" s="173">
        <v>3</v>
      </c>
      <c r="G67" s="173">
        <v>3</v>
      </c>
      <c r="H67" s="173">
        <v>3</v>
      </c>
      <c r="I67" s="173">
        <v>4</v>
      </c>
      <c r="J67" s="173">
        <v>3</v>
      </c>
      <c r="K67" s="173">
        <v>4</v>
      </c>
      <c r="L67" s="173">
        <v>3</v>
      </c>
      <c r="M67" s="173">
        <v>3</v>
      </c>
      <c r="N67" s="173">
        <v>4</v>
      </c>
      <c r="O67" s="173">
        <v>4</v>
      </c>
      <c r="P67" s="173">
        <v>4</v>
      </c>
      <c r="Q67" s="173">
        <v>3</v>
      </c>
      <c r="R67" s="173">
        <v>4</v>
      </c>
    </row>
    <row r="68" spans="1:18" ht="15.75" x14ac:dyDescent="0.25">
      <c r="A68" s="165">
        <v>11</v>
      </c>
      <c r="B68" s="166" t="s">
        <v>67</v>
      </c>
      <c r="C68" s="173">
        <v>4</v>
      </c>
      <c r="D68" s="173">
        <v>4</v>
      </c>
      <c r="E68" s="173">
        <v>4</v>
      </c>
      <c r="F68" s="173">
        <v>4</v>
      </c>
      <c r="G68" s="173">
        <v>4</v>
      </c>
      <c r="H68" s="173">
        <v>4</v>
      </c>
      <c r="I68" s="173">
        <v>4</v>
      </c>
      <c r="J68" s="173">
        <v>4</v>
      </c>
      <c r="K68" s="173">
        <v>4</v>
      </c>
      <c r="L68" s="173">
        <v>4</v>
      </c>
      <c r="M68" s="173">
        <v>4</v>
      </c>
      <c r="N68" s="173">
        <v>4</v>
      </c>
      <c r="O68" s="173">
        <v>4</v>
      </c>
      <c r="P68" s="173">
        <v>4</v>
      </c>
      <c r="Q68" s="173">
        <v>4</v>
      </c>
      <c r="R68" s="173">
        <v>4</v>
      </c>
    </row>
    <row r="69" spans="1:18" ht="15.75" x14ac:dyDescent="0.25">
      <c r="A69" s="165">
        <v>12</v>
      </c>
      <c r="B69" s="166" t="s">
        <v>70</v>
      </c>
      <c r="C69" s="173">
        <v>2</v>
      </c>
      <c r="D69" s="173">
        <v>4</v>
      </c>
      <c r="E69" s="173">
        <v>2</v>
      </c>
      <c r="F69" s="173">
        <v>3</v>
      </c>
      <c r="G69" s="173">
        <v>3</v>
      </c>
      <c r="H69" s="173">
        <v>3</v>
      </c>
      <c r="I69" s="173">
        <v>3</v>
      </c>
      <c r="J69" s="173">
        <v>3</v>
      </c>
      <c r="K69" s="173">
        <v>3</v>
      </c>
      <c r="L69" s="173">
        <v>2</v>
      </c>
      <c r="M69" s="173">
        <v>2</v>
      </c>
      <c r="N69" s="173">
        <v>3</v>
      </c>
      <c r="O69" s="173">
        <v>3</v>
      </c>
      <c r="P69" s="173">
        <v>2</v>
      </c>
      <c r="Q69" s="173">
        <v>3</v>
      </c>
      <c r="R69" s="173">
        <v>3</v>
      </c>
    </row>
    <row r="70" spans="1:18" ht="15.75" x14ac:dyDescent="0.25">
      <c r="A70" s="165">
        <v>13</v>
      </c>
      <c r="B70" s="166" t="s">
        <v>73</v>
      </c>
      <c r="C70" s="173">
        <v>4</v>
      </c>
      <c r="D70" s="173">
        <v>3</v>
      </c>
      <c r="E70" s="173">
        <v>3</v>
      </c>
      <c r="F70" s="173">
        <v>2</v>
      </c>
      <c r="G70" s="173">
        <v>3</v>
      </c>
      <c r="H70" s="173">
        <v>2</v>
      </c>
      <c r="I70" s="173">
        <v>2</v>
      </c>
      <c r="J70" s="173">
        <v>3</v>
      </c>
      <c r="K70" s="173">
        <v>3</v>
      </c>
      <c r="L70" s="173">
        <v>3</v>
      </c>
      <c r="M70" s="173">
        <v>2</v>
      </c>
      <c r="N70" s="173">
        <v>3</v>
      </c>
      <c r="O70" s="173">
        <v>4</v>
      </c>
      <c r="P70" s="173">
        <v>4</v>
      </c>
      <c r="Q70" s="173">
        <v>4</v>
      </c>
      <c r="R70" s="173">
        <v>4</v>
      </c>
    </row>
    <row r="71" spans="1:18" ht="15.75" x14ac:dyDescent="0.25">
      <c r="A71" s="165">
        <v>14</v>
      </c>
      <c r="B71" s="166" t="s">
        <v>76</v>
      </c>
      <c r="C71" s="173">
        <v>4</v>
      </c>
      <c r="D71" s="173">
        <v>3</v>
      </c>
      <c r="E71" s="173">
        <v>2</v>
      </c>
      <c r="F71" s="173">
        <v>2</v>
      </c>
      <c r="G71" s="173">
        <v>4</v>
      </c>
      <c r="H71" s="173">
        <v>3</v>
      </c>
      <c r="I71" s="173">
        <v>3</v>
      </c>
      <c r="J71" s="173">
        <v>3</v>
      </c>
      <c r="K71" s="173">
        <v>3</v>
      </c>
      <c r="L71" s="173">
        <v>3</v>
      </c>
      <c r="M71" s="173">
        <v>3</v>
      </c>
      <c r="N71" s="173">
        <v>3</v>
      </c>
      <c r="O71" s="173">
        <v>3</v>
      </c>
      <c r="P71" s="173">
        <v>3</v>
      </c>
      <c r="Q71" s="173">
        <v>3</v>
      </c>
      <c r="R71" s="173">
        <v>3</v>
      </c>
    </row>
    <row r="72" spans="1:18" ht="15.75" x14ac:dyDescent="0.25">
      <c r="A72" s="165">
        <v>15</v>
      </c>
      <c r="B72" s="166" t="s">
        <v>79</v>
      </c>
      <c r="C72" s="173">
        <v>4</v>
      </c>
      <c r="D72" s="173">
        <v>4</v>
      </c>
      <c r="E72" s="173">
        <v>4</v>
      </c>
      <c r="F72" s="173">
        <v>4</v>
      </c>
      <c r="G72" s="173">
        <v>4</v>
      </c>
      <c r="H72" s="173">
        <v>3</v>
      </c>
      <c r="I72" s="173">
        <v>3</v>
      </c>
      <c r="J72" s="173">
        <v>4</v>
      </c>
      <c r="K72" s="173">
        <v>4</v>
      </c>
      <c r="L72" s="173">
        <v>4</v>
      </c>
      <c r="M72" s="173">
        <v>3</v>
      </c>
      <c r="N72" s="173">
        <v>4</v>
      </c>
      <c r="O72" s="173">
        <v>3</v>
      </c>
      <c r="P72" s="173">
        <v>3</v>
      </c>
      <c r="Q72" s="173">
        <v>4</v>
      </c>
      <c r="R72" s="173">
        <v>3</v>
      </c>
    </row>
    <row r="73" spans="1:18" ht="15.75" x14ac:dyDescent="0.25">
      <c r="A73" s="165">
        <v>16</v>
      </c>
      <c r="B73" s="166" t="s">
        <v>82</v>
      </c>
      <c r="C73" s="173">
        <v>4</v>
      </c>
      <c r="D73" s="173">
        <v>4</v>
      </c>
      <c r="E73" s="173">
        <v>4</v>
      </c>
      <c r="F73" s="173">
        <v>4</v>
      </c>
      <c r="G73" s="173">
        <v>4</v>
      </c>
      <c r="H73" s="173">
        <v>4</v>
      </c>
      <c r="I73" s="173">
        <v>4</v>
      </c>
      <c r="J73" s="173">
        <v>3</v>
      </c>
      <c r="K73" s="173">
        <v>4</v>
      </c>
      <c r="L73" s="173">
        <v>3</v>
      </c>
      <c r="M73" s="173">
        <v>3</v>
      </c>
      <c r="N73" s="173">
        <v>4</v>
      </c>
      <c r="O73" s="173">
        <v>4</v>
      </c>
      <c r="P73" s="173">
        <v>4</v>
      </c>
      <c r="Q73" s="173">
        <v>4</v>
      </c>
      <c r="R73" s="173">
        <v>3</v>
      </c>
    </row>
    <row r="74" spans="1:18" ht="15.75" x14ac:dyDescent="0.25">
      <c r="A74" s="165">
        <v>17</v>
      </c>
      <c r="B74" s="166" t="s">
        <v>85</v>
      </c>
      <c r="C74" s="173">
        <v>4</v>
      </c>
      <c r="D74" s="173">
        <v>4</v>
      </c>
      <c r="E74" s="173">
        <v>4</v>
      </c>
      <c r="F74" s="173">
        <v>4</v>
      </c>
      <c r="G74" s="173">
        <v>4</v>
      </c>
      <c r="H74" s="173">
        <v>3</v>
      </c>
      <c r="I74" s="173">
        <v>4</v>
      </c>
      <c r="J74" s="173">
        <v>4</v>
      </c>
      <c r="K74" s="173">
        <v>4</v>
      </c>
      <c r="L74" s="173">
        <v>3</v>
      </c>
      <c r="M74" s="173">
        <v>3</v>
      </c>
      <c r="N74" s="173">
        <v>4</v>
      </c>
      <c r="O74" s="173">
        <v>4</v>
      </c>
      <c r="P74" s="173">
        <v>4</v>
      </c>
      <c r="Q74" s="173">
        <v>4</v>
      </c>
      <c r="R74" s="173">
        <v>3</v>
      </c>
    </row>
    <row r="75" spans="1:18" ht="15.75" x14ac:dyDescent="0.25">
      <c r="A75" s="165">
        <v>18</v>
      </c>
      <c r="B75" s="166" t="s">
        <v>88</v>
      </c>
      <c r="C75" s="173">
        <v>3</v>
      </c>
      <c r="D75" s="173">
        <v>3</v>
      </c>
      <c r="E75" s="173">
        <v>3</v>
      </c>
      <c r="F75" s="173">
        <v>3</v>
      </c>
      <c r="G75" s="173">
        <v>3</v>
      </c>
      <c r="H75" s="173">
        <v>3</v>
      </c>
      <c r="I75" s="173">
        <v>3</v>
      </c>
      <c r="J75" s="173">
        <v>3</v>
      </c>
      <c r="K75" s="173">
        <v>3</v>
      </c>
      <c r="L75" s="173">
        <v>3</v>
      </c>
      <c r="M75" s="173">
        <v>3</v>
      </c>
      <c r="N75" s="173">
        <v>3</v>
      </c>
      <c r="O75" s="173">
        <v>3</v>
      </c>
      <c r="P75" s="173">
        <v>3</v>
      </c>
      <c r="Q75" s="173">
        <v>3</v>
      </c>
      <c r="R75" s="173">
        <v>3</v>
      </c>
    </row>
    <row r="76" spans="1:18" ht="15.75" x14ac:dyDescent="0.25">
      <c r="A76" s="165">
        <v>19</v>
      </c>
      <c r="B76" s="166" t="s">
        <v>91</v>
      </c>
      <c r="C76" s="173">
        <v>3</v>
      </c>
      <c r="D76" s="173">
        <v>3</v>
      </c>
      <c r="E76" s="173">
        <v>3</v>
      </c>
      <c r="F76" s="173">
        <v>3</v>
      </c>
      <c r="G76" s="173">
        <v>3</v>
      </c>
      <c r="H76" s="173">
        <v>3</v>
      </c>
      <c r="I76" s="173">
        <v>3</v>
      </c>
      <c r="J76" s="173">
        <v>3</v>
      </c>
      <c r="K76" s="173">
        <v>3</v>
      </c>
      <c r="L76" s="173">
        <v>3</v>
      </c>
      <c r="M76" s="173">
        <v>3</v>
      </c>
      <c r="N76" s="173">
        <v>3</v>
      </c>
      <c r="O76" s="173">
        <v>3</v>
      </c>
      <c r="P76" s="173">
        <v>3</v>
      </c>
      <c r="Q76" s="173">
        <v>3</v>
      </c>
      <c r="R76" s="173">
        <v>3</v>
      </c>
    </row>
    <row r="77" spans="1:18" ht="15.75" x14ac:dyDescent="0.25">
      <c r="A77" s="165">
        <v>20</v>
      </c>
      <c r="B77" s="166" t="s">
        <v>95</v>
      </c>
      <c r="C77" s="173">
        <v>4</v>
      </c>
      <c r="D77" s="173">
        <v>4</v>
      </c>
      <c r="E77" s="173">
        <v>4</v>
      </c>
      <c r="F77" s="173">
        <v>4</v>
      </c>
      <c r="G77" s="173">
        <v>3</v>
      </c>
      <c r="H77" s="173">
        <v>3</v>
      </c>
      <c r="I77" s="173">
        <v>3</v>
      </c>
      <c r="J77" s="173">
        <v>3</v>
      </c>
      <c r="K77" s="173">
        <v>3</v>
      </c>
      <c r="L77" s="173">
        <v>4</v>
      </c>
      <c r="M77" s="173">
        <v>4</v>
      </c>
      <c r="N77" s="173">
        <v>4</v>
      </c>
      <c r="O77" s="173">
        <v>3</v>
      </c>
      <c r="P77" s="173">
        <v>3</v>
      </c>
      <c r="Q77" s="173">
        <v>4</v>
      </c>
      <c r="R77" s="173">
        <v>3</v>
      </c>
    </row>
    <row r="78" spans="1:18" ht="15.75" x14ac:dyDescent="0.25">
      <c r="A78" s="165">
        <v>21</v>
      </c>
      <c r="B78" s="166" t="s">
        <v>98</v>
      </c>
      <c r="C78" s="173">
        <v>4</v>
      </c>
      <c r="D78" s="173">
        <v>4</v>
      </c>
      <c r="E78" s="173">
        <v>3</v>
      </c>
      <c r="F78" s="173">
        <v>3</v>
      </c>
      <c r="G78" s="173">
        <v>3</v>
      </c>
      <c r="H78" s="173">
        <v>4</v>
      </c>
      <c r="I78" s="173">
        <v>4</v>
      </c>
      <c r="J78" s="173">
        <v>4</v>
      </c>
      <c r="K78" s="173">
        <v>4</v>
      </c>
      <c r="L78" s="173">
        <v>4</v>
      </c>
      <c r="M78" s="173">
        <v>4</v>
      </c>
      <c r="N78" s="173">
        <v>4</v>
      </c>
      <c r="O78" s="173">
        <v>3</v>
      </c>
      <c r="P78" s="173">
        <v>3</v>
      </c>
      <c r="Q78" s="173">
        <v>4</v>
      </c>
      <c r="R78" s="173">
        <v>3</v>
      </c>
    </row>
    <row r="79" spans="1:18" ht="15.75" x14ac:dyDescent="0.25">
      <c r="A79" s="165">
        <v>22</v>
      </c>
      <c r="B79" s="166" t="s">
        <v>101</v>
      </c>
      <c r="C79" s="173">
        <v>3</v>
      </c>
      <c r="D79" s="173">
        <v>3</v>
      </c>
      <c r="E79" s="173">
        <v>3</v>
      </c>
      <c r="F79" s="173">
        <v>4</v>
      </c>
      <c r="G79" s="173">
        <v>4</v>
      </c>
      <c r="H79" s="173">
        <v>3</v>
      </c>
      <c r="I79" s="173">
        <v>3</v>
      </c>
      <c r="J79" s="173">
        <v>3</v>
      </c>
      <c r="K79" s="173">
        <v>4</v>
      </c>
      <c r="L79" s="173">
        <v>3</v>
      </c>
      <c r="M79" s="173">
        <v>3</v>
      </c>
      <c r="N79" s="173">
        <v>3</v>
      </c>
      <c r="O79" s="173">
        <v>4</v>
      </c>
      <c r="P79" s="173">
        <v>4</v>
      </c>
      <c r="Q79" s="173">
        <v>3</v>
      </c>
      <c r="R79" s="173">
        <v>3</v>
      </c>
    </row>
    <row r="80" spans="1:18" ht="15.75" x14ac:dyDescent="0.25">
      <c r="A80" s="165">
        <v>23</v>
      </c>
      <c r="B80" s="166" t="s">
        <v>104</v>
      </c>
      <c r="C80" s="173">
        <v>3</v>
      </c>
      <c r="D80" s="173">
        <v>3</v>
      </c>
      <c r="E80" s="173">
        <v>3</v>
      </c>
      <c r="F80" s="173">
        <v>3</v>
      </c>
      <c r="G80" s="173">
        <v>2</v>
      </c>
      <c r="H80" s="173">
        <v>3</v>
      </c>
      <c r="I80" s="173">
        <v>3</v>
      </c>
      <c r="J80" s="173">
        <v>3</v>
      </c>
      <c r="K80" s="173">
        <v>3</v>
      </c>
      <c r="L80" s="173">
        <v>3</v>
      </c>
      <c r="M80" s="173">
        <v>2</v>
      </c>
      <c r="N80" s="173">
        <v>3</v>
      </c>
      <c r="O80" s="173">
        <v>3</v>
      </c>
      <c r="P80" s="173">
        <v>2</v>
      </c>
      <c r="Q80" s="173">
        <v>3</v>
      </c>
      <c r="R80" s="173">
        <v>3</v>
      </c>
    </row>
    <row r="81" spans="1:18" ht="15.75" x14ac:dyDescent="0.25">
      <c r="A81" s="165">
        <v>24</v>
      </c>
      <c r="B81" s="166" t="s">
        <v>107</v>
      </c>
      <c r="C81" s="173">
        <v>3</v>
      </c>
      <c r="D81" s="173">
        <v>3</v>
      </c>
      <c r="E81" s="173">
        <v>3</v>
      </c>
      <c r="F81" s="173">
        <v>3</v>
      </c>
      <c r="G81" s="173">
        <v>3</v>
      </c>
      <c r="H81" s="173">
        <v>3</v>
      </c>
      <c r="I81" s="173">
        <v>3</v>
      </c>
      <c r="J81" s="173">
        <v>3</v>
      </c>
      <c r="K81" s="173">
        <v>3</v>
      </c>
      <c r="L81" s="173">
        <v>3</v>
      </c>
      <c r="M81" s="173">
        <v>3</v>
      </c>
      <c r="N81" s="173">
        <v>3</v>
      </c>
      <c r="O81" s="173">
        <v>3</v>
      </c>
      <c r="P81" s="173">
        <v>3</v>
      </c>
      <c r="Q81" s="173">
        <v>3</v>
      </c>
      <c r="R81" s="173">
        <v>3</v>
      </c>
    </row>
    <row r="82" spans="1:18" ht="15.75" x14ac:dyDescent="0.25">
      <c r="A82" s="165">
        <v>25</v>
      </c>
      <c r="B82" s="166" t="s">
        <v>110</v>
      </c>
      <c r="C82" s="173">
        <v>3</v>
      </c>
      <c r="D82" s="173">
        <v>3</v>
      </c>
      <c r="E82" s="173">
        <v>3</v>
      </c>
      <c r="F82" s="173">
        <v>3</v>
      </c>
      <c r="G82" s="173">
        <v>3</v>
      </c>
      <c r="H82" s="173">
        <v>3</v>
      </c>
      <c r="I82" s="173">
        <v>4</v>
      </c>
      <c r="J82" s="173">
        <v>3</v>
      </c>
      <c r="K82" s="173">
        <v>4</v>
      </c>
      <c r="L82" s="173">
        <v>3</v>
      </c>
      <c r="M82" s="173">
        <v>3</v>
      </c>
      <c r="N82" s="173">
        <v>3</v>
      </c>
      <c r="O82" s="173">
        <v>3</v>
      </c>
      <c r="P82" s="173">
        <v>3</v>
      </c>
      <c r="Q82" s="173">
        <v>3</v>
      </c>
      <c r="R82" s="173">
        <v>3</v>
      </c>
    </row>
    <row r="83" spans="1:18" ht="15.75" x14ac:dyDescent="0.25">
      <c r="A83" s="165">
        <v>26</v>
      </c>
      <c r="B83" s="166" t="s">
        <v>113</v>
      </c>
      <c r="C83" s="173">
        <v>3</v>
      </c>
      <c r="D83" s="173">
        <v>3</v>
      </c>
      <c r="E83" s="173">
        <v>3</v>
      </c>
      <c r="F83" s="173">
        <v>3</v>
      </c>
      <c r="G83" s="173">
        <v>3</v>
      </c>
      <c r="H83" s="173">
        <v>3</v>
      </c>
      <c r="I83" s="173">
        <v>3</v>
      </c>
      <c r="J83" s="173">
        <v>3</v>
      </c>
      <c r="K83" s="173">
        <v>3</v>
      </c>
      <c r="L83" s="173">
        <v>3</v>
      </c>
      <c r="M83" s="173">
        <v>3</v>
      </c>
      <c r="N83" s="173">
        <v>3</v>
      </c>
      <c r="O83" s="173">
        <v>3</v>
      </c>
      <c r="P83" s="173">
        <v>3</v>
      </c>
      <c r="Q83" s="173">
        <v>3</v>
      </c>
      <c r="R83" s="173">
        <v>3</v>
      </c>
    </row>
    <row r="84" spans="1:18" ht="15.75" x14ac:dyDescent="0.25">
      <c r="A84" s="165">
        <v>27</v>
      </c>
      <c r="B84" s="166" t="s">
        <v>116</v>
      </c>
      <c r="C84" s="173">
        <v>3</v>
      </c>
      <c r="D84" s="173">
        <v>3</v>
      </c>
      <c r="E84" s="173">
        <v>2</v>
      </c>
      <c r="F84" s="173">
        <v>3</v>
      </c>
      <c r="G84" s="173">
        <v>3</v>
      </c>
      <c r="H84" s="173">
        <v>3</v>
      </c>
      <c r="I84" s="173">
        <v>3</v>
      </c>
      <c r="J84" s="173">
        <v>3</v>
      </c>
      <c r="K84" s="173">
        <v>3</v>
      </c>
      <c r="L84" s="173">
        <v>3</v>
      </c>
      <c r="M84" s="173">
        <v>2</v>
      </c>
      <c r="N84" s="173">
        <v>3</v>
      </c>
      <c r="O84" s="173">
        <v>2</v>
      </c>
      <c r="P84" s="173">
        <v>3</v>
      </c>
      <c r="Q84" s="173">
        <v>3</v>
      </c>
      <c r="R84" s="173">
        <v>3</v>
      </c>
    </row>
    <row r="85" spans="1:18" ht="15.75" x14ac:dyDescent="0.25">
      <c r="A85" s="165">
        <v>28</v>
      </c>
      <c r="B85" s="166" t="s">
        <v>119</v>
      </c>
      <c r="C85" s="173">
        <v>3</v>
      </c>
      <c r="D85" s="173">
        <v>3</v>
      </c>
      <c r="E85" s="173">
        <v>4</v>
      </c>
      <c r="F85" s="173">
        <v>3</v>
      </c>
      <c r="G85" s="173">
        <v>4</v>
      </c>
      <c r="H85" s="173">
        <v>3</v>
      </c>
      <c r="I85" s="173">
        <v>3</v>
      </c>
      <c r="J85" s="173">
        <v>4</v>
      </c>
      <c r="K85" s="173">
        <v>3</v>
      </c>
      <c r="L85" s="173">
        <v>4</v>
      </c>
      <c r="M85" s="173">
        <v>3</v>
      </c>
      <c r="N85" s="173">
        <v>3</v>
      </c>
      <c r="O85" s="173">
        <v>3</v>
      </c>
      <c r="P85" s="173">
        <v>3</v>
      </c>
      <c r="Q85" s="173">
        <v>4</v>
      </c>
      <c r="R85" s="173">
        <v>3</v>
      </c>
    </row>
    <row r="86" spans="1:18" ht="15.75" x14ac:dyDescent="0.25">
      <c r="A86" s="165">
        <v>29</v>
      </c>
      <c r="B86" s="166" t="s">
        <v>122</v>
      </c>
      <c r="C86" s="173">
        <v>3</v>
      </c>
      <c r="D86" s="173">
        <v>3</v>
      </c>
      <c r="E86" s="173">
        <v>3</v>
      </c>
      <c r="F86" s="173">
        <v>3</v>
      </c>
      <c r="G86" s="173">
        <v>3</v>
      </c>
      <c r="H86" s="173">
        <v>3</v>
      </c>
      <c r="I86" s="173">
        <v>3</v>
      </c>
      <c r="J86" s="173">
        <v>3</v>
      </c>
      <c r="K86" s="173">
        <v>3</v>
      </c>
      <c r="L86" s="173">
        <v>3</v>
      </c>
      <c r="M86" s="173">
        <v>3</v>
      </c>
      <c r="N86" s="173">
        <v>3</v>
      </c>
      <c r="O86" s="173">
        <v>3</v>
      </c>
      <c r="P86" s="173">
        <v>3</v>
      </c>
      <c r="Q86" s="173">
        <v>3</v>
      </c>
      <c r="R86" s="173">
        <v>3</v>
      </c>
    </row>
    <row r="87" spans="1:18" ht="15.75" x14ac:dyDescent="0.25">
      <c r="A87" s="165">
        <v>30</v>
      </c>
      <c r="B87" s="166" t="s">
        <v>125</v>
      </c>
      <c r="C87" s="173">
        <v>3</v>
      </c>
      <c r="D87" s="173">
        <v>3</v>
      </c>
      <c r="E87" s="173">
        <v>3</v>
      </c>
      <c r="F87" s="173">
        <v>3</v>
      </c>
      <c r="G87" s="173">
        <v>3</v>
      </c>
      <c r="H87" s="173">
        <v>3</v>
      </c>
      <c r="I87" s="173">
        <v>3</v>
      </c>
      <c r="J87" s="173">
        <v>3</v>
      </c>
      <c r="K87" s="173">
        <v>3</v>
      </c>
      <c r="L87" s="173">
        <v>3</v>
      </c>
      <c r="M87" s="173">
        <v>3</v>
      </c>
      <c r="N87" s="173">
        <v>3</v>
      </c>
      <c r="O87" s="173">
        <v>3</v>
      </c>
      <c r="P87" s="173">
        <v>3</v>
      </c>
      <c r="Q87" s="173">
        <v>3</v>
      </c>
      <c r="R87" s="173">
        <v>3</v>
      </c>
    </row>
    <row r="88" spans="1:18" ht="15.75" x14ac:dyDescent="0.25">
      <c r="A88" s="165">
        <v>31</v>
      </c>
      <c r="B88" s="166" t="s">
        <v>128</v>
      </c>
      <c r="C88" s="173">
        <v>4</v>
      </c>
      <c r="D88" s="173">
        <v>4</v>
      </c>
      <c r="E88" s="173">
        <v>4</v>
      </c>
      <c r="F88" s="173">
        <v>4</v>
      </c>
      <c r="G88" s="173">
        <v>4</v>
      </c>
      <c r="H88" s="173">
        <v>4</v>
      </c>
      <c r="I88" s="173">
        <v>3</v>
      </c>
      <c r="J88" s="173">
        <v>4</v>
      </c>
      <c r="K88" s="173">
        <v>4</v>
      </c>
      <c r="L88" s="173">
        <v>4</v>
      </c>
      <c r="M88" s="173">
        <v>4</v>
      </c>
      <c r="N88" s="173">
        <v>4</v>
      </c>
      <c r="O88" s="173">
        <v>4</v>
      </c>
      <c r="P88" s="173">
        <v>4</v>
      </c>
      <c r="Q88" s="173">
        <v>4</v>
      </c>
      <c r="R88" s="173">
        <v>4</v>
      </c>
    </row>
    <row r="89" spans="1:18" ht="15.75" x14ac:dyDescent="0.25">
      <c r="A89" s="165">
        <v>32</v>
      </c>
      <c r="B89" s="166" t="s">
        <v>131</v>
      </c>
      <c r="C89" s="173">
        <v>4</v>
      </c>
      <c r="D89" s="173">
        <v>4</v>
      </c>
      <c r="E89" s="173">
        <v>4</v>
      </c>
      <c r="F89" s="173">
        <v>4</v>
      </c>
      <c r="G89" s="173">
        <v>4</v>
      </c>
      <c r="H89" s="173">
        <v>4</v>
      </c>
      <c r="I89" s="173">
        <v>3</v>
      </c>
      <c r="J89" s="173">
        <v>4</v>
      </c>
      <c r="K89" s="173">
        <v>4</v>
      </c>
      <c r="L89" s="173">
        <v>4</v>
      </c>
      <c r="M89" s="173">
        <v>4</v>
      </c>
      <c r="N89" s="173">
        <v>4</v>
      </c>
      <c r="O89" s="173">
        <v>4</v>
      </c>
      <c r="P89" s="173">
        <v>4</v>
      </c>
      <c r="Q89" s="173">
        <v>4</v>
      </c>
      <c r="R89" s="173">
        <v>4</v>
      </c>
    </row>
    <row r="90" spans="1:18" ht="15.75" x14ac:dyDescent="0.25">
      <c r="A90" s="165">
        <v>33</v>
      </c>
      <c r="B90" s="166" t="s">
        <v>134</v>
      </c>
      <c r="C90" s="173">
        <v>3</v>
      </c>
      <c r="D90" s="173">
        <v>4</v>
      </c>
      <c r="E90" s="173">
        <v>3</v>
      </c>
      <c r="F90" s="173">
        <v>4</v>
      </c>
      <c r="G90" s="173">
        <v>4</v>
      </c>
      <c r="H90" s="173">
        <v>3</v>
      </c>
      <c r="I90" s="173">
        <v>3</v>
      </c>
      <c r="J90" s="173">
        <v>4</v>
      </c>
      <c r="K90" s="173">
        <v>4</v>
      </c>
      <c r="L90" s="173">
        <v>3</v>
      </c>
      <c r="M90" s="173">
        <v>2</v>
      </c>
      <c r="N90" s="173">
        <v>4</v>
      </c>
      <c r="O90" s="173">
        <v>3</v>
      </c>
      <c r="P90" s="173">
        <v>3</v>
      </c>
      <c r="Q90" s="173">
        <v>4</v>
      </c>
      <c r="R90" s="173">
        <v>4</v>
      </c>
    </row>
    <row r="91" spans="1:18" ht="15.75" x14ac:dyDescent="0.25">
      <c r="A91" s="165">
        <v>34</v>
      </c>
      <c r="B91" s="166" t="s">
        <v>137</v>
      </c>
      <c r="C91" s="173">
        <v>3</v>
      </c>
      <c r="D91" s="173">
        <v>3</v>
      </c>
      <c r="E91" s="173">
        <v>3</v>
      </c>
      <c r="F91" s="173">
        <v>3</v>
      </c>
      <c r="G91" s="173">
        <v>3</v>
      </c>
      <c r="H91" s="173">
        <v>3</v>
      </c>
      <c r="I91" s="173">
        <v>3</v>
      </c>
      <c r="J91" s="173">
        <v>3</v>
      </c>
      <c r="K91" s="173">
        <v>3</v>
      </c>
      <c r="L91" s="173">
        <v>3</v>
      </c>
      <c r="M91" s="173">
        <v>3</v>
      </c>
      <c r="N91" s="173">
        <v>3</v>
      </c>
      <c r="O91" s="173">
        <v>3</v>
      </c>
      <c r="P91" s="173">
        <v>3</v>
      </c>
      <c r="Q91" s="173">
        <v>3</v>
      </c>
      <c r="R91" s="173">
        <v>3</v>
      </c>
    </row>
    <row r="92" spans="1:18" ht="15.75" x14ac:dyDescent="0.25">
      <c r="A92" s="165">
        <v>35</v>
      </c>
      <c r="B92" s="166" t="s">
        <v>140</v>
      </c>
      <c r="C92" s="173">
        <v>3</v>
      </c>
      <c r="D92" s="173">
        <v>4</v>
      </c>
      <c r="E92" s="173">
        <v>4</v>
      </c>
      <c r="F92" s="173">
        <v>3</v>
      </c>
      <c r="G92" s="173">
        <v>4</v>
      </c>
      <c r="H92" s="173">
        <v>3</v>
      </c>
      <c r="I92" s="173">
        <v>3</v>
      </c>
      <c r="J92" s="173">
        <v>4</v>
      </c>
      <c r="K92" s="173">
        <v>4</v>
      </c>
      <c r="L92" s="173">
        <v>4</v>
      </c>
      <c r="M92" s="173">
        <v>3</v>
      </c>
      <c r="N92" s="173">
        <v>4</v>
      </c>
      <c r="O92" s="173">
        <v>3</v>
      </c>
      <c r="P92" s="173">
        <v>4</v>
      </c>
      <c r="Q92" s="173">
        <v>3</v>
      </c>
      <c r="R92" s="173">
        <v>3</v>
      </c>
    </row>
    <row r="93" spans="1:18" ht="15.75" x14ac:dyDescent="0.25">
      <c r="A93" s="165">
        <v>36</v>
      </c>
      <c r="B93" s="166" t="s">
        <v>143</v>
      </c>
      <c r="C93" s="173">
        <v>3</v>
      </c>
      <c r="D93" s="173">
        <v>3</v>
      </c>
      <c r="E93" s="173">
        <v>3</v>
      </c>
      <c r="F93" s="173">
        <v>3</v>
      </c>
      <c r="G93" s="173">
        <v>3</v>
      </c>
      <c r="H93" s="173">
        <v>3</v>
      </c>
      <c r="I93" s="173">
        <v>3</v>
      </c>
      <c r="J93" s="173">
        <v>4</v>
      </c>
      <c r="K93" s="173">
        <v>3</v>
      </c>
      <c r="L93" s="173">
        <v>3</v>
      </c>
      <c r="M93" s="173">
        <v>3</v>
      </c>
      <c r="N93" s="173">
        <v>3</v>
      </c>
      <c r="O93" s="173">
        <v>3</v>
      </c>
      <c r="P93" s="173">
        <v>3</v>
      </c>
      <c r="Q93" s="173">
        <v>3</v>
      </c>
      <c r="R93" s="173">
        <v>3</v>
      </c>
    </row>
    <row r="94" spans="1:18" ht="15.75" x14ac:dyDescent="0.25">
      <c r="A94" s="165">
        <v>37</v>
      </c>
      <c r="B94" s="166" t="s">
        <v>146</v>
      </c>
      <c r="C94" s="173">
        <v>4</v>
      </c>
      <c r="D94" s="173">
        <v>3</v>
      </c>
      <c r="E94" s="173">
        <v>4</v>
      </c>
      <c r="F94" s="173">
        <v>3</v>
      </c>
      <c r="G94" s="173">
        <v>3</v>
      </c>
      <c r="H94" s="173">
        <v>3</v>
      </c>
      <c r="I94" s="173">
        <v>3</v>
      </c>
      <c r="J94" s="173">
        <v>4</v>
      </c>
      <c r="K94" s="173">
        <v>3</v>
      </c>
      <c r="L94" s="173">
        <v>3</v>
      </c>
      <c r="M94" s="173">
        <v>3</v>
      </c>
      <c r="N94" s="173">
        <v>3</v>
      </c>
      <c r="O94" s="173">
        <v>3</v>
      </c>
      <c r="P94" s="173">
        <v>4</v>
      </c>
      <c r="Q94" s="173">
        <v>3</v>
      </c>
      <c r="R94" s="173">
        <v>3</v>
      </c>
    </row>
    <row r="95" spans="1:18" ht="15.75" x14ac:dyDescent="0.25">
      <c r="A95" s="165">
        <v>38</v>
      </c>
      <c r="B95" s="166" t="s">
        <v>149</v>
      </c>
      <c r="C95" s="173">
        <v>3</v>
      </c>
      <c r="D95" s="173">
        <v>3</v>
      </c>
      <c r="E95" s="173">
        <v>4</v>
      </c>
      <c r="F95" s="173">
        <v>3</v>
      </c>
      <c r="G95" s="173">
        <v>4</v>
      </c>
      <c r="H95" s="173">
        <v>3</v>
      </c>
      <c r="I95" s="173">
        <v>3</v>
      </c>
      <c r="J95" s="173">
        <v>4</v>
      </c>
      <c r="K95" s="173">
        <v>3</v>
      </c>
      <c r="L95" s="173">
        <v>3</v>
      </c>
      <c r="M95" s="173">
        <v>3</v>
      </c>
      <c r="N95" s="173">
        <v>4</v>
      </c>
      <c r="O95" s="173">
        <v>4</v>
      </c>
      <c r="P95" s="173">
        <v>4</v>
      </c>
      <c r="Q95" s="173">
        <v>3</v>
      </c>
      <c r="R95" s="173">
        <v>4</v>
      </c>
    </row>
    <row r="96" spans="1:18" ht="15.75" x14ac:dyDescent="0.25">
      <c r="A96" s="165">
        <v>39</v>
      </c>
      <c r="B96" s="166" t="s">
        <v>152</v>
      </c>
      <c r="C96" s="173">
        <v>3</v>
      </c>
      <c r="D96" s="173">
        <v>2</v>
      </c>
      <c r="E96" s="173">
        <v>3</v>
      </c>
      <c r="F96" s="173">
        <v>3</v>
      </c>
      <c r="G96" s="173">
        <v>3</v>
      </c>
      <c r="H96" s="173">
        <v>3</v>
      </c>
      <c r="I96" s="173">
        <v>3</v>
      </c>
      <c r="J96" s="173">
        <v>3</v>
      </c>
      <c r="K96" s="173">
        <v>3</v>
      </c>
      <c r="L96" s="173">
        <v>3</v>
      </c>
      <c r="M96" s="173">
        <v>3</v>
      </c>
      <c r="N96" s="173">
        <v>3</v>
      </c>
      <c r="O96" s="173">
        <v>3</v>
      </c>
      <c r="P96" s="173">
        <v>3</v>
      </c>
      <c r="Q96" s="173">
        <v>3</v>
      </c>
      <c r="R96" s="173">
        <v>3</v>
      </c>
    </row>
    <row r="97" spans="1:18" ht="15.75" x14ac:dyDescent="0.25">
      <c r="A97" s="165">
        <v>40</v>
      </c>
      <c r="B97" s="166" t="s">
        <v>155</v>
      </c>
      <c r="C97" s="173">
        <v>3</v>
      </c>
      <c r="D97" s="173">
        <v>3</v>
      </c>
      <c r="E97" s="173">
        <v>3</v>
      </c>
      <c r="F97" s="173">
        <v>3</v>
      </c>
      <c r="G97" s="173">
        <v>3</v>
      </c>
      <c r="H97" s="173">
        <v>3</v>
      </c>
      <c r="I97" s="173">
        <v>3</v>
      </c>
      <c r="J97" s="173">
        <v>3</v>
      </c>
      <c r="K97" s="173">
        <v>3</v>
      </c>
      <c r="L97" s="173">
        <v>3</v>
      </c>
      <c r="M97" s="173">
        <v>3</v>
      </c>
      <c r="N97" s="173">
        <v>3</v>
      </c>
      <c r="O97" s="173">
        <v>3</v>
      </c>
      <c r="P97" s="173">
        <v>3</v>
      </c>
      <c r="Q97" s="173">
        <v>3</v>
      </c>
      <c r="R97" s="173">
        <v>1</v>
      </c>
    </row>
    <row r="98" spans="1:18" ht="15.75" x14ac:dyDescent="0.25">
      <c r="A98" s="165">
        <v>41</v>
      </c>
      <c r="B98" s="166" t="s">
        <v>159</v>
      </c>
      <c r="C98" s="173">
        <v>3</v>
      </c>
      <c r="D98" s="173">
        <v>3</v>
      </c>
      <c r="E98" s="173">
        <v>3</v>
      </c>
      <c r="F98" s="173">
        <v>3</v>
      </c>
      <c r="G98" s="173">
        <v>3</v>
      </c>
      <c r="H98" s="173">
        <v>3</v>
      </c>
      <c r="I98" s="173">
        <v>3</v>
      </c>
      <c r="J98" s="173">
        <v>3</v>
      </c>
      <c r="K98" s="173">
        <v>3</v>
      </c>
      <c r="L98" s="173">
        <v>3</v>
      </c>
      <c r="M98" s="173">
        <v>3</v>
      </c>
      <c r="N98" s="173">
        <v>3</v>
      </c>
      <c r="O98" s="173">
        <v>3</v>
      </c>
      <c r="P98" s="173">
        <v>3</v>
      </c>
      <c r="Q98" s="173">
        <v>3</v>
      </c>
      <c r="R98" s="173">
        <v>3</v>
      </c>
    </row>
    <row r="99" spans="1:18" ht="15.75" x14ac:dyDescent="0.25">
      <c r="A99" s="165">
        <v>42</v>
      </c>
      <c r="B99" s="166" t="s">
        <v>161</v>
      </c>
      <c r="C99" s="173">
        <v>3</v>
      </c>
      <c r="D99" s="173">
        <v>3</v>
      </c>
      <c r="E99" s="173">
        <v>3</v>
      </c>
      <c r="F99" s="173">
        <v>3</v>
      </c>
      <c r="G99" s="173">
        <v>3</v>
      </c>
      <c r="H99" s="173">
        <v>3</v>
      </c>
      <c r="I99" s="173">
        <v>3</v>
      </c>
      <c r="J99" s="173">
        <v>3</v>
      </c>
      <c r="K99" s="173">
        <v>3</v>
      </c>
      <c r="L99" s="173">
        <v>3</v>
      </c>
      <c r="M99" s="173">
        <v>3</v>
      </c>
      <c r="N99" s="173">
        <v>3</v>
      </c>
      <c r="O99" s="173">
        <v>3</v>
      </c>
      <c r="P99" s="173">
        <v>3</v>
      </c>
      <c r="Q99" s="173">
        <v>3</v>
      </c>
      <c r="R99" s="173">
        <v>3</v>
      </c>
    </row>
    <row r="100" spans="1:18" ht="15.75" x14ac:dyDescent="0.25">
      <c r="A100" s="165">
        <v>43</v>
      </c>
      <c r="B100" s="166" t="s">
        <v>163</v>
      </c>
      <c r="C100" s="173">
        <v>4</v>
      </c>
      <c r="D100" s="173">
        <v>4</v>
      </c>
      <c r="E100" s="173">
        <v>3</v>
      </c>
      <c r="F100" s="173">
        <v>3</v>
      </c>
      <c r="G100" s="173">
        <v>4</v>
      </c>
      <c r="H100" s="173">
        <v>3</v>
      </c>
      <c r="I100" s="173">
        <v>3</v>
      </c>
      <c r="J100" s="173">
        <v>4</v>
      </c>
      <c r="K100" s="173">
        <v>3</v>
      </c>
      <c r="L100" s="173">
        <v>3</v>
      </c>
      <c r="M100" s="173">
        <v>3</v>
      </c>
      <c r="N100" s="173">
        <v>4</v>
      </c>
      <c r="O100" s="173">
        <v>3</v>
      </c>
      <c r="P100" s="173">
        <v>3</v>
      </c>
      <c r="Q100" s="173">
        <v>3</v>
      </c>
      <c r="R100" s="173">
        <v>3</v>
      </c>
    </row>
    <row r="101" spans="1:18" ht="15.75" x14ac:dyDescent="0.25">
      <c r="A101" s="165">
        <v>44</v>
      </c>
      <c r="B101" s="166" t="s">
        <v>166</v>
      </c>
      <c r="C101" s="173">
        <v>3</v>
      </c>
      <c r="D101" s="173">
        <v>3</v>
      </c>
      <c r="E101" s="173">
        <v>3</v>
      </c>
      <c r="F101" s="173">
        <v>3</v>
      </c>
      <c r="G101" s="173">
        <v>3</v>
      </c>
      <c r="H101" s="173">
        <v>3</v>
      </c>
      <c r="I101" s="173">
        <v>3</v>
      </c>
      <c r="J101" s="173">
        <v>3</v>
      </c>
      <c r="K101" s="173">
        <v>3</v>
      </c>
      <c r="L101" s="173">
        <v>3</v>
      </c>
      <c r="M101" s="173">
        <v>3</v>
      </c>
      <c r="N101" s="173">
        <v>3</v>
      </c>
      <c r="O101" s="173">
        <v>3</v>
      </c>
      <c r="P101" s="173">
        <v>3</v>
      </c>
      <c r="Q101" s="173">
        <v>3</v>
      </c>
      <c r="R101" s="173">
        <v>3</v>
      </c>
    </row>
    <row r="102" spans="1:18" ht="15.75" x14ac:dyDescent="0.25">
      <c r="A102" s="165">
        <v>45</v>
      </c>
      <c r="B102" s="166" t="s">
        <v>169</v>
      </c>
      <c r="C102" s="173">
        <v>4</v>
      </c>
      <c r="D102" s="173">
        <v>3</v>
      </c>
      <c r="E102" s="173">
        <v>3</v>
      </c>
      <c r="F102" s="173">
        <v>4</v>
      </c>
      <c r="G102" s="173">
        <v>3</v>
      </c>
      <c r="H102" s="173">
        <v>4</v>
      </c>
      <c r="I102" s="173">
        <v>3</v>
      </c>
      <c r="J102" s="173">
        <v>3</v>
      </c>
      <c r="K102" s="173">
        <v>4</v>
      </c>
      <c r="L102" s="173">
        <v>3</v>
      </c>
      <c r="M102" s="173">
        <v>3</v>
      </c>
      <c r="N102" s="173">
        <v>4</v>
      </c>
      <c r="O102" s="173">
        <v>4</v>
      </c>
      <c r="P102" s="173">
        <v>4</v>
      </c>
      <c r="Q102" s="173">
        <v>4</v>
      </c>
      <c r="R102" s="173">
        <v>4</v>
      </c>
    </row>
    <row r="103" spans="1:18" ht="15.75" x14ac:dyDescent="0.2">
      <c r="A103" s="156" t="s">
        <v>173</v>
      </c>
      <c r="B103" s="156"/>
      <c r="C103" s="167">
        <f>SUM(C58:F102)</f>
        <v>589</v>
      </c>
      <c r="D103" s="167"/>
      <c r="E103" s="167"/>
      <c r="F103" s="167"/>
      <c r="G103" s="167">
        <f>SUM(G58:J102)</f>
        <v>581</v>
      </c>
      <c r="H103" s="167"/>
      <c r="I103" s="167"/>
      <c r="J103" s="167"/>
      <c r="K103" s="167">
        <f>SUM(K58:N102)</f>
        <v>580</v>
      </c>
      <c r="L103" s="167"/>
      <c r="M103" s="167"/>
      <c r="N103" s="167"/>
      <c r="O103" s="167">
        <f>SUM(O58:R102)</f>
        <v>584</v>
      </c>
      <c r="P103" s="167"/>
      <c r="Q103" s="167"/>
      <c r="R103" s="167"/>
    </row>
    <row r="104" spans="1:18" ht="15.75" x14ac:dyDescent="0.2">
      <c r="A104" s="156" t="s">
        <v>174</v>
      </c>
      <c r="B104" s="156"/>
      <c r="C104" s="168">
        <f>AVERAGE(C58:F102)</f>
        <v>3.2722222222222221</v>
      </c>
      <c r="D104" s="168"/>
      <c r="E104" s="168"/>
      <c r="F104" s="168"/>
      <c r="G104" s="168">
        <f>AVERAGE(G58:J102)</f>
        <v>3.2277777777777779</v>
      </c>
      <c r="H104" s="168"/>
      <c r="I104" s="168"/>
      <c r="J104" s="168"/>
      <c r="K104" s="168">
        <f>AVERAGE(K58:N102)</f>
        <v>3.2222222222222223</v>
      </c>
      <c r="L104" s="168"/>
      <c r="M104" s="168"/>
      <c r="N104" s="168"/>
      <c r="O104" s="168">
        <f>AVERAGE(O58:R102)</f>
        <v>3.2444444444444445</v>
      </c>
      <c r="P104" s="168"/>
      <c r="Q104" s="168"/>
      <c r="R104" s="168"/>
    </row>
    <row r="105" spans="1:18" ht="15.75" x14ac:dyDescent="0.2">
      <c r="A105" s="156" t="s">
        <v>344</v>
      </c>
      <c r="B105" s="156"/>
      <c r="C105" s="169">
        <f>C103/720</f>
        <v>0.81805555555555554</v>
      </c>
      <c r="D105" s="169"/>
      <c r="E105" s="169"/>
      <c r="F105" s="169"/>
      <c r="G105" s="169">
        <f t="shared" ref="G105" si="4">G103/720</f>
        <v>0.80694444444444446</v>
      </c>
      <c r="H105" s="169"/>
      <c r="I105" s="169"/>
      <c r="J105" s="169"/>
      <c r="K105" s="169">
        <f t="shared" ref="K105" si="5">K103/720</f>
        <v>0.80555555555555558</v>
      </c>
      <c r="L105" s="169"/>
      <c r="M105" s="169"/>
      <c r="N105" s="169"/>
      <c r="O105" s="169">
        <f t="shared" ref="O105" si="6">O103/720</f>
        <v>0.81111111111111112</v>
      </c>
      <c r="P105" s="169"/>
      <c r="Q105" s="169"/>
      <c r="R105" s="169"/>
    </row>
  </sheetData>
  <mergeCells count="42">
    <mergeCell ref="O56:R56"/>
    <mergeCell ref="A103:B103"/>
    <mergeCell ref="A104:B104"/>
    <mergeCell ref="A105:B105"/>
    <mergeCell ref="A2:A3"/>
    <mergeCell ref="B2:B3"/>
    <mergeCell ref="C49:E49"/>
    <mergeCell ref="F49:G49"/>
    <mergeCell ref="H49:I49"/>
    <mergeCell ref="J49:K49"/>
    <mergeCell ref="A49:B49"/>
    <mergeCell ref="C2:E2"/>
    <mergeCell ref="F2:G2"/>
    <mergeCell ref="H2:I2"/>
    <mergeCell ref="J2:K2"/>
    <mergeCell ref="A50:B50"/>
    <mergeCell ref="A51:B51"/>
    <mergeCell ref="A56:A57"/>
    <mergeCell ref="B56:B57"/>
    <mergeCell ref="C50:E50"/>
    <mergeCell ref="F50:G50"/>
    <mergeCell ref="H50:I50"/>
    <mergeCell ref="J50:K50"/>
    <mergeCell ref="C51:E51"/>
    <mergeCell ref="F51:G51"/>
    <mergeCell ref="H51:I51"/>
    <mergeCell ref="J51:K51"/>
    <mergeCell ref="C56:F56"/>
    <mergeCell ref="G56:J56"/>
    <mergeCell ref="K56:N56"/>
    <mergeCell ref="C105:F105"/>
    <mergeCell ref="G105:J105"/>
    <mergeCell ref="K105:N105"/>
    <mergeCell ref="O105:R105"/>
    <mergeCell ref="C103:F103"/>
    <mergeCell ref="G103:J103"/>
    <mergeCell ref="K103:N103"/>
    <mergeCell ref="O103:R103"/>
    <mergeCell ref="C104:F104"/>
    <mergeCell ref="G104:J104"/>
    <mergeCell ref="K104:N104"/>
    <mergeCell ref="O104:R104"/>
  </mergeCells>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validasi media</vt:lpstr>
      <vt:lpstr>validasi materi</vt:lpstr>
      <vt:lpstr>gamifikasi</vt:lpstr>
      <vt:lpstr>motivasi</vt:lpstr>
      <vt:lpstr>motivasi2</vt:lpstr>
      <vt:lpstr>original source</vt:lpstr>
      <vt:lpstr>baru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2022-03-24T07:55:49Z</dcterms:created>
  <dcterms:modified xsi:type="dcterms:W3CDTF">2022-07-13T05:18:22Z</dcterms:modified>
</cp:coreProperties>
</file>