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ara\Downloads\"/>
    </mc:Choice>
  </mc:AlternateContent>
  <xr:revisionPtr revIDLastSave="0" documentId="13_ncr:1_{43BD85B7-9804-448C-99A2-A8740A8C7F13}" xr6:coauthVersionLast="47" xr6:coauthVersionMax="47" xr10:uidLastSave="{00000000-0000-0000-0000-000000000000}"/>
  <bookViews>
    <workbookView xWindow="-120" yWindow="-120" windowWidth="29040" windowHeight="15720" activeTab="1" xr2:uid="{485BB026-91AC-455D-B4DE-1F57362F155B}"/>
  </bookViews>
  <sheets>
    <sheet name="Planilha2" sheetId="2" r:id="rId1"/>
    <sheet name="Controle" sheetId="1" r:id="rId2"/>
  </sheets>
  <definedNames>
    <definedName name="Aporte">Controle!$C$6</definedName>
    <definedName name="Dividendos_mensais">Controle!$C$10</definedName>
    <definedName name="Patrimonio">Controle!$C$9</definedName>
    <definedName name="Qtd_anos">Controle!$C$7</definedName>
    <definedName name="Rendimento_carteira">Controle!$C$21</definedName>
    <definedName name="Rendimento_mensal">Controle!$C$8</definedName>
    <definedName name="Salario">Controle!$C$20</definedName>
    <definedName name="Sugestao_invesimento">Controle!$C$22</definedName>
    <definedName name="Taxa_mensal">Controle!$C$8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D30" i="1" s="1"/>
  <c r="C31" i="1"/>
  <c r="D31" i="1" s="1"/>
  <c r="C32" i="1"/>
  <c r="D32" i="1" s="1"/>
  <c r="C33" i="1"/>
  <c r="D33" i="1" s="1"/>
  <c r="C34" i="1"/>
  <c r="D34" i="1" s="1"/>
  <c r="C29" i="1"/>
  <c r="D29" i="1" s="1"/>
  <c r="B15" i="2"/>
  <c r="B16" i="2"/>
  <c r="B17" i="2"/>
  <c r="B18" i="2"/>
  <c r="B19" i="2"/>
  <c r="B20" i="2"/>
  <c r="B9" i="2"/>
  <c r="B10" i="2"/>
  <c r="B11" i="2"/>
  <c r="B12" i="2"/>
  <c r="B13" i="2"/>
  <c r="B14" i="2"/>
  <c r="B4" i="2"/>
  <c r="B5" i="2"/>
  <c r="B6" i="2"/>
  <c r="B7" i="2"/>
  <c r="B8" i="2"/>
  <c r="B3" i="2"/>
  <c r="C14" i="1"/>
  <c r="D14" i="1" s="1"/>
  <c r="C15" i="1"/>
  <c r="D15" i="1" s="1"/>
  <c r="C16" i="1"/>
  <c r="D16" i="1" s="1"/>
  <c r="C17" i="1"/>
  <c r="D17" i="1" s="1"/>
  <c r="C13" i="1"/>
  <c r="D13" i="1" s="1"/>
  <c r="C22" i="1"/>
  <c r="C9" i="1"/>
  <c r="C10" i="1" s="1"/>
  <c r="D35" i="1" l="1"/>
</calcChain>
</file>

<file path=xl/sharedStrings.xml><?xml version="1.0" encoding="utf-8"?>
<sst xmlns="http://schemas.openxmlformats.org/spreadsheetml/2006/main" count="71" uniqueCount="35">
  <si>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</si>
  <si>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</si>
  <si>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</si>
  <si>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</si>
  <si>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</si>
  <si>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</si>
  <si>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</si>
  <si>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ADM</t>
  </si>
  <si>
    <t>Investimento Mensal</t>
  </si>
  <si>
    <t xml:space="preserve"> 💰 Quanto investir por mês?</t>
  </si>
  <si>
    <t xml:space="preserve"> 📈  Taxa de rendimento mensal?</t>
  </si>
  <si>
    <t xml:space="preserve"> 🗓️  Por quantos anos?</t>
  </si>
  <si>
    <t xml:space="preserve"> 🏦  Patrimônio acumulado</t>
  </si>
  <si>
    <t xml:space="preserve"> 💵  Divendos mensais</t>
  </si>
  <si>
    <t xml:space="preserve"> 👔  Salário</t>
  </si>
  <si>
    <t xml:space="preserve"> 📊  Rendimento carteira</t>
  </si>
  <si>
    <t xml:space="preserve"> 💡  Sugesão de investimento</t>
  </si>
  <si>
    <t>💼 Simulador de Investimentos em Fundos Imobiliários</t>
  </si>
  <si>
    <t>Agressivo</t>
  </si>
  <si>
    <t>VALOR A SER INVESTIDO POR MÊS</t>
  </si>
  <si>
    <t>PERFIL</t>
  </si>
  <si>
    <t>TIPO DE FII</t>
  </si>
  <si>
    <t>PORCENTUAL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</si>
  <si>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</si>
  <si>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</si>
  <si>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</si>
  <si>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</si>
  <si>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</si>
  <si>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</si>
  <si>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</si>
  <si>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Conservador</t>
  </si>
  <si>
    <t>%</t>
  </si>
  <si>
    <t>CHAVE</t>
  </si>
  <si>
    <t>Moderado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</si>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</sst>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18"/>
      <color theme="3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8">
    <xf numFmtId="0" fontId="0" fillId="0" borderId="0" xfId="0"/>
    <xf numFmtId="0" fontId="0" fillId="0" borderId="1" xfId="0" applyFill="1" applyBorder="1"/>
    <xf numFmtId="9" fontId="0" fillId="0" borderId="1" xfId="2" applyFont="1" applyFill="1" applyBorder="1"/>
    <xf numFmtId="0" fontId="0" fillId="0" borderId="2" xfId="0" applyFill="1" applyBorder="1"/>
    <xf numFmtId="44" fontId="0" fillId="0" borderId="2" xfId="1" applyFont="1" applyFill="1" applyBorder="1"/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44" fontId="4" fillId="0" borderId="2" xfId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0" fontId="4" fillId="0" borderId="1" xfId="2" applyNumberFormat="1" applyFont="1" applyFill="1" applyBorder="1" applyAlignment="1">
      <alignment horizontal="center" vertical="center"/>
    </xf>
    <xf numFmtId="0" fontId="5" fillId="0" borderId="0" xfId="0" applyFont="1"/>
    <xf numFmtId="0" fontId="6" fillId="3" borderId="3" xfId="0" applyFont="1" applyFill="1" applyBorder="1" applyAlignment="1">
      <alignment vertical="center"/>
    </xf>
    <xf numFmtId="44" fontId="0" fillId="0" borderId="0" xfId="1" applyFont="1"/>
    <xf numFmtId="44" fontId="0" fillId="0" borderId="1" xfId="0" applyNumberFormat="1" applyFill="1" applyBorder="1"/>
    <xf numFmtId="0" fontId="7" fillId="3" borderId="3" xfId="0" applyFont="1" applyFill="1" applyBorder="1" applyAlignment="1">
      <alignment horizontal="left" vertical="center"/>
    </xf>
    <xf numFmtId="9" fontId="0" fillId="0" borderId="0" xfId="0" applyNumberFormat="1"/>
    <xf numFmtId="0" fontId="0" fillId="5" borderId="0" xfId="0" applyFill="1"/>
    <xf numFmtId="9" fontId="0" fillId="5" borderId="0" xfId="0" applyNumberFormat="1" applyFill="1"/>
    <xf numFmtId="0" fontId="0" fillId="6" borderId="0" xfId="0" applyFill="1"/>
    <xf numFmtId="9" fontId="0" fillId="6" borderId="0" xfId="0" applyNumberFormat="1" applyFill="1"/>
    <xf numFmtId="0" fontId="0" fillId="7" borderId="0" xfId="0" applyFill="1"/>
    <xf numFmtId="9" fontId="0" fillId="7" borderId="0" xfId="0" applyNumberFormat="1" applyFill="1"/>
    <xf numFmtId="9" fontId="0" fillId="7" borderId="0" xfId="2" applyFont="1" applyFill="1"/>
    <xf numFmtId="9" fontId="0" fillId="7" borderId="0" xfId="2" quotePrefix="1" applyFont="1" applyFill="1"/>
    <xf numFmtId="0" fontId="5" fillId="8" borderId="0" xfId="0" applyFont="1" applyFill="1"/>
    <xf numFmtId="0" fontId="3" fillId="8" borderId="0" xfId="0" applyFont="1" applyFill="1"/>
    <xf numFmtId="0" fontId="2" fillId="6" borderId="0" xfId="3" applyFill="1"/>
    <xf numFmtId="0" fontId="2" fillId="6" borderId="0" xfId="3" applyFill="1" applyAlignment="1">
      <alignment horizontal="center"/>
    </xf>
    <xf numFmtId="0" fontId="8" fillId="0" borderId="0" xfId="0" applyFont="1"/>
    <xf numFmtId="0" fontId="0" fillId="0" borderId="2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44" fontId="4" fillId="4" borderId="1" xfId="1" applyFont="1" applyFill="1" applyBorder="1" applyAlignment="1">
      <alignment horizontal="center" vertical="center"/>
    </xf>
    <xf numFmtId="44" fontId="4" fillId="4" borderId="1" xfId="1" applyFont="1" applyFill="1" applyBorder="1" applyAlignment="1">
      <alignment horizontal="center"/>
    </xf>
    <xf numFmtId="44" fontId="0" fillId="9" borderId="0" xfId="1" applyFont="1" applyFill="1" applyAlignment="1">
      <alignment horizontal="left"/>
    </xf>
    <xf numFmtId="44" fontId="5" fillId="8" borderId="0" xfId="1" applyFont="1" applyFill="1" applyAlignment="1">
      <alignment horizontal="left"/>
    </xf>
    <xf numFmtId="0" fontId="7" fillId="3" borderId="4" xfId="0" applyFont="1" applyFill="1" applyBorder="1" applyAlignment="1">
      <alignment horizontal="left" vertical="center"/>
    </xf>
    <xf numFmtId="0" fontId="4" fillId="4" borderId="0" xfId="0" applyFont="1" applyFill="1" applyAlignment="1">
      <alignment vertical="center"/>
    </xf>
  </cellXfs>
  <cellStyles count="4">
    <cellStyle name="Moeda" xfId="1" builtinId="4"/>
    <cellStyle name="Normal" xfId="0" builtinId="0"/>
    <cellStyle name="Porcentagem" xfId="2" builtinId="5"/>
    <cellStyle name="Ruim" xfId="3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0A048-434A-44A7-A4DC-A5E2B5F901C7}">
  <dimension ref="B2:E20"/>
  <sheetViews>
    <sheetView workbookViewId="0">
      <selection activeCell="I6" sqref="I6"/>
    </sheetView>
  </sheetViews>
  <sheetFormatPr defaultRowHeight="15" x14ac:dyDescent="0.25"/>
  <cols>
    <col min="2" max="2" width="30.85546875" bestFit="1" customWidth="1"/>
    <col min="3" max="3" width="12.140625" bestFit="1" customWidth="1"/>
    <col min="4" max="4" width="18.5703125" bestFit="1" customWidth="1"/>
    <col min="5" max="5" width="17.42578125" customWidth="1"/>
  </cols>
  <sheetData>
    <row r="2" spans="2:5" x14ac:dyDescent="0.25">
      <c r="B2" s="25" t="s">
        <v>32</v>
      </c>
      <c r="C2" s="25" t="s">
        <v>20</v>
      </c>
      <c r="D2" s="25" t="s">
        <v>21</v>
      </c>
      <c r="E2" s="25" t="s">
        <v>31</v>
      </c>
    </row>
    <row r="3" spans="2:5" x14ac:dyDescent="0.25">
      <c r="B3" s="16" t="str">
        <f>C3&amp;"-"&amp;D3</f>
        <v>Conservador-PAPEL</v>
      </c>
      <c r="C3" s="16" t="s">
        <v>30</v>
      </c>
      <c r="D3" s="16" t="s">
        <v>24</v>
      </c>
      <c r="E3" s="17">
        <v>0.3</v>
      </c>
    </row>
    <row r="4" spans="2:5" x14ac:dyDescent="0.25">
      <c r="B4" s="16" t="str">
        <f t="shared" ref="B4:B20" si="0">C4&amp;"-"&amp;D4</f>
        <v>Conservador-TIJOLO</v>
      </c>
      <c r="C4" s="16" t="s">
        <v>30</v>
      </c>
      <c r="D4" s="16" t="s">
        <v>25</v>
      </c>
      <c r="E4" s="17">
        <v>0.5</v>
      </c>
    </row>
    <row r="5" spans="2:5" x14ac:dyDescent="0.25">
      <c r="B5" s="16" t="str">
        <f t="shared" si="0"/>
        <v>Conservador-HÍBRIDOS</v>
      </c>
      <c r="C5" s="16" t="s">
        <v>30</v>
      </c>
      <c r="D5" s="16" t="s">
        <v>26</v>
      </c>
      <c r="E5" s="17">
        <v>0.1</v>
      </c>
    </row>
    <row r="6" spans="2:5" x14ac:dyDescent="0.25">
      <c r="B6" s="16" t="str">
        <f t="shared" si="0"/>
        <v>Conservador-FOFs</v>
      </c>
      <c r="C6" s="16" t="s">
        <v>30</v>
      </c>
      <c r="D6" s="16" t="s">
        <v>27</v>
      </c>
      <c r="E6" s="17">
        <v>0.1</v>
      </c>
    </row>
    <row r="7" spans="2:5" x14ac:dyDescent="0.25">
      <c r="B7" s="16" t="str">
        <f t="shared" si="0"/>
        <v>Conservador-DESENVOLVIMENTO</v>
      </c>
      <c r="C7" s="16" t="s">
        <v>30</v>
      </c>
      <c r="D7" s="16" t="s">
        <v>28</v>
      </c>
      <c r="E7" s="17">
        <v>0</v>
      </c>
    </row>
    <row r="8" spans="2:5" x14ac:dyDescent="0.25">
      <c r="B8" s="16" t="str">
        <f t="shared" si="0"/>
        <v>Conservador-HOTELARIAS</v>
      </c>
      <c r="C8" s="16" t="s">
        <v>30</v>
      </c>
      <c r="D8" s="16" t="s">
        <v>29</v>
      </c>
      <c r="E8" s="17">
        <v>0</v>
      </c>
    </row>
    <row r="9" spans="2:5" x14ac:dyDescent="0.25">
      <c r="B9" s="18" t="str">
        <f t="shared" si="0"/>
        <v>Moderado-PAPEL</v>
      </c>
      <c r="C9" s="18" t="s">
        <v>33</v>
      </c>
      <c r="D9" s="18" t="s">
        <v>24</v>
      </c>
      <c r="E9" s="19">
        <v>0.32</v>
      </c>
    </row>
    <row r="10" spans="2:5" x14ac:dyDescent="0.25">
      <c r="B10" s="18" t="str">
        <f t="shared" si="0"/>
        <v>Moderado-TIJOLO</v>
      </c>
      <c r="C10" s="18" t="s">
        <v>33</v>
      </c>
      <c r="D10" s="18" t="s">
        <v>25</v>
      </c>
      <c r="E10" s="19">
        <v>0.4</v>
      </c>
    </row>
    <row r="11" spans="2:5" x14ac:dyDescent="0.25">
      <c r="B11" s="18" t="str">
        <f t="shared" si="0"/>
        <v>Moderado-HÍBRIDOS</v>
      </c>
      <c r="C11" s="18" t="s">
        <v>33</v>
      </c>
      <c r="D11" s="18" t="s">
        <v>26</v>
      </c>
      <c r="E11" s="19">
        <v>0.08</v>
      </c>
    </row>
    <row r="12" spans="2:5" x14ac:dyDescent="0.25">
      <c r="B12" s="18" t="str">
        <f t="shared" si="0"/>
        <v>Moderado-FOFs</v>
      </c>
      <c r="C12" s="18" t="s">
        <v>33</v>
      </c>
      <c r="D12" s="18" t="s">
        <v>27</v>
      </c>
      <c r="E12" s="19">
        <v>0.1</v>
      </c>
    </row>
    <row r="13" spans="2:5" x14ac:dyDescent="0.25">
      <c r="B13" s="18" t="str">
        <f t="shared" si="0"/>
        <v>Moderado-DESENVOLVIMENTO</v>
      </c>
      <c r="C13" s="18" t="s">
        <v>33</v>
      </c>
      <c r="D13" s="18" t="s">
        <v>28</v>
      </c>
      <c r="E13" s="19">
        <v>0.1</v>
      </c>
    </row>
    <row r="14" spans="2:5" x14ac:dyDescent="0.25">
      <c r="B14" s="18" t="str">
        <f t="shared" si="0"/>
        <v>Moderado-HOTELARIAS</v>
      </c>
      <c r="C14" s="18" t="s">
        <v>33</v>
      </c>
      <c r="D14" s="18" t="s">
        <v>29</v>
      </c>
      <c r="E14" s="19">
        <v>0.1</v>
      </c>
    </row>
    <row r="15" spans="2:5" x14ac:dyDescent="0.25">
      <c r="B15" s="20" t="str">
        <f t="shared" si="0"/>
        <v>Agressivo-PAPEL</v>
      </c>
      <c r="C15" s="20" t="s">
        <v>18</v>
      </c>
      <c r="D15" s="20" t="s">
        <v>24</v>
      </c>
      <c r="E15" s="21">
        <v>0.5</v>
      </c>
    </row>
    <row r="16" spans="2:5" x14ac:dyDescent="0.25">
      <c r="B16" s="20" t="str">
        <f t="shared" si="0"/>
        <v>Agressivo-TIJOLO</v>
      </c>
      <c r="C16" s="20" t="s">
        <v>18</v>
      </c>
      <c r="D16" s="20" t="s">
        <v>25</v>
      </c>
      <c r="E16" s="21">
        <v>0.1</v>
      </c>
    </row>
    <row r="17" spans="2:5" x14ac:dyDescent="0.25">
      <c r="B17" s="20" t="str">
        <f t="shared" si="0"/>
        <v>Agressivo-HÍBRIDOS</v>
      </c>
      <c r="C17" s="20" t="s">
        <v>18</v>
      </c>
      <c r="D17" s="20" t="s">
        <v>26</v>
      </c>
      <c r="E17" s="21">
        <v>0.05</v>
      </c>
    </row>
    <row r="18" spans="2:5" x14ac:dyDescent="0.25">
      <c r="B18" s="20" t="str">
        <f t="shared" si="0"/>
        <v>Agressivo-FOFs</v>
      </c>
      <c r="C18" s="20" t="s">
        <v>18</v>
      </c>
      <c r="D18" s="20" t="s">
        <v>27</v>
      </c>
      <c r="E18" s="21">
        <v>0.05</v>
      </c>
    </row>
    <row r="19" spans="2:5" x14ac:dyDescent="0.25">
      <c r="B19" s="20" t="str">
        <f t="shared" si="0"/>
        <v>Agressivo-DESENVOLVIMENTO</v>
      </c>
      <c r="C19" s="20" t="s">
        <v>18</v>
      </c>
      <c r="D19" s="20" t="s">
        <v>28</v>
      </c>
      <c r="E19" s="22">
        <v>0.2</v>
      </c>
    </row>
    <row r="20" spans="2:5" x14ac:dyDescent="0.25">
      <c r="B20" s="20" t="str">
        <f t="shared" si="0"/>
        <v>Agressivo-HOTELARIAS</v>
      </c>
      <c r="C20" s="20" t="s">
        <v>18</v>
      </c>
      <c r="D20" s="20" t="s">
        <v>29</v>
      </c>
      <c r="E20" s="23">
        <v>0.1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9DE39-30A9-4F24-8817-B8B7A94C0DF1}">
  <dimension ref="A1:I37"/>
  <sheetViews>
    <sheetView showGridLines="0" showRowColHeaders="0" tabSelected="1" zoomScaleNormal="100" workbookViewId="0">
      <selection activeCell="F6" sqref="F6"/>
    </sheetView>
  </sheetViews>
  <sheetFormatPr defaultColWidth="0" defaultRowHeight="15" zeroHeight="1" x14ac:dyDescent="0.25"/>
  <cols>
    <col min="1" max="1" width="3" bestFit="1" customWidth="1"/>
    <col min="2" max="2" width="37.42578125" customWidth="1"/>
    <col min="3" max="3" width="22.7109375" customWidth="1"/>
    <col min="4" max="4" width="13.85546875" bestFit="1" customWidth="1"/>
    <col min="5" max="5" width="11.28515625" customWidth="1"/>
    <col min="6" max="6" width="30.5703125" bestFit="1" customWidth="1"/>
    <col min="7" max="7" width="23.85546875" hidden="1" customWidth="1"/>
    <col min="8" max="8" width="10.5703125" hidden="1" customWidth="1"/>
    <col min="9" max="9" width="9.140625" hidden="1" customWidth="1"/>
  </cols>
  <sheetData>
    <row r="1" spans="1:7" x14ac:dyDescent="0.25"/>
    <row r="2" spans="1:7" ht="26.25" x14ac:dyDescent="0.45">
      <c r="B2" s="28" t="s">
        <v>17</v>
      </c>
    </row>
    <row r="3" spans="1:7" x14ac:dyDescent="0.25"/>
    <row r="4" spans="1:7" ht="15.75" thickBot="1" x14ac:dyDescent="0.3"/>
    <row r="5" spans="1:7" ht="27" thickBot="1" x14ac:dyDescent="0.3">
      <c r="B5" s="5" t="s">
        <v>8</v>
      </c>
      <c r="C5" s="6"/>
    </row>
    <row r="6" spans="1:7" ht="15.75" thickBot="1" x14ac:dyDescent="0.3">
      <c r="B6" s="29" t="s">
        <v>9</v>
      </c>
      <c r="C6" s="7">
        <v>100</v>
      </c>
      <c r="G6" t="s">
        <v>34</v>
      </c>
    </row>
    <row r="7" spans="1:7" ht="15.75" thickBot="1" x14ac:dyDescent="0.3">
      <c r="B7" s="30" t="s">
        <v>11</v>
      </c>
      <c r="C7" s="8">
        <v>5</v>
      </c>
    </row>
    <row r="8" spans="1:7" ht="15.75" thickBot="1" x14ac:dyDescent="0.3">
      <c r="B8" s="30" t="s">
        <v>10</v>
      </c>
      <c r="C8" s="9">
        <v>8.8999999999999999E-3</v>
      </c>
    </row>
    <row r="9" spans="1:7" ht="15.75" thickBot="1" x14ac:dyDescent="0.3">
      <c r="B9" s="31" t="s">
        <v>12</v>
      </c>
      <c r="C9" s="32">
        <f>FV(C8,C7*12,C6*(-1))</f>
        <v>7884.4599968441817</v>
      </c>
    </row>
    <row r="10" spans="1:7" ht="15.75" thickBot="1" x14ac:dyDescent="0.3">
      <c r="B10" s="31" t="s">
        <v>13</v>
      </c>
      <c r="C10" s="33">
        <f>C9*C8</f>
        <v>70.171693971913214</v>
      </c>
    </row>
    <row r="11" spans="1:7" ht="15.75" thickBot="1" x14ac:dyDescent="0.3"/>
    <row r="12" spans="1:7" ht="27" thickBot="1" x14ac:dyDescent="0.3">
      <c r="B12" s="14" t="s">
        <v>5</v>
      </c>
      <c r="C12" s="36"/>
      <c r="D12" s="11" t="s">
        <v>6</v>
      </c>
    </row>
    <row r="13" spans="1:7" ht="15.75" thickBot="1" x14ac:dyDescent="0.3">
      <c r="B13" s="3" t="s">
        <v>0</v>
      </c>
      <c r="C13" s="7">
        <f>FV(Taxa_mensal,A15*12,Aporte*(-1))</f>
        <v>2662.4486411447938</v>
      </c>
      <c r="D13" s="7">
        <f>C13*Rendimento_carteira</f>
        <v>26.62448641144794</v>
      </c>
    </row>
    <row r="14" spans="1:7" ht="15.75" thickBot="1" x14ac:dyDescent="0.3">
      <c r="B14" s="1" t="s">
        <v>1</v>
      </c>
      <c r="C14" s="7">
        <f>FV(Taxa_mensal,A16*12,Aporte*(-1))</f>
        <v>7884.4599968441817</v>
      </c>
      <c r="D14" s="7">
        <f>C14*Rendimento_carteira</f>
        <v>78.844599968441813</v>
      </c>
    </row>
    <row r="15" spans="1:7" ht="15.75" thickBot="1" x14ac:dyDescent="0.3">
      <c r="A15" s="10">
        <v>2</v>
      </c>
      <c r="B15" s="1" t="s">
        <v>2</v>
      </c>
      <c r="C15" s="7">
        <f>FV(Taxa_mensal,A17*12,Aporte*(-1))</f>
        <v>21301.579134011787</v>
      </c>
      <c r="D15" s="7">
        <f>C15*Rendimento_carteira</f>
        <v>213.01579134011786</v>
      </c>
    </row>
    <row r="16" spans="1:7" ht="15.75" thickBot="1" x14ac:dyDescent="0.3">
      <c r="A16" s="10">
        <v>5</v>
      </c>
      <c r="B16" s="1" t="s">
        <v>3</v>
      </c>
      <c r="C16" s="7">
        <f>FV(Taxa_mensal,A18*12,Aporte*(-1))</f>
        <v>82987.555618651968</v>
      </c>
      <c r="D16" s="7">
        <f>C16*Rendimento_carteira</f>
        <v>829.8755561865197</v>
      </c>
    </row>
    <row r="17" spans="1:4" ht="15.75" thickBot="1" x14ac:dyDescent="0.3">
      <c r="A17" s="10">
        <v>10</v>
      </c>
      <c r="B17" s="1" t="s">
        <v>4</v>
      </c>
      <c r="C17" s="7">
        <f>FV(Taxa_mensal,A19*12,Aporte*(-1))</f>
        <v>261620.30725291747</v>
      </c>
      <c r="D17" s="7">
        <f>C17*Rendimento_carteira</f>
        <v>2616.2030725291747</v>
      </c>
    </row>
    <row r="18" spans="1:4" x14ac:dyDescent="0.25">
      <c r="A18" s="10">
        <v>20</v>
      </c>
    </row>
    <row r="19" spans="1:4" x14ac:dyDescent="0.25">
      <c r="A19" s="10">
        <v>30</v>
      </c>
      <c r="B19" s="37" t="s">
        <v>7</v>
      </c>
      <c r="C19" s="37"/>
    </row>
    <row r="20" spans="1:4" ht="15.75" thickBot="1" x14ac:dyDescent="0.3">
      <c r="B20" s="3" t="s">
        <v>14</v>
      </c>
      <c r="C20" s="4">
        <v>5000</v>
      </c>
    </row>
    <row r="21" spans="1:4" ht="15.75" thickBot="1" x14ac:dyDescent="0.3">
      <c r="B21" s="1" t="s">
        <v>15</v>
      </c>
      <c r="C21" s="2">
        <v>0.01</v>
      </c>
    </row>
    <row r="22" spans="1:4" ht="15.75" thickBot="1" x14ac:dyDescent="0.3">
      <c r="B22" s="1" t="s">
        <v>16</v>
      </c>
      <c r="C22" s="13">
        <f>Salario*0.3</f>
        <v>1500</v>
      </c>
    </row>
    <row r="23" spans="1:4" x14ac:dyDescent="0.25"/>
    <row r="24" spans="1:4" x14ac:dyDescent="0.25"/>
    <row r="25" spans="1:4" x14ac:dyDescent="0.25">
      <c r="B25" s="26" t="s">
        <v>20</v>
      </c>
      <c r="C25" s="27" t="s">
        <v>18</v>
      </c>
    </row>
    <row r="26" spans="1:4" x14ac:dyDescent="0.25">
      <c r="B26" t="s">
        <v>19</v>
      </c>
      <c r="C26" s="12">
        <v>200</v>
      </c>
    </row>
    <row r="27" spans="1:4" x14ac:dyDescent="0.25"/>
    <row r="28" spans="1:4" x14ac:dyDescent="0.25">
      <c r="B28" s="25" t="s">
        <v>21</v>
      </c>
      <c r="C28" s="25" t="s">
        <v>22</v>
      </c>
      <c r="D28" s="25" t="s">
        <v>23</v>
      </c>
    </row>
    <row r="29" spans="1:4" x14ac:dyDescent="0.25">
      <c r="B29" t="s">
        <v>24</v>
      </c>
      <c r="C29" s="15">
        <f>VLOOKUP($C$25&amp;"-"&amp;B29,Planilha2!B:E,4,0)</f>
        <v>0.5</v>
      </c>
      <c r="D29" s="34">
        <f>C29*$C$26</f>
        <v>100</v>
      </c>
    </row>
    <row r="30" spans="1:4" x14ac:dyDescent="0.25">
      <c r="B30" t="s">
        <v>25</v>
      </c>
      <c r="C30" s="15">
        <f>VLOOKUP($C$25&amp;"-"&amp;B30,Planilha2!B:E,4,0)</f>
        <v>0.1</v>
      </c>
      <c r="D30" s="34">
        <f>C30*$C$26</f>
        <v>20</v>
      </c>
    </row>
    <row r="31" spans="1:4" x14ac:dyDescent="0.25">
      <c r="B31" t="s">
        <v>26</v>
      </c>
      <c r="C31" s="15">
        <f>VLOOKUP($C$25&amp;"-"&amp;B31,Planilha2!B:E,4,0)</f>
        <v>0.05</v>
      </c>
      <c r="D31" s="34">
        <f>C31*$C$26</f>
        <v>10</v>
      </c>
    </row>
    <row r="32" spans="1:4" x14ac:dyDescent="0.25">
      <c r="B32" t="s">
        <v>27</v>
      </c>
      <c r="C32" s="15">
        <f>VLOOKUP($C$25&amp;"-"&amp;B32,Planilha2!B:E,4,0)</f>
        <v>0.05</v>
      </c>
      <c r="D32" s="34">
        <f>C32*$C$26</f>
        <v>10</v>
      </c>
    </row>
    <row r="33" spans="2:4" x14ac:dyDescent="0.25">
      <c r="B33" t="s">
        <v>28</v>
      </c>
      <c r="C33" s="15">
        <f>VLOOKUP($C$25&amp;"-"&amp;B33,Planilha2!B:E,4,0)</f>
        <v>0.2</v>
      </c>
      <c r="D33" s="34">
        <f>C33*$C$26</f>
        <v>40</v>
      </c>
    </row>
    <row r="34" spans="2:4" x14ac:dyDescent="0.25">
      <c r="B34" t="s">
        <v>29</v>
      </c>
      <c r="C34" s="15">
        <f>VLOOKUP($C$25&amp;"-"&amp;B34,Planilha2!B:E,4,0)</f>
        <v>0.1</v>
      </c>
      <c r="D34" s="34">
        <f>C34*$C$26</f>
        <v>20</v>
      </c>
    </row>
    <row r="35" spans="2:4" x14ac:dyDescent="0.25">
      <c r="B35" s="24"/>
      <c r="C35" s="24"/>
      <c r="D35" s="35">
        <f>SUM(D29:D34)</f>
        <v>200</v>
      </c>
    </row>
    <row r="36" spans="2:4" x14ac:dyDescent="0.25"/>
    <row r="37" spans="2:4" x14ac:dyDescent="0.25"/>
  </sheetData>
  <dataValidations count="1">
    <dataValidation type="list" allowBlank="1" showInputMessage="1" showErrorMessage="1" sqref="C25" xr:uid="{F7794747-3361-4582-B32A-461242449C32}">
      <formula1>"Conservador,Agressivo,Moderado"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9</vt:i4>
      </vt:variant>
    </vt:vector>
  </HeadingPairs>
  <TitlesOfParts>
    <vt:vector size="11" baseType="lpstr">
      <vt:lpstr>Planilha2</vt:lpstr>
      <vt:lpstr>Controle</vt:lpstr>
      <vt:lpstr>Aporte</vt:lpstr>
      <vt:lpstr>Dividendos_mensais</vt:lpstr>
      <vt:lpstr>Patrimonio</vt:lpstr>
      <vt:lpstr>Qtd_anos</vt:lpstr>
      <vt:lpstr>Rendimento_carteira</vt:lpstr>
      <vt:lpstr>Rendimento_mensal</vt:lpstr>
      <vt:lpstr>Salario</vt:lpstr>
      <vt:lpstr>Sugestao_invesimento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Luara Lima Oliveira</dc:creator>
  <cp:lastModifiedBy>Luara Lima Oliveira</cp:lastModifiedBy>
  <dcterms:created xsi:type="dcterms:W3CDTF">2025-05-31T04:52:36Z</dcterms:created>
  <dcterms:modified xsi:type="dcterms:W3CDTF">2025-05-31T15:20:38Z</dcterms:modified>
</cp:coreProperties>
</file>