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3" r:id="rId2"/>
  </sheets>
  <definedNames>
    <definedName name="statek" localSheetId="0">Arkusz1!$A$1:$F$203</definedName>
  </definedNames>
  <calcPr calcId="125725"/>
  <pivotCaches>
    <pivotCache cacheId="34" r:id="rId3"/>
  </pivotCaches>
</workbook>
</file>

<file path=xl/calcChain.xml><?xml version="1.0" encoding="utf-8"?>
<calcChain xmlns="http://schemas.openxmlformats.org/spreadsheetml/2006/main">
  <c r="P32" i="1"/>
  <c r="Q30"/>
  <c r="Q31"/>
  <c r="I2"/>
  <c r="I3"/>
  <c r="I4"/>
  <c r="I5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6"/>
  <c r="H2"/>
  <c r="H3"/>
  <c r="R21"/>
  <c r="R22"/>
  <c r="R23"/>
  <c r="R24"/>
  <c r="R20"/>
  <c r="Q21"/>
  <c r="Q22"/>
  <c r="Q23"/>
  <c r="Q24"/>
  <c r="Q20"/>
  <c r="R14"/>
  <c r="R15"/>
  <c r="R16"/>
  <c r="R17"/>
  <c r="S17" s="1"/>
  <c r="R13"/>
  <c r="Q15"/>
  <c r="S15" s="1"/>
  <c r="Q16"/>
  <c r="Q17"/>
  <c r="Q13"/>
  <c r="Q14"/>
  <c r="S14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3"/>
  <c r="P9" s="1"/>
  <c r="R3"/>
  <c r="R4"/>
  <c r="R5"/>
  <c r="R6"/>
  <c r="R2"/>
  <c r="Q3"/>
  <c r="Q4"/>
  <c r="Q5"/>
  <c r="Q6"/>
  <c r="Q2"/>
  <c r="S22" l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S13"/>
  <c r="S16"/>
  <c r="S21"/>
  <c r="S24"/>
  <c r="S23"/>
  <c r="S20"/>
  <c r="P31" l="1"/>
</calcChain>
</file>

<file path=xl/connections.xml><?xml version="1.0" encoding="utf-8"?>
<connections xmlns="http://schemas.openxmlformats.org/spreadsheetml/2006/main">
  <connection id="1" name="statek" type="6" refreshedVersion="3" background="1" saveData="1">
    <textPr codePage="852" sourceFile="E:\Mateusz\INFORMATYKA\2020\Dane_PR2\statek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<sst xmlns="http://schemas.openxmlformats.org/spreadsheetml/2006/main" count="698" uniqueCount="60">
  <si>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</si>
  <si>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</si>
  <si>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</si>
  <si>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</si>
  <si>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</si>
  <si>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</si>
  <si>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</si>
  <si>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</si>
  <si>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</si>
  <si>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</si>
  <si>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</si>
  <si>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</si>
  <si>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</si>
  <si>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</si>
  <si>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</si>
  <si>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</si>
  <si>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</si>
  <si>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</si>
  <si>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</si>
  <si>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</si>
  <si>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</si>
  <si>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</si>
  <si>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</si>
  <si>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6.1.</t>
  </si>
  <si>
    <t>ile razy?</t>
  </si>
  <si>
    <t>ile ton?</t>
  </si>
  <si>
    <t>6.2.</t>
  </si>
  <si>
    <t>ile dni na morzu</t>
  </si>
  <si>
    <t>6.3.</t>
  </si>
  <si>
    <t>na statku</t>
  </si>
  <si>
    <t>Najmniej:</t>
  </si>
  <si>
    <t>Etykiety wierszy</t>
  </si>
  <si>
    <t>Suma końcowa</t>
  </si>
  <si>
    <t>Suma z ile ton</t>
  </si>
  <si>
    <t>2016</t>
  </si>
  <si>
    <t>2017</t>
  </si>
  <si>
    <t>2018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</si>
  <si>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</si>
  <si>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</si>
  <si>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</si>
  <si>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</si>
  <si>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</si>
  <si>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</si>
  <si>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</si>
  <si>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</si>
  <si>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</si>
  <si>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</si>
  <si>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</si>
  <si>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</si>
  <si>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talary</t>
  </si>
  <si>
    <t>Arkusz2</t>
  </si>
  <si>
    <t>6.4.</t>
  </si>
  <si>
    <t>6.5.</t>
  </si>
  <si>
    <t>a)</t>
  </si>
  <si>
    <t>b)</t>
  </si>
  <si>
    <t>Etykiety kolumn</t>
  </si>
  <si>
    <t>Wyładunek</t>
  </si>
  <si>
    <t>Załadunek</t>
  </si>
  <si>
    <t>talary pod koniec dnia</t>
  </si>
  <si>
    <t>Najwięcej: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</si>
</sst>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[6.xlsx]Arkusz2!Tabela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Załadunek/wyładunek</a:t>
            </a:r>
            <a:r>
              <a:rPr lang="pl-PL" baseline="0"/>
              <a:t> towaru T5 w latach 2016-2018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Arkusz2!$B$3:$B$4</c:f>
              <c:strCache>
                <c:ptCount val="1"/>
                <c:pt idx="0">
                  <c:v>Wyładunek</c:v>
                </c:pt>
              </c:strCache>
            </c:strRef>
          </c:tx>
          <c:cat>
            <c:multiLvlStrRef>
              <c:f>Arkusz2!$A$5:$A$44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Arkusz2!$B$5:$B$44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Załadunek</c:v>
                </c:pt>
              </c:strCache>
            </c:strRef>
          </c:tx>
          <c:cat>
            <c:multiLvlStrRef>
              <c:f>Arkusz2!$A$5:$A$44</c:f>
              <c:multiLvlStrCache>
                <c:ptCount val="36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01</c:v>
                  </c:pt>
                  <c:pt idx="25">
                    <c:v>02</c:v>
                  </c:pt>
                  <c:pt idx="26">
                    <c:v>03</c:v>
                  </c:pt>
                  <c:pt idx="27">
                    <c:v>04</c:v>
                  </c:pt>
                  <c:pt idx="28">
                    <c:v>05</c:v>
                  </c:pt>
                  <c:pt idx="29">
                    <c:v>06</c:v>
                  </c:pt>
                  <c:pt idx="30">
                    <c:v>07</c:v>
                  </c:pt>
                  <c:pt idx="31">
                    <c:v>08</c:v>
                  </c:pt>
                  <c:pt idx="32">
                    <c:v>09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Arkusz2!$C$5:$C$44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</c:ser>
        <c:axId val="100330112"/>
        <c:axId val="100471552"/>
      </c:barChart>
      <c:catAx>
        <c:axId val="10033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Miesiące</a:t>
                </a:r>
              </a:p>
            </c:rich>
          </c:tx>
          <c:layout/>
        </c:title>
        <c:tickLblPos val="nextTo"/>
        <c:crossAx val="100471552"/>
        <c:crosses val="autoZero"/>
        <c:auto val="1"/>
        <c:lblAlgn val="ctr"/>
        <c:lblOffset val="100"/>
      </c:catAx>
      <c:valAx>
        <c:axId val="10047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ton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003301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6</xdr:row>
      <xdr:rowOff>142874</xdr:rowOff>
    </xdr:from>
    <xdr:to>
      <xdr:col>17</xdr:col>
      <xdr:colOff>314325</xdr:colOff>
      <xdr:row>25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077.71546122685" createdVersion="3" refreshedVersion="3" minRefreshableVersion="3" recordCount="202">
  <cacheSource type="worksheet">
    <worksheetSource ref="A1:H203" sheet="Arkusz1"/>
  </cacheSource>
  <cacheFields count="9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8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e dni na morzu" numFmtId="0">
      <sharedItems containsSemiMixedTypes="0" containsString="0" containsNumber="1" containsInteger="1" minValue="0" maxValue="25"/>
    </cacheField>
    <cacheField name="talary" numFmtId="0">
      <sharedItems containsSemiMixedTypes="0" containsString="0" containsNumber="1" containsInteger="1" minValue="493601" maxValue="552335"/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s v="Algier"/>
    <x v="0"/>
    <x v="0"/>
    <n v="3"/>
    <n v="80"/>
    <n v="0"/>
    <n v="499760"/>
  </r>
  <r>
    <x v="0"/>
    <s v="Algier"/>
    <x v="1"/>
    <x v="0"/>
    <n v="32"/>
    <n v="50"/>
    <n v="0"/>
    <n v="498160"/>
  </r>
  <r>
    <x v="0"/>
    <s v="Algier"/>
    <x v="2"/>
    <x v="0"/>
    <n v="38"/>
    <n v="10"/>
    <n v="0"/>
    <n v="497780"/>
  </r>
  <r>
    <x v="0"/>
    <s v="Algier"/>
    <x v="3"/>
    <x v="0"/>
    <n v="33"/>
    <n v="30"/>
    <n v="0"/>
    <n v="496790"/>
  </r>
  <r>
    <x v="0"/>
    <s v="Algier"/>
    <x v="4"/>
    <x v="0"/>
    <n v="43"/>
    <n v="25"/>
    <n v="0"/>
    <n v="495715"/>
  </r>
  <r>
    <x v="1"/>
    <s v="Tunis"/>
    <x v="1"/>
    <x v="1"/>
    <n v="32"/>
    <n v="58"/>
    <n v="14"/>
    <n v="497571"/>
  </r>
  <r>
    <x v="1"/>
    <s v="Tunis"/>
    <x v="3"/>
    <x v="0"/>
    <n v="14"/>
    <n v="26"/>
    <n v="0"/>
    <n v="497207"/>
  </r>
  <r>
    <x v="2"/>
    <s v="Benghazi"/>
    <x v="1"/>
    <x v="0"/>
    <n v="44"/>
    <n v="46"/>
    <n v="7"/>
    <n v="495183"/>
  </r>
  <r>
    <x v="2"/>
    <s v="Benghazi"/>
    <x v="3"/>
    <x v="0"/>
    <n v="1"/>
    <n v="28"/>
    <n v="0"/>
    <n v="495155"/>
  </r>
  <r>
    <x v="2"/>
    <s v="Benghazi"/>
    <x v="0"/>
    <x v="0"/>
    <n v="21"/>
    <n v="74"/>
    <n v="0"/>
    <n v="493601"/>
  </r>
  <r>
    <x v="3"/>
    <s v="Aleksandria"/>
    <x v="4"/>
    <x v="1"/>
    <n v="43"/>
    <n v="32"/>
    <n v="25"/>
    <n v="494977"/>
  </r>
  <r>
    <x v="3"/>
    <s v="Aleksandria"/>
    <x v="2"/>
    <x v="1"/>
    <n v="38"/>
    <n v="13"/>
    <n v="0"/>
    <n v="495471"/>
  </r>
  <r>
    <x v="3"/>
    <s v="Aleksandria"/>
    <x v="0"/>
    <x v="0"/>
    <n v="9"/>
    <n v="59"/>
    <n v="0"/>
    <n v="494940"/>
  </r>
  <r>
    <x v="3"/>
    <s v="Aleksandria"/>
    <x v="1"/>
    <x v="0"/>
    <n v="8"/>
    <n v="37"/>
    <n v="0"/>
    <n v="494644"/>
  </r>
  <r>
    <x v="4"/>
    <s v="Bejrut"/>
    <x v="1"/>
    <x v="1"/>
    <n v="50"/>
    <n v="61"/>
    <n v="20"/>
    <n v="497694"/>
  </r>
  <r>
    <x v="4"/>
    <s v="Bejrut"/>
    <x v="4"/>
    <x v="0"/>
    <n v="32"/>
    <n v="20"/>
    <n v="0"/>
    <n v="497054"/>
  </r>
  <r>
    <x v="4"/>
    <s v="Bejrut"/>
    <x v="2"/>
    <x v="0"/>
    <n v="7"/>
    <n v="8"/>
    <n v="0"/>
    <n v="496998"/>
  </r>
  <r>
    <x v="4"/>
    <s v="Bejrut"/>
    <x v="3"/>
    <x v="0"/>
    <n v="10"/>
    <n v="24"/>
    <n v="0"/>
    <n v="496758"/>
  </r>
  <r>
    <x v="5"/>
    <s v="Palermo"/>
    <x v="2"/>
    <x v="1"/>
    <n v="7"/>
    <n v="12"/>
    <n v="23"/>
    <n v="496842"/>
  </r>
  <r>
    <x v="5"/>
    <s v="Palermo"/>
    <x v="4"/>
    <x v="0"/>
    <n v="25"/>
    <n v="19"/>
    <n v="0"/>
    <n v="496367"/>
  </r>
  <r>
    <x v="5"/>
    <s v="Palermo"/>
    <x v="1"/>
    <x v="0"/>
    <n v="33"/>
    <n v="38"/>
    <n v="0"/>
    <n v="495113"/>
  </r>
  <r>
    <x v="6"/>
    <s v="Neapol"/>
    <x v="3"/>
    <x v="1"/>
    <n v="36"/>
    <n v="35"/>
    <n v="17"/>
    <n v="496373"/>
  </r>
  <r>
    <x v="6"/>
    <s v="Neapol"/>
    <x v="0"/>
    <x v="0"/>
    <n v="5"/>
    <n v="66"/>
    <n v="0"/>
    <n v="496043"/>
  </r>
  <r>
    <x v="6"/>
    <s v="Neapol"/>
    <x v="1"/>
    <x v="0"/>
    <n v="35"/>
    <n v="41"/>
    <n v="0"/>
    <n v="494608"/>
  </r>
  <r>
    <x v="7"/>
    <s v="Monako"/>
    <x v="0"/>
    <x v="1"/>
    <n v="38"/>
    <n v="98"/>
    <n v="21"/>
    <n v="498332"/>
  </r>
  <r>
    <x v="7"/>
    <s v="Monako"/>
    <x v="3"/>
    <x v="0"/>
    <n v="10"/>
    <n v="23"/>
    <n v="0"/>
    <n v="498102"/>
  </r>
  <r>
    <x v="8"/>
    <s v="Barcelona"/>
    <x v="3"/>
    <x v="1"/>
    <n v="4"/>
    <n v="38"/>
    <n v="24"/>
    <n v="498254"/>
  </r>
  <r>
    <x v="8"/>
    <s v="Barcelona"/>
    <x v="0"/>
    <x v="0"/>
    <n v="42"/>
    <n v="60"/>
    <n v="0"/>
    <n v="495734"/>
  </r>
  <r>
    <x v="8"/>
    <s v="Barcelona"/>
    <x v="2"/>
    <x v="0"/>
    <n v="28"/>
    <n v="8"/>
    <n v="0"/>
    <n v="495510"/>
  </r>
  <r>
    <x v="8"/>
    <s v="Barcelona"/>
    <x v="4"/>
    <x v="0"/>
    <n v="19"/>
    <n v="19"/>
    <n v="0"/>
    <n v="495149"/>
  </r>
  <r>
    <x v="9"/>
    <s v="Walencja"/>
    <x v="4"/>
    <x v="1"/>
    <n v="72"/>
    <n v="28"/>
    <n v="12"/>
    <n v="497165"/>
  </r>
  <r>
    <x v="9"/>
    <s v="Walencja"/>
    <x v="0"/>
    <x v="1"/>
    <n v="42"/>
    <n v="90"/>
    <n v="0"/>
    <n v="500945"/>
  </r>
  <r>
    <x v="9"/>
    <s v="Walencja"/>
    <x v="1"/>
    <x v="0"/>
    <n v="42"/>
    <n v="44"/>
    <n v="0"/>
    <n v="499097"/>
  </r>
  <r>
    <x v="9"/>
    <s v="Walencja"/>
    <x v="3"/>
    <x v="0"/>
    <n v="33"/>
    <n v="26"/>
    <n v="0"/>
    <n v="498239"/>
  </r>
  <r>
    <x v="9"/>
    <s v="Walencja"/>
    <x v="2"/>
    <x v="0"/>
    <n v="9"/>
    <n v="9"/>
    <n v="0"/>
    <n v="498158"/>
  </r>
  <r>
    <x v="10"/>
    <s v="Algier"/>
    <x v="4"/>
    <x v="1"/>
    <n v="4"/>
    <n v="29"/>
    <n v="16"/>
    <n v="498274"/>
  </r>
  <r>
    <x v="10"/>
    <s v="Algier"/>
    <x v="2"/>
    <x v="1"/>
    <n v="37"/>
    <n v="12"/>
    <n v="0"/>
    <n v="498718"/>
  </r>
  <r>
    <x v="10"/>
    <s v="Algier"/>
    <x v="1"/>
    <x v="0"/>
    <n v="35"/>
    <n v="42"/>
    <n v="0"/>
    <n v="497248"/>
  </r>
  <r>
    <x v="10"/>
    <s v="Algier"/>
    <x v="0"/>
    <x v="0"/>
    <n v="32"/>
    <n v="66"/>
    <n v="0"/>
    <n v="495136"/>
  </r>
  <r>
    <x v="11"/>
    <s v="Tunis"/>
    <x v="0"/>
    <x v="1"/>
    <n v="32"/>
    <n v="92"/>
    <n v="14"/>
    <n v="498080"/>
  </r>
  <r>
    <x v="11"/>
    <s v="Tunis"/>
    <x v="1"/>
    <x v="0"/>
    <n v="48"/>
    <n v="43"/>
    <n v="0"/>
    <n v="496016"/>
  </r>
  <r>
    <x v="12"/>
    <s v="Benghazi"/>
    <x v="1"/>
    <x v="1"/>
    <n v="191"/>
    <n v="60"/>
    <n v="18"/>
    <n v="507476"/>
  </r>
  <r>
    <x v="12"/>
    <s v="Benghazi"/>
    <x v="3"/>
    <x v="0"/>
    <n v="9"/>
    <n v="24"/>
    <n v="0"/>
    <n v="507260"/>
  </r>
  <r>
    <x v="12"/>
    <s v="Benghazi"/>
    <x v="0"/>
    <x v="0"/>
    <n v="36"/>
    <n v="65"/>
    <n v="0"/>
    <n v="504920"/>
  </r>
  <r>
    <x v="13"/>
    <s v="Aleksandria"/>
    <x v="2"/>
    <x v="0"/>
    <n v="47"/>
    <n v="7"/>
    <n v="25"/>
    <n v="504591"/>
  </r>
  <r>
    <x v="13"/>
    <s v="Aleksandria"/>
    <x v="1"/>
    <x v="1"/>
    <n v="4"/>
    <n v="63"/>
    <n v="0"/>
    <n v="504843"/>
  </r>
  <r>
    <x v="13"/>
    <s v="Aleksandria"/>
    <x v="4"/>
    <x v="0"/>
    <n v="8"/>
    <n v="19"/>
    <n v="0"/>
    <n v="504691"/>
  </r>
  <r>
    <x v="13"/>
    <s v="Aleksandria"/>
    <x v="3"/>
    <x v="0"/>
    <n v="3"/>
    <n v="22"/>
    <n v="0"/>
    <n v="504625"/>
  </r>
  <r>
    <x v="13"/>
    <s v="Aleksandria"/>
    <x v="0"/>
    <x v="0"/>
    <n v="41"/>
    <n v="59"/>
    <n v="0"/>
    <n v="502206"/>
  </r>
  <r>
    <x v="14"/>
    <s v="Bejrut"/>
    <x v="1"/>
    <x v="0"/>
    <n v="44"/>
    <n v="40"/>
    <n v="20"/>
    <n v="500446"/>
  </r>
  <r>
    <x v="14"/>
    <s v="Bejrut"/>
    <x v="2"/>
    <x v="1"/>
    <n v="45"/>
    <n v="12"/>
    <n v="0"/>
    <n v="500986"/>
  </r>
  <r>
    <x v="14"/>
    <s v="Bejrut"/>
    <x v="4"/>
    <x v="0"/>
    <n v="40"/>
    <n v="20"/>
    <n v="0"/>
    <n v="500186"/>
  </r>
  <r>
    <x v="14"/>
    <s v="Bejrut"/>
    <x v="0"/>
    <x v="0"/>
    <n v="3"/>
    <n v="63"/>
    <n v="0"/>
    <n v="499997"/>
  </r>
  <r>
    <x v="14"/>
    <s v="Bejrut"/>
    <x v="3"/>
    <x v="0"/>
    <n v="17"/>
    <n v="24"/>
    <n v="0"/>
    <n v="499589"/>
  </r>
  <r>
    <x v="15"/>
    <s v="Palermo"/>
    <x v="2"/>
    <x v="1"/>
    <n v="2"/>
    <n v="12"/>
    <n v="23"/>
    <n v="499613"/>
  </r>
  <r>
    <x v="15"/>
    <s v="Palermo"/>
    <x v="4"/>
    <x v="0"/>
    <n v="14"/>
    <n v="19"/>
    <n v="0"/>
    <n v="499347"/>
  </r>
  <r>
    <x v="15"/>
    <s v="Palermo"/>
    <x v="3"/>
    <x v="0"/>
    <n v="23"/>
    <n v="23"/>
    <n v="0"/>
    <n v="498818"/>
  </r>
  <r>
    <x v="16"/>
    <s v="Neapol"/>
    <x v="2"/>
    <x v="0"/>
    <n v="11"/>
    <n v="8"/>
    <n v="17"/>
    <n v="498730"/>
  </r>
  <r>
    <x v="16"/>
    <s v="Neapol"/>
    <x v="0"/>
    <x v="0"/>
    <n v="17"/>
    <n v="66"/>
    <n v="0"/>
    <n v="497608"/>
  </r>
  <r>
    <x v="16"/>
    <s v="Neapol"/>
    <x v="1"/>
    <x v="0"/>
    <n v="30"/>
    <n v="41"/>
    <n v="0"/>
    <n v="496378"/>
  </r>
  <r>
    <x v="17"/>
    <s v="Monako"/>
    <x v="0"/>
    <x v="1"/>
    <n v="97"/>
    <n v="98"/>
    <n v="21"/>
    <n v="505884"/>
  </r>
  <r>
    <x v="17"/>
    <s v="Monako"/>
    <x v="2"/>
    <x v="1"/>
    <n v="11"/>
    <n v="12"/>
    <n v="0"/>
    <n v="506016"/>
  </r>
  <r>
    <x v="17"/>
    <s v="Monako"/>
    <x v="4"/>
    <x v="0"/>
    <n v="17"/>
    <n v="20"/>
    <n v="0"/>
    <n v="505676"/>
  </r>
  <r>
    <x v="17"/>
    <s v="Monako"/>
    <x v="3"/>
    <x v="0"/>
    <n v="4"/>
    <n v="23"/>
    <n v="0"/>
    <n v="505584"/>
  </r>
  <r>
    <x v="18"/>
    <s v="Barcelona"/>
    <x v="4"/>
    <x v="1"/>
    <n v="79"/>
    <n v="31"/>
    <n v="24"/>
    <n v="508033"/>
  </r>
  <r>
    <x v="18"/>
    <s v="Barcelona"/>
    <x v="0"/>
    <x v="0"/>
    <n v="33"/>
    <n v="60"/>
    <n v="0"/>
    <n v="506053"/>
  </r>
  <r>
    <x v="18"/>
    <s v="Barcelona"/>
    <x v="3"/>
    <x v="0"/>
    <n v="26"/>
    <n v="23"/>
    <n v="0"/>
    <n v="505455"/>
  </r>
  <r>
    <x v="19"/>
    <s v="Walencja"/>
    <x v="4"/>
    <x v="0"/>
    <n v="40"/>
    <n v="22"/>
    <n v="12"/>
    <n v="504575"/>
  </r>
  <r>
    <x v="19"/>
    <s v="Walencja"/>
    <x v="2"/>
    <x v="0"/>
    <n v="42"/>
    <n v="9"/>
    <n v="0"/>
    <n v="504197"/>
  </r>
  <r>
    <x v="19"/>
    <s v="Walencja"/>
    <x v="3"/>
    <x v="0"/>
    <n v="42"/>
    <n v="26"/>
    <n v="0"/>
    <n v="503105"/>
  </r>
  <r>
    <x v="19"/>
    <s v="Walencja"/>
    <x v="0"/>
    <x v="0"/>
    <n v="9"/>
    <n v="70"/>
    <n v="0"/>
    <n v="502475"/>
  </r>
  <r>
    <x v="19"/>
    <s v="Walencja"/>
    <x v="1"/>
    <x v="0"/>
    <n v="39"/>
    <n v="44"/>
    <n v="0"/>
    <n v="500759"/>
  </r>
  <r>
    <x v="20"/>
    <s v="Algier"/>
    <x v="1"/>
    <x v="1"/>
    <n v="112"/>
    <n v="59"/>
    <n v="16"/>
    <n v="507367"/>
  </r>
  <r>
    <x v="20"/>
    <s v="Algier"/>
    <x v="0"/>
    <x v="0"/>
    <n v="34"/>
    <n v="66"/>
    <n v="0"/>
    <n v="505123"/>
  </r>
  <r>
    <x v="20"/>
    <s v="Algier"/>
    <x v="4"/>
    <x v="0"/>
    <n v="5"/>
    <n v="21"/>
    <n v="0"/>
    <n v="505018"/>
  </r>
  <r>
    <x v="21"/>
    <s v="Tunis"/>
    <x v="0"/>
    <x v="1"/>
    <n v="74"/>
    <n v="92"/>
    <n v="14"/>
    <n v="511826"/>
  </r>
  <r>
    <x v="21"/>
    <s v="Tunis"/>
    <x v="3"/>
    <x v="0"/>
    <n v="14"/>
    <n v="26"/>
    <n v="0"/>
    <n v="511462"/>
  </r>
  <r>
    <x v="22"/>
    <s v="Benghazi"/>
    <x v="1"/>
    <x v="1"/>
    <n v="1"/>
    <n v="60"/>
    <n v="18"/>
    <n v="511522"/>
  </r>
  <r>
    <x v="22"/>
    <s v="Benghazi"/>
    <x v="3"/>
    <x v="1"/>
    <n v="43"/>
    <n v="36"/>
    <n v="0"/>
    <n v="513070"/>
  </r>
  <r>
    <x v="22"/>
    <s v="Benghazi"/>
    <x v="2"/>
    <x v="0"/>
    <n v="30"/>
    <n v="8"/>
    <n v="0"/>
    <n v="512830"/>
  </r>
  <r>
    <x v="22"/>
    <s v="Benghazi"/>
    <x v="4"/>
    <x v="0"/>
    <n v="14"/>
    <n v="20"/>
    <n v="0"/>
    <n v="512550"/>
  </r>
  <r>
    <x v="23"/>
    <s v="Aleksandria"/>
    <x v="3"/>
    <x v="1"/>
    <n v="33"/>
    <n v="38"/>
    <n v="25"/>
    <n v="513804"/>
  </r>
  <r>
    <x v="23"/>
    <s v="Aleksandria"/>
    <x v="1"/>
    <x v="0"/>
    <n v="35"/>
    <n v="37"/>
    <n v="0"/>
    <n v="512509"/>
  </r>
  <r>
    <x v="23"/>
    <s v="Aleksandria"/>
    <x v="4"/>
    <x v="0"/>
    <n v="40"/>
    <n v="19"/>
    <n v="0"/>
    <n v="511749"/>
  </r>
  <r>
    <x v="24"/>
    <s v="Bejrut"/>
    <x v="3"/>
    <x v="1"/>
    <n v="21"/>
    <n v="36"/>
    <n v="20"/>
    <n v="512505"/>
  </r>
  <r>
    <x v="24"/>
    <s v="Bejrut"/>
    <x v="0"/>
    <x v="1"/>
    <n v="2"/>
    <n v="97"/>
    <n v="0"/>
    <n v="512699"/>
  </r>
  <r>
    <x v="24"/>
    <s v="Bejrut"/>
    <x v="4"/>
    <x v="0"/>
    <n v="12"/>
    <n v="20"/>
    <n v="0"/>
    <n v="512459"/>
  </r>
  <r>
    <x v="24"/>
    <s v="Bejrut"/>
    <x v="2"/>
    <x v="0"/>
    <n v="15"/>
    <n v="8"/>
    <n v="0"/>
    <n v="512339"/>
  </r>
  <r>
    <x v="24"/>
    <s v="Bejrut"/>
    <x v="1"/>
    <x v="0"/>
    <n v="1"/>
    <n v="40"/>
    <n v="0"/>
    <n v="512299"/>
  </r>
  <r>
    <x v="25"/>
    <s v="Palermo"/>
    <x v="2"/>
    <x v="1"/>
    <n v="86"/>
    <n v="12"/>
    <n v="23"/>
    <n v="513331"/>
  </r>
  <r>
    <x v="25"/>
    <s v="Palermo"/>
    <x v="4"/>
    <x v="1"/>
    <n v="110"/>
    <n v="31"/>
    <n v="0"/>
    <n v="516741"/>
  </r>
  <r>
    <x v="25"/>
    <s v="Palermo"/>
    <x v="1"/>
    <x v="0"/>
    <n v="33"/>
    <n v="38"/>
    <n v="0"/>
    <n v="515487"/>
  </r>
  <r>
    <x v="25"/>
    <s v="Palermo"/>
    <x v="3"/>
    <x v="0"/>
    <n v="13"/>
    <n v="23"/>
    <n v="0"/>
    <n v="515188"/>
  </r>
  <r>
    <x v="25"/>
    <s v="Palermo"/>
    <x v="0"/>
    <x v="0"/>
    <n v="37"/>
    <n v="61"/>
    <n v="0"/>
    <n v="512931"/>
  </r>
  <r>
    <x v="26"/>
    <s v="Neapol"/>
    <x v="2"/>
    <x v="1"/>
    <n v="1"/>
    <n v="12"/>
    <n v="17"/>
    <n v="512943"/>
  </r>
  <r>
    <x v="26"/>
    <s v="Neapol"/>
    <x v="1"/>
    <x v="1"/>
    <n v="68"/>
    <n v="59"/>
    <n v="0"/>
    <n v="516955"/>
  </r>
  <r>
    <x v="26"/>
    <s v="Neapol"/>
    <x v="0"/>
    <x v="0"/>
    <n v="35"/>
    <n v="66"/>
    <n v="0"/>
    <n v="514645"/>
  </r>
  <r>
    <x v="26"/>
    <s v="Neapol"/>
    <x v="4"/>
    <x v="0"/>
    <n v="25"/>
    <n v="21"/>
    <n v="0"/>
    <n v="514120"/>
  </r>
  <r>
    <x v="26"/>
    <s v="Neapol"/>
    <x v="3"/>
    <x v="0"/>
    <n v="10"/>
    <n v="25"/>
    <n v="0"/>
    <n v="513870"/>
  </r>
  <r>
    <x v="27"/>
    <s v="Monako"/>
    <x v="3"/>
    <x v="1"/>
    <n v="38"/>
    <n v="37"/>
    <n v="21"/>
    <n v="515276"/>
  </r>
  <r>
    <x v="27"/>
    <s v="Monako"/>
    <x v="2"/>
    <x v="0"/>
    <n v="22"/>
    <n v="8"/>
    <n v="0"/>
    <n v="515100"/>
  </r>
  <r>
    <x v="27"/>
    <s v="Monako"/>
    <x v="4"/>
    <x v="0"/>
    <n v="25"/>
    <n v="20"/>
    <n v="0"/>
    <n v="514600"/>
  </r>
  <r>
    <x v="27"/>
    <s v="Monako"/>
    <x v="1"/>
    <x v="0"/>
    <n v="8"/>
    <n v="39"/>
    <n v="0"/>
    <n v="514288"/>
  </r>
  <r>
    <x v="27"/>
    <s v="Monako"/>
    <x v="0"/>
    <x v="0"/>
    <n v="45"/>
    <n v="62"/>
    <n v="0"/>
    <n v="511498"/>
  </r>
  <r>
    <x v="28"/>
    <s v="Barcelona"/>
    <x v="0"/>
    <x v="1"/>
    <n v="116"/>
    <n v="100"/>
    <n v="24"/>
    <n v="523098"/>
  </r>
  <r>
    <x v="28"/>
    <s v="Barcelona"/>
    <x v="4"/>
    <x v="0"/>
    <n v="29"/>
    <n v="19"/>
    <n v="0"/>
    <n v="522547"/>
  </r>
  <r>
    <x v="29"/>
    <s v="Walencja"/>
    <x v="3"/>
    <x v="1"/>
    <n v="5"/>
    <n v="34"/>
    <n v="12"/>
    <n v="522717"/>
  </r>
  <r>
    <x v="29"/>
    <s v="Walencja"/>
    <x v="2"/>
    <x v="1"/>
    <n v="22"/>
    <n v="11"/>
    <n v="0"/>
    <n v="522959"/>
  </r>
  <r>
    <x v="29"/>
    <s v="Walencja"/>
    <x v="4"/>
    <x v="0"/>
    <n v="37"/>
    <n v="22"/>
    <n v="0"/>
    <n v="522145"/>
  </r>
  <r>
    <x v="29"/>
    <s v="Walencja"/>
    <x v="0"/>
    <x v="0"/>
    <n v="10"/>
    <n v="70"/>
    <n v="0"/>
    <n v="521445"/>
  </r>
  <r>
    <x v="29"/>
    <s v="Walencja"/>
    <x v="1"/>
    <x v="0"/>
    <n v="42"/>
    <n v="44"/>
    <n v="0"/>
    <n v="519597"/>
  </r>
  <r>
    <x v="30"/>
    <s v="Algier"/>
    <x v="0"/>
    <x v="1"/>
    <n v="11"/>
    <n v="94"/>
    <n v="16"/>
    <n v="520631"/>
  </r>
  <r>
    <x v="30"/>
    <s v="Algier"/>
    <x v="1"/>
    <x v="1"/>
    <n v="48"/>
    <n v="59"/>
    <n v="0"/>
    <n v="523463"/>
  </r>
  <r>
    <x v="30"/>
    <s v="Algier"/>
    <x v="4"/>
    <x v="0"/>
    <n v="20"/>
    <n v="21"/>
    <n v="0"/>
    <n v="523043"/>
  </r>
  <r>
    <x v="30"/>
    <s v="Algier"/>
    <x v="3"/>
    <x v="0"/>
    <n v="26"/>
    <n v="25"/>
    <n v="0"/>
    <n v="522393"/>
  </r>
  <r>
    <x v="31"/>
    <s v="Tunis"/>
    <x v="2"/>
    <x v="0"/>
    <n v="24"/>
    <n v="9"/>
    <n v="14"/>
    <n v="522177"/>
  </r>
  <r>
    <x v="31"/>
    <s v="Tunis"/>
    <x v="0"/>
    <x v="0"/>
    <n v="38"/>
    <n v="68"/>
    <n v="0"/>
    <n v="519593"/>
  </r>
  <r>
    <x v="31"/>
    <s v="Tunis"/>
    <x v="4"/>
    <x v="0"/>
    <n v="14"/>
    <n v="21"/>
    <n v="0"/>
    <n v="519299"/>
  </r>
  <r>
    <x v="31"/>
    <s v="Tunis"/>
    <x v="1"/>
    <x v="0"/>
    <n v="4"/>
    <n v="43"/>
    <n v="0"/>
    <n v="519127"/>
  </r>
  <r>
    <x v="32"/>
    <s v="Benghazi"/>
    <x v="3"/>
    <x v="1"/>
    <n v="19"/>
    <n v="36"/>
    <n v="18"/>
    <n v="519811"/>
  </r>
  <r>
    <x v="32"/>
    <s v="Benghazi"/>
    <x v="0"/>
    <x v="0"/>
    <n v="30"/>
    <n v="65"/>
    <n v="0"/>
    <n v="517861"/>
  </r>
  <r>
    <x v="33"/>
    <s v="Aleksandria"/>
    <x v="1"/>
    <x v="1"/>
    <n v="6"/>
    <n v="63"/>
    <n v="25"/>
    <n v="518239"/>
  </r>
  <r>
    <x v="33"/>
    <s v="Aleksandria"/>
    <x v="0"/>
    <x v="0"/>
    <n v="43"/>
    <n v="59"/>
    <n v="0"/>
    <n v="515702"/>
  </r>
  <r>
    <x v="34"/>
    <s v="Bejrut"/>
    <x v="1"/>
    <x v="1"/>
    <n v="1"/>
    <n v="61"/>
    <n v="20"/>
    <n v="515763"/>
  </r>
  <r>
    <x v="34"/>
    <s v="Bejrut"/>
    <x v="4"/>
    <x v="1"/>
    <n v="147"/>
    <n v="30"/>
    <n v="0"/>
    <n v="520173"/>
  </r>
  <r>
    <x v="34"/>
    <s v="Bejrut"/>
    <x v="2"/>
    <x v="0"/>
    <n v="15"/>
    <n v="8"/>
    <n v="0"/>
    <n v="520053"/>
  </r>
  <r>
    <x v="34"/>
    <s v="Bejrut"/>
    <x v="0"/>
    <x v="0"/>
    <n v="24"/>
    <n v="63"/>
    <n v="0"/>
    <n v="518541"/>
  </r>
  <r>
    <x v="34"/>
    <s v="Bejrut"/>
    <x v="3"/>
    <x v="0"/>
    <n v="19"/>
    <n v="24"/>
    <n v="0"/>
    <n v="518085"/>
  </r>
  <r>
    <x v="35"/>
    <s v="Palermo"/>
    <x v="0"/>
    <x v="1"/>
    <n v="134"/>
    <n v="99"/>
    <n v="23"/>
    <n v="531351"/>
  </r>
  <r>
    <x v="35"/>
    <s v="Palermo"/>
    <x v="1"/>
    <x v="0"/>
    <n v="12"/>
    <n v="38"/>
    <n v="0"/>
    <n v="530895"/>
  </r>
  <r>
    <x v="36"/>
    <s v="Neapol"/>
    <x v="4"/>
    <x v="1"/>
    <n v="4"/>
    <n v="30"/>
    <n v="17"/>
    <n v="531015"/>
  </r>
  <r>
    <x v="36"/>
    <s v="Neapol"/>
    <x v="2"/>
    <x v="0"/>
    <n v="26"/>
    <n v="8"/>
    <n v="0"/>
    <n v="530807"/>
  </r>
  <r>
    <x v="36"/>
    <s v="Neapol"/>
    <x v="0"/>
    <x v="0"/>
    <n v="38"/>
    <n v="66"/>
    <n v="0"/>
    <n v="528299"/>
  </r>
  <r>
    <x v="37"/>
    <s v="Monako"/>
    <x v="0"/>
    <x v="1"/>
    <n v="38"/>
    <n v="98"/>
    <n v="21"/>
    <n v="532023"/>
  </r>
  <r>
    <x v="37"/>
    <s v="Monako"/>
    <x v="3"/>
    <x v="1"/>
    <n v="44"/>
    <n v="37"/>
    <n v="0"/>
    <n v="533651"/>
  </r>
  <r>
    <x v="37"/>
    <s v="Monako"/>
    <x v="2"/>
    <x v="0"/>
    <n v="21"/>
    <n v="8"/>
    <n v="0"/>
    <n v="533483"/>
  </r>
  <r>
    <x v="37"/>
    <s v="Monako"/>
    <x v="1"/>
    <x v="0"/>
    <n v="10"/>
    <n v="39"/>
    <n v="0"/>
    <n v="533093"/>
  </r>
  <r>
    <x v="38"/>
    <s v="Barcelona"/>
    <x v="3"/>
    <x v="1"/>
    <n v="15"/>
    <n v="38"/>
    <n v="24"/>
    <n v="533663"/>
  </r>
  <r>
    <x v="38"/>
    <s v="Barcelona"/>
    <x v="1"/>
    <x v="1"/>
    <n v="22"/>
    <n v="63"/>
    <n v="0"/>
    <n v="535049"/>
  </r>
  <r>
    <x v="38"/>
    <s v="Barcelona"/>
    <x v="0"/>
    <x v="0"/>
    <n v="9"/>
    <n v="60"/>
    <n v="0"/>
    <n v="534509"/>
  </r>
  <r>
    <x v="38"/>
    <s v="Barcelona"/>
    <x v="4"/>
    <x v="0"/>
    <n v="6"/>
    <n v="19"/>
    <n v="0"/>
    <n v="534395"/>
  </r>
  <r>
    <x v="38"/>
    <s v="Barcelona"/>
    <x v="2"/>
    <x v="0"/>
    <n v="4"/>
    <n v="8"/>
    <n v="0"/>
    <n v="534363"/>
  </r>
  <r>
    <x v="39"/>
    <s v="Walencja"/>
    <x v="4"/>
    <x v="1"/>
    <n v="6"/>
    <n v="25"/>
    <n v="0"/>
    <n v="534513"/>
  </r>
  <r>
    <x v="39"/>
    <s v="Walencja"/>
    <x v="0"/>
    <x v="0"/>
    <n v="48"/>
    <n v="79"/>
    <n v="0"/>
    <n v="530721"/>
  </r>
  <r>
    <x v="40"/>
    <s v="Algier"/>
    <x v="1"/>
    <x v="0"/>
    <n v="34"/>
    <n v="42"/>
    <n v="16"/>
    <n v="529293"/>
  </r>
  <r>
    <x v="40"/>
    <s v="Algier"/>
    <x v="3"/>
    <x v="1"/>
    <n v="49"/>
    <n v="35"/>
    <n v="0"/>
    <n v="531008"/>
  </r>
  <r>
    <x v="40"/>
    <s v="Algier"/>
    <x v="2"/>
    <x v="0"/>
    <n v="10"/>
    <n v="8"/>
    <n v="0"/>
    <n v="530928"/>
  </r>
  <r>
    <x v="40"/>
    <s v="Algier"/>
    <x v="4"/>
    <x v="0"/>
    <n v="47"/>
    <n v="21"/>
    <n v="0"/>
    <n v="529941"/>
  </r>
  <r>
    <x v="40"/>
    <s v="Algier"/>
    <x v="0"/>
    <x v="0"/>
    <n v="48"/>
    <n v="66"/>
    <n v="0"/>
    <n v="526773"/>
  </r>
  <r>
    <x v="41"/>
    <s v="Tunis"/>
    <x v="1"/>
    <x v="1"/>
    <n v="34"/>
    <n v="58"/>
    <n v="14"/>
    <n v="528745"/>
  </r>
  <r>
    <x v="41"/>
    <s v="Tunis"/>
    <x v="2"/>
    <x v="0"/>
    <n v="5"/>
    <n v="9"/>
    <n v="0"/>
    <n v="528700"/>
  </r>
  <r>
    <x v="42"/>
    <s v="Benghazi"/>
    <x v="4"/>
    <x v="1"/>
    <n v="46"/>
    <n v="30"/>
    <n v="18"/>
    <n v="530080"/>
  </r>
  <r>
    <x v="42"/>
    <s v="Benghazi"/>
    <x v="0"/>
    <x v="0"/>
    <n v="49"/>
    <n v="65"/>
    <n v="0"/>
    <n v="526895"/>
  </r>
  <r>
    <x v="42"/>
    <s v="Benghazi"/>
    <x v="2"/>
    <x v="0"/>
    <n v="16"/>
    <n v="8"/>
    <n v="0"/>
    <n v="526767"/>
  </r>
  <r>
    <x v="43"/>
    <s v="Aleksandria"/>
    <x v="1"/>
    <x v="0"/>
    <n v="5"/>
    <n v="37"/>
    <n v="25"/>
    <n v="526582"/>
  </r>
  <r>
    <x v="43"/>
    <s v="Aleksandria"/>
    <x v="4"/>
    <x v="1"/>
    <n v="1"/>
    <n v="32"/>
    <n v="0"/>
    <n v="526614"/>
  </r>
  <r>
    <x v="43"/>
    <s v="Aleksandria"/>
    <x v="2"/>
    <x v="0"/>
    <n v="34"/>
    <n v="7"/>
    <n v="0"/>
    <n v="526376"/>
  </r>
  <r>
    <x v="43"/>
    <s v="Aleksandria"/>
    <x v="0"/>
    <x v="0"/>
    <n v="29"/>
    <n v="59"/>
    <n v="0"/>
    <n v="524665"/>
  </r>
  <r>
    <x v="44"/>
    <s v="Bejrut"/>
    <x v="3"/>
    <x v="0"/>
    <n v="34"/>
    <n v="24"/>
    <n v="20"/>
    <n v="523849"/>
  </r>
  <r>
    <x v="44"/>
    <s v="Bejrut"/>
    <x v="4"/>
    <x v="0"/>
    <n v="27"/>
    <n v="20"/>
    <n v="0"/>
    <n v="523309"/>
  </r>
  <r>
    <x v="44"/>
    <s v="Bejrut"/>
    <x v="2"/>
    <x v="0"/>
    <n v="40"/>
    <n v="8"/>
    <n v="0"/>
    <n v="522989"/>
  </r>
  <r>
    <x v="45"/>
    <s v="Palermo"/>
    <x v="0"/>
    <x v="1"/>
    <n v="184"/>
    <n v="99"/>
    <n v="23"/>
    <n v="541205"/>
  </r>
  <r>
    <x v="45"/>
    <s v="Palermo"/>
    <x v="1"/>
    <x v="0"/>
    <n v="48"/>
    <n v="38"/>
    <n v="0"/>
    <n v="539381"/>
  </r>
  <r>
    <x v="45"/>
    <s v="Palermo"/>
    <x v="3"/>
    <x v="0"/>
    <n v="21"/>
    <n v="23"/>
    <n v="0"/>
    <n v="538898"/>
  </r>
  <r>
    <x v="46"/>
    <s v="Neapol"/>
    <x v="0"/>
    <x v="0"/>
    <n v="47"/>
    <n v="66"/>
    <n v="17"/>
    <n v="535796"/>
  </r>
  <r>
    <x v="46"/>
    <s v="Neapol"/>
    <x v="3"/>
    <x v="0"/>
    <n v="6"/>
    <n v="25"/>
    <n v="0"/>
    <n v="535646"/>
  </r>
  <r>
    <x v="46"/>
    <s v="Neapol"/>
    <x v="1"/>
    <x v="0"/>
    <n v="47"/>
    <n v="41"/>
    <n v="0"/>
    <n v="533719"/>
  </r>
  <r>
    <x v="47"/>
    <s v="Monako"/>
    <x v="2"/>
    <x v="1"/>
    <n v="192"/>
    <n v="12"/>
    <n v="21"/>
    <n v="536023"/>
  </r>
  <r>
    <x v="47"/>
    <s v="Monako"/>
    <x v="3"/>
    <x v="1"/>
    <n v="48"/>
    <n v="37"/>
    <n v="0"/>
    <n v="537799"/>
  </r>
  <r>
    <x v="47"/>
    <s v="Monako"/>
    <x v="0"/>
    <x v="0"/>
    <n v="18"/>
    <n v="62"/>
    <n v="0"/>
    <n v="536683"/>
  </r>
  <r>
    <x v="47"/>
    <s v="Monako"/>
    <x v="1"/>
    <x v="0"/>
    <n v="25"/>
    <n v="39"/>
    <n v="0"/>
    <n v="535708"/>
  </r>
  <r>
    <x v="47"/>
    <s v="Monako"/>
    <x v="4"/>
    <x v="0"/>
    <n v="2"/>
    <n v="20"/>
    <n v="0"/>
    <n v="535668"/>
  </r>
  <r>
    <x v="48"/>
    <s v="Barcelona"/>
    <x v="3"/>
    <x v="1"/>
    <n v="13"/>
    <n v="38"/>
    <n v="24"/>
    <n v="536162"/>
  </r>
  <r>
    <x v="48"/>
    <s v="Barcelona"/>
    <x v="1"/>
    <x v="1"/>
    <n v="121"/>
    <n v="63"/>
    <n v="0"/>
    <n v="543785"/>
  </r>
  <r>
    <x v="48"/>
    <s v="Barcelona"/>
    <x v="4"/>
    <x v="0"/>
    <n v="30"/>
    <n v="19"/>
    <n v="0"/>
    <n v="543215"/>
  </r>
  <r>
    <x v="48"/>
    <s v="Barcelona"/>
    <x v="2"/>
    <x v="0"/>
    <n v="46"/>
    <n v="8"/>
    <n v="0"/>
    <n v="542847"/>
  </r>
  <r>
    <x v="49"/>
    <s v="Walencja"/>
    <x v="2"/>
    <x v="1"/>
    <n v="49"/>
    <n v="11"/>
    <n v="12"/>
    <n v="543386"/>
  </r>
  <r>
    <x v="49"/>
    <s v="Walencja"/>
    <x v="0"/>
    <x v="1"/>
    <n v="61"/>
    <n v="90"/>
    <n v="0"/>
    <n v="548876"/>
  </r>
  <r>
    <x v="49"/>
    <s v="Walencja"/>
    <x v="4"/>
    <x v="0"/>
    <n v="19"/>
    <n v="22"/>
    <n v="0"/>
    <n v="548458"/>
  </r>
  <r>
    <x v="49"/>
    <s v="Walencja"/>
    <x v="1"/>
    <x v="0"/>
    <n v="22"/>
    <n v="44"/>
    <n v="0"/>
    <n v="547490"/>
  </r>
  <r>
    <x v="50"/>
    <s v="Algier"/>
    <x v="3"/>
    <x v="0"/>
    <n v="9"/>
    <n v="25"/>
    <n v="16"/>
    <n v="547265"/>
  </r>
  <r>
    <x v="50"/>
    <s v="Algier"/>
    <x v="0"/>
    <x v="1"/>
    <n v="4"/>
    <n v="94"/>
    <n v="0"/>
    <n v="547641"/>
  </r>
  <r>
    <x v="50"/>
    <s v="Algier"/>
    <x v="4"/>
    <x v="0"/>
    <n v="8"/>
    <n v="21"/>
    <n v="0"/>
    <n v="547473"/>
  </r>
  <r>
    <x v="50"/>
    <s v="Algier"/>
    <x v="2"/>
    <x v="0"/>
    <n v="47"/>
    <n v="8"/>
    <n v="0"/>
    <n v="547097"/>
  </r>
  <r>
    <x v="51"/>
    <s v="Tunis"/>
    <x v="4"/>
    <x v="1"/>
    <n v="82"/>
    <n v="29"/>
    <n v="14"/>
    <n v="549475"/>
  </r>
  <r>
    <x v="51"/>
    <s v="Tunis"/>
    <x v="1"/>
    <x v="1"/>
    <n v="26"/>
    <n v="58"/>
    <n v="0"/>
    <n v="550983"/>
  </r>
  <r>
    <x v="51"/>
    <s v="Tunis"/>
    <x v="2"/>
    <x v="0"/>
    <n v="24"/>
    <n v="9"/>
    <n v="0"/>
    <n v="550767"/>
  </r>
  <r>
    <x v="51"/>
    <s v="Tunis"/>
    <x v="3"/>
    <x v="0"/>
    <n v="36"/>
    <n v="26"/>
    <n v="0"/>
    <n v="549831"/>
  </r>
  <r>
    <x v="51"/>
    <s v="Tunis"/>
    <x v="0"/>
    <x v="0"/>
    <n v="6"/>
    <n v="68"/>
    <n v="0"/>
    <n v="549423"/>
  </r>
  <r>
    <x v="52"/>
    <s v="Benghazi"/>
    <x v="3"/>
    <x v="1"/>
    <n v="45"/>
    <n v="36"/>
    <n v="18"/>
    <n v="551043"/>
  </r>
  <r>
    <x v="52"/>
    <s v="Benghazi"/>
    <x v="2"/>
    <x v="0"/>
    <n v="18"/>
    <n v="8"/>
    <n v="0"/>
    <n v="550899"/>
  </r>
  <r>
    <x v="52"/>
    <s v="Benghazi"/>
    <x v="1"/>
    <x v="0"/>
    <n v="20"/>
    <n v="41"/>
    <n v="0"/>
    <n v="550079"/>
  </r>
  <r>
    <x v="53"/>
    <s v="Aleksandria"/>
    <x v="4"/>
    <x v="1"/>
    <n v="4"/>
    <n v="32"/>
    <n v="25"/>
    <n v="550207"/>
  </r>
  <r>
    <x v="53"/>
    <s v="Aleksandria"/>
    <x v="1"/>
    <x v="0"/>
    <n v="48"/>
    <n v="37"/>
    <n v="0"/>
    <n v="548431"/>
  </r>
  <r>
    <x v="54"/>
    <s v="Bejrut"/>
    <x v="1"/>
    <x v="1"/>
    <n v="64"/>
    <n v="61"/>
    <n v="20"/>
    <n v="552335"/>
  </r>
  <r>
    <x v="54"/>
    <s v="Bejrut"/>
    <x v="0"/>
    <x v="0"/>
    <n v="43"/>
    <n v="63"/>
    <n v="0"/>
    <n v="549626"/>
  </r>
  <r>
    <x v="54"/>
    <s v="Bejrut"/>
    <x v="3"/>
    <x v="0"/>
    <n v="24"/>
    <n v="24"/>
    <n v="0"/>
    <n v="549050"/>
  </r>
  <r>
    <x v="55"/>
    <s v="Palermo"/>
    <x v="1"/>
    <x v="1"/>
    <n v="4"/>
    <n v="62"/>
    <n v="23"/>
    <n v="549298"/>
  </r>
  <r>
    <x v="55"/>
    <s v="Palermo"/>
    <x v="4"/>
    <x v="0"/>
    <n v="35"/>
    <n v="19"/>
    <n v="0"/>
    <n v="548633"/>
  </r>
  <r>
    <x v="55"/>
    <s v="Palermo"/>
    <x v="2"/>
    <x v="0"/>
    <n v="41"/>
    <n v="8"/>
    <n v="0"/>
    <n v="548305"/>
  </r>
  <r>
    <x v="55"/>
    <s v="Palermo"/>
    <x v="0"/>
    <x v="0"/>
    <n v="23"/>
    <n v="61"/>
    <n v="0"/>
    <n v="546902"/>
  </r>
  <r>
    <x v="55"/>
    <s v="Palermo"/>
    <x v="3"/>
    <x v="0"/>
    <n v="46"/>
    <n v="23"/>
    <n v="0"/>
    <n v="545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34" applyNumberFormats="0" applyBorderFormats="0" applyFontFormats="0" applyPatternFormats="0" applyAlignmentFormats="0" applyWidthHeightFormats="1" dataCaption="Wartości" missingCaption="0" updatedVersion="3" minRefreshableVersion="3" showCalcMbrs="0" useAutoFormatting="1" itemPrintTitles="1" createdVersion="3" indent="0" outline="1" outlineData="1" multipleFieldFilters="0" chartFormat="1">
  <location ref="A3:D44" firstHeaderRow="1" firstDataRow="2" firstDataCol="1" rowPageCount="1" colPageCount="1"/>
  <pivotFields count="9">
    <pivotField axis="axisRow" numFmtId="14">
      <items count="15">
        <item x="0"/>
        <item n="01" x="1"/>
        <item n="02" x="2"/>
        <item n="03" x="3"/>
        <item n="04" x="4"/>
        <item n="05" x="5"/>
        <item n="06" x="6"/>
        <item n="07" x="7"/>
        <item n="08" x="8"/>
        <item n="09" x="9"/>
        <item n="10" x="10"/>
        <item n="11" x="11"/>
        <item n="12" x="12"/>
        <item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n="Wyładunek" x="1"/>
        <item n="Załadunek" x="0"/>
        <item t="default"/>
      </items>
    </pivotField>
    <pivotField dataField="1" showAll="0"/>
    <pivotField showAll="0"/>
    <pivotField showAll="0"/>
    <pivotField showAll="0"/>
    <pivotField axis="axisRow" defaultSubtotal="0">
      <items count="5">
        <item h="1" x="0"/>
        <item x="1"/>
        <item x="2"/>
        <item x="3"/>
        <item h="1" x="4"/>
      </items>
    </pivotField>
  </pivotFields>
  <rowFields count="2">
    <field x="8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3"/>
  <sheetViews>
    <sheetView tabSelected="1" topLeftCell="A4" workbookViewId="0">
      <selection activeCell="P16" sqref="P16"/>
    </sheetView>
  </sheetViews>
  <sheetFormatPr defaultRowHeight="1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5.28515625" bestFit="1" customWidth="1"/>
    <col min="8" max="8" width="7" bestFit="1" customWidth="1"/>
    <col min="9" max="9" width="20.7109375" bestFit="1" customWidth="1"/>
    <col min="10" max="10" width="10.140625" bestFit="1" customWidth="1"/>
    <col min="16" max="16" width="10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27</v>
      </c>
      <c r="H1" t="s">
        <v>49</v>
      </c>
      <c r="I1" t="s">
        <v>58</v>
      </c>
      <c r="P1" s="3" t="s">
        <v>23</v>
      </c>
      <c r="Q1" s="3" t="s">
        <v>24</v>
      </c>
      <c r="R1" t="s">
        <v>25</v>
      </c>
    </row>
    <row r="2" spans="1:19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0</v>
      </c>
      <c r="H2">
        <f>500000-E2*F2</f>
        <v>499760</v>
      </c>
      <c r="I2" t="str">
        <f>IF(A3&lt;&gt;A2,H2,"")</f>
        <v/>
      </c>
      <c r="P2" t="s">
        <v>10</v>
      </c>
      <c r="Q2">
        <f>COUNTIFS(D$2:D$203,"Z",C$2:C$203,P2)</f>
        <v>25</v>
      </c>
      <c r="R2">
        <f>SUMIFS(E$2:E$203,D$2:D$203,"Z",C$2:C$203,P2)</f>
        <v>620</v>
      </c>
    </row>
    <row r="3" spans="1:19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MAX(A3-A2-1, 0)</f>
        <v>0</v>
      </c>
      <c r="H3">
        <f>IF(D3="Z",H2-E3*F3,H2+E3*F3)</f>
        <v>498160</v>
      </c>
      <c r="I3" t="str">
        <f t="shared" ref="I3:I5" si="0">IF(A4&lt;&gt;A3,H3,"")</f>
        <v/>
      </c>
      <c r="P3" t="s">
        <v>11</v>
      </c>
      <c r="Q3">
        <f>COUNTIFS(D$2:D$203,"Z",C$2:C$203,P3)</f>
        <v>25</v>
      </c>
      <c r="R3">
        <f>SUMIFS(E$2:E$203,D$2:D$203,"Z",C$2:C$203,P3)</f>
        <v>483</v>
      </c>
    </row>
    <row r="4" spans="1:19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MAX(A4-A3-1, 0)</f>
        <v>0</v>
      </c>
      <c r="H4">
        <f t="shared" ref="H4:H67" si="2">IF(D4="Z",H3-E4*F4,H3+E4*F4)</f>
        <v>497780</v>
      </c>
      <c r="I4" t="str">
        <f t="shared" si="0"/>
        <v/>
      </c>
      <c r="P4" t="s">
        <v>12</v>
      </c>
      <c r="Q4">
        <f>COUNTIFS(D$2:D$203,"Z",C$2:C$203,P4)</f>
        <v>27</v>
      </c>
      <c r="R4">
        <f>SUMIFS(E$2:E$203,D$2:D$203,"Z",C$2:C$203,P4)</f>
        <v>633</v>
      </c>
    </row>
    <row r="5" spans="1:19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 t="shared" si="2"/>
        <v>496790</v>
      </c>
      <c r="I5" t="str">
        <f t="shared" si="0"/>
        <v/>
      </c>
      <c r="P5" s="4" t="s">
        <v>7</v>
      </c>
      <c r="Q5" s="4">
        <f>COUNTIFS(D$2:D$203,"Z",C$2:C$203,P5)</f>
        <v>32</v>
      </c>
      <c r="R5" s="4">
        <f>SUMIFS(E$2:E$203,D$2:D$203,"Z",C$2:C$203,P5)</f>
        <v>905</v>
      </c>
    </row>
    <row r="6" spans="1:19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0</v>
      </c>
      <c r="H6">
        <f t="shared" si="2"/>
        <v>495715</v>
      </c>
      <c r="I6">
        <f>IF(A7&lt;&gt;A6,H6,"")</f>
        <v>495715</v>
      </c>
      <c r="P6" t="s">
        <v>9</v>
      </c>
      <c r="Q6">
        <f>COUNTIFS(D$2:D$203,"Z",C$2:C$203,P6)</f>
        <v>27</v>
      </c>
      <c r="R6">
        <f>SUMIFS(E$2:E$203,D$2:D$203,"Z",C$2:C$203,P6)</f>
        <v>784</v>
      </c>
    </row>
    <row r="7" spans="1:19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14</v>
      </c>
      <c r="H7">
        <f t="shared" si="2"/>
        <v>497571</v>
      </c>
      <c r="I7" t="str">
        <f t="shared" ref="I7:I70" si="3">IF(A8&lt;&gt;A7,H7,"")</f>
        <v/>
      </c>
    </row>
    <row r="8" spans="1:19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0</v>
      </c>
      <c r="H8">
        <f t="shared" si="2"/>
        <v>497207</v>
      </c>
      <c r="I8">
        <f t="shared" si="3"/>
        <v>497207</v>
      </c>
      <c r="P8" s="3" t="s">
        <v>26</v>
      </c>
    </row>
    <row r="9" spans="1:19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7</v>
      </c>
      <c r="H9">
        <f t="shared" si="2"/>
        <v>495183</v>
      </c>
      <c r="I9" t="str">
        <f t="shared" si="3"/>
        <v/>
      </c>
      <c r="P9" s="4">
        <f>COUNTIF(G2:G203,"&gt;20")</f>
        <v>22</v>
      </c>
    </row>
    <row r="10" spans="1:19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 t="shared" si="2"/>
        <v>495155</v>
      </c>
      <c r="I10" t="str">
        <f t="shared" si="3"/>
        <v/>
      </c>
    </row>
    <row r="11" spans="1:19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0</v>
      </c>
      <c r="H11">
        <f t="shared" si="2"/>
        <v>493601</v>
      </c>
      <c r="I11">
        <f t="shared" si="3"/>
        <v>493601</v>
      </c>
      <c r="P11" t="s">
        <v>28</v>
      </c>
    </row>
    <row r="12" spans="1:19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25</v>
      </c>
      <c r="H12">
        <f t="shared" si="2"/>
        <v>494977</v>
      </c>
      <c r="I12" t="str">
        <f t="shared" si="3"/>
        <v/>
      </c>
      <c r="P12" s="1">
        <v>42401</v>
      </c>
      <c r="Q12" t="s">
        <v>8</v>
      </c>
      <c r="R12" t="s">
        <v>14</v>
      </c>
      <c r="S12" t="s">
        <v>29</v>
      </c>
    </row>
    <row r="13" spans="1:19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2"/>
        <v>495471</v>
      </c>
      <c r="I13" t="str">
        <f t="shared" si="3"/>
        <v/>
      </c>
      <c r="P13" t="s">
        <v>10</v>
      </c>
      <c r="Q13">
        <f>SUMIFS(E$2:E$203,A$2:A$203,"&lt;" &amp; P$12,D$2:D$203,Q$12,C$2:C$203,P13)</f>
        <v>38</v>
      </c>
      <c r="R13">
        <f>SUMIFS(E$2:E$203,A$2:A$203,"&lt;" &amp; P$12,D$2:D$203,R$12,C$2:C$203,P13)</f>
        <v>0</v>
      </c>
      <c r="S13">
        <f>Q13-R13</f>
        <v>38</v>
      </c>
    </row>
    <row r="14" spans="1:19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2"/>
        <v>494940</v>
      </c>
      <c r="I14" t="str">
        <f t="shared" si="3"/>
        <v/>
      </c>
      <c r="O14" s="4" t="s">
        <v>59</v>
      </c>
      <c r="P14" s="4" t="s">
        <v>11</v>
      </c>
      <c r="Q14" s="4">
        <f>SUMIFS(E$2:E$203,A$2:A$203,"&lt;" &amp; P$12,D$2:D$203,Q$12,C$2:C$203,P14)</f>
        <v>48</v>
      </c>
      <c r="R14" s="4">
        <f>SUMIFS(E$2:E$203,A$2:A$203,"&lt;" &amp; P$12,D$2:D$203,R$12,C$2:C$203,P14)</f>
        <v>0</v>
      </c>
      <c r="S14" s="4">
        <f t="shared" ref="S14:S17" si="4">Q14-R14</f>
        <v>48</v>
      </c>
    </row>
    <row r="15" spans="1:19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2"/>
        <v>494644</v>
      </c>
      <c r="I15">
        <f t="shared" si="3"/>
        <v>494644</v>
      </c>
      <c r="P15" t="s">
        <v>12</v>
      </c>
      <c r="Q15">
        <f>SUMIFS(E$2:E$203,A$2:A$203,"&lt;" &amp; P$12,D$2:D$203,Q$12,C$2:C$203,P15)</f>
        <v>43</v>
      </c>
      <c r="R15">
        <f>SUMIFS(E$2:E$203,A$2:A$203,"&lt;" &amp; P$12,D$2:D$203,R$12,C$2:C$203,P15)</f>
        <v>0</v>
      </c>
      <c r="S15">
        <f t="shared" si="4"/>
        <v>43</v>
      </c>
    </row>
    <row r="16" spans="1:19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20</v>
      </c>
      <c r="H16">
        <f t="shared" si="2"/>
        <v>497694</v>
      </c>
      <c r="I16" t="str">
        <f t="shared" si="3"/>
        <v/>
      </c>
      <c r="O16" s="5" t="s">
        <v>30</v>
      </c>
      <c r="P16" s="5" t="s">
        <v>7</v>
      </c>
      <c r="Q16" s="5">
        <f>SUMIFS(E$2:E$203,A$2:A$203,"&lt;" &amp; P$12,D$2:D$203,Q$12,C$2:C$203,P16)</f>
        <v>24</v>
      </c>
      <c r="R16" s="5">
        <f>SUMIFS(E$2:E$203,A$2:A$203,"&lt;" &amp; P$12,D$2:D$203,R$12,C$2:C$203,P16)</f>
        <v>0</v>
      </c>
      <c r="S16" s="5">
        <f t="shared" si="4"/>
        <v>24</v>
      </c>
    </row>
    <row r="17" spans="1:19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2"/>
        <v>497054</v>
      </c>
      <c r="I17" t="str">
        <f t="shared" si="3"/>
        <v/>
      </c>
      <c r="P17" s="6" t="s">
        <v>9</v>
      </c>
      <c r="Q17" s="6">
        <f>SUMIFS(E$2:E$203,A$2:A$203,"&lt;" &amp; P$12,D$2:D$203,Q$12,C$2:C$203,P17)</f>
        <v>76</v>
      </c>
      <c r="R17" s="6">
        <f>SUMIFS(E$2:E$203,A$2:A$203,"&lt;" &amp; P$12,D$2:D$203,R$12,C$2:C$203,P17)</f>
        <v>32</v>
      </c>
      <c r="S17" s="6">
        <f t="shared" si="4"/>
        <v>44</v>
      </c>
    </row>
    <row r="18" spans="1:19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 t="shared" si="2"/>
        <v>496998</v>
      </c>
      <c r="I18" t="str">
        <f t="shared" si="3"/>
        <v/>
      </c>
    </row>
    <row r="19" spans="1:19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0</v>
      </c>
      <c r="H19">
        <f t="shared" si="2"/>
        <v>496758</v>
      </c>
      <c r="I19">
        <f t="shared" si="3"/>
        <v>496758</v>
      </c>
      <c r="P19" s="1">
        <v>43313</v>
      </c>
      <c r="Q19" t="s">
        <v>8</v>
      </c>
      <c r="R19" t="s">
        <v>14</v>
      </c>
      <c r="S19" t="s">
        <v>29</v>
      </c>
    </row>
    <row r="20" spans="1:19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23</v>
      </c>
      <c r="H20">
        <f t="shared" si="2"/>
        <v>496842</v>
      </c>
      <c r="I20" t="str">
        <f t="shared" si="3"/>
        <v/>
      </c>
      <c r="O20" s="5" t="s">
        <v>30</v>
      </c>
      <c r="P20" s="5" t="s">
        <v>10</v>
      </c>
      <c r="Q20" s="5">
        <f>SUMIFS(E$2:E$203,A$2:A$203,"&lt;" &amp; P$19,D$2:D$203,Q$19,C$2:C$203,P20)</f>
        <v>444</v>
      </c>
      <c r="R20" s="5">
        <f>SUMIFS(E$2:E$203,A$2:A$203,"&lt;" &amp; P$19,D$2:D$203,R$19,C$2:C$203,P20)</f>
        <v>441</v>
      </c>
      <c r="S20" s="5">
        <f>Q20-R20</f>
        <v>3</v>
      </c>
    </row>
    <row r="21" spans="1:19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2"/>
        <v>496367</v>
      </c>
      <c r="I21" t="str">
        <f t="shared" si="3"/>
        <v/>
      </c>
      <c r="P21" s="6" t="s">
        <v>11</v>
      </c>
      <c r="Q21" s="6">
        <f>SUMIFS(E$2:E$203,A$2:A$203,"&lt;" &amp; P$19,D$2:D$203,Q$19,C$2:C$203,P21)</f>
        <v>368</v>
      </c>
      <c r="R21" s="6">
        <f>SUMIFS(E$2:E$203,A$2:A$203,"&lt;" &amp; P$19,D$2:D$203,R$19,C$2:C$203,P21)</f>
        <v>355</v>
      </c>
      <c r="S21" s="6">
        <f t="shared" ref="S21:S24" si="5">Q21-R21</f>
        <v>13</v>
      </c>
    </row>
    <row r="22" spans="1:19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2"/>
        <v>495113</v>
      </c>
      <c r="I22">
        <f t="shared" si="3"/>
        <v>495113</v>
      </c>
      <c r="P22" t="s">
        <v>12</v>
      </c>
      <c r="Q22">
        <f>SUMIFS(E$2:E$203,A$2:A$203,"&lt;" &amp; P$19,D$2:D$203,Q$19,C$2:C$203,P22)</f>
        <v>541</v>
      </c>
      <c r="R22">
        <f>SUMIFS(E$2:E$203,A$2:A$203,"&lt;" &amp; P$19,D$2:D$203,R$19,C$2:C$203,P22)</f>
        <v>512</v>
      </c>
      <c r="S22">
        <f>Q22-R22</f>
        <v>29</v>
      </c>
    </row>
    <row r="23" spans="1:19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17</v>
      </c>
      <c r="H23">
        <f t="shared" si="2"/>
        <v>496373</v>
      </c>
      <c r="I23" t="str">
        <f t="shared" si="3"/>
        <v/>
      </c>
      <c r="P23" t="s">
        <v>7</v>
      </c>
      <c r="Q23">
        <f>SUMIFS(E$2:E$203,A$2:A$203,"&lt;" &amp; P$19,D$2:D$203,Q$19,C$2:C$203,P23)</f>
        <v>833</v>
      </c>
      <c r="R23">
        <f>SUMIFS(E$2:E$203,A$2:A$203,"&lt;" &amp; P$19,D$2:D$203,R$19,C$2:C$203,P23)</f>
        <v>768</v>
      </c>
      <c r="S23">
        <f t="shared" si="5"/>
        <v>65</v>
      </c>
    </row>
    <row r="24" spans="1:19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2"/>
        <v>496043</v>
      </c>
      <c r="I24" t="str">
        <f t="shared" si="3"/>
        <v/>
      </c>
      <c r="O24" s="4" t="s">
        <v>59</v>
      </c>
      <c r="P24" s="4" t="s">
        <v>9</v>
      </c>
      <c r="Q24" s="4">
        <f>SUMIFS(E$2:E$203,A$2:A$203,"&lt;" &amp; P$19,D$2:D$203,Q$19,C$2:C$203,P24)</f>
        <v>694</v>
      </c>
      <c r="R24" s="4">
        <f>SUMIFS(E$2:E$203,A$2:A$203,"&lt;" &amp; P$19,D$2:D$203,R$19,C$2:C$203,P24)</f>
        <v>569</v>
      </c>
      <c r="S24" s="4">
        <f t="shared" si="5"/>
        <v>125</v>
      </c>
    </row>
    <row r="25" spans="1:19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2"/>
        <v>494608</v>
      </c>
      <c r="I25">
        <f t="shared" si="3"/>
        <v>494608</v>
      </c>
    </row>
    <row r="26" spans="1:19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21</v>
      </c>
      <c r="H26">
        <f t="shared" si="2"/>
        <v>498332</v>
      </c>
      <c r="I26" t="str">
        <f t="shared" si="3"/>
        <v/>
      </c>
      <c r="P26" s="2" t="s">
        <v>51</v>
      </c>
    </row>
    <row r="27" spans="1:19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2"/>
        <v>498102</v>
      </c>
      <c r="I27">
        <f t="shared" si="3"/>
        <v>498102</v>
      </c>
      <c r="P27" s="4" t="s">
        <v>50</v>
      </c>
    </row>
    <row r="28" spans="1:19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24</v>
      </c>
      <c r="H28">
        <f t="shared" si="2"/>
        <v>498254</v>
      </c>
      <c r="I28" t="str">
        <f t="shared" si="3"/>
        <v/>
      </c>
    </row>
    <row r="29" spans="1:19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2"/>
        <v>495734</v>
      </c>
      <c r="I29" t="str">
        <f t="shared" si="3"/>
        <v/>
      </c>
      <c r="P29" t="s">
        <v>52</v>
      </c>
    </row>
    <row r="30" spans="1:19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 t="shared" si="2"/>
        <v>495510</v>
      </c>
      <c r="I30" t="str">
        <f t="shared" si="3"/>
        <v/>
      </c>
      <c r="O30" t="s">
        <v>53</v>
      </c>
      <c r="P30" s="10">
        <v>43452</v>
      </c>
      <c r="Q30" s="4">
        <f>I203</f>
        <v>545844</v>
      </c>
    </row>
    <row r="31" spans="1:19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0</v>
      </c>
      <c r="H31">
        <f t="shared" si="2"/>
        <v>495149</v>
      </c>
      <c r="I31">
        <f t="shared" si="3"/>
        <v>495149</v>
      </c>
      <c r="P31" s="10">
        <f>INDEX(A2:H203,MATCH(Q31,H2:H203,0),1)</f>
        <v>43381</v>
      </c>
      <c r="Q31" s="4">
        <f>MAX(I2:I203)</f>
        <v>550079</v>
      </c>
    </row>
    <row r="32" spans="1:19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12</v>
      </c>
      <c r="H32">
        <f t="shared" si="2"/>
        <v>497165</v>
      </c>
      <c r="I32" t="str">
        <f t="shared" si="3"/>
        <v/>
      </c>
      <c r="O32" t="s">
        <v>54</v>
      </c>
      <c r="P32">
        <f>500000-MIN(H2:H203)</f>
        <v>6399</v>
      </c>
    </row>
    <row r="33" spans="1:9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 t="shared" si="2"/>
        <v>500945</v>
      </c>
      <c r="I33" t="str">
        <f t="shared" si="3"/>
        <v/>
      </c>
    </row>
    <row r="34" spans="1:9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 t="shared" si="2"/>
        <v>499097</v>
      </c>
      <c r="I34" t="str">
        <f t="shared" si="3"/>
        <v/>
      </c>
    </row>
    <row r="35" spans="1:9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 t="shared" si="2"/>
        <v>498239</v>
      </c>
      <c r="I35" t="str">
        <f t="shared" si="3"/>
        <v/>
      </c>
    </row>
    <row r="36" spans="1:9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0</v>
      </c>
      <c r="H36">
        <f t="shared" si="2"/>
        <v>498158</v>
      </c>
      <c r="I36">
        <f t="shared" si="3"/>
        <v>498158</v>
      </c>
    </row>
    <row r="37" spans="1:9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16</v>
      </c>
      <c r="H37">
        <f t="shared" si="2"/>
        <v>498274</v>
      </c>
      <c r="I37" t="str">
        <f t="shared" si="3"/>
        <v/>
      </c>
    </row>
    <row r="38" spans="1:9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2"/>
        <v>498718</v>
      </c>
      <c r="I38" t="str">
        <f t="shared" si="3"/>
        <v/>
      </c>
    </row>
    <row r="39" spans="1:9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2"/>
        <v>497248</v>
      </c>
      <c r="I39" t="str">
        <f t="shared" si="3"/>
        <v/>
      </c>
    </row>
    <row r="40" spans="1:9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2"/>
        <v>495136</v>
      </c>
      <c r="I40">
        <f t="shared" si="3"/>
        <v>495136</v>
      </c>
    </row>
    <row r="41" spans="1:9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14</v>
      </c>
      <c r="H41">
        <f t="shared" si="2"/>
        <v>498080</v>
      </c>
      <c r="I41" t="str">
        <f t="shared" si="3"/>
        <v/>
      </c>
    </row>
    <row r="42" spans="1:9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2"/>
        <v>496016</v>
      </c>
      <c r="I42">
        <f t="shared" si="3"/>
        <v>496016</v>
      </c>
    </row>
    <row r="43" spans="1:9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18</v>
      </c>
      <c r="H43">
        <f t="shared" si="2"/>
        <v>507476</v>
      </c>
      <c r="I43" t="str">
        <f t="shared" si="3"/>
        <v/>
      </c>
    </row>
    <row r="44" spans="1:9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2"/>
        <v>507260</v>
      </c>
      <c r="I44" t="str">
        <f t="shared" si="3"/>
        <v/>
      </c>
    </row>
    <row r="45" spans="1:9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2"/>
        <v>504920</v>
      </c>
      <c r="I45">
        <f t="shared" si="3"/>
        <v>504920</v>
      </c>
    </row>
    <row r="46" spans="1:9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25</v>
      </c>
      <c r="H46">
        <f t="shared" si="2"/>
        <v>504591</v>
      </c>
      <c r="I46" t="str">
        <f t="shared" si="3"/>
        <v/>
      </c>
    </row>
    <row r="47" spans="1:9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 t="shared" si="2"/>
        <v>504843</v>
      </c>
      <c r="I47" t="str">
        <f t="shared" si="3"/>
        <v/>
      </c>
    </row>
    <row r="48" spans="1:9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 t="shared" si="2"/>
        <v>504691</v>
      </c>
      <c r="I48" t="str">
        <f t="shared" si="3"/>
        <v/>
      </c>
    </row>
    <row r="49" spans="1:9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 t="shared" si="2"/>
        <v>504625</v>
      </c>
      <c r="I49" t="str">
        <f t="shared" si="3"/>
        <v/>
      </c>
    </row>
    <row r="50" spans="1:9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0</v>
      </c>
      <c r="H50">
        <f t="shared" si="2"/>
        <v>502206</v>
      </c>
      <c r="I50">
        <f t="shared" si="3"/>
        <v>502206</v>
      </c>
    </row>
    <row r="51" spans="1:9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20</v>
      </c>
      <c r="H51">
        <f t="shared" si="2"/>
        <v>500446</v>
      </c>
      <c r="I51" t="str">
        <f t="shared" si="3"/>
        <v/>
      </c>
    </row>
    <row r="52" spans="1:9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 t="shared" si="2"/>
        <v>500986</v>
      </c>
      <c r="I52" t="str">
        <f t="shared" si="3"/>
        <v/>
      </c>
    </row>
    <row r="53" spans="1:9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 t="shared" si="2"/>
        <v>500186</v>
      </c>
      <c r="I53" t="str">
        <f t="shared" si="3"/>
        <v/>
      </c>
    </row>
    <row r="54" spans="1:9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 t="shared" si="2"/>
        <v>499997</v>
      </c>
      <c r="I54" t="str">
        <f t="shared" si="3"/>
        <v/>
      </c>
    </row>
    <row r="55" spans="1:9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0</v>
      </c>
      <c r="H55">
        <f t="shared" si="2"/>
        <v>499589</v>
      </c>
      <c r="I55">
        <f t="shared" si="3"/>
        <v>499589</v>
      </c>
    </row>
    <row r="56" spans="1:9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23</v>
      </c>
      <c r="H56">
        <f t="shared" si="2"/>
        <v>499613</v>
      </c>
      <c r="I56" t="str">
        <f t="shared" si="3"/>
        <v/>
      </c>
    </row>
    <row r="57" spans="1:9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2"/>
        <v>499347</v>
      </c>
      <c r="I57" t="str">
        <f t="shared" si="3"/>
        <v/>
      </c>
    </row>
    <row r="58" spans="1:9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2"/>
        <v>498818</v>
      </c>
      <c r="I58">
        <f t="shared" si="3"/>
        <v>498818</v>
      </c>
    </row>
    <row r="59" spans="1:9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17</v>
      </c>
      <c r="H59">
        <f t="shared" si="2"/>
        <v>498730</v>
      </c>
      <c r="I59" t="str">
        <f t="shared" si="3"/>
        <v/>
      </c>
    </row>
    <row r="60" spans="1:9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 t="shared" si="2"/>
        <v>497608</v>
      </c>
      <c r="I60" t="str">
        <f t="shared" si="3"/>
        <v/>
      </c>
    </row>
    <row r="61" spans="1:9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0</v>
      </c>
      <c r="H61">
        <f t="shared" si="2"/>
        <v>496378</v>
      </c>
      <c r="I61">
        <f t="shared" si="3"/>
        <v>496378</v>
      </c>
    </row>
    <row r="62" spans="1:9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21</v>
      </c>
      <c r="H62">
        <f t="shared" si="2"/>
        <v>505884</v>
      </c>
      <c r="I62" t="str">
        <f t="shared" si="3"/>
        <v/>
      </c>
    </row>
    <row r="63" spans="1:9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2"/>
        <v>506016</v>
      </c>
      <c r="I63" t="str">
        <f t="shared" si="3"/>
        <v/>
      </c>
    </row>
    <row r="64" spans="1:9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2"/>
        <v>505676</v>
      </c>
      <c r="I64" t="str">
        <f t="shared" si="3"/>
        <v/>
      </c>
    </row>
    <row r="65" spans="1:9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2"/>
        <v>505584</v>
      </c>
      <c r="I65">
        <f t="shared" si="3"/>
        <v>505584</v>
      </c>
    </row>
    <row r="66" spans="1:9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24</v>
      </c>
      <c r="H66">
        <f t="shared" si="2"/>
        <v>508033</v>
      </c>
      <c r="I66" t="str">
        <f t="shared" si="3"/>
        <v/>
      </c>
    </row>
    <row r="67" spans="1:9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0</v>
      </c>
      <c r="H67">
        <f t="shared" si="2"/>
        <v>506053</v>
      </c>
      <c r="I67" t="str">
        <f t="shared" si="3"/>
        <v/>
      </c>
    </row>
    <row r="68" spans="1:9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6">MAX(A68-A67-1, 0)</f>
        <v>0</v>
      </c>
      <c r="H68">
        <f t="shared" ref="H68:H131" si="7">IF(D68="Z",H67-E68*F68,H67+E68*F68)</f>
        <v>505455</v>
      </c>
      <c r="I68">
        <f t="shared" si="3"/>
        <v>505455</v>
      </c>
    </row>
    <row r="69" spans="1:9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6"/>
        <v>12</v>
      </c>
      <c r="H69">
        <f t="shared" si="7"/>
        <v>504575</v>
      </c>
      <c r="I69" t="str">
        <f t="shared" si="3"/>
        <v/>
      </c>
    </row>
    <row r="70" spans="1:9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6"/>
        <v>0</v>
      </c>
      <c r="H70">
        <f t="shared" si="7"/>
        <v>504197</v>
      </c>
      <c r="I70" t="str">
        <f t="shared" si="3"/>
        <v/>
      </c>
    </row>
    <row r="71" spans="1:9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6"/>
        <v>0</v>
      </c>
      <c r="H71">
        <f t="shared" si="7"/>
        <v>503105</v>
      </c>
      <c r="I71" t="str">
        <f t="shared" ref="I71:I134" si="8">IF(A72&lt;&gt;A71,H71,"")</f>
        <v/>
      </c>
    </row>
    <row r="72" spans="1:9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6"/>
        <v>0</v>
      </c>
      <c r="H72">
        <f t="shared" si="7"/>
        <v>502475</v>
      </c>
      <c r="I72" t="str">
        <f t="shared" si="8"/>
        <v/>
      </c>
    </row>
    <row r="73" spans="1:9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6"/>
        <v>0</v>
      </c>
      <c r="H73">
        <f t="shared" si="7"/>
        <v>500759</v>
      </c>
      <c r="I73">
        <f t="shared" si="8"/>
        <v>500759</v>
      </c>
    </row>
    <row r="74" spans="1:9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6"/>
        <v>16</v>
      </c>
      <c r="H74">
        <f t="shared" si="7"/>
        <v>507367</v>
      </c>
      <c r="I74" t="str">
        <f t="shared" si="8"/>
        <v/>
      </c>
    </row>
    <row r="75" spans="1:9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6"/>
        <v>0</v>
      </c>
      <c r="H75">
        <f t="shared" si="7"/>
        <v>505123</v>
      </c>
      <c r="I75" t="str">
        <f t="shared" si="8"/>
        <v/>
      </c>
    </row>
    <row r="76" spans="1:9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6"/>
        <v>0</v>
      </c>
      <c r="H76">
        <f t="shared" si="7"/>
        <v>505018</v>
      </c>
      <c r="I76">
        <f t="shared" si="8"/>
        <v>505018</v>
      </c>
    </row>
    <row r="77" spans="1:9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6"/>
        <v>14</v>
      </c>
      <c r="H77">
        <f t="shared" si="7"/>
        <v>511826</v>
      </c>
      <c r="I77" t="str">
        <f t="shared" si="8"/>
        <v/>
      </c>
    </row>
    <row r="78" spans="1:9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6"/>
        <v>0</v>
      </c>
      <c r="H78">
        <f t="shared" si="7"/>
        <v>511462</v>
      </c>
      <c r="I78">
        <f t="shared" si="8"/>
        <v>511462</v>
      </c>
    </row>
    <row r="79" spans="1:9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6"/>
        <v>18</v>
      </c>
      <c r="H79">
        <f t="shared" si="7"/>
        <v>511522</v>
      </c>
      <c r="I79" t="str">
        <f t="shared" si="8"/>
        <v/>
      </c>
    </row>
    <row r="80" spans="1:9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6"/>
        <v>0</v>
      </c>
      <c r="H80">
        <f t="shared" si="7"/>
        <v>513070</v>
      </c>
      <c r="I80" t="str">
        <f t="shared" si="8"/>
        <v/>
      </c>
    </row>
    <row r="81" spans="1:9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6"/>
        <v>0</v>
      </c>
      <c r="H81">
        <f t="shared" si="7"/>
        <v>512830</v>
      </c>
      <c r="I81" t="str">
        <f t="shared" si="8"/>
        <v/>
      </c>
    </row>
    <row r="82" spans="1:9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6"/>
        <v>0</v>
      </c>
      <c r="H82">
        <f t="shared" si="7"/>
        <v>512550</v>
      </c>
      <c r="I82">
        <f t="shared" si="8"/>
        <v>512550</v>
      </c>
    </row>
    <row r="83" spans="1:9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6"/>
        <v>25</v>
      </c>
      <c r="H83">
        <f t="shared" si="7"/>
        <v>513804</v>
      </c>
      <c r="I83" t="str">
        <f t="shared" si="8"/>
        <v/>
      </c>
    </row>
    <row r="84" spans="1:9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6"/>
        <v>0</v>
      </c>
      <c r="H84">
        <f t="shared" si="7"/>
        <v>512509</v>
      </c>
      <c r="I84" t="str">
        <f t="shared" si="8"/>
        <v/>
      </c>
    </row>
    <row r="85" spans="1:9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6"/>
        <v>0</v>
      </c>
      <c r="H85">
        <f t="shared" si="7"/>
        <v>511749</v>
      </c>
      <c r="I85">
        <f t="shared" si="8"/>
        <v>511749</v>
      </c>
    </row>
    <row r="86" spans="1:9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6"/>
        <v>20</v>
      </c>
      <c r="H86">
        <f t="shared" si="7"/>
        <v>512505</v>
      </c>
      <c r="I86" t="str">
        <f t="shared" si="8"/>
        <v/>
      </c>
    </row>
    <row r="87" spans="1:9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6"/>
        <v>0</v>
      </c>
      <c r="H87">
        <f t="shared" si="7"/>
        <v>512699</v>
      </c>
      <c r="I87" t="str">
        <f t="shared" si="8"/>
        <v/>
      </c>
    </row>
    <row r="88" spans="1:9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6"/>
        <v>0</v>
      </c>
      <c r="H88">
        <f t="shared" si="7"/>
        <v>512459</v>
      </c>
      <c r="I88" t="str">
        <f t="shared" si="8"/>
        <v/>
      </c>
    </row>
    <row r="89" spans="1:9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6"/>
        <v>0</v>
      </c>
      <c r="H89">
        <f t="shared" si="7"/>
        <v>512339</v>
      </c>
      <c r="I89" t="str">
        <f t="shared" si="8"/>
        <v/>
      </c>
    </row>
    <row r="90" spans="1:9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6"/>
        <v>0</v>
      </c>
      <c r="H90">
        <f t="shared" si="7"/>
        <v>512299</v>
      </c>
      <c r="I90">
        <f t="shared" si="8"/>
        <v>512299</v>
      </c>
    </row>
    <row r="91" spans="1:9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6"/>
        <v>23</v>
      </c>
      <c r="H91">
        <f t="shared" si="7"/>
        <v>513331</v>
      </c>
      <c r="I91" t="str">
        <f t="shared" si="8"/>
        <v/>
      </c>
    </row>
    <row r="92" spans="1:9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6"/>
        <v>0</v>
      </c>
      <c r="H92">
        <f t="shared" si="7"/>
        <v>516741</v>
      </c>
      <c r="I92" t="str">
        <f t="shared" si="8"/>
        <v/>
      </c>
    </row>
    <row r="93" spans="1:9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6"/>
        <v>0</v>
      </c>
      <c r="H93">
        <f t="shared" si="7"/>
        <v>515487</v>
      </c>
      <c r="I93" t="str">
        <f t="shared" si="8"/>
        <v/>
      </c>
    </row>
    <row r="94" spans="1:9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6"/>
        <v>0</v>
      </c>
      <c r="H94">
        <f t="shared" si="7"/>
        <v>515188</v>
      </c>
      <c r="I94" t="str">
        <f t="shared" si="8"/>
        <v/>
      </c>
    </row>
    <row r="95" spans="1:9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6"/>
        <v>0</v>
      </c>
      <c r="H95">
        <f t="shared" si="7"/>
        <v>512931</v>
      </c>
      <c r="I95">
        <f t="shared" si="8"/>
        <v>512931</v>
      </c>
    </row>
    <row r="96" spans="1:9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6"/>
        <v>17</v>
      </c>
      <c r="H96">
        <f t="shared" si="7"/>
        <v>512943</v>
      </c>
      <c r="I96" t="str">
        <f t="shared" si="8"/>
        <v/>
      </c>
    </row>
    <row r="97" spans="1:9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6"/>
        <v>0</v>
      </c>
      <c r="H97">
        <f t="shared" si="7"/>
        <v>516955</v>
      </c>
      <c r="I97" t="str">
        <f t="shared" si="8"/>
        <v/>
      </c>
    </row>
    <row r="98" spans="1:9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6"/>
        <v>0</v>
      </c>
      <c r="H98">
        <f t="shared" si="7"/>
        <v>514645</v>
      </c>
      <c r="I98" t="str">
        <f t="shared" si="8"/>
        <v/>
      </c>
    </row>
    <row r="99" spans="1:9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6"/>
        <v>0</v>
      </c>
      <c r="H99">
        <f t="shared" si="7"/>
        <v>514120</v>
      </c>
      <c r="I99" t="str">
        <f t="shared" si="8"/>
        <v/>
      </c>
    </row>
    <row r="100" spans="1:9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6"/>
        <v>0</v>
      </c>
      <c r="H100">
        <f t="shared" si="7"/>
        <v>513870</v>
      </c>
      <c r="I100">
        <f t="shared" si="8"/>
        <v>513870</v>
      </c>
    </row>
    <row r="101" spans="1:9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6"/>
        <v>21</v>
      </c>
      <c r="H101">
        <f t="shared" si="7"/>
        <v>515276</v>
      </c>
      <c r="I101" t="str">
        <f t="shared" si="8"/>
        <v/>
      </c>
    </row>
    <row r="102" spans="1:9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6"/>
        <v>0</v>
      </c>
      <c r="H102">
        <f t="shared" si="7"/>
        <v>515100</v>
      </c>
      <c r="I102" t="str">
        <f t="shared" si="8"/>
        <v/>
      </c>
    </row>
    <row r="103" spans="1:9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6"/>
        <v>0</v>
      </c>
      <c r="H103">
        <f t="shared" si="7"/>
        <v>514600</v>
      </c>
      <c r="I103" t="str">
        <f t="shared" si="8"/>
        <v/>
      </c>
    </row>
    <row r="104" spans="1:9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6"/>
        <v>0</v>
      </c>
      <c r="H104">
        <f t="shared" si="7"/>
        <v>514288</v>
      </c>
      <c r="I104" t="str">
        <f t="shared" si="8"/>
        <v/>
      </c>
    </row>
    <row r="105" spans="1:9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6"/>
        <v>0</v>
      </c>
      <c r="H105">
        <f t="shared" si="7"/>
        <v>511498</v>
      </c>
      <c r="I105">
        <f t="shared" si="8"/>
        <v>511498</v>
      </c>
    </row>
    <row r="106" spans="1:9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6"/>
        <v>24</v>
      </c>
      <c r="H106">
        <f t="shared" si="7"/>
        <v>523098</v>
      </c>
      <c r="I106" t="str">
        <f t="shared" si="8"/>
        <v/>
      </c>
    </row>
    <row r="107" spans="1:9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6"/>
        <v>0</v>
      </c>
      <c r="H107">
        <f t="shared" si="7"/>
        <v>522547</v>
      </c>
      <c r="I107">
        <f t="shared" si="8"/>
        <v>522547</v>
      </c>
    </row>
    <row r="108" spans="1:9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6"/>
        <v>12</v>
      </c>
      <c r="H108">
        <f t="shared" si="7"/>
        <v>522717</v>
      </c>
      <c r="I108" t="str">
        <f t="shared" si="8"/>
        <v/>
      </c>
    </row>
    <row r="109" spans="1:9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6"/>
        <v>0</v>
      </c>
      <c r="H109">
        <f t="shared" si="7"/>
        <v>522959</v>
      </c>
      <c r="I109" t="str">
        <f t="shared" si="8"/>
        <v/>
      </c>
    </row>
    <row r="110" spans="1:9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6"/>
        <v>0</v>
      </c>
      <c r="H110">
        <f t="shared" si="7"/>
        <v>522145</v>
      </c>
      <c r="I110" t="str">
        <f t="shared" si="8"/>
        <v/>
      </c>
    </row>
    <row r="111" spans="1:9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6"/>
        <v>0</v>
      </c>
      <c r="H111">
        <f t="shared" si="7"/>
        <v>521445</v>
      </c>
      <c r="I111" t="str">
        <f t="shared" si="8"/>
        <v/>
      </c>
    </row>
    <row r="112" spans="1:9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6"/>
        <v>0</v>
      </c>
      <c r="H112">
        <f t="shared" si="7"/>
        <v>519597</v>
      </c>
      <c r="I112">
        <f t="shared" si="8"/>
        <v>519597</v>
      </c>
    </row>
    <row r="113" spans="1:9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6"/>
        <v>16</v>
      </c>
      <c r="H113">
        <f t="shared" si="7"/>
        <v>520631</v>
      </c>
      <c r="I113" t="str">
        <f t="shared" si="8"/>
        <v/>
      </c>
    </row>
    <row r="114" spans="1:9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6"/>
        <v>0</v>
      </c>
      <c r="H114">
        <f t="shared" si="7"/>
        <v>523463</v>
      </c>
      <c r="I114" t="str">
        <f t="shared" si="8"/>
        <v/>
      </c>
    </row>
    <row r="115" spans="1:9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6"/>
        <v>0</v>
      </c>
      <c r="H115">
        <f t="shared" si="7"/>
        <v>523043</v>
      </c>
      <c r="I115" t="str">
        <f t="shared" si="8"/>
        <v/>
      </c>
    </row>
    <row r="116" spans="1:9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6"/>
        <v>0</v>
      </c>
      <c r="H116">
        <f t="shared" si="7"/>
        <v>522393</v>
      </c>
      <c r="I116">
        <f t="shared" si="8"/>
        <v>522393</v>
      </c>
    </row>
    <row r="117" spans="1:9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6"/>
        <v>14</v>
      </c>
      <c r="H117">
        <f t="shared" si="7"/>
        <v>522177</v>
      </c>
      <c r="I117" t="str">
        <f t="shared" si="8"/>
        <v/>
      </c>
    </row>
    <row r="118" spans="1:9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6"/>
        <v>0</v>
      </c>
      <c r="H118">
        <f t="shared" si="7"/>
        <v>519593</v>
      </c>
      <c r="I118" t="str">
        <f t="shared" si="8"/>
        <v/>
      </c>
    </row>
    <row r="119" spans="1:9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6"/>
        <v>0</v>
      </c>
      <c r="H119">
        <f t="shared" si="7"/>
        <v>519299</v>
      </c>
      <c r="I119" t="str">
        <f t="shared" si="8"/>
        <v/>
      </c>
    </row>
    <row r="120" spans="1:9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6"/>
        <v>0</v>
      </c>
      <c r="H120">
        <f t="shared" si="7"/>
        <v>519127</v>
      </c>
      <c r="I120">
        <f t="shared" si="8"/>
        <v>519127</v>
      </c>
    </row>
    <row r="121" spans="1:9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6"/>
        <v>18</v>
      </c>
      <c r="H121">
        <f t="shared" si="7"/>
        <v>519811</v>
      </c>
      <c r="I121" t="str">
        <f t="shared" si="8"/>
        <v/>
      </c>
    </row>
    <row r="122" spans="1:9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6"/>
        <v>0</v>
      </c>
      <c r="H122">
        <f t="shared" si="7"/>
        <v>517861</v>
      </c>
      <c r="I122">
        <f t="shared" si="8"/>
        <v>517861</v>
      </c>
    </row>
    <row r="123" spans="1:9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6"/>
        <v>25</v>
      </c>
      <c r="H123">
        <f t="shared" si="7"/>
        <v>518239</v>
      </c>
      <c r="I123" t="str">
        <f t="shared" si="8"/>
        <v/>
      </c>
    </row>
    <row r="124" spans="1:9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6"/>
        <v>0</v>
      </c>
      <c r="H124">
        <f t="shared" si="7"/>
        <v>515702</v>
      </c>
      <c r="I124">
        <f t="shared" si="8"/>
        <v>515702</v>
      </c>
    </row>
    <row r="125" spans="1:9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6"/>
        <v>20</v>
      </c>
      <c r="H125">
        <f t="shared" si="7"/>
        <v>515763</v>
      </c>
      <c r="I125" t="str">
        <f t="shared" si="8"/>
        <v/>
      </c>
    </row>
    <row r="126" spans="1:9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6"/>
        <v>0</v>
      </c>
      <c r="H126">
        <f t="shared" si="7"/>
        <v>520173</v>
      </c>
      <c r="I126" t="str">
        <f t="shared" si="8"/>
        <v/>
      </c>
    </row>
    <row r="127" spans="1:9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6"/>
        <v>0</v>
      </c>
      <c r="H127">
        <f t="shared" si="7"/>
        <v>520053</v>
      </c>
      <c r="I127" t="str">
        <f t="shared" si="8"/>
        <v/>
      </c>
    </row>
    <row r="128" spans="1:9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6"/>
        <v>0</v>
      </c>
      <c r="H128">
        <f t="shared" si="7"/>
        <v>518541</v>
      </c>
      <c r="I128" t="str">
        <f t="shared" si="8"/>
        <v/>
      </c>
    </row>
    <row r="129" spans="1:9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6"/>
        <v>0</v>
      </c>
      <c r="H129">
        <f t="shared" si="7"/>
        <v>518085</v>
      </c>
      <c r="I129">
        <f t="shared" si="8"/>
        <v>518085</v>
      </c>
    </row>
    <row r="130" spans="1:9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6"/>
        <v>23</v>
      </c>
      <c r="H130">
        <f t="shared" si="7"/>
        <v>531351</v>
      </c>
      <c r="I130" t="str">
        <f t="shared" si="8"/>
        <v/>
      </c>
    </row>
    <row r="131" spans="1:9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6"/>
        <v>0</v>
      </c>
      <c r="H131">
        <f t="shared" si="7"/>
        <v>530895</v>
      </c>
      <c r="I131">
        <f t="shared" si="8"/>
        <v>530895</v>
      </c>
    </row>
    <row r="132" spans="1:9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9">MAX(A132-A131-1, 0)</f>
        <v>17</v>
      </c>
      <c r="H132">
        <f t="shared" ref="H132:H195" si="10">IF(D132="Z",H131-E132*F132,H131+E132*F132)</f>
        <v>531015</v>
      </c>
      <c r="I132" t="str">
        <f t="shared" si="8"/>
        <v/>
      </c>
    </row>
    <row r="133" spans="1:9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9"/>
        <v>0</v>
      </c>
      <c r="H133">
        <f t="shared" si="10"/>
        <v>530807</v>
      </c>
      <c r="I133" t="str">
        <f t="shared" si="8"/>
        <v/>
      </c>
    </row>
    <row r="134" spans="1:9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9"/>
        <v>0</v>
      </c>
      <c r="H134">
        <f t="shared" si="10"/>
        <v>528299</v>
      </c>
      <c r="I134">
        <f t="shared" si="8"/>
        <v>528299</v>
      </c>
    </row>
    <row r="135" spans="1:9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9"/>
        <v>21</v>
      </c>
      <c r="H135">
        <f t="shared" si="10"/>
        <v>532023</v>
      </c>
      <c r="I135" t="str">
        <f t="shared" ref="I135:I198" si="11">IF(A136&lt;&gt;A135,H135,"")</f>
        <v/>
      </c>
    </row>
    <row r="136" spans="1:9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9"/>
        <v>0</v>
      </c>
      <c r="H136">
        <f t="shared" si="10"/>
        <v>533651</v>
      </c>
      <c r="I136" t="str">
        <f t="shared" si="11"/>
        <v/>
      </c>
    </row>
    <row r="137" spans="1:9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9"/>
        <v>0</v>
      </c>
      <c r="H137">
        <f t="shared" si="10"/>
        <v>533483</v>
      </c>
      <c r="I137" t="str">
        <f t="shared" si="11"/>
        <v/>
      </c>
    </row>
    <row r="138" spans="1:9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9"/>
        <v>0</v>
      </c>
      <c r="H138">
        <f t="shared" si="10"/>
        <v>533093</v>
      </c>
      <c r="I138">
        <f t="shared" si="11"/>
        <v>533093</v>
      </c>
    </row>
    <row r="139" spans="1:9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9"/>
        <v>24</v>
      </c>
      <c r="H139">
        <f t="shared" si="10"/>
        <v>533663</v>
      </c>
      <c r="I139" t="str">
        <f t="shared" si="11"/>
        <v/>
      </c>
    </row>
    <row r="140" spans="1:9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9"/>
        <v>0</v>
      </c>
      <c r="H140">
        <f t="shared" si="10"/>
        <v>535049</v>
      </c>
      <c r="I140" t="str">
        <f t="shared" si="11"/>
        <v/>
      </c>
    </row>
    <row r="141" spans="1:9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9"/>
        <v>0</v>
      </c>
      <c r="H141">
        <f t="shared" si="10"/>
        <v>534509</v>
      </c>
      <c r="I141" t="str">
        <f t="shared" si="11"/>
        <v/>
      </c>
    </row>
    <row r="142" spans="1:9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9"/>
        <v>0</v>
      </c>
      <c r="H142">
        <f t="shared" si="10"/>
        <v>534395</v>
      </c>
      <c r="I142" t="str">
        <f t="shared" si="11"/>
        <v/>
      </c>
    </row>
    <row r="143" spans="1:9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9"/>
        <v>0</v>
      </c>
      <c r="H143">
        <f t="shared" si="10"/>
        <v>534363</v>
      </c>
      <c r="I143">
        <f t="shared" si="11"/>
        <v>534363</v>
      </c>
    </row>
    <row r="144" spans="1:9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9"/>
        <v>0</v>
      </c>
      <c r="H144">
        <f t="shared" si="10"/>
        <v>534513</v>
      </c>
      <c r="I144" t="str">
        <f t="shared" si="11"/>
        <v/>
      </c>
    </row>
    <row r="145" spans="1:9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9"/>
        <v>0</v>
      </c>
      <c r="H145">
        <f t="shared" si="10"/>
        <v>530721</v>
      </c>
      <c r="I145">
        <f t="shared" si="11"/>
        <v>530721</v>
      </c>
    </row>
    <row r="146" spans="1:9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9"/>
        <v>16</v>
      </c>
      <c r="H146">
        <f t="shared" si="10"/>
        <v>529293</v>
      </c>
      <c r="I146" t="str">
        <f t="shared" si="11"/>
        <v/>
      </c>
    </row>
    <row r="147" spans="1:9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9"/>
        <v>0</v>
      </c>
      <c r="H147">
        <f t="shared" si="10"/>
        <v>531008</v>
      </c>
      <c r="I147" t="str">
        <f t="shared" si="11"/>
        <v/>
      </c>
    </row>
    <row r="148" spans="1:9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9"/>
        <v>0</v>
      </c>
      <c r="H148">
        <f t="shared" si="10"/>
        <v>530928</v>
      </c>
      <c r="I148" t="str">
        <f t="shared" si="11"/>
        <v/>
      </c>
    </row>
    <row r="149" spans="1:9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9"/>
        <v>0</v>
      </c>
      <c r="H149">
        <f t="shared" si="10"/>
        <v>529941</v>
      </c>
      <c r="I149" t="str">
        <f t="shared" si="11"/>
        <v/>
      </c>
    </row>
    <row r="150" spans="1:9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9"/>
        <v>0</v>
      </c>
      <c r="H150">
        <f t="shared" si="10"/>
        <v>526773</v>
      </c>
      <c r="I150">
        <f t="shared" si="11"/>
        <v>526773</v>
      </c>
    </row>
    <row r="151" spans="1:9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9"/>
        <v>14</v>
      </c>
      <c r="H151">
        <f t="shared" si="10"/>
        <v>528745</v>
      </c>
      <c r="I151" t="str">
        <f t="shared" si="11"/>
        <v/>
      </c>
    </row>
    <row r="152" spans="1:9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9"/>
        <v>0</v>
      </c>
      <c r="H152">
        <f t="shared" si="10"/>
        <v>528700</v>
      </c>
      <c r="I152">
        <f t="shared" si="11"/>
        <v>528700</v>
      </c>
    </row>
    <row r="153" spans="1:9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9"/>
        <v>18</v>
      </c>
      <c r="H153">
        <f t="shared" si="10"/>
        <v>530080</v>
      </c>
      <c r="I153" t="str">
        <f t="shared" si="11"/>
        <v/>
      </c>
    </row>
    <row r="154" spans="1:9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9"/>
        <v>0</v>
      </c>
      <c r="H154">
        <f t="shared" si="10"/>
        <v>526895</v>
      </c>
      <c r="I154" t="str">
        <f t="shared" si="11"/>
        <v/>
      </c>
    </row>
    <row r="155" spans="1:9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9"/>
        <v>0</v>
      </c>
      <c r="H155">
        <f t="shared" si="10"/>
        <v>526767</v>
      </c>
      <c r="I155">
        <f t="shared" si="11"/>
        <v>526767</v>
      </c>
    </row>
    <row r="156" spans="1:9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9"/>
        <v>25</v>
      </c>
      <c r="H156">
        <f t="shared" si="10"/>
        <v>526582</v>
      </c>
      <c r="I156" t="str">
        <f t="shared" si="11"/>
        <v/>
      </c>
    </row>
    <row r="157" spans="1:9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9"/>
        <v>0</v>
      </c>
      <c r="H157">
        <f t="shared" si="10"/>
        <v>526614</v>
      </c>
      <c r="I157" t="str">
        <f t="shared" si="11"/>
        <v/>
      </c>
    </row>
    <row r="158" spans="1:9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9"/>
        <v>0</v>
      </c>
      <c r="H158">
        <f t="shared" si="10"/>
        <v>526376</v>
      </c>
      <c r="I158" t="str">
        <f t="shared" si="11"/>
        <v/>
      </c>
    </row>
    <row r="159" spans="1:9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9"/>
        <v>0</v>
      </c>
      <c r="H159">
        <f t="shared" si="10"/>
        <v>524665</v>
      </c>
      <c r="I159">
        <f t="shared" si="11"/>
        <v>524665</v>
      </c>
    </row>
    <row r="160" spans="1:9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9"/>
        <v>20</v>
      </c>
      <c r="H160">
        <f t="shared" si="10"/>
        <v>523849</v>
      </c>
      <c r="I160" t="str">
        <f t="shared" si="11"/>
        <v/>
      </c>
    </row>
    <row r="161" spans="1:9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9"/>
        <v>0</v>
      </c>
      <c r="H161">
        <f t="shared" si="10"/>
        <v>523309</v>
      </c>
      <c r="I161" t="str">
        <f t="shared" si="11"/>
        <v/>
      </c>
    </row>
    <row r="162" spans="1:9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9"/>
        <v>0</v>
      </c>
      <c r="H162">
        <f t="shared" si="10"/>
        <v>522989</v>
      </c>
      <c r="I162">
        <f t="shared" si="11"/>
        <v>522989</v>
      </c>
    </row>
    <row r="163" spans="1:9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9"/>
        <v>23</v>
      </c>
      <c r="H163">
        <f t="shared" si="10"/>
        <v>541205</v>
      </c>
      <c r="I163" t="str">
        <f t="shared" si="11"/>
        <v/>
      </c>
    </row>
    <row r="164" spans="1:9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9"/>
        <v>0</v>
      </c>
      <c r="H164">
        <f t="shared" si="10"/>
        <v>539381</v>
      </c>
      <c r="I164" t="str">
        <f t="shared" si="11"/>
        <v/>
      </c>
    </row>
    <row r="165" spans="1:9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9"/>
        <v>0</v>
      </c>
      <c r="H165">
        <f t="shared" si="10"/>
        <v>538898</v>
      </c>
      <c r="I165">
        <f t="shared" si="11"/>
        <v>538898</v>
      </c>
    </row>
    <row r="166" spans="1:9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9"/>
        <v>17</v>
      </c>
      <c r="H166">
        <f t="shared" si="10"/>
        <v>535796</v>
      </c>
      <c r="I166" t="str">
        <f t="shared" si="11"/>
        <v/>
      </c>
    </row>
    <row r="167" spans="1:9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9"/>
        <v>0</v>
      </c>
      <c r="H167">
        <f t="shared" si="10"/>
        <v>535646</v>
      </c>
      <c r="I167" t="str">
        <f t="shared" si="11"/>
        <v/>
      </c>
    </row>
    <row r="168" spans="1:9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9"/>
        <v>0</v>
      </c>
      <c r="H168">
        <f t="shared" si="10"/>
        <v>533719</v>
      </c>
      <c r="I168">
        <f t="shared" si="11"/>
        <v>533719</v>
      </c>
    </row>
    <row r="169" spans="1:9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9"/>
        <v>21</v>
      </c>
      <c r="H169">
        <f t="shared" si="10"/>
        <v>536023</v>
      </c>
      <c r="I169" t="str">
        <f t="shared" si="11"/>
        <v/>
      </c>
    </row>
    <row r="170" spans="1:9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9"/>
        <v>0</v>
      </c>
      <c r="H170">
        <f t="shared" si="10"/>
        <v>537799</v>
      </c>
      <c r="I170" t="str">
        <f t="shared" si="11"/>
        <v/>
      </c>
    </row>
    <row r="171" spans="1:9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9"/>
        <v>0</v>
      </c>
      <c r="H171">
        <f t="shared" si="10"/>
        <v>536683</v>
      </c>
      <c r="I171" t="str">
        <f t="shared" si="11"/>
        <v/>
      </c>
    </row>
    <row r="172" spans="1:9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9"/>
        <v>0</v>
      </c>
      <c r="H172">
        <f t="shared" si="10"/>
        <v>535708</v>
      </c>
      <c r="I172" t="str">
        <f t="shared" si="11"/>
        <v/>
      </c>
    </row>
    <row r="173" spans="1:9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9"/>
        <v>0</v>
      </c>
      <c r="H173">
        <f t="shared" si="10"/>
        <v>535668</v>
      </c>
      <c r="I173">
        <f t="shared" si="11"/>
        <v>535668</v>
      </c>
    </row>
    <row r="174" spans="1:9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9"/>
        <v>24</v>
      </c>
      <c r="H174">
        <f t="shared" si="10"/>
        <v>536162</v>
      </c>
      <c r="I174" t="str">
        <f t="shared" si="11"/>
        <v/>
      </c>
    </row>
    <row r="175" spans="1:9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9"/>
        <v>0</v>
      </c>
      <c r="H175">
        <f t="shared" si="10"/>
        <v>543785</v>
      </c>
      <c r="I175" t="str">
        <f t="shared" si="11"/>
        <v/>
      </c>
    </row>
    <row r="176" spans="1:9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9"/>
        <v>0</v>
      </c>
      <c r="H176">
        <f t="shared" si="10"/>
        <v>543215</v>
      </c>
      <c r="I176" t="str">
        <f t="shared" si="11"/>
        <v/>
      </c>
    </row>
    <row r="177" spans="1:9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9"/>
        <v>0</v>
      </c>
      <c r="H177">
        <f t="shared" si="10"/>
        <v>542847</v>
      </c>
      <c r="I177">
        <f t="shared" si="11"/>
        <v>542847</v>
      </c>
    </row>
    <row r="178" spans="1:9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9"/>
        <v>12</v>
      </c>
      <c r="H178">
        <f t="shared" si="10"/>
        <v>543386</v>
      </c>
      <c r="I178" t="str">
        <f t="shared" si="11"/>
        <v/>
      </c>
    </row>
    <row r="179" spans="1:9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9"/>
        <v>0</v>
      </c>
      <c r="H179">
        <f t="shared" si="10"/>
        <v>548876</v>
      </c>
      <c r="I179" t="str">
        <f t="shared" si="11"/>
        <v/>
      </c>
    </row>
    <row r="180" spans="1:9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9"/>
        <v>0</v>
      </c>
      <c r="H180">
        <f t="shared" si="10"/>
        <v>548458</v>
      </c>
      <c r="I180" t="str">
        <f t="shared" si="11"/>
        <v/>
      </c>
    </row>
    <row r="181" spans="1:9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9"/>
        <v>0</v>
      </c>
      <c r="H181">
        <f t="shared" si="10"/>
        <v>547490</v>
      </c>
      <c r="I181">
        <f t="shared" si="11"/>
        <v>547490</v>
      </c>
    </row>
    <row r="182" spans="1:9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9"/>
        <v>16</v>
      </c>
      <c r="H182">
        <f t="shared" si="10"/>
        <v>547265</v>
      </c>
      <c r="I182" t="str">
        <f t="shared" si="11"/>
        <v/>
      </c>
    </row>
    <row r="183" spans="1:9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9"/>
        <v>0</v>
      </c>
      <c r="H183">
        <f t="shared" si="10"/>
        <v>547641</v>
      </c>
      <c r="I183" t="str">
        <f t="shared" si="11"/>
        <v/>
      </c>
    </row>
    <row r="184" spans="1:9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9"/>
        <v>0</v>
      </c>
      <c r="H184">
        <f t="shared" si="10"/>
        <v>547473</v>
      </c>
      <c r="I184" t="str">
        <f t="shared" si="11"/>
        <v/>
      </c>
    </row>
    <row r="185" spans="1:9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9"/>
        <v>0</v>
      </c>
      <c r="H185">
        <f t="shared" si="10"/>
        <v>547097</v>
      </c>
      <c r="I185">
        <f t="shared" si="11"/>
        <v>547097</v>
      </c>
    </row>
    <row r="186" spans="1:9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9"/>
        <v>14</v>
      </c>
      <c r="H186">
        <f t="shared" si="10"/>
        <v>549475</v>
      </c>
      <c r="I186" t="str">
        <f t="shared" si="11"/>
        <v/>
      </c>
    </row>
    <row r="187" spans="1:9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9"/>
        <v>0</v>
      </c>
      <c r="H187">
        <f t="shared" si="10"/>
        <v>550983</v>
      </c>
      <c r="I187" t="str">
        <f t="shared" si="11"/>
        <v/>
      </c>
    </row>
    <row r="188" spans="1:9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9"/>
        <v>0</v>
      </c>
      <c r="H188">
        <f t="shared" si="10"/>
        <v>550767</v>
      </c>
      <c r="I188" t="str">
        <f t="shared" si="11"/>
        <v/>
      </c>
    </row>
    <row r="189" spans="1:9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9"/>
        <v>0</v>
      </c>
      <c r="H189">
        <f t="shared" si="10"/>
        <v>549831</v>
      </c>
      <c r="I189" t="str">
        <f t="shared" si="11"/>
        <v/>
      </c>
    </row>
    <row r="190" spans="1:9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9"/>
        <v>0</v>
      </c>
      <c r="H190">
        <f t="shared" si="10"/>
        <v>549423</v>
      </c>
      <c r="I190">
        <f t="shared" si="11"/>
        <v>549423</v>
      </c>
    </row>
    <row r="191" spans="1:9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9"/>
        <v>18</v>
      </c>
      <c r="H191">
        <f t="shared" si="10"/>
        <v>551043</v>
      </c>
      <c r="I191" t="str">
        <f t="shared" si="11"/>
        <v/>
      </c>
    </row>
    <row r="192" spans="1:9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9"/>
        <v>0</v>
      </c>
      <c r="H192">
        <f t="shared" si="10"/>
        <v>550899</v>
      </c>
      <c r="I192" t="str">
        <f t="shared" si="11"/>
        <v/>
      </c>
    </row>
    <row r="193" spans="1:9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9"/>
        <v>0</v>
      </c>
      <c r="H193">
        <f t="shared" si="10"/>
        <v>550079</v>
      </c>
      <c r="I193">
        <f t="shared" si="11"/>
        <v>550079</v>
      </c>
    </row>
    <row r="194" spans="1:9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9"/>
        <v>25</v>
      </c>
      <c r="H194">
        <f t="shared" si="10"/>
        <v>550207</v>
      </c>
      <c r="I194" t="str">
        <f t="shared" si="11"/>
        <v/>
      </c>
    </row>
    <row r="195" spans="1:9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9"/>
        <v>0</v>
      </c>
      <c r="H195">
        <f t="shared" si="10"/>
        <v>548431</v>
      </c>
      <c r="I195">
        <f t="shared" si="11"/>
        <v>548431</v>
      </c>
    </row>
    <row r="196" spans="1:9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2">MAX(A196-A195-1, 0)</f>
        <v>20</v>
      </c>
      <c r="H196">
        <f t="shared" ref="H196:H203" si="13">IF(D196="Z",H195-E196*F196,H195+E196*F196)</f>
        <v>552335</v>
      </c>
      <c r="I196" t="str">
        <f t="shared" si="11"/>
        <v/>
      </c>
    </row>
    <row r="197" spans="1:9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2"/>
        <v>0</v>
      </c>
      <c r="H197">
        <f t="shared" si="13"/>
        <v>549626</v>
      </c>
      <c r="I197" t="str">
        <f t="shared" si="11"/>
        <v/>
      </c>
    </row>
    <row r="198" spans="1:9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2"/>
        <v>0</v>
      </c>
      <c r="H198">
        <f t="shared" si="13"/>
        <v>549050</v>
      </c>
      <c r="I198">
        <f t="shared" si="11"/>
        <v>549050</v>
      </c>
    </row>
    <row r="199" spans="1:9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2"/>
        <v>23</v>
      </c>
      <c r="H199">
        <f t="shared" si="13"/>
        <v>549298</v>
      </c>
      <c r="I199" t="str">
        <f t="shared" ref="I199:I203" si="14">IF(A200&lt;&gt;A199,H199,"")</f>
        <v/>
      </c>
    </row>
    <row r="200" spans="1:9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2"/>
        <v>0</v>
      </c>
      <c r="H200">
        <f t="shared" si="13"/>
        <v>548633</v>
      </c>
      <c r="I200" t="str">
        <f t="shared" si="14"/>
        <v/>
      </c>
    </row>
    <row r="201" spans="1:9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2"/>
        <v>0</v>
      </c>
      <c r="H201">
        <f t="shared" si="13"/>
        <v>548305</v>
      </c>
      <c r="I201" t="str">
        <f t="shared" si="14"/>
        <v/>
      </c>
    </row>
    <row r="202" spans="1:9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2"/>
        <v>0</v>
      </c>
      <c r="H202">
        <f t="shared" si="13"/>
        <v>546902</v>
      </c>
      <c r="I202" t="str">
        <f t="shared" si="14"/>
        <v/>
      </c>
    </row>
    <row r="203" spans="1:9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2"/>
        <v>0</v>
      </c>
      <c r="H203">
        <f t="shared" si="13"/>
        <v>545844</v>
      </c>
      <c r="I203">
        <f t="shared" si="14"/>
        <v>545844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T16" sqref="T16"/>
    </sheetView>
  </sheetViews>
  <sheetFormatPr defaultRowHeight="15"/>
  <cols>
    <col min="1" max="2" width="17.7109375" bestFit="1" customWidth="1"/>
    <col min="3" max="3" width="10.140625" bestFit="1" customWidth="1"/>
    <col min="4" max="4" width="14.28515625" customWidth="1"/>
    <col min="5" max="5" width="20.42578125" bestFit="1" customWidth="1"/>
    <col min="6" max="6" width="19.5703125" bestFit="1" customWidth="1"/>
  </cols>
  <sheetData>
    <row r="1" spans="1:4">
      <c r="A1" s="7" t="s">
        <v>2</v>
      </c>
      <c r="B1" t="s">
        <v>9</v>
      </c>
    </row>
    <row r="3" spans="1:4">
      <c r="A3" s="7" t="s">
        <v>33</v>
      </c>
      <c r="B3" s="7" t="s">
        <v>55</v>
      </c>
    </row>
    <row r="4" spans="1:4">
      <c r="A4" s="7" t="s">
        <v>31</v>
      </c>
      <c r="B4" t="s">
        <v>56</v>
      </c>
      <c r="C4" t="s">
        <v>57</v>
      </c>
      <c r="D4" t="s">
        <v>32</v>
      </c>
    </row>
    <row r="5" spans="1:4">
      <c r="A5" s="8" t="s">
        <v>34</v>
      </c>
      <c r="B5" s="3"/>
      <c r="C5" s="3"/>
      <c r="D5" s="3"/>
    </row>
    <row r="6" spans="1:4">
      <c r="A6" s="9" t="s">
        <v>37</v>
      </c>
      <c r="B6" s="3">
        <v>32</v>
      </c>
      <c r="C6" s="3">
        <v>76</v>
      </c>
      <c r="D6" s="3">
        <v>108</v>
      </c>
    </row>
    <row r="7" spans="1:4">
      <c r="A7" s="9" t="s">
        <v>38</v>
      </c>
      <c r="B7" s="3">
        <v>0</v>
      </c>
      <c r="C7" s="3">
        <v>8</v>
      </c>
      <c r="D7" s="3">
        <v>8</v>
      </c>
    </row>
    <row r="8" spans="1:4">
      <c r="A8" s="9" t="s">
        <v>39</v>
      </c>
      <c r="B8" s="3">
        <v>50</v>
      </c>
      <c r="C8" s="3">
        <v>0</v>
      </c>
      <c r="D8" s="3">
        <v>50</v>
      </c>
    </row>
    <row r="9" spans="1:4">
      <c r="A9" s="9" t="s">
        <v>40</v>
      </c>
      <c r="B9" s="3">
        <v>0</v>
      </c>
      <c r="C9" s="3">
        <v>68</v>
      </c>
      <c r="D9" s="3">
        <v>68</v>
      </c>
    </row>
    <row r="10" spans="1:4">
      <c r="A10" s="9" t="s">
        <v>41</v>
      </c>
      <c r="B10" s="3">
        <v>0</v>
      </c>
      <c r="C10" s="3">
        <v>0</v>
      </c>
      <c r="D10" s="3">
        <v>0</v>
      </c>
    </row>
    <row r="11" spans="1:4">
      <c r="A11" s="9" t="s">
        <v>42</v>
      </c>
      <c r="B11" s="3">
        <v>0</v>
      </c>
      <c r="C11" s="3">
        <v>42</v>
      </c>
      <c r="D11" s="3">
        <v>42</v>
      </c>
    </row>
    <row r="12" spans="1:4">
      <c r="A12" s="9" t="s">
        <v>43</v>
      </c>
      <c r="B12" s="3">
        <v>0</v>
      </c>
      <c r="C12" s="3">
        <v>83</v>
      </c>
      <c r="D12" s="3">
        <v>83</v>
      </c>
    </row>
    <row r="13" spans="1:4">
      <c r="A13" s="9" t="s">
        <v>44</v>
      </c>
      <c r="B13" s="3">
        <v>191</v>
      </c>
      <c r="C13" s="3">
        <v>0</v>
      </c>
      <c r="D13" s="3">
        <v>191</v>
      </c>
    </row>
    <row r="14" spans="1:4">
      <c r="A14" s="9" t="s">
        <v>45</v>
      </c>
      <c r="B14" s="3">
        <v>4</v>
      </c>
      <c r="C14" s="3">
        <v>44</v>
      </c>
      <c r="D14" s="3">
        <v>48</v>
      </c>
    </row>
    <row r="15" spans="1:4">
      <c r="A15" s="9" t="s">
        <v>46</v>
      </c>
      <c r="B15" s="3">
        <v>0</v>
      </c>
      <c r="C15" s="3">
        <v>0</v>
      </c>
      <c r="D15" s="3">
        <v>0</v>
      </c>
    </row>
    <row r="16" spans="1:4">
      <c r="A16" s="9" t="s">
        <v>47</v>
      </c>
      <c r="B16" s="3">
        <v>0</v>
      </c>
      <c r="C16" s="3">
        <v>30</v>
      </c>
      <c r="D16" s="3">
        <v>30</v>
      </c>
    </row>
    <row r="17" spans="1:4">
      <c r="A17" s="9" t="s">
        <v>48</v>
      </c>
      <c r="B17" s="3">
        <v>0</v>
      </c>
      <c r="C17" s="3">
        <v>0</v>
      </c>
      <c r="D17" s="3">
        <v>0</v>
      </c>
    </row>
    <row r="18" spans="1:4">
      <c r="A18" s="8" t="s">
        <v>35</v>
      </c>
      <c r="B18" s="3"/>
      <c r="C18" s="3"/>
      <c r="D18" s="3"/>
    </row>
    <row r="19" spans="1:4">
      <c r="A19" s="9" t="s">
        <v>37</v>
      </c>
      <c r="B19" s="3">
        <v>112</v>
      </c>
      <c r="C19" s="3">
        <v>39</v>
      </c>
      <c r="D19" s="3">
        <v>151</v>
      </c>
    </row>
    <row r="20" spans="1:4">
      <c r="A20" s="9" t="s">
        <v>38</v>
      </c>
      <c r="B20" s="3">
        <v>1</v>
      </c>
      <c r="C20" s="3">
        <v>0</v>
      </c>
      <c r="D20" s="3">
        <v>1</v>
      </c>
    </row>
    <row r="21" spans="1:4">
      <c r="A21" s="9" t="s">
        <v>39</v>
      </c>
      <c r="B21" s="3">
        <v>0</v>
      </c>
      <c r="C21" s="3">
        <v>35</v>
      </c>
      <c r="D21" s="3">
        <v>35</v>
      </c>
    </row>
    <row r="22" spans="1:4">
      <c r="A22" s="9" t="s">
        <v>40</v>
      </c>
      <c r="B22" s="3">
        <v>0</v>
      </c>
      <c r="C22" s="3">
        <v>1</v>
      </c>
      <c r="D22" s="3">
        <v>1</v>
      </c>
    </row>
    <row r="23" spans="1:4">
      <c r="A23" s="9" t="s">
        <v>41</v>
      </c>
      <c r="B23" s="3">
        <v>68</v>
      </c>
      <c r="C23" s="3">
        <v>33</v>
      </c>
      <c r="D23" s="3">
        <v>101</v>
      </c>
    </row>
    <row r="24" spans="1:4">
      <c r="A24" s="9" t="s">
        <v>42</v>
      </c>
      <c r="B24" s="3">
        <v>0</v>
      </c>
      <c r="C24" s="3">
        <v>8</v>
      </c>
      <c r="D24" s="3">
        <v>8</v>
      </c>
    </row>
    <row r="25" spans="1:4">
      <c r="A25" s="9" t="s">
        <v>43</v>
      </c>
      <c r="B25" s="3">
        <v>0</v>
      </c>
      <c r="C25" s="3">
        <v>42</v>
      </c>
      <c r="D25" s="3">
        <v>42</v>
      </c>
    </row>
    <row r="26" spans="1:4">
      <c r="A26" s="9" t="s">
        <v>44</v>
      </c>
      <c r="B26" s="3">
        <v>48</v>
      </c>
      <c r="C26" s="3">
        <v>4</v>
      </c>
      <c r="D26" s="3">
        <v>52</v>
      </c>
    </row>
    <row r="27" spans="1:4">
      <c r="A27" s="9" t="s">
        <v>45</v>
      </c>
      <c r="B27" s="3">
        <v>0</v>
      </c>
      <c r="C27" s="3">
        <v>0</v>
      </c>
      <c r="D27" s="3">
        <v>0</v>
      </c>
    </row>
    <row r="28" spans="1:4">
      <c r="A28" s="9" t="s">
        <v>46</v>
      </c>
      <c r="B28" s="3">
        <v>6</v>
      </c>
      <c r="C28" s="3">
        <v>0</v>
      </c>
      <c r="D28" s="3">
        <v>6</v>
      </c>
    </row>
    <row r="29" spans="1:4">
      <c r="A29" s="9" t="s">
        <v>47</v>
      </c>
      <c r="B29" s="3">
        <v>1</v>
      </c>
      <c r="C29" s="3">
        <v>12</v>
      </c>
      <c r="D29" s="3">
        <v>13</v>
      </c>
    </row>
    <row r="30" spans="1:4">
      <c r="A30" s="9" t="s">
        <v>48</v>
      </c>
      <c r="B30" s="3">
        <v>0</v>
      </c>
      <c r="C30" s="3">
        <v>0</v>
      </c>
      <c r="D30" s="3">
        <v>0</v>
      </c>
    </row>
    <row r="31" spans="1:4">
      <c r="A31" s="8" t="s">
        <v>36</v>
      </c>
      <c r="B31" s="3"/>
      <c r="C31" s="3"/>
      <c r="D31" s="3"/>
    </row>
    <row r="32" spans="1:4">
      <c r="A32" s="9" t="s">
        <v>37</v>
      </c>
      <c r="B32" s="3">
        <v>22</v>
      </c>
      <c r="C32" s="3">
        <v>10</v>
      </c>
      <c r="D32" s="3">
        <v>32</v>
      </c>
    </row>
    <row r="33" spans="1:4">
      <c r="A33" s="9" t="s">
        <v>38</v>
      </c>
      <c r="B33" s="3">
        <v>0</v>
      </c>
      <c r="C33" s="3">
        <v>34</v>
      </c>
      <c r="D33" s="3">
        <v>34</v>
      </c>
    </row>
    <row r="34" spans="1:4">
      <c r="A34" s="9" t="s">
        <v>39</v>
      </c>
      <c r="B34" s="3">
        <v>34</v>
      </c>
      <c r="C34" s="3">
        <v>0</v>
      </c>
      <c r="D34" s="3">
        <v>34</v>
      </c>
    </row>
    <row r="35" spans="1:4">
      <c r="A35" s="9" t="s">
        <v>40</v>
      </c>
      <c r="B35" s="3">
        <v>0</v>
      </c>
      <c r="C35" s="3">
        <v>5</v>
      </c>
      <c r="D35" s="3">
        <v>5</v>
      </c>
    </row>
    <row r="36" spans="1:4">
      <c r="A36" s="9" t="s">
        <v>41</v>
      </c>
      <c r="B36" s="3">
        <v>0</v>
      </c>
      <c r="C36" s="3">
        <v>0</v>
      </c>
      <c r="D36" s="3">
        <v>0</v>
      </c>
    </row>
    <row r="37" spans="1:4">
      <c r="A37" s="9" t="s">
        <v>42</v>
      </c>
      <c r="B37" s="3">
        <v>0</v>
      </c>
      <c r="C37" s="3">
        <v>95</v>
      </c>
      <c r="D37" s="3">
        <v>95</v>
      </c>
    </row>
    <row r="38" spans="1:4">
      <c r="A38" s="9" t="s">
        <v>43</v>
      </c>
      <c r="B38" s="3">
        <v>0</v>
      </c>
      <c r="C38" s="3">
        <v>25</v>
      </c>
      <c r="D38" s="3">
        <v>25</v>
      </c>
    </row>
    <row r="39" spans="1:4">
      <c r="A39" s="9" t="s">
        <v>44</v>
      </c>
      <c r="B39" s="3">
        <v>121</v>
      </c>
      <c r="C39" s="3">
        <v>22</v>
      </c>
      <c r="D39" s="3">
        <v>143</v>
      </c>
    </row>
    <row r="40" spans="1:4">
      <c r="A40" s="9" t="s">
        <v>45</v>
      </c>
      <c r="B40" s="3">
        <v>26</v>
      </c>
      <c r="C40" s="3">
        <v>0</v>
      </c>
      <c r="D40" s="3">
        <v>26</v>
      </c>
    </row>
    <row r="41" spans="1:4">
      <c r="A41" s="9" t="s">
        <v>46</v>
      </c>
      <c r="B41" s="3">
        <v>0</v>
      </c>
      <c r="C41" s="3">
        <v>20</v>
      </c>
      <c r="D41" s="3">
        <v>20</v>
      </c>
    </row>
    <row r="42" spans="1:4">
      <c r="A42" s="9" t="s">
        <v>47</v>
      </c>
      <c r="B42" s="3">
        <v>64</v>
      </c>
      <c r="C42" s="3">
        <v>48</v>
      </c>
      <c r="D42" s="3">
        <v>112</v>
      </c>
    </row>
    <row r="43" spans="1:4">
      <c r="A43" s="9" t="s">
        <v>48</v>
      </c>
      <c r="B43" s="3">
        <v>4</v>
      </c>
      <c r="C43" s="3">
        <v>0</v>
      </c>
      <c r="D43" s="3">
        <v>4</v>
      </c>
    </row>
    <row r="44" spans="1:4">
      <c r="A44" s="8" t="s">
        <v>32</v>
      </c>
      <c r="B44" s="3">
        <v>784</v>
      </c>
      <c r="C44" s="3">
        <v>784</v>
      </c>
      <c r="D44" s="3">
        <v>1568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Arkusz1!statek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2020-09-03T21:14:20Z</dcterms:modified>
</cp:coreProperties>
</file>