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NCHO\20d\kozos\Dantesz\20220215\"/>
    </mc:Choice>
  </mc:AlternateContent>
  <xr:revisionPtr revIDLastSave="0" documentId="8_{C0A471B9-4674-47F5-AC77-956D56AA91A5}" xr6:coauthVersionLast="36" xr6:coauthVersionMax="36" xr10:uidLastSave="{00000000-0000-0000-0000-000000000000}"/>
  <bookViews>
    <workbookView xWindow="-120" yWindow="-120" windowWidth="19440" windowHeight="14190" xr2:uid="{974F2B42-A2F0-490E-99FB-F75EB7FDFDDA}"/>
  </bookViews>
  <sheets>
    <sheet name="prémium" sheetId="1" r:id="rId1"/>
    <sheet name="jutalom" sheetId="2" r:id="rId2"/>
    <sheet name="fizetés-emelé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1" i="3" l="1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G6" i="3"/>
  <c r="B6" i="3"/>
  <c r="B5" i="3"/>
  <c r="B4" i="3"/>
  <c r="B3" i="3"/>
  <c r="B2" i="3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B5" i="2"/>
  <c r="B4" i="2"/>
  <c r="B3" i="2"/>
  <c r="B2" i="2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<sst xmlns="http://schemas.openxmlformats.org/spreadsheetml/2006/main" count="1527" uniqueCount="514">
  <si>
    <t>munkatárs</t>
  </si>
  <si>
    <t>belépett</t>
  </si>
  <si>
    <t>fizetés</t>
  </si>
  <si>
    <t>dicséret</t>
  </si>
  <si>
    <t>jogosult</t>
  </si>
  <si>
    <t>Bakos Marietta</t>
  </si>
  <si>
    <t>Sütő Kornélia</t>
  </si>
  <si>
    <t>Fonyódi Ármin</t>
  </si>
  <si>
    <t>Fejes Adalbert</t>
  </si>
  <si>
    <t>Prémiumot kap az a munkatárs, aki hűséges a vállalathoz</t>
  </si>
  <si>
    <t>Erdélyi Tihamér</t>
  </si>
  <si>
    <t>Pék Salamon</t>
  </si>
  <si>
    <t>mint 250 000 Forint) és munkája dicséretes.</t>
  </si>
  <si>
    <t>Sütő Fülöp</t>
  </si>
  <si>
    <t>Kulcsár Szabolcs</t>
  </si>
  <si>
    <t>Ki jogosult a prémiumra? Képezzen logikai értéket az E oszlopban!</t>
  </si>
  <si>
    <t>Juhász István</t>
  </si>
  <si>
    <t>Füleki Magdolna</t>
  </si>
  <si>
    <t>Deák Márta</t>
  </si>
  <si>
    <t>Cigány Terézia</t>
  </si>
  <si>
    <t>Pozsgai Amália</t>
  </si>
  <si>
    <t>Mosolygó Gerda</t>
  </si>
  <si>
    <t>Füstös Liliána</t>
  </si>
  <si>
    <t>Kemény Szidónia</t>
  </si>
  <si>
    <t>Forgács Edit</t>
  </si>
  <si>
    <t>Sági Ábrahám</t>
  </si>
  <si>
    <t>Kecskés Bátor</t>
  </si>
  <si>
    <t>Blaskó Lenke</t>
  </si>
  <si>
    <t>Nádor József</t>
  </si>
  <si>
    <t>Gerencsér Imre</t>
  </si>
  <si>
    <t>Mátrai Tilda</t>
  </si>
  <si>
    <t>Cseke Alfréd</t>
  </si>
  <si>
    <t>Mosolygó Ágnes</t>
  </si>
  <si>
    <t>Szegedi Richárd</t>
  </si>
  <si>
    <t>Homoki Marietta</t>
  </si>
  <si>
    <t>Pölöskei Dénes</t>
  </si>
  <si>
    <t>Kertész Herman</t>
  </si>
  <si>
    <t>Gémes Lujza</t>
  </si>
  <si>
    <t>Szilágyi Adrienn</t>
  </si>
  <si>
    <t>Dobai Nóra</t>
  </si>
  <si>
    <t>Takács Leonóra</t>
  </si>
  <si>
    <t>Jobbágy Lilla</t>
  </si>
  <si>
    <t>Patkós Erika</t>
  </si>
  <si>
    <t>Győri Fülöp</t>
  </si>
  <si>
    <t>Fodor Bátor</t>
  </si>
  <si>
    <t>Lendvai Kolos</t>
  </si>
  <si>
    <t>Rózsa Leonóra</t>
  </si>
  <si>
    <t>Krizsán Zsuzsanna</t>
  </si>
  <si>
    <t>Somoskövi Barbara</t>
  </si>
  <si>
    <t>Harsányi Melinda</t>
  </si>
  <si>
    <t>Kállai Emese</t>
  </si>
  <si>
    <t>Czifra Berta</t>
  </si>
  <si>
    <t>Somogyvári Vendel</t>
  </si>
  <si>
    <t>Pelle Marianna</t>
  </si>
  <si>
    <t>Egyed Zsóka</t>
  </si>
  <si>
    <t>Bartos Vince</t>
  </si>
  <si>
    <t>Solymár Jusztin</t>
  </si>
  <si>
    <t>Rákoczi Amália</t>
  </si>
  <si>
    <t>Budai Leonóra</t>
  </si>
  <si>
    <t>Gyimesi Nóra</t>
  </si>
  <si>
    <t>Almási Szilveszter</t>
  </si>
  <si>
    <t>Köves Stefánia</t>
  </si>
  <si>
    <t>Sipos Magdolna</t>
  </si>
  <si>
    <t>Kende Levente</t>
  </si>
  <si>
    <t>Koncz Jakab</t>
  </si>
  <si>
    <t>Borbély Amanda</t>
  </si>
  <si>
    <t>Csordás Szabolcs</t>
  </si>
  <si>
    <t>Duka Borisz</t>
  </si>
  <si>
    <t>Kerekes Valéria</t>
  </si>
  <si>
    <t>Szőke Anita</t>
  </si>
  <si>
    <t>Fényes Albert</t>
  </si>
  <si>
    <t>Szanyi Lóránt</t>
  </si>
  <si>
    <t>Szirtes Szeréna</t>
  </si>
  <si>
    <t>Pap Miléna</t>
  </si>
  <si>
    <t>Kis Alíz</t>
  </si>
  <si>
    <t>Murányi Mária</t>
  </si>
  <si>
    <t>Poór Orsolya</t>
  </si>
  <si>
    <t>Hamar Levente</t>
  </si>
  <si>
    <t>Kárpáti Arany</t>
  </si>
  <si>
    <t>Gazsó Péter</t>
  </si>
  <si>
    <t>Lévai Sarolta</t>
  </si>
  <si>
    <t>Tasnádi Károly</t>
  </si>
  <si>
    <t>Lakos Ede</t>
  </si>
  <si>
    <t>Halasi Béla</t>
  </si>
  <si>
    <t>Csontos Edit</t>
  </si>
  <si>
    <t>Radnai János</t>
  </si>
  <si>
    <t>Pallagi Ágoston</t>
  </si>
  <si>
    <t>Duka Ágnes</t>
  </si>
  <si>
    <t>Jankovics Ágoston</t>
  </si>
  <si>
    <t>Kecskés Mózes</t>
  </si>
  <si>
    <t>Honti Móricz</t>
  </si>
  <si>
    <t>Sipos Simon</t>
  </si>
  <si>
    <t>Perlaki Viktória</t>
  </si>
  <si>
    <t>Ács Izsó</t>
  </si>
  <si>
    <t>Mészáros Natália</t>
  </si>
  <si>
    <t>Várszegi Hedvig</t>
  </si>
  <si>
    <t>Szép György</t>
  </si>
  <si>
    <t>Pécsi Simon</t>
  </si>
  <si>
    <t>Kis Rudolf</t>
  </si>
  <si>
    <t>Reményi Levente</t>
  </si>
  <si>
    <t>Gyurkovics Kelemen</t>
  </si>
  <si>
    <t>Zala Petra</t>
  </si>
  <si>
    <t>Kövér Lázár</t>
  </si>
  <si>
    <t>Padányi Bulcsú</t>
  </si>
  <si>
    <t>Sárközi Magda</t>
  </si>
  <si>
    <t>Buzsáki Lujza</t>
  </si>
  <si>
    <t>Szelei Arnold</t>
  </si>
  <si>
    <t>Halasi Kálmán</t>
  </si>
  <si>
    <t>Perger Malvin</t>
  </si>
  <si>
    <t>Kardos Herman</t>
  </si>
  <si>
    <t>Olajos Zsófia</t>
  </si>
  <si>
    <t>Jenei Orsolya</t>
  </si>
  <si>
    <t>Sutka Zétény</t>
  </si>
  <si>
    <t>Gond Frigyes</t>
  </si>
  <si>
    <t>Dömötör Attila</t>
  </si>
  <si>
    <t>Unger Kázmér</t>
  </si>
  <si>
    <t>Gyurkovics Soma</t>
  </si>
  <si>
    <t>Szoboszlai Titusz</t>
  </si>
  <si>
    <t>Fellegi Sándor</t>
  </si>
  <si>
    <t>Csonka Anikó</t>
  </si>
  <si>
    <t>Nyári Rita</t>
  </si>
  <si>
    <t>Halmai Melinda</t>
  </si>
  <si>
    <t>Orosz Titusz</t>
  </si>
  <si>
    <t>Nógrádi Marietta</t>
  </si>
  <si>
    <t>Mosolygó Jeromos</t>
  </si>
  <si>
    <t>Fazekas Fábián</t>
  </si>
  <si>
    <t>Ötvös Hunor</t>
  </si>
  <si>
    <t>Patkós Szidónia</t>
  </si>
  <si>
    <t>Szanyi Domonkos</t>
  </si>
  <si>
    <t>Pozsgai Emese</t>
  </si>
  <si>
    <t>Suba Heléna</t>
  </si>
  <si>
    <t>Kende Stefánia</t>
  </si>
  <si>
    <t>Bodrogi Evelin</t>
  </si>
  <si>
    <t>Dobos Ottó</t>
  </si>
  <si>
    <t>Huszák Amália</t>
  </si>
  <si>
    <t>Piros Rudolf</t>
  </si>
  <si>
    <t>Kovács Timót</t>
  </si>
  <si>
    <t>Kende Katalin</t>
  </si>
  <si>
    <t>Oláh Aranka</t>
  </si>
  <si>
    <t>Pete Klotild</t>
  </si>
  <si>
    <t>Kádár Márton</t>
  </si>
  <si>
    <t>Sárközi Lenke</t>
  </si>
  <si>
    <t>Sólyom Tamás</t>
  </si>
  <si>
    <t>Bolgár Iván</t>
  </si>
  <si>
    <t>Halmosi Félix</t>
  </si>
  <si>
    <t>Raffai Mihály</t>
  </si>
  <si>
    <t>Hornyák Ildikó</t>
  </si>
  <si>
    <t>Hidas Heléna</t>
  </si>
  <si>
    <t>Aradi Tilda</t>
  </si>
  <si>
    <t>Román Aranka</t>
  </si>
  <si>
    <t>Rejtő Ágota</t>
  </si>
  <si>
    <t>Hetényi Emese</t>
  </si>
  <si>
    <t>Gémes Marcell</t>
  </si>
  <si>
    <t>Oláh Dénes</t>
  </si>
  <si>
    <t>Hajnal Imre</t>
  </si>
  <si>
    <t>Engi Zita</t>
  </si>
  <si>
    <t>Radnóti Paula</t>
  </si>
  <si>
    <t>Harmat Emőd</t>
  </si>
  <si>
    <t>Somoskövi József</t>
  </si>
  <si>
    <t>Kósa Hugó</t>
  </si>
  <si>
    <t>Gerencsér Berta</t>
  </si>
  <si>
    <t>Somogyvári Izsó</t>
  </si>
  <si>
    <t>Bacsó Borbála</t>
  </si>
  <si>
    <t>Szőllősi Leonóra</t>
  </si>
  <si>
    <t>Erdei Móricz</t>
  </si>
  <si>
    <t>Garamvölgyi Tamara</t>
  </si>
  <si>
    <t>Dombi Csongor</t>
  </si>
  <si>
    <t>Reményi Lőrinc</t>
  </si>
  <si>
    <t>Kékesi Lénárd</t>
  </si>
  <si>
    <t>Dévényi Dezső</t>
  </si>
  <si>
    <t>Reményi Enikő</t>
  </si>
  <si>
    <t>Roboz Zsófia</t>
  </si>
  <si>
    <t>Hegyi Piroska</t>
  </si>
  <si>
    <t>Ujvári Ida</t>
  </si>
  <si>
    <t>Holló Violetta</t>
  </si>
  <si>
    <t>Dóczi Fanni</t>
  </si>
  <si>
    <t>Rozsnyai Bíborka</t>
  </si>
  <si>
    <t>Harmat Vilmos</t>
  </si>
  <si>
    <t>Kende Adorján</t>
  </si>
  <si>
    <t>Lugosi Viktória</t>
  </si>
  <si>
    <t>Orosz Kornél</t>
  </si>
  <si>
    <t>Nyitrai Adalbert</t>
  </si>
  <si>
    <t>Kerepesi Oszkár</t>
  </si>
  <si>
    <t>Ambrus Norbert</t>
  </si>
  <si>
    <t>Füleki Péter</t>
  </si>
  <si>
    <t>Petrányi Fülöp</t>
  </si>
  <si>
    <t>Bodrogi Farkas</t>
  </si>
  <si>
    <t>Vass Elemér</t>
  </si>
  <si>
    <t>Bihari Hermina</t>
  </si>
  <si>
    <t>Pálfi Ákos</t>
  </si>
  <si>
    <t>Korda Tiborc</t>
  </si>
  <si>
    <t>Várnai Kitti</t>
  </si>
  <si>
    <t>Zeke Szeréna</t>
  </si>
  <si>
    <t>Csaplár Mihály</t>
  </si>
  <si>
    <t>Sáfrány Gertrúd</t>
  </si>
  <si>
    <t>Csóka Gertrúd</t>
  </si>
  <si>
    <t>Lakatos Angéla</t>
  </si>
  <si>
    <t>Vágó Tünde</t>
  </si>
  <si>
    <t>Fonyódi Valentin</t>
  </si>
  <si>
    <t>Füleki Tamás</t>
  </si>
  <si>
    <t>Gazdag Szabolcs</t>
  </si>
  <si>
    <t>Kontra Zsófia</t>
  </si>
  <si>
    <t>Rozsnyai Orsolya</t>
  </si>
  <si>
    <t>Szolnoki Martina</t>
  </si>
  <si>
    <t>Szalkai Gergely</t>
  </si>
  <si>
    <t>Gáti János</t>
  </si>
  <si>
    <t>Körmendi Mátyás</t>
  </si>
  <si>
    <t>Csáki Felícia</t>
  </si>
  <si>
    <t>Stadler Júlia</t>
  </si>
  <si>
    <t>Huszár Jónás</t>
  </si>
  <si>
    <t>Pető Alfréd</t>
  </si>
  <si>
    <t>Fonyódi Ábrahám</t>
  </si>
  <si>
    <t>Szabados Benő</t>
  </si>
  <si>
    <t>Kútvölgyi Kálmán</t>
  </si>
  <si>
    <t>Simó Lajos</t>
  </si>
  <si>
    <t>Lapos Stefánia</t>
  </si>
  <si>
    <t>Goda Benő</t>
  </si>
  <si>
    <t>Fóti Dávid</t>
  </si>
  <si>
    <t>Répási Ágnes</t>
  </si>
  <si>
    <t>Karácsony Jácint</t>
  </si>
  <si>
    <t>Benkő Árpád</t>
  </si>
  <si>
    <t>Zeke Márta</t>
  </si>
  <si>
    <t>Végh Viola</t>
  </si>
  <si>
    <t>Adorján Enikő</t>
  </si>
  <si>
    <t>Köves Zsófia</t>
  </si>
  <si>
    <t>Arató Tódor</t>
  </si>
  <si>
    <t>Liptai Gedeon</t>
  </si>
  <si>
    <t>Czifra Bulcsú</t>
  </si>
  <si>
    <t>Váraljai Marietta</t>
  </si>
  <si>
    <t>Nádor Zsófia</t>
  </si>
  <si>
    <t>Mikó Emma</t>
  </si>
  <si>
    <t>Márkus Julianna</t>
  </si>
  <si>
    <t>Ligeti Olívia</t>
  </si>
  <si>
    <t>Juhász Botond</t>
  </si>
  <si>
    <t>Mocsári Katinka</t>
  </si>
  <si>
    <t>Honti Csenge</t>
  </si>
  <si>
    <t>Rózsa Heléna</t>
  </si>
  <si>
    <t>Kádár Vince</t>
  </si>
  <si>
    <t>Csóka Illés</t>
  </si>
  <si>
    <t>Bódi Elemér</t>
  </si>
  <si>
    <t>Galambos Tiborc</t>
  </si>
  <si>
    <t>Méhes Angéla</t>
  </si>
  <si>
    <t>Duka Emese</t>
  </si>
  <si>
    <t>Orosz Ottó</t>
  </si>
  <si>
    <t>Bertók Aladár</t>
  </si>
  <si>
    <t>Berkes Piroska</t>
  </si>
  <si>
    <t>Surányi Krisztián</t>
  </si>
  <si>
    <t>Polányi Erik</t>
  </si>
  <si>
    <t>Szirtes Noémi</t>
  </si>
  <si>
    <t>Kerti Ármin</t>
  </si>
  <si>
    <t>Csorba Hilda</t>
  </si>
  <si>
    <t>Blaskó Tiborc</t>
  </si>
  <si>
    <t>Sutka Gergő</t>
  </si>
  <si>
    <t>Gönci Herman</t>
  </si>
  <si>
    <t>Bolgár Katalin</t>
  </si>
  <si>
    <t>Kozák György</t>
  </si>
  <si>
    <t>Kontra Vendel</t>
  </si>
  <si>
    <t>Polyák Ilka</t>
  </si>
  <si>
    <t>Olajos Hilda</t>
  </si>
  <si>
    <t>Ocskó Győző</t>
  </si>
  <si>
    <t>Csóka Marianna</t>
  </si>
  <si>
    <t>Román Konrád</t>
  </si>
  <si>
    <t>Fitos Bódog</t>
  </si>
  <si>
    <t>Szelei Gergely</t>
  </si>
  <si>
    <t>Piller Lóránd</t>
  </si>
  <si>
    <t>Dallos Csaba</t>
  </si>
  <si>
    <t>Zentai Antal</t>
  </si>
  <si>
    <t>Zala Nándor</t>
  </si>
  <si>
    <t>Nyéki Klára</t>
  </si>
  <si>
    <t>Martos Annamária</t>
  </si>
  <si>
    <t>Selmeci Tivadar</t>
  </si>
  <si>
    <t>Krizsán Mátyás</t>
  </si>
  <si>
    <t>Ritter Sándor</t>
  </si>
  <si>
    <t>Szolnoki Antal</t>
  </si>
  <si>
    <t>Szép Bence</t>
  </si>
  <si>
    <t>Vámos Szilveszter</t>
  </si>
  <si>
    <t>Sényi Katalin</t>
  </si>
  <si>
    <t>Ormai Vilmos</t>
  </si>
  <si>
    <t>Matos Anna</t>
  </si>
  <si>
    <t>Huszák Róza</t>
  </si>
  <si>
    <t>Váradi Péter</t>
  </si>
  <si>
    <t>Gazdag Dénes</t>
  </si>
  <si>
    <t>Kósa Áron</t>
  </si>
  <si>
    <t>Ritter Örs</t>
  </si>
  <si>
    <t>Árva Klára</t>
  </si>
  <si>
    <t>Palágyi Zsófia</t>
  </si>
  <si>
    <t>Sári Lajos</t>
  </si>
  <si>
    <t>Engi Levente</t>
  </si>
  <si>
    <t>Kalmár Anita</t>
  </si>
  <si>
    <t>Rákosi Árpád</t>
  </si>
  <si>
    <t>Fekete Emma</t>
  </si>
  <si>
    <t>Dallos Nóra</t>
  </si>
  <si>
    <t>Petró Roland</t>
  </si>
  <si>
    <t>Kerepesi Szeréna</t>
  </si>
  <si>
    <t>Budai Ferenc</t>
  </si>
  <si>
    <t>Solymár Vilmos</t>
  </si>
  <si>
    <t>Eke Kálmán</t>
  </si>
  <si>
    <t>Sós Levente</t>
  </si>
  <si>
    <t>Matos Tas</t>
  </si>
  <si>
    <t>Oláh Terézia</t>
  </si>
  <si>
    <t>Pete Zétény</t>
  </si>
  <si>
    <t>Gáti Gáspár</t>
  </si>
  <si>
    <t>Nyéki Zoltán</t>
  </si>
  <si>
    <t>Kállai Mária</t>
  </si>
  <si>
    <t>Müller Ádám</t>
  </si>
  <si>
    <t>Rédei Gábor</t>
  </si>
  <si>
    <t>Kubinyi Gellért</t>
  </si>
  <si>
    <t>Csáki Elemér</t>
  </si>
  <si>
    <t>Engi Ödön</t>
  </si>
  <si>
    <t>Szigeti Mária</t>
  </si>
  <si>
    <t>Parti Júlia</t>
  </si>
  <si>
    <t>Kürti Lukács</t>
  </si>
  <si>
    <t>Kozák Pál</t>
  </si>
  <si>
    <t>Tihanyi Ibolya</t>
  </si>
  <si>
    <t>Márkus Norbert</t>
  </si>
  <si>
    <t>Fehér Szervác</t>
  </si>
  <si>
    <t>Gyarmati Rozália</t>
  </si>
  <si>
    <t>Mátyus Anita</t>
  </si>
  <si>
    <t>Rostás Bertalan</t>
  </si>
  <si>
    <t>Tar Laura</t>
  </si>
  <si>
    <t>Radnóti Frigyes</t>
  </si>
  <si>
    <t>Romhányi Petra</t>
  </si>
  <si>
    <t>Sziva Tímea</t>
  </si>
  <si>
    <t>Piros Nándor</t>
  </si>
  <si>
    <t>Dózsa Liliána</t>
  </si>
  <si>
    <t>Rigó Péter</t>
  </si>
  <si>
    <t>Zágon Szaniszló</t>
  </si>
  <si>
    <t>Takács Ernő</t>
  </si>
  <si>
    <t>Szántai Zsuzsanna</t>
  </si>
  <si>
    <t>Szebeni Márta</t>
  </si>
  <si>
    <t>Hamar Barna</t>
  </si>
  <si>
    <t>Polányi Szeréna</t>
  </si>
  <si>
    <t>Rákoczi Áron</t>
  </si>
  <si>
    <t>Szolnoki Bódog</t>
  </si>
  <si>
    <t>Bíró Andrea</t>
  </si>
  <si>
    <t>Bodó Tas</t>
  </si>
  <si>
    <t>Polyák Irén</t>
  </si>
  <si>
    <t>Hegedűs Barbara</t>
  </si>
  <si>
    <t>Ódor Alíz</t>
  </si>
  <si>
    <t>Bakonyi Beáta</t>
  </si>
  <si>
    <t>Szilágyi Richárd</t>
  </si>
  <si>
    <t>Petrás Beáta</t>
  </si>
  <si>
    <t>Csányi Zoltán</t>
  </si>
  <si>
    <t>Bolgár Zsombor</t>
  </si>
  <si>
    <t>Jenei Györgyi</t>
  </si>
  <si>
    <t>Lánczi Áron</t>
  </si>
  <si>
    <t>Cigány Kázmér</t>
  </si>
  <si>
    <t>Sós Jakab</t>
  </si>
  <si>
    <t>Diószegi Lázár</t>
  </si>
  <si>
    <t>Bobák Jolán</t>
  </si>
  <si>
    <t>Szentmiklósi Menyhért</t>
  </si>
  <si>
    <t>Porkoláb József</t>
  </si>
  <si>
    <t>Győri Amália</t>
  </si>
  <si>
    <t>Egyed Regina</t>
  </si>
  <si>
    <t>Somodi Margit</t>
  </si>
  <si>
    <t>Dobai Nelli</t>
  </si>
  <si>
    <t>Szatmári Kata</t>
  </si>
  <si>
    <t>Szántai Arany</t>
  </si>
  <si>
    <t>Unger Dénes</t>
  </si>
  <si>
    <t>Kozák Ábrahám</t>
  </si>
  <si>
    <t>Olajos Kázmér</t>
  </si>
  <si>
    <t>Bartos Bonifác</t>
  </si>
  <si>
    <t>Dóka Dóra</t>
  </si>
  <si>
    <t>Gyarmati Emese</t>
  </si>
  <si>
    <t>Barta Jácint</t>
  </si>
  <si>
    <t>Szigetvári Elvira</t>
  </si>
  <si>
    <t>Dévényi Gábor</t>
  </si>
  <si>
    <t>Egerszegi Péter</t>
  </si>
  <si>
    <t>Árva Kristóf</t>
  </si>
  <si>
    <t>Poór Noémi</t>
  </si>
  <si>
    <t>Nyitrai Gusztáv</t>
  </si>
  <si>
    <t>Prohaszka Ede</t>
  </si>
  <si>
    <t>Bobák Zsófia</t>
  </si>
  <si>
    <t>Körmendi Beatrix</t>
  </si>
  <si>
    <t>Jurányi Róza</t>
  </si>
  <si>
    <t>Porkoláb Szaniszló</t>
  </si>
  <si>
    <t>Murányi Szilveszter</t>
  </si>
  <si>
    <t>Slezák Gyöngyi</t>
  </si>
  <si>
    <t>Sárosi Mária</t>
  </si>
  <si>
    <t>Gyurkovics Vera</t>
  </si>
  <si>
    <t>Lugosi Jolán</t>
  </si>
  <si>
    <t>Bertók Roland</t>
  </si>
  <si>
    <t>Szente András</t>
  </si>
  <si>
    <t>Pesti Éva</t>
  </si>
  <si>
    <t>Jurányi Gellért</t>
  </si>
  <si>
    <t>Deli Béla</t>
  </si>
  <si>
    <t>Kútvölgyi Gyöngyi</t>
  </si>
  <si>
    <t>Asolti Kristóf</t>
  </si>
  <si>
    <t>Lapos Ágota</t>
  </si>
  <si>
    <t>Gönci Ede</t>
  </si>
  <si>
    <t>Király Petra</t>
  </si>
  <si>
    <t>Pálfi Csenger</t>
  </si>
  <si>
    <t>Somos Lőrinc</t>
  </si>
  <si>
    <t>Rajnai Boriska</t>
  </si>
  <si>
    <t>Perjés Endre</t>
  </si>
  <si>
    <t>Szűcs Gedeon</t>
  </si>
  <si>
    <t>Karsai Róbert</t>
  </si>
  <si>
    <t>Pázmány Anita</t>
  </si>
  <si>
    <t>Zeke Márk</t>
  </si>
  <si>
    <t>Sós Teréz</t>
  </si>
  <si>
    <t>Prohaszka Piroska</t>
  </si>
  <si>
    <t>Bene Emőd</t>
  </si>
  <si>
    <t>Bán Antal</t>
  </si>
  <si>
    <t>Ócsai Kornél</t>
  </si>
  <si>
    <t>Bacsó Magda</t>
  </si>
  <si>
    <t>Sólyom Györgyi</t>
  </si>
  <si>
    <t>Bán Viktória</t>
  </si>
  <si>
    <t>Budai Szabolcs</t>
  </si>
  <si>
    <t>Kövér Vince</t>
  </si>
  <si>
    <t>Várszegi Olimpia</t>
  </si>
  <si>
    <t>Karsai Gyula</t>
  </si>
  <si>
    <t>Szebeni Hugó</t>
  </si>
  <si>
    <t>Fényes Gedeon</t>
  </si>
  <si>
    <t>Sziva Kármen</t>
  </si>
  <si>
    <t>Forgács Zsuzsanna</t>
  </si>
  <si>
    <t>Enyedi Botond</t>
  </si>
  <si>
    <t>Mácsai Tibor</t>
  </si>
  <si>
    <t>Tóth Gitta</t>
  </si>
  <si>
    <t>Majoros Simon</t>
  </si>
  <si>
    <t>Vitéz Marcell</t>
  </si>
  <si>
    <t>Radványi Vince</t>
  </si>
  <si>
    <t>Szendrő Gitta</t>
  </si>
  <si>
    <t>Baranyai Tihamér</t>
  </si>
  <si>
    <t>Prohaszka Titusz</t>
  </si>
  <si>
    <t>Rácz Laura</t>
  </si>
  <si>
    <t>Agócs Emma</t>
  </si>
  <si>
    <t>Garamvölgyi Lukács</t>
  </si>
  <si>
    <t>Hagymási Vazul</t>
  </si>
  <si>
    <t>Egervári Csaba</t>
  </si>
  <si>
    <t>Balog Vanda</t>
  </si>
  <si>
    <t>Bihari Izsó</t>
  </si>
  <si>
    <t>Dévényi Tiborc</t>
  </si>
  <si>
    <t>Gond Márkó</t>
  </si>
  <si>
    <t>Sári Sarolta</t>
  </si>
  <si>
    <t>Polgár Dominika</t>
  </si>
  <si>
    <t>Ember Barbara</t>
  </si>
  <si>
    <t>Koczka Gizella</t>
  </si>
  <si>
    <t>Deák Dezső</t>
  </si>
  <si>
    <t>Körmendi Ferenc</t>
  </si>
  <si>
    <t>Bognár Gergely</t>
  </si>
  <si>
    <t>Hegyi Antónia</t>
  </si>
  <si>
    <t>Várszegi Gáspár</t>
  </si>
  <si>
    <t>Jurányi Anikó</t>
  </si>
  <si>
    <t>Szorád Irén</t>
  </si>
  <si>
    <t>Haraszti Éva</t>
  </si>
  <si>
    <t>Réti Éva</t>
  </si>
  <si>
    <t>Liptai Zsombor</t>
  </si>
  <si>
    <t>Medve Jenő</t>
  </si>
  <si>
    <t>Palotás Adél</t>
  </si>
  <si>
    <t>Harsányi Kelemen</t>
  </si>
  <si>
    <t>Sebő Gertrúd</t>
  </si>
  <si>
    <t>Puskás Zsuzsanna</t>
  </si>
  <si>
    <t>Ladányi Lóránt</t>
  </si>
  <si>
    <t>Szigetvári Szidónia</t>
  </si>
  <si>
    <t>Hagymási Bulcsú</t>
  </si>
  <si>
    <t>Kalocsai Márkus</t>
  </si>
  <si>
    <t>Sárosi János</t>
  </si>
  <si>
    <t>Csontos Bernát</t>
  </si>
  <si>
    <t>Rényi Dominika</t>
  </si>
  <si>
    <t>Maróti Ottó</t>
  </si>
  <si>
    <t>Lázár Gedeon</t>
  </si>
  <si>
    <t>Bódi Izsó</t>
  </si>
  <si>
    <t>Gyenes Gizella</t>
  </si>
  <si>
    <t>Petrányi Taksony</t>
  </si>
  <si>
    <t>Köves László</t>
  </si>
  <si>
    <t>Kis Gabriella</t>
  </si>
  <si>
    <t>Szép Lilla</t>
  </si>
  <si>
    <t>Pap Rezső</t>
  </si>
  <si>
    <t>Király Kornélia</t>
  </si>
  <si>
    <t>Mocsári Amália</t>
  </si>
  <si>
    <t>Fonyódi Zita</t>
  </si>
  <si>
    <t>Somoskövi Zsombor</t>
  </si>
  <si>
    <t>Dózsa Sarolta</t>
  </si>
  <si>
    <t>Valkó Ildikó</t>
  </si>
  <si>
    <t>Megyesi Erika</t>
  </si>
  <si>
    <t>Novák Amália</t>
  </si>
  <si>
    <t>Lázár Lenke</t>
  </si>
  <si>
    <t>Kamarás Máté</t>
  </si>
  <si>
    <t>Keleti Ákos</t>
  </si>
  <si>
    <t>Galla Zsófia</t>
  </si>
  <si>
    <t>Sólyom Flóra</t>
  </si>
  <si>
    <t>Somos Vince</t>
  </si>
  <si>
    <t>Karikás Dávid</t>
  </si>
  <si>
    <t>Zentai Dominika</t>
  </si>
  <si>
    <t>Réz Zsófia</t>
  </si>
  <si>
    <t>Lapos Barbara</t>
  </si>
  <si>
    <t>Fitos Krisztián</t>
  </si>
  <si>
    <t>Kulcsár Konrád</t>
  </si>
  <si>
    <t>Garami Gitta</t>
  </si>
  <si>
    <t>Sárvári Ármin</t>
  </si>
  <si>
    <t>Heller Vince</t>
  </si>
  <si>
    <t>Pálinkás Virág</t>
  </si>
  <si>
    <t>Mohácsi Rita</t>
  </si>
  <si>
    <t>Kondor Natália</t>
  </si>
  <si>
    <t>Bognár Menyhért</t>
  </si>
  <si>
    <t>Kárpáti Klotild</t>
  </si>
  <si>
    <t>Szebeni Arany</t>
  </si>
  <si>
    <t>Szentmiklósi Dorottya</t>
  </si>
  <si>
    <t>Sebő Tamás</t>
  </si>
  <si>
    <t>Tóth Etelka</t>
  </si>
  <si>
    <t>Székács Paulina</t>
  </si>
  <si>
    <t>Udvardi Ilka</t>
  </si>
  <si>
    <t>Sötér Konrád</t>
  </si>
  <si>
    <t>Szalai Árpád</t>
  </si>
  <si>
    <t>Süle Hedvig</t>
  </si>
  <si>
    <t>Munkácsi Hajnalka</t>
  </si>
  <si>
    <t>nem jogosult</t>
  </si>
  <si>
    <t>az alacsony fizetésű (kisebb, mint kettőszáz-ötven-ezer forint) és</t>
  </si>
  <si>
    <t>a dicsérettben részesült kollégákat.</t>
  </si>
  <si>
    <t>Ki nem jogosult a jutalomra? Képezzen logikai értéket az F oszlopban!</t>
  </si>
  <si>
    <t>Tagadja a NEM függvénnyel az E oszlop képletében használt feltételeket!</t>
  </si>
  <si>
    <t>A vállalat fizetés-emelést tervez. Azok jogosultak az emelésre, akik</t>
  </si>
  <si>
    <t>rezesen dolgoztak.</t>
  </si>
  <si>
    <t>Ki jogosult az emelésre? Képezzen logikai értéket az E oszlopban!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</si>
</sst>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rgb="FF0000FF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8B49-3C6B-42BC-8E57-B4D62D8A5ACE}">
  <dimension ref="A1:G501"/>
  <sheetViews>
    <sheetView tabSelected="1" workbookViewId="0">
      <selection activeCell="I18" sqref="I18"/>
    </sheetView>
  </sheetViews>
  <sheetFormatPr defaultRowHeight="12" x14ac:dyDescent="0.2"/>
  <cols>
    <col min="1" max="1" width="22.33203125" bestFit="1" customWidth="1"/>
    <col min="2" max="5" width="11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x14ac:dyDescent="0.2">
      <c r="A2" t="s">
        <v>5</v>
      </c>
      <c r="B2" s="3">
        <f ca="1">TODAY()-4286</f>
        <v>40321</v>
      </c>
      <c r="C2" s="4">
        <v>347000</v>
      </c>
      <c r="D2" t="b">
        <v>1</v>
      </c>
    </row>
    <row r="3" spans="1:7" x14ac:dyDescent="0.2">
      <c r="A3" t="s">
        <v>6</v>
      </c>
      <c r="B3" s="3">
        <f ca="1">TODAY()-2061</f>
        <v>42546</v>
      </c>
      <c r="C3" s="4">
        <v>234000</v>
      </c>
      <c r="D3" t="b">
        <v>0</v>
      </c>
    </row>
    <row r="4" spans="1:7" x14ac:dyDescent="0.2">
      <c r="A4" t="s">
        <v>7</v>
      </c>
      <c r="B4" s="3">
        <f ca="1">TODAY()-4441</f>
        <v>40166</v>
      </c>
      <c r="C4" s="4">
        <v>203000</v>
      </c>
      <c r="D4" t="b">
        <v>1</v>
      </c>
    </row>
    <row r="5" spans="1:7" x14ac:dyDescent="0.2">
      <c r="A5" t="s">
        <v>8</v>
      </c>
      <c r="B5" s="3">
        <f ca="1">TODAY()-189</f>
        <v>44418</v>
      </c>
      <c r="C5" s="4">
        <v>223000</v>
      </c>
      <c r="D5" t="b">
        <v>0</v>
      </c>
      <c r="G5" s="5" t="s">
        <v>9</v>
      </c>
    </row>
    <row r="6" spans="1:7" x14ac:dyDescent="0.2">
      <c r="A6" t="s">
        <v>10</v>
      </c>
      <c r="B6" s="3">
        <f ca="1">TODAY()-4361</f>
        <v>40246</v>
      </c>
      <c r="C6" s="4">
        <v>277000</v>
      </c>
      <c r="D6" t="b">
        <v>0</v>
      </c>
      <c r="G6" s="5" t="str">
        <f ca="1">"("&amp;TEXT(TODAY()-1500,"éééé-hh-nn")&amp;" elött lépett be), alacsony a fizetése (kisebb, mint"</f>
        <v>(2018-01-07 elött lépett be), alacsony a fizetése (kisebb, mint</v>
      </c>
    </row>
    <row r="7" spans="1:7" x14ac:dyDescent="0.2">
      <c r="A7" t="s">
        <v>11</v>
      </c>
      <c r="B7" s="3">
        <f ca="1">TODAY()-505</f>
        <v>44102</v>
      </c>
      <c r="C7" s="4">
        <v>263000</v>
      </c>
      <c r="D7" t="b">
        <v>0</v>
      </c>
      <c r="G7" s="5" t="s">
        <v>12</v>
      </c>
    </row>
    <row r="8" spans="1:7" x14ac:dyDescent="0.2">
      <c r="A8" t="s">
        <v>13</v>
      </c>
      <c r="B8" s="3">
        <f ca="1">TODAY()-568</f>
        <v>44039</v>
      </c>
      <c r="C8" s="4">
        <v>238000</v>
      </c>
      <c r="D8" t="b">
        <v>1</v>
      </c>
      <c r="G8" s="5"/>
    </row>
    <row r="9" spans="1:7" x14ac:dyDescent="0.2">
      <c r="A9" t="s">
        <v>14</v>
      </c>
      <c r="B9" s="3">
        <f ca="1">TODAY()-2827</f>
        <v>41780</v>
      </c>
      <c r="C9" s="4">
        <v>262000</v>
      </c>
      <c r="D9" t="b">
        <v>1</v>
      </c>
      <c r="G9" s="6" t="s">
        <v>15</v>
      </c>
    </row>
    <row r="10" spans="1:7" x14ac:dyDescent="0.2">
      <c r="A10" t="s">
        <v>16</v>
      </c>
      <c r="B10" s="3">
        <f ca="1">TODAY()-3168</f>
        <v>41439</v>
      </c>
      <c r="C10" s="4">
        <v>348000</v>
      </c>
      <c r="D10" t="b">
        <v>0</v>
      </c>
      <c r="G10" s="6"/>
    </row>
    <row r="11" spans="1:7" x14ac:dyDescent="0.2">
      <c r="A11" t="s">
        <v>17</v>
      </c>
      <c r="B11" s="3">
        <f ca="1">TODAY()-2510</f>
        <v>42097</v>
      </c>
      <c r="C11" s="4">
        <v>291000</v>
      </c>
      <c r="D11" t="b">
        <v>0</v>
      </c>
      <c r="G11" s="6"/>
    </row>
    <row r="12" spans="1:7" x14ac:dyDescent="0.2">
      <c r="A12" t="s">
        <v>18</v>
      </c>
      <c r="B12" s="3">
        <f ca="1">TODAY()-2093</f>
        <v>42514</v>
      </c>
      <c r="C12" s="4">
        <v>298000</v>
      </c>
      <c r="D12" t="b">
        <v>0</v>
      </c>
    </row>
    <row r="13" spans="1:7" x14ac:dyDescent="0.2">
      <c r="A13" t="s">
        <v>19</v>
      </c>
      <c r="B13" s="3">
        <f ca="1">TODAY()-2480</f>
        <v>42127</v>
      </c>
      <c r="C13" s="4">
        <v>273000</v>
      </c>
      <c r="D13" t="b">
        <v>0</v>
      </c>
    </row>
    <row r="14" spans="1:7" x14ac:dyDescent="0.2">
      <c r="A14" t="s">
        <v>20</v>
      </c>
      <c r="B14" s="3">
        <f ca="1">TODAY()-4164</f>
        <v>40443</v>
      </c>
      <c r="C14" s="4">
        <v>297000</v>
      </c>
      <c r="D14" t="b">
        <v>1</v>
      </c>
    </row>
    <row r="15" spans="1:7" x14ac:dyDescent="0.2">
      <c r="A15" t="s">
        <v>21</v>
      </c>
      <c r="B15" s="3">
        <f ca="1">TODAY()-782</f>
        <v>43825</v>
      </c>
      <c r="C15" s="4">
        <v>265000</v>
      </c>
      <c r="D15" t="b">
        <v>0</v>
      </c>
    </row>
    <row r="16" spans="1:7" x14ac:dyDescent="0.2">
      <c r="A16" t="s">
        <v>22</v>
      </c>
      <c r="B16" s="3">
        <f ca="1">TODAY()-678</f>
        <v>43929</v>
      </c>
      <c r="C16" s="4">
        <v>334000</v>
      </c>
      <c r="D16" t="b">
        <v>0</v>
      </c>
    </row>
    <row r="17" spans="1:4" x14ac:dyDescent="0.2">
      <c r="A17" t="s">
        <v>23</v>
      </c>
      <c r="B17" s="3">
        <f ca="1">TODAY()-284</f>
        <v>44323</v>
      </c>
      <c r="C17" s="4">
        <v>305000</v>
      </c>
      <c r="D17" t="b">
        <v>1</v>
      </c>
    </row>
    <row r="18" spans="1:4" x14ac:dyDescent="0.2">
      <c r="A18" t="s">
        <v>24</v>
      </c>
      <c r="B18" s="3">
        <f ca="1">TODAY()-3732</f>
        <v>40875</v>
      </c>
      <c r="C18" s="4">
        <v>244000</v>
      </c>
      <c r="D18" t="b">
        <v>0</v>
      </c>
    </row>
    <row r="19" spans="1:4" x14ac:dyDescent="0.2">
      <c r="A19" t="s">
        <v>25</v>
      </c>
      <c r="B19" s="3">
        <f ca="1">TODAY()-592</f>
        <v>44015</v>
      </c>
      <c r="C19" s="4">
        <v>326000</v>
      </c>
      <c r="D19" t="b">
        <v>1</v>
      </c>
    </row>
    <row r="20" spans="1:4" x14ac:dyDescent="0.2">
      <c r="A20" t="s">
        <v>26</v>
      </c>
      <c r="B20" s="3">
        <f ca="1">TODAY()-105</f>
        <v>44502</v>
      </c>
      <c r="C20" s="4">
        <v>228000</v>
      </c>
      <c r="D20" t="b">
        <v>0</v>
      </c>
    </row>
    <row r="21" spans="1:4" x14ac:dyDescent="0.2">
      <c r="A21" t="s">
        <v>27</v>
      </c>
      <c r="B21" s="3">
        <f ca="1">TODAY()-3588</f>
        <v>41019</v>
      </c>
      <c r="C21" s="4">
        <v>281000</v>
      </c>
      <c r="D21" t="b">
        <v>0</v>
      </c>
    </row>
    <row r="22" spans="1:4" x14ac:dyDescent="0.2">
      <c r="A22" t="s">
        <v>28</v>
      </c>
      <c r="B22" s="3">
        <f ca="1">TODAY()-1995</f>
        <v>42612</v>
      </c>
      <c r="C22" s="4">
        <v>231000</v>
      </c>
      <c r="D22" t="b">
        <v>0</v>
      </c>
    </row>
    <row r="23" spans="1:4" x14ac:dyDescent="0.2">
      <c r="A23" t="s">
        <v>29</v>
      </c>
      <c r="B23" s="3">
        <f ca="1">TODAY()-826</f>
        <v>43781</v>
      </c>
      <c r="C23" s="4">
        <v>240000</v>
      </c>
      <c r="D23" t="b">
        <v>0</v>
      </c>
    </row>
    <row r="24" spans="1:4" x14ac:dyDescent="0.2">
      <c r="A24" t="s">
        <v>30</v>
      </c>
      <c r="B24" s="3">
        <f ca="1">TODAY()-2911</f>
        <v>41696</v>
      </c>
      <c r="C24" s="4">
        <v>243000</v>
      </c>
      <c r="D24" t="b">
        <v>1</v>
      </c>
    </row>
    <row r="25" spans="1:4" x14ac:dyDescent="0.2">
      <c r="A25" t="s">
        <v>31</v>
      </c>
      <c r="B25" s="3">
        <f ca="1">TODAY()-2582</f>
        <v>42025</v>
      </c>
      <c r="C25" s="4">
        <v>214000</v>
      </c>
      <c r="D25" t="b">
        <v>0</v>
      </c>
    </row>
    <row r="26" spans="1:4" x14ac:dyDescent="0.2">
      <c r="A26" t="s">
        <v>32</v>
      </c>
      <c r="B26" s="3">
        <f ca="1">TODAY()-2932</f>
        <v>41675</v>
      </c>
      <c r="C26" s="4">
        <v>254000</v>
      </c>
      <c r="D26" t="b">
        <v>0</v>
      </c>
    </row>
    <row r="27" spans="1:4" x14ac:dyDescent="0.2">
      <c r="A27" t="s">
        <v>33</v>
      </c>
      <c r="B27" s="3">
        <f ca="1">TODAY()-2925</f>
        <v>41682</v>
      </c>
      <c r="C27" s="4">
        <v>293000</v>
      </c>
      <c r="D27" t="b">
        <v>0</v>
      </c>
    </row>
    <row r="28" spans="1:4" x14ac:dyDescent="0.2">
      <c r="A28" t="s">
        <v>34</v>
      </c>
      <c r="B28" s="3">
        <f ca="1">TODAY()-101</f>
        <v>44506</v>
      </c>
      <c r="C28" s="4">
        <v>310000</v>
      </c>
      <c r="D28" t="b">
        <v>1</v>
      </c>
    </row>
    <row r="29" spans="1:4" x14ac:dyDescent="0.2">
      <c r="A29" t="s">
        <v>35</v>
      </c>
      <c r="B29" s="3">
        <f ca="1">TODAY()-3172</f>
        <v>41435</v>
      </c>
      <c r="C29" s="4">
        <v>214000</v>
      </c>
      <c r="D29" t="b">
        <v>1</v>
      </c>
    </row>
    <row r="30" spans="1:4" x14ac:dyDescent="0.2">
      <c r="A30" t="s">
        <v>36</v>
      </c>
      <c r="B30" s="3">
        <f ca="1">TODAY()-2643</f>
        <v>41964</v>
      </c>
      <c r="C30" s="4">
        <v>320000</v>
      </c>
      <c r="D30" t="b">
        <v>1</v>
      </c>
    </row>
    <row r="31" spans="1:4" x14ac:dyDescent="0.2">
      <c r="A31" t="s">
        <v>37</v>
      </c>
      <c r="B31" s="3">
        <f ca="1">TODAY()-2102</f>
        <v>42505</v>
      </c>
      <c r="C31" s="4">
        <v>298000</v>
      </c>
      <c r="D31" t="b">
        <v>1</v>
      </c>
    </row>
    <row r="32" spans="1:4" x14ac:dyDescent="0.2">
      <c r="A32" t="s">
        <v>38</v>
      </c>
      <c r="B32" s="3">
        <f ca="1">TODAY()-1969</f>
        <v>42638</v>
      </c>
      <c r="C32" s="4">
        <v>279000</v>
      </c>
      <c r="D32" t="b">
        <v>1</v>
      </c>
    </row>
    <row r="33" spans="1:4" x14ac:dyDescent="0.2">
      <c r="A33" t="s">
        <v>39</v>
      </c>
      <c r="B33" s="3">
        <f ca="1">TODAY()-1531</f>
        <v>43076</v>
      </c>
      <c r="C33" s="4">
        <v>219000</v>
      </c>
      <c r="D33" t="b">
        <v>0</v>
      </c>
    </row>
    <row r="34" spans="1:4" x14ac:dyDescent="0.2">
      <c r="A34" t="s">
        <v>40</v>
      </c>
      <c r="B34" s="3">
        <f ca="1">TODAY()-2805</f>
        <v>41802</v>
      </c>
      <c r="C34" s="4">
        <v>238000</v>
      </c>
      <c r="D34" t="b">
        <v>0</v>
      </c>
    </row>
    <row r="35" spans="1:4" x14ac:dyDescent="0.2">
      <c r="A35" t="s">
        <v>41</v>
      </c>
      <c r="B35" s="3">
        <f ca="1">TODAY()-418</f>
        <v>44189</v>
      </c>
      <c r="C35" s="4">
        <v>216000</v>
      </c>
      <c r="D35" t="b">
        <v>0</v>
      </c>
    </row>
    <row r="36" spans="1:4" x14ac:dyDescent="0.2">
      <c r="A36" t="s">
        <v>42</v>
      </c>
      <c r="B36" s="3">
        <f ca="1">TODAY()-655</f>
        <v>43952</v>
      </c>
      <c r="C36" s="4">
        <v>324000</v>
      </c>
      <c r="D36" t="b">
        <v>0</v>
      </c>
    </row>
    <row r="37" spans="1:4" x14ac:dyDescent="0.2">
      <c r="A37" t="s">
        <v>43</v>
      </c>
      <c r="B37" s="3">
        <f ca="1">TODAY()-2382</f>
        <v>42225</v>
      </c>
      <c r="C37" s="4">
        <v>248000</v>
      </c>
      <c r="D37" t="b">
        <v>1</v>
      </c>
    </row>
    <row r="38" spans="1:4" x14ac:dyDescent="0.2">
      <c r="A38" t="s">
        <v>44</v>
      </c>
      <c r="B38" s="3">
        <f ca="1">TODAY()-2279</f>
        <v>42328</v>
      </c>
      <c r="C38" s="4">
        <v>328000</v>
      </c>
      <c r="D38" t="b">
        <v>0</v>
      </c>
    </row>
    <row r="39" spans="1:4" x14ac:dyDescent="0.2">
      <c r="A39" t="s">
        <v>45</v>
      </c>
      <c r="B39" s="3">
        <f ca="1">TODAY()-3121</f>
        <v>41486</v>
      </c>
      <c r="C39" s="4">
        <v>346000</v>
      </c>
      <c r="D39" t="b">
        <v>0</v>
      </c>
    </row>
    <row r="40" spans="1:4" x14ac:dyDescent="0.2">
      <c r="A40" t="s">
        <v>46</v>
      </c>
      <c r="B40" s="3">
        <f ca="1">TODAY()-2477</f>
        <v>42130</v>
      </c>
      <c r="C40" s="4">
        <v>281000</v>
      </c>
      <c r="D40" t="b">
        <v>0</v>
      </c>
    </row>
    <row r="41" spans="1:4" x14ac:dyDescent="0.2">
      <c r="A41" t="s">
        <v>47</v>
      </c>
      <c r="B41" s="3">
        <f ca="1">TODAY()-1201</f>
        <v>43406</v>
      </c>
      <c r="C41" s="4">
        <v>302000</v>
      </c>
      <c r="D41" t="b">
        <v>1</v>
      </c>
    </row>
    <row r="42" spans="1:4" x14ac:dyDescent="0.2">
      <c r="A42" t="s">
        <v>48</v>
      </c>
      <c r="B42" s="3">
        <f ca="1">TODAY()-1248</f>
        <v>43359</v>
      </c>
      <c r="C42" s="4">
        <v>320000</v>
      </c>
      <c r="D42" t="b">
        <v>1</v>
      </c>
    </row>
    <row r="43" spans="1:4" x14ac:dyDescent="0.2">
      <c r="A43" t="s">
        <v>49</v>
      </c>
      <c r="B43" s="3">
        <f ca="1">TODAY()-600</f>
        <v>44007</v>
      </c>
      <c r="C43" s="4">
        <v>201000</v>
      </c>
      <c r="D43" t="b">
        <v>0</v>
      </c>
    </row>
    <row r="44" spans="1:4" x14ac:dyDescent="0.2">
      <c r="A44" t="s">
        <v>50</v>
      </c>
      <c r="B44" s="3">
        <f ca="1">TODAY()-4095</f>
        <v>40512</v>
      </c>
      <c r="C44" s="4">
        <v>320000</v>
      </c>
      <c r="D44" t="b">
        <v>1</v>
      </c>
    </row>
    <row r="45" spans="1:4" x14ac:dyDescent="0.2">
      <c r="A45" t="s">
        <v>51</v>
      </c>
      <c r="B45" s="3">
        <f ca="1">TODAY()-1791</f>
        <v>42816</v>
      </c>
      <c r="C45" s="4">
        <v>300000</v>
      </c>
      <c r="D45" t="b">
        <v>0</v>
      </c>
    </row>
    <row r="46" spans="1:4" x14ac:dyDescent="0.2">
      <c r="A46" t="s">
        <v>52</v>
      </c>
      <c r="B46" s="3">
        <f ca="1">TODAY()-2376</f>
        <v>42231</v>
      </c>
      <c r="C46" s="4">
        <v>219000</v>
      </c>
      <c r="D46" t="b">
        <v>0</v>
      </c>
    </row>
    <row r="47" spans="1:4" x14ac:dyDescent="0.2">
      <c r="A47" t="s">
        <v>53</v>
      </c>
      <c r="B47" s="3">
        <f ca="1">TODAY()-3623</f>
        <v>40984</v>
      </c>
      <c r="C47" s="4">
        <v>260000</v>
      </c>
      <c r="D47" t="b">
        <v>1</v>
      </c>
    </row>
    <row r="48" spans="1:4" x14ac:dyDescent="0.2">
      <c r="A48" t="s">
        <v>54</v>
      </c>
      <c r="B48" s="3">
        <f ca="1">TODAY()-3500</f>
        <v>41107</v>
      </c>
      <c r="C48" s="4">
        <v>261000</v>
      </c>
      <c r="D48" t="b">
        <v>1</v>
      </c>
    </row>
    <row r="49" spans="1:4" x14ac:dyDescent="0.2">
      <c r="A49" t="s">
        <v>55</v>
      </c>
      <c r="B49" s="3">
        <f ca="1">TODAY()-3135</f>
        <v>41472</v>
      </c>
      <c r="C49" s="4">
        <v>255000</v>
      </c>
      <c r="D49" t="b">
        <v>0</v>
      </c>
    </row>
    <row r="50" spans="1:4" x14ac:dyDescent="0.2">
      <c r="A50" t="s">
        <v>56</v>
      </c>
      <c r="B50" s="3">
        <f ca="1">TODAY()-2729</f>
        <v>41878</v>
      </c>
      <c r="C50" s="4">
        <v>255000</v>
      </c>
      <c r="D50" t="b">
        <v>1</v>
      </c>
    </row>
    <row r="51" spans="1:4" x14ac:dyDescent="0.2">
      <c r="A51" t="s">
        <v>57</v>
      </c>
      <c r="B51" s="3">
        <f ca="1">TODAY()-4234</f>
        <v>40373</v>
      </c>
      <c r="C51" s="4">
        <v>223000</v>
      </c>
      <c r="D51" t="b">
        <v>1</v>
      </c>
    </row>
    <row r="52" spans="1:4" x14ac:dyDescent="0.2">
      <c r="A52" t="s">
        <v>58</v>
      </c>
      <c r="B52" s="3">
        <f ca="1">TODAY()-2911</f>
        <v>41696</v>
      </c>
      <c r="C52" s="4">
        <v>334000</v>
      </c>
      <c r="D52" t="b">
        <v>1</v>
      </c>
    </row>
    <row r="53" spans="1:4" x14ac:dyDescent="0.2">
      <c r="A53" t="s">
        <v>59</v>
      </c>
      <c r="B53" s="3">
        <f ca="1">TODAY()-1573</f>
        <v>43034</v>
      </c>
      <c r="C53" s="4">
        <v>300000</v>
      </c>
      <c r="D53" t="b">
        <v>1</v>
      </c>
    </row>
    <row r="54" spans="1:4" x14ac:dyDescent="0.2">
      <c r="A54" t="s">
        <v>60</v>
      </c>
      <c r="B54" s="3">
        <f ca="1">TODAY()-1728</f>
        <v>42879</v>
      </c>
      <c r="C54" s="4">
        <v>244000</v>
      </c>
      <c r="D54" t="b">
        <v>0</v>
      </c>
    </row>
    <row r="55" spans="1:4" x14ac:dyDescent="0.2">
      <c r="A55" t="s">
        <v>61</v>
      </c>
      <c r="B55" s="3">
        <f ca="1">TODAY()-1284</f>
        <v>43323</v>
      </c>
      <c r="C55" s="4">
        <v>281000</v>
      </c>
      <c r="D55" t="b">
        <v>1</v>
      </c>
    </row>
    <row r="56" spans="1:4" x14ac:dyDescent="0.2">
      <c r="A56" t="s">
        <v>62</v>
      </c>
      <c r="B56" s="3">
        <f ca="1">TODAY()-3443</f>
        <v>41164</v>
      </c>
      <c r="C56" s="4">
        <v>214000</v>
      </c>
      <c r="D56" t="b">
        <v>0</v>
      </c>
    </row>
    <row r="57" spans="1:4" x14ac:dyDescent="0.2">
      <c r="A57" t="s">
        <v>63</v>
      </c>
      <c r="B57" s="3">
        <f ca="1">TODAY()-2346</f>
        <v>42261</v>
      </c>
      <c r="C57" s="4">
        <v>348000</v>
      </c>
      <c r="D57" t="b">
        <v>0</v>
      </c>
    </row>
    <row r="58" spans="1:4" x14ac:dyDescent="0.2">
      <c r="A58" t="s">
        <v>64</v>
      </c>
      <c r="B58" s="3">
        <f ca="1">TODAY()-3873</f>
        <v>40734</v>
      </c>
      <c r="C58" s="4">
        <v>287000</v>
      </c>
      <c r="D58" t="b">
        <v>0</v>
      </c>
    </row>
    <row r="59" spans="1:4" x14ac:dyDescent="0.2">
      <c r="A59" t="s">
        <v>65</v>
      </c>
      <c r="B59" s="3">
        <f ca="1">TODAY()-785</f>
        <v>43822</v>
      </c>
      <c r="C59" s="4">
        <v>204000</v>
      </c>
      <c r="D59" t="b">
        <v>0</v>
      </c>
    </row>
    <row r="60" spans="1:4" x14ac:dyDescent="0.2">
      <c r="A60" t="s">
        <v>66</v>
      </c>
      <c r="B60" s="3">
        <f ca="1">TODAY()-3939</f>
        <v>40668</v>
      </c>
      <c r="C60" s="4">
        <v>242000</v>
      </c>
      <c r="D60" t="b">
        <v>0</v>
      </c>
    </row>
    <row r="61" spans="1:4" x14ac:dyDescent="0.2">
      <c r="A61" t="s">
        <v>67</v>
      </c>
      <c r="B61" s="3">
        <f ca="1">TODAY()-3300</f>
        <v>41307</v>
      </c>
      <c r="C61" s="4">
        <v>247000</v>
      </c>
      <c r="D61" t="b">
        <v>0</v>
      </c>
    </row>
    <row r="62" spans="1:4" x14ac:dyDescent="0.2">
      <c r="A62" t="s">
        <v>68</v>
      </c>
      <c r="B62" s="3">
        <f ca="1">TODAY()-119</f>
        <v>44488</v>
      </c>
      <c r="C62" s="4">
        <v>336000</v>
      </c>
      <c r="D62" t="b">
        <v>0</v>
      </c>
    </row>
    <row r="63" spans="1:4" x14ac:dyDescent="0.2">
      <c r="A63" t="s">
        <v>69</v>
      </c>
      <c r="B63" s="3">
        <f ca="1">TODAY()-1031</f>
        <v>43576</v>
      </c>
      <c r="C63" s="4">
        <v>209000</v>
      </c>
      <c r="D63" t="b">
        <v>0</v>
      </c>
    </row>
    <row r="64" spans="1:4" x14ac:dyDescent="0.2">
      <c r="A64" t="s">
        <v>70</v>
      </c>
      <c r="B64" s="3">
        <f ca="1">TODAY()-2764</f>
        <v>41843</v>
      </c>
      <c r="C64" s="4">
        <v>283000</v>
      </c>
      <c r="D64" t="b">
        <v>1</v>
      </c>
    </row>
    <row r="65" spans="1:4" x14ac:dyDescent="0.2">
      <c r="A65" t="s">
        <v>71</v>
      </c>
      <c r="B65" s="3">
        <f ca="1">TODAY()-4488</f>
        <v>40119</v>
      </c>
      <c r="C65" s="4">
        <v>274000</v>
      </c>
      <c r="D65" t="b">
        <v>1</v>
      </c>
    </row>
    <row r="66" spans="1:4" x14ac:dyDescent="0.2">
      <c r="A66" t="s">
        <v>72</v>
      </c>
      <c r="B66" s="3">
        <f ca="1">TODAY()-1324</f>
        <v>43283</v>
      </c>
      <c r="C66" s="4">
        <v>255000</v>
      </c>
      <c r="D66" t="b">
        <v>0</v>
      </c>
    </row>
    <row r="67" spans="1:4" x14ac:dyDescent="0.2">
      <c r="A67" t="s">
        <v>73</v>
      </c>
      <c r="B67" s="3">
        <f ca="1">TODAY()-280</f>
        <v>44327</v>
      </c>
      <c r="C67" s="4">
        <v>246000</v>
      </c>
      <c r="D67" t="b">
        <v>0</v>
      </c>
    </row>
    <row r="68" spans="1:4" x14ac:dyDescent="0.2">
      <c r="A68" t="s">
        <v>74</v>
      </c>
      <c r="B68" s="3">
        <f ca="1">TODAY()-961</f>
        <v>43646</v>
      </c>
      <c r="C68" s="4">
        <v>324000</v>
      </c>
      <c r="D68" t="b">
        <v>0</v>
      </c>
    </row>
    <row r="69" spans="1:4" x14ac:dyDescent="0.2">
      <c r="A69" t="s">
        <v>75</v>
      </c>
      <c r="B69" s="3">
        <f ca="1">TODAY()-3635</f>
        <v>40972</v>
      </c>
      <c r="C69" s="4">
        <v>324000</v>
      </c>
      <c r="D69" t="b">
        <v>0</v>
      </c>
    </row>
    <row r="70" spans="1:4" x14ac:dyDescent="0.2">
      <c r="A70" t="s">
        <v>76</v>
      </c>
      <c r="B70" s="3">
        <f ca="1">TODAY()-3852</f>
        <v>40755</v>
      </c>
      <c r="C70" s="4">
        <v>313000</v>
      </c>
      <c r="D70" t="b">
        <v>1</v>
      </c>
    </row>
    <row r="71" spans="1:4" x14ac:dyDescent="0.2">
      <c r="A71" t="s">
        <v>77</v>
      </c>
      <c r="B71" s="3">
        <f ca="1">TODAY()-571</f>
        <v>44036</v>
      </c>
      <c r="C71" s="4">
        <v>238000</v>
      </c>
      <c r="D71" t="b">
        <v>0</v>
      </c>
    </row>
    <row r="72" spans="1:4" x14ac:dyDescent="0.2">
      <c r="A72" t="s">
        <v>78</v>
      </c>
      <c r="B72" s="3">
        <f ca="1">TODAY()-134</f>
        <v>44473</v>
      </c>
      <c r="C72" s="4">
        <v>328000</v>
      </c>
      <c r="D72" t="b">
        <v>0</v>
      </c>
    </row>
    <row r="73" spans="1:4" x14ac:dyDescent="0.2">
      <c r="A73" t="s">
        <v>79</v>
      </c>
      <c r="B73" s="3">
        <f ca="1">TODAY()-594</f>
        <v>44013</v>
      </c>
      <c r="C73" s="4">
        <v>204000</v>
      </c>
      <c r="D73" t="b">
        <v>1</v>
      </c>
    </row>
    <row r="74" spans="1:4" x14ac:dyDescent="0.2">
      <c r="A74" t="s">
        <v>80</v>
      </c>
      <c r="B74" s="3">
        <f ca="1">TODAY()-3571</f>
        <v>41036</v>
      </c>
      <c r="C74" s="4">
        <v>312000</v>
      </c>
      <c r="D74" t="b">
        <v>0</v>
      </c>
    </row>
    <row r="75" spans="1:4" x14ac:dyDescent="0.2">
      <c r="A75" t="s">
        <v>81</v>
      </c>
      <c r="B75" s="3">
        <f ca="1">TODAY()-3363</f>
        <v>41244</v>
      </c>
      <c r="C75" s="4">
        <v>335000</v>
      </c>
      <c r="D75" t="b">
        <v>1</v>
      </c>
    </row>
    <row r="76" spans="1:4" x14ac:dyDescent="0.2">
      <c r="A76" t="s">
        <v>82</v>
      </c>
      <c r="B76" s="3">
        <f ca="1">TODAY()-3274</f>
        <v>41333</v>
      </c>
      <c r="C76" s="4">
        <v>298000</v>
      </c>
      <c r="D76" t="b">
        <v>1</v>
      </c>
    </row>
    <row r="77" spans="1:4" x14ac:dyDescent="0.2">
      <c r="A77" t="s">
        <v>83</v>
      </c>
      <c r="B77" s="3">
        <f ca="1">TODAY()-3198</f>
        <v>41409</v>
      </c>
      <c r="C77" s="4">
        <v>215000</v>
      </c>
      <c r="D77" t="b">
        <v>0</v>
      </c>
    </row>
    <row r="78" spans="1:4" x14ac:dyDescent="0.2">
      <c r="A78" t="s">
        <v>84</v>
      </c>
      <c r="B78" s="3">
        <f ca="1">TODAY()-2206</f>
        <v>42401</v>
      </c>
      <c r="C78" s="4">
        <v>296000</v>
      </c>
      <c r="D78" t="b">
        <v>0</v>
      </c>
    </row>
    <row r="79" spans="1:4" x14ac:dyDescent="0.2">
      <c r="A79" t="s">
        <v>85</v>
      </c>
      <c r="B79" s="3">
        <f ca="1">TODAY()-1923</f>
        <v>42684</v>
      </c>
      <c r="C79" s="4">
        <v>232000</v>
      </c>
      <c r="D79" t="b">
        <v>0</v>
      </c>
    </row>
    <row r="80" spans="1:4" x14ac:dyDescent="0.2">
      <c r="A80" t="s">
        <v>86</v>
      </c>
      <c r="B80" s="3">
        <f ca="1">TODAY()-153</f>
        <v>44454</v>
      </c>
      <c r="C80" s="4">
        <v>324000</v>
      </c>
      <c r="D80" t="b">
        <v>0</v>
      </c>
    </row>
    <row r="81" spans="1:4" x14ac:dyDescent="0.2">
      <c r="A81" t="s">
        <v>87</v>
      </c>
      <c r="B81" s="3">
        <f ca="1">TODAY()-4204</f>
        <v>40403</v>
      </c>
      <c r="C81" s="4">
        <v>236000</v>
      </c>
      <c r="D81" t="b">
        <v>1</v>
      </c>
    </row>
    <row r="82" spans="1:4" x14ac:dyDescent="0.2">
      <c r="A82" t="s">
        <v>88</v>
      </c>
      <c r="B82" s="3">
        <f ca="1">TODAY()-3887</f>
        <v>40720</v>
      </c>
      <c r="C82" s="4">
        <v>255000</v>
      </c>
      <c r="D82" t="b">
        <v>0</v>
      </c>
    </row>
    <row r="83" spans="1:4" x14ac:dyDescent="0.2">
      <c r="A83" t="s">
        <v>89</v>
      </c>
      <c r="B83" s="3">
        <f ca="1">TODAY()-1522</f>
        <v>43085</v>
      </c>
      <c r="C83" s="4">
        <v>248000</v>
      </c>
      <c r="D83" t="b">
        <v>0</v>
      </c>
    </row>
    <row r="84" spans="1:4" x14ac:dyDescent="0.2">
      <c r="A84" t="s">
        <v>90</v>
      </c>
      <c r="B84" s="3">
        <f ca="1">TODAY()-2243</f>
        <v>42364</v>
      </c>
      <c r="C84" s="4">
        <v>218000</v>
      </c>
      <c r="D84" t="b">
        <v>0</v>
      </c>
    </row>
    <row r="85" spans="1:4" x14ac:dyDescent="0.2">
      <c r="A85" t="s">
        <v>91</v>
      </c>
      <c r="B85" s="3">
        <f ca="1">TODAY()-3192</f>
        <v>41415</v>
      </c>
      <c r="C85" s="4">
        <v>349000</v>
      </c>
      <c r="D85" t="b">
        <v>1</v>
      </c>
    </row>
    <row r="86" spans="1:4" x14ac:dyDescent="0.2">
      <c r="A86" t="s">
        <v>92</v>
      </c>
      <c r="B86" s="3">
        <f ca="1">TODAY()-3828</f>
        <v>40779</v>
      </c>
      <c r="C86" s="4">
        <v>223000</v>
      </c>
      <c r="D86" t="b">
        <v>1</v>
      </c>
    </row>
    <row r="87" spans="1:4" x14ac:dyDescent="0.2">
      <c r="A87" t="s">
        <v>93</v>
      </c>
      <c r="B87" s="3">
        <f ca="1">TODAY()-1694</f>
        <v>42913</v>
      </c>
      <c r="C87" s="4">
        <v>209000</v>
      </c>
      <c r="D87" t="b">
        <v>0</v>
      </c>
    </row>
    <row r="88" spans="1:4" x14ac:dyDescent="0.2">
      <c r="A88" t="s">
        <v>94</v>
      </c>
      <c r="B88" s="3">
        <f ca="1">TODAY()-3162</f>
        <v>41445</v>
      </c>
      <c r="C88" s="4">
        <v>335000</v>
      </c>
      <c r="D88" t="b">
        <v>0</v>
      </c>
    </row>
    <row r="89" spans="1:4" x14ac:dyDescent="0.2">
      <c r="A89" t="s">
        <v>95</v>
      </c>
      <c r="B89" s="3">
        <f ca="1">TODAY()-2660</f>
        <v>41947</v>
      </c>
      <c r="C89" s="4">
        <v>251000</v>
      </c>
      <c r="D89" t="b">
        <v>1</v>
      </c>
    </row>
    <row r="90" spans="1:4" x14ac:dyDescent="0.2">
      <c r="A90" t="s">
        <v>96</v>
      </c>
      <c r="B90" s="3">
        <f ca="1">TODAY()-2083</f>
        <v>42524</v>
      </c>
      <c r="C90" s="4">
        <v>240000</v>
      </c>
      <c r="D90" t="b">
        <v>0</v>
      </c>
    </row>
    <row r="91" spans="1:4" x14ac:dyDescent="0.2">
      <c r="A91" t="s">
        <v>97</v>
      </c>
      <c r="B91" s="3">
        <f ca="1">TODAY()-1549</f>
        <v>43058</v>
      </c>
      <c r="C91" s="4">
        <v>347000</v>
      </c>
      <c r="D91" t="b">
        <v>0</v>
      </c>
    </row>
    <row r="92" spans="1:4" x14ac:dyDescent="0.2">
      <c r="A92" t="s">
        <v>98</v>
      </c>
      <c r="B92" s="3">
        <f ca="1">TODAY()-3490</f>
        <v>41117</v>
      </c>
      <c r="C92" s="4">
        <v>289000</v>
      </c>
      <c r="D92" t="b">
        <v>0</v>
      </c>
    </row>
    <row r="93" spans="1:4" x14ac:dyDescent="0.2">
      <c r="A93" t="s">
        <v>99</v>
      </c>
      <c r="B93" s="3">
        <f ca="1">TODAY()-535</f>
        <v>44072</v>
      </c>
      <c r="C93" s="4">
        <v>344000</v>
      </c>
      <c r="D93" t="b">
        <v>0</v>
      </c>
    </row>
    <row r="94" spans="1:4" x14ac:dyDescent="0.2">
      <c r="A94" t="s">
        <v>100</v>
      </c>
      <c r="B94" s="3">
        <f ca="1">TODAY()-349</f>
        <v>44258</v>
      </c>
      <c r="C94" s="4">
        <v>275000</v>
      </c>
      <c r="D94" t="b">
        <v>1</v>
      </c>
    </row>
    <row r="95" spans="1:4" x14ac:dyDescent="0.2">
      <c r="A95" t="s">
        <v>101</v>
      </c>
      <c r="B95" s="3">
        <f ca="1">TODAY()-2419</f>
        <v>42188</v>
      </c>
      <c r="C95" s="4">
        <v>331000</v>
      </c>
      <c r="D95" t="b">
        <v>0</v>
      </c>
    </row>
    <row r="96" spans="1:4" x14ac:dyDescent="0.2">
      <c r="A96" t="s">
        <v>102</v>
      </c>
      <c r="B96" s="3">
        <f ca="1">TODAY()-3170</f>
        <v>41437</v>
      </c>
      <c r="C96" s="4">
        <v>242000</v>
      </c>
      <c r="D96" t="b">
        <v>0</v>
      </c>
    </row>
    <row r="97" spans="1:4" x14ac:dyDescent="0.2">
      <c r="A97" t="s">
        <v>103</v>
      </c>
      <c r="B97" s="3">
        <f ca="1">TODAY()-1305</f>
        <v>43302</v>
      </c>
      <c r="C97" s="4">
        <v>308000</v>
      </c>
      <c r="D97" t="b">
        <v>0</v>
      </c>
    </row>
    <row r="98" spans="1:4" x14ac:dyDescent="0.2">
      <c r="A98" t="s">
        <v>104</v>
      </c>
      <c r="B98" s="3">
        <f ca="1">TODAY()-4278</f>
        <v>40329</v>
      </c>
      <c r="C98" s="4">
        <v>307000</v>
      </c>
      <c r="D98" t="b">
        <v>0</v>
      </c>
    </row>
    <row r="99" spans="1:4" x14ac:dyDescent="0.2">
      <c r="A99" t="s">
        <v>105</v>
      </c>
      <c r="B99" s="3">
        <f ca="1">TODAY()-1728</f>
        <v>42879</v>
      </c>
      <c r="C99" s="4">
        <v>277000</v>
      </c>
      <c r="D99" t="b">
        <v>0</v>
      </c>
    </row>
    <row r="100" spans="1:4" x14ac:dyDescent="0.2">
      <c r="A100" t="s">
        <v>106</v>
      </c>
      <c r="B100" s="3">
        <f ca="1">TODAY()-2119</f>
        <v>42488</v>
      </c>
      <c r="C100" s="4">
        <v>260000</v>
      </c>
      <c r="D100" t="b">
        <v>0</v>
      </c>
    </row>
    <row r="101" spans="1:4" x14ac:dyDescent="0.2">
      <c r="A101" t="s">
        <v>107</v>
      </c>
      <c r="B101" s="3">
        <f ca="1">TODAY()-2040</f>
        <v>42567</v>
      </c>
      <c r="C101" s="4">
        <v>256000</v>
      </c>
      <c r="D101" t="b">
        <v>0</v>
      </c>
    </row>
    <row r="102" spans="1:4" x14ac:dyDescent="0.2">
      <c r="A102" t="s">
        <v>108</v>
      </c>
      <c r="B102" s="3">
        <f ca="1">TODAY()-500</f>
        <v>44107</v>
      </c>
      <c r="C102" s="4">
        <v>278000</v>
      </c>
      <c r="D102" t="b">
        <v>0</v>
      </c>
    </row>
    <row r="103" spans="1:4" x14ac:dyDescent="0.2">
      <c r="A103" t="s">
        <v>109</v>
      </c>
      <c r="B103" s="3">
        <f ca="1">TODAY()-4006</f>
        <v>40601</v>
      </c>
      <c r="C103" s="4">
        <v>237000</v>
      </c>
      <c r="D103" t="b">
        <v>0</v>
      </c>
    </row>
    <row r="104" spans="1:4" x14ac:dyDescent="0.2">
      <c r="A104" t="s">
        <v>110</v>
      </c>
      <c r="B104" s="3">
        <f ca="1">TODAY()-327</f>
        <v>44280</v>
      </c>
      <c r="C104" s="4">
        <v>279000</v>
      </c>
      <c r="D104" t="b">
        <v>0</v>
      </c>
    </row>
    <row r="105" spans="1:4" x14ac:dyDescent="0.2">
      <c r="A105" t="s">
        <v>111</v>
      </c>
      <c r="B105" s="3">
        <f ca="1">TODAY()-666</f>
        <v>43941</v>
      </c>
      <c r="C105" s="4">
        <v>217000</v>
      </c>
      <c r="D105" t="b">
        <v>0</v>
      </c>
    </row>
    <row r="106" spans="1:4" x14ac:dyDescent="0.2">
      <c r="A106" t="s">
        <v>112</v>
      </c>
      <c r="B106" s="3">
        <f ca="1">TODAY()-3052</f>
        <v>41555</v>
      </c>
      <c r="C106" s="4">
        <v>256000</v>
      </c>
      <c r="D106" t="b">
        <v>1</v>
      </c>
    </row>
    <row r="107" spans="1:4" x14ac:dyDescent="0.2">
      <c r="A107" t="s">
        <v>113</v>
      </c>
      <c r="B107" s="3">
        <f ca="1">TODAY()-1453</f>
        <v>43154</v>
      </c>
      <c r="C107" s="4">
        <v>347000</v>
      </c>
      <c r="D107" t="b">
        <v>1</v>
      </c>
    </row>
    <row r="108" spans="1:4" x14ac:dyDescent="0.2">
      <c r="A108" t="s">
        <v>114</v>
      </c>
      <c r="B108" s="3">
        <f ca="1">TODAY()-4430</f>
        <v>40177</v>
      </c>
      <c r="C108" s="4">
        <v>318000</v>
      </c>
      <c r="D108" t="b">
        <v>0</v>
      </c>
    </row>
    <row r="109" spans="1:4" x14ac:dyDescent="0.2">
      <c r="A109" t="s">
        <v>115</v>
      </c>
      <c r="B109" s="3">
        <f ca="1">TODAY()-2699</f>
        <v>41908</v>
      </c>
      <c r="C109" s="4">
        <v>313000</v>
      </c>
      <c r="D109" t="b">
        <v>0</v>
      </c>
    </row>
    <row r="110" spans="1:4" x14ac:dyDescent="0.2">
      <c r="A110" t="s">
        <v>116</v>
      </c>
      <c r="B110" s="3">
        <f ca="1">TODAY()-358</f>
        <v>44249</v>
      </c>
      <c r="C110" s="4">
        <v>203000</v>
      </c>
      <c r="D110" t="b">
        <v>0</v>
      </c>
    </row>
    <row r="111" spans="1:4" x14ac:dyDescent="0.2">
      <c r="A111" t="s">
        <v>117</v>
      </c>
      <c r="B111" s="3">
        <f ca="1">TODAY()-1615</f>
        <v>42992</v>
      </c>
      <c r="C111" s="4">
        <v>252000</v>
      </c>
      <c r="D111" t="b">
        <v>0</v>
      </c>
    </row>
    <row r="112" spans="1:4" x14ac:dyDescent="0.2">
      <c r="A112" t="s">
        <v>118</v>
      </c>
      <c r="B112" s="3">
        <f ca="1">TODAY()-955</f>
        <v>43652</v>
      </c>
      <c r="C112" s="4">
        <v>325000</v>
      </c>
      <c r="D112" t="b">
        <v>0</v>
      </c>
    </row>
    <row r="113" spans="1:4" x14ac:dyDescent="0.2">
      <c r="A113" t="s">
        <v>119</v>
      </c>
      <c r="B113" s="3">
        <f ca="1">TODAY()-527</f>
        <v>44080</v>
      </c>
      <c r="C113" s="4">
        <v>337000</v>
      </c>
      <c r="D113" t="b">
        <v>1</v>
      </c>
    </row>
    <row r="114" spans="1:4" x14ac:dyDescent="0.2">
      <c r="A114" t="s">
        <v>120</v>
      </c>
      <c r="B114" s="3">
        <f ca="1">TODAY()-1795</f>
        <v>42812</v>
      </c>
      <c r="C114" s="4">
        <v>286000</v>
      </c>
      <c r="D114" t="b">
        <v>0</v>
      </c>
    </row>
    <row r="115" spans="1:4" x14ac:dyDescent="0.2">
      <c r="A115" t="s">
        <v>121</v>
      </c>
      <c r="B115" s="3">
        <f ca="1">TODAY()-792</f>
        <v>43815</v>
      </c>
      <c r="C115" s="4">
        <v>263000</v>
      </c>
      <c r="D115" t="b">
        <v>1</v>
      </c>
    </row>
    <row r="116" spans="1:4" x14ac:dyDescent="0.2">
      <c r="A116" t="s">
        <v>122</v>
      </c>
      <c r="B116" s="3">
        <f ca="1">TODAY()-2921</f>
        <v>41686</v>
      </c>
      <c r="C116" s="4">
        <v>269000</v>
      </c>
      <c r="D116" t="b">
        <v>0</v>
      </c>
    </row>
    <row r="117" spans="1:4" x14ac:dyDescent="0.2">
      <c r="A117" t="s">
        <v>123</v>
      </c>
      <c r="B117" s="3">
        <f ca="1">TODAY()-3069</f>
        <v>41538</v>
      </c>
      <c r="C117" s="4">
        <v>217000</v>
      </c>
      <c r="D117" t="b">
        <v>1</v>
      </c>
    </row>
    <row r="118" spans="1:4" x14ac:dyDescent="0.2">
      <c r="A118" t="s">
        <v>124</v>
      </c>
      <c r="B118" s="3">
        <f ca="1">TODAY()-2990</f>
        <v>41617</v>
      </c>
      <c r="C118" s="4">
        <v>248000</v>
      </c>
      <c r="D118" t="b">
        <v>0</v>
      </c>
    </row>
    <row r="119" spans="1:4" x14ac:dyDescent="0.2">
      <c r="A119" t="s">
        <v>125</v>
      </c>
      <c r="B119" s="3">
        <f ca="1">TODAY()-1653</f>
        <v>42954</v>
      </c>
      <c r="C119" s="4">
        <v>335000</v>
      </c>
      <c r="D119" t="b">
        <v>1</v>
      </c>
    </row>
    <row r="120" spans="1:4" x14ac:dyDescent="0.2">
      <c r="A120" t="s">
        <v>126</v>
      </c>
      <c r="B120" s="3">
        <f ca="1">TODAY()-2168</f>
        <v>42439</v>
      </c>
      <c r="C120" s="4">
        <v>287000</v>
      </c>
      <c r="D120" t="b">
        <v>0</v>
      </c>
    </row>
    <row r="121" spans="1:4" x14ac:dyDescent="0.2">
      <c r="A121" t="s">
        <v>127</v>
      </c>
      <c r="B121" s="3">
        <f ca="1">TODAY()-2896</f>
        <v>41711</v>
      </c>
      <c r="C121" s="4">
        <v>307000</v>
      </c>
      <c r="D121" t="b">
        <v>0</v>
      </c>
    </row>
    <row r="122" spans="1:4" x14ac:dyDescent="0.2">
      <c r="A122" t="s">
        <v>128</v>
      </c>
      <c r="B122" s="3">
        <f ca="1">TODAY()-4495</f>
        <v>40112</v>
      </c>
      <c r="C122" s="4">
        <v>297000</v>
      </c>
      <c r="D122" t="b">
        <v>0</v>
      </c>
    </row>
    <row r="123" spans="1:4" x14ac:dyDescent="0.2">
      <c r="A123" t="s">
        <v>129</v>
      </c>
      <c r="B123" s="3">
        <f ca="1">TODAY()-3457</f>
        <v>41150</v>
      </c>
      <c r="C123" s="4">
        <v>286000</v>
      </c>
      <c r="D123" t="b">
        <v>0</v>
      </c>
    </row>
    <row r="124" spans="1:4" x14ac:dyDescent="0.2">
      <c r="A124" t="s">
        <v>130</v>
      </c>
      <c r="B124" s="3">
        <f ca="1">TODAY()-3760</f>
        <v>40847</v>
      </c>
      <c r="C124" s="4">
        <v>257000</v>
      </c>
      <c r="D124" t="b">
        <v>1</v>
      </c>
    </row>
    <row r="125" spans="1:4" x14ac:dyDescent="0.2">
      <c r="A125" t="s">
        <v>131</v>
      </c>
      <c r="B125" s="3">
        <f ca="1">TODAY()-1701</f>
        <v>42906</v>
      </c>
      <c r="C125" s="4">
        <v>221000</v>
      </c>
      <c r="D125" t="b">
        <v>1</v>
      </c>
    </row>
    <row r="126" spans="1:4" x14ac:dyDescent="0.2">
      <c r="A126" t="s">
        <v>132</v>
      </c>
      <c r="B126" s="3">
        <f ca="1">TODAY()-3568</f>
        <v>41039</v>
      </c>
      <c r="C126" s="4">
        <v>271000</v>
      </c>
      <c r="D126" t="b">
        <v>1</v>
      </c>
    </row>
    <row r="127" spans="1:4" x14ac:dyDescent="0.2">
      <c r="A127" t="s">
        <v>133</v>
      </c>
      <c r="B127" s="3">
        <f ca="1">TODAY()-2491</f>
        <v>42116</v>
      </c>
      <c r="C127" s="4">
        <v>308000</v>
      </c>
      <c r="D127" t="b">
        <v>0</v>
      </c>
    </row>
    <row r="128" spans="1:4" x14ac:dyDescent="0.2">
      <c r="A128" t="s">
        <v>134</v>
      </c>
      <c r="B128" s="3">
        <f ca="1">TODAY()-4498</f>
        <v>40109</v>
      </c>
      <c r="C128" s="4">
        <v>214000</v>
      </c>
      <c r="D128" t="b">
        <v>0</v>
      </c>
    </row>
    <row r="129" spans="1:4" x14ac:dyDescent="0.2">
      <c r="A129" t="s">
        <v>135</v>
      </c>
      <c r="B129" s="3">
        <f ca="1">TODAY()-4108</f>
        <v>40499</v>
      </c>
      <c r="C129" s="4">
        <v>292000</v>
      </c>
      <c r="D129" t="b">
        <v>1</v>
      </c>
    </row>
    <row r="130" spans="1:4" x14ac:dyDescent="0.2">
      <c r="A130" t="s">
        <v>136</v>
      </c>
      <c r="B130" s="3">
        <f ca="1">TODAY()-3874</f>
        <v>40733</v>
      </c>
      <c r="C130" s="4">
        <v>324000</v>
      </c>
      <c r="D130" t="b">
        <v>0</v>
      </c>
    </row>
    <row r="131" spans="1:4" x14ac:dyDescent="0.2">
      <c r="A131" t="s">
        <v>137</v>
      </c>
      <c r="B131" s="3">
        <f ca="1">TODAY()-1936</f>
        <v>42671</v>
      </c>
      <c r="C131" s="4">
        <v>272000</v>
      </c>
      <c r="D131" t="b">
        <v>0</v>
      </c>
    </row>
    <row r="132" spans="1:4" x14ac:dyDescent="0.2">
      <c r="A132" t="s">
        <v>138</v>
      </c>
      <c r="B132" s="3">
        <f ca="1">TODAY()-23</f>
        <v>44584</v>
      </c>
      <c r="C132" s="4">
        <v>318000</v>
      </c>
      <c r="D132" t="b">
        <v>0</v>
      </c>
    </row>
    <row r="133" spans="1:4" x14ac:dyDescent="0.2">
      <c r="A133" t="s">
        <v>139</v>
      </c>
      <c r="B133" s="3">
        <f ca="1">TODAY()-847</f>
        <v>43760</v>
      </c>
      <c r="C133" s="4">
        <v>306000</v>
      </c>
      <c r="D133" t="b">
        <v>1</v>
      </c>
    </row>
    <row r="134" spans="1:4" x14ac:dyDescent="0.2">
      <c r="A134" t="s">
        <v>140</v>
      </c>
      <c r="B134" s="3">
        <f ca="1">TODAY()-1029</f>
        <v>43578</v>
      </c>
      <c r="C134" s="4">
        <v>216000</v>
      </c>
      <c r="D134" t="b">
        <v>0</v>
      </c>
    </row>
    <row r="135" spans="1:4" x14ac:dyDescent="0.2">
      <c r="A135" t="s">
        <v>141</v>
      </c>
      <c r="B135" s="3">
        <f ca="1">TODAY()-3963</f>
        <v>40644</v>
      </c>
      <c r="C135" s="4">
        <v>322000</v>
      </c>
      <c r="D135" t="b">
        <v>1</v>
      </c>
    </row>
    <row r="136" spans="1:4" x14ac:dyDescent="0.2">
      <c r="A136" t="s">
        <v>142</v>
      </c>
      <c r="B136" s="3">
        <f ca="1">TODAY()-2999</f>
        <v>41608</v>
      </c>
      <c r="C136" s="4">
        <v>302000</v>
      </c>
      <c r="D136" t="b">
        <v>0</v>
      </c>
    </row>
    <row r="137" spans="1:4" x14ac:dyDescent="0.2">
      <c r="A137" t="s">
        <v>143</v>
      </c>
      <c r="B137" s="3">
        <f ca="1">TODAY()-876</f>
        <v>43731</v>
      </c>
      <c r="C137" s="4">
        <v>246000</v>
      </c>
      <c r="D137" t="b">
        <v>0</v>
      </c>
    </row>
    <row r="138" spans="1:4" x14ac:dyDescent="0.2">
      <c r="A138" t="s">
        <v>144</v>
      </c>
      <c r="B138" s="3">
        <f ca="1">TODAY()-1990</f>
        <v>42617</v>
      </c>
      <c r="C138" s="4">
        <v>283000</v>
      </c>
      <c r="D138" t="b">
        <v>0</v>
      </c>
    </row>
    <row r="139" spans="1:4" x14ac:dyDescent="0.2">
      <c r="A139" t="s">
        <v>145</v>
      </c>
      <c r="B139" s="3">
        <f ca="1">TODAY()-142</f>
        <v>44465</v>
      </c>
      <c r="C139" s="4">
        <v>269000</v>
      </c>
      <c r="D139" t="b">
        <v>0</v>
      </c>
    </row>
    <row r="140" spans="1:4" x14ac:dyDescent="0.2">
      <c r="A140" t="s">
        <v>146</v>
      </c>
      <c r="B140" s="3">
        <f ca="1">TODAY()-704</f>
        <v>43903</v>
      </c>
      <c r="C140" s="4">
        <v>342000</v>
      </c>
      <c r="D140" t="b">
        <v>0</v>
      </c>
    </row>
    <row r="141" spans="1:4" x14ac:dyDescent="0.2">
      <c r="A141" t="s">
        <v>147</v>
      </c>
      <c r="B141" s="3">
        <f ca="1">TODAY()-2458</f>
        <v>42149</v>
      </c>
      <c r="C141" s="4">
        <v>327000</v>
      </c>
      <c r="D141" t="b">
        <v>0</v>
      </c>
    </row>
    <row r="142" spans="1:4" x14ac:dyDescent="0.2">
      <c r="A142" t="s">
        <v>148</v>
      </c>
      <c r="B142" s="3">
        <f ca="1">TODAY()-300</f>
        <v>44307</v>
      </c>
      <c r="C142" s="4">
        <v>227000</v>
      </c>
      <c r="D142" t="b">
        <v>1</v>
      </c>
    </row>
    <row r="143" spans="1:4" x14ac:dyDescent="0.2">
      <c r="A143" t="s">
        <v>149</v>
      </c>
      <c r="B143" s="3">
        <f ca="1">TODAY()-1256</f>
        <v>43351</v>
      </c>
      <c r="C143" s="4">
        <v>332000</v>
      </c>
      <c r="D143" t="b">
        <v>0</v>
      </c>
    </row>
    <row r="144" spans="1:4" x14ac:dyDescent="0.2">
      <c r="A144" t="s">
        <v>150</v>
      </c>
      <c r="B144" s="3">
        <f ca="1">TODAY()-654</f>
        <v>43953</v>
      </c>
      <c r="C144" s="4">
        <v>255000</v>
      </c>
      <c r="D144" t="b">
        <v>0</v>
      </c>
    </row>
    <row r="145" spans="1:4" x14ac:dyDescent="0.2">
      <c r="A145" t="s">
        <v>151</v>
      </c>
      <c r="B145" s="3">
        <f ca="1">TODAY()-860</f>
        <v>43747</v>
      </c>
      <c r="C145" s="4">
        <v>316000</v>
      </c>
      <c r="D145" t="b">
        <v>0</v>
      </c>
    </row>
    <row r="146" spans="1:4" x14ac:dyDescent="0.2">
      <c r="A146" t="s">
        <v>152</v>
      </c>
      <c r="B146" s="3">
        <f ca="1">TODAY()-4263</f>
        <v>40344</v>
      </c>
      <c r="C146" s="4">
        <v>223000</v>
      </c>
      <c r="D146" t="b">
        <v>0</v>
      </c>
    </row>
    <row r="147" spans="1:4" x14ac:dyDescent="0.2">
      <c r="A147" t="s">
        <v>153</v>
      </c>
      <c r="B147" s="3">
        <f ca="1">TODAY()-1287</f>
        <v>43320</v>
      </c>
      <c r="C147" s="4">
        <v>322000</v>
      </c>
      <c r="D147" t="b">
        <v>0</v>
      </c>
    </row>
    <row r="148" spans="1:4" x14ac:dyDescent="0.2">
      <c r="A148" t="s">
        <v>154</v>
      </c>
      <c r="B148" s="3">
        <f ca="1">TODAY()-1480</f>
        <v>43127</v>
      </c>
      <c r="C148" s="4">
        <v>339000</v>
      </c>
      <c r="D148" t="b">
        <v>0</v>
      </c>
    </row>
    <row r="149" spans="1:4" x14ac:dyDescent="0.2">
      <c r="A149" t="s">
        <v>155</v>
      </c>
      <c r="B149" s="3">
        <f ca="1">TODAY()-20</f>
        <v>44587</v>
      </c>
      <c r="C149" s="4">
        <v>257000</v>
      </c>
      <c r="D149" t="b">
        <v>0</v>
      </c>
    </row>
    <row r="150" spans="1:4" x14ac:dyDescent="0.2">
      <c r="A150" t="s">
        <v>156</v>
      </c>
      <c r="B150" s="3">
        <f ca="1">TODAY()-3119</f>
        <v>41488</v>
      </c>
      <c r="C150" s="4">
        <v>255000</v>
      </c>
      <c r="D150" t="b">
        <v>1</v>
      </c>
    </row>
    <row r="151" spans="1:4" x14ac:dyDescent="0.2">
      <c r="A151" t="s">
        <v>157</v>
      </c>
      <c r="B151" s="3">
        <f ca="1">TODAY()-3837</f>
        <v>40770</v>
      </c>
      <c r="C151" s="4">
        <v>258000</v>
      </c>
      <c r="D151" t="b">
        <v>1</v>
      </c>
    </row>
    <row r="152" spans="1:4" x14ac:dyDescent="0.2">
      <c r="A152" t="s">
        <v>158</v>
      </c>
      <c r="B152" s="3">
        <f ca="1">TODAY()-4030</f>
        <v>40577</v>
      </c>
      <c r="C152" s="4">
        <v>259000</v>
      </c>
      <c r="D152" t="b">
        <v>0</v>
      </c>
    </row>
    <row r="153" spans="1:4" x14ac:dyDescent="0.2">
      <c r="A153" t="s">
        <v>159</v>
      </c>
      <c r="B153" s="3">
        <f ca="1">TODAY()-3642</f>
        <v>40965</v>
      </c>
      <c r="C153" s="4">
        <v>345000</v>
      </c>
      <c r="D153" t="b">
        <v>1</v>
      </c>
    </row>
    <row r="154" spans="1:4" x14ac:dyDescent="0.2">
      <c r="A154" t="s">
        <v>160</v>
      </c>
      <c r="B154" s="3">
        <f ca="1">TODAY()-2170</f>
        <v>42437</v>
      </c>
      <c r="C154" s="4">
        <v>343000</v>
      </c>
      <c r="D154" t="b">
        <v>0</v>
      </c>
    </row>
    <row r="155" spans="1:4" x14ac:dyDescent="0.2">
      <c r="A155" t="s">
        <v>161</v>
      </c>
      <c r="B155" s="3">
        <f ca="1">TODAY()-1693</f>
        <v>42914</v>
      </c>
      <c r="C155" s="4">
        <v>205000</v>
      </c>
      <c r="D155" t="b">
        <v>0</v>
      </c>
    </row>
    <row r="156" spans="1:4" x14ac:dyDescent="0.2">
      <c r="A156" t="s">
        <v>162</v>
      </c>
      <c r="B156" s="3">
        <f ca="1">TODAY()-2316</f>
        <v>42291</v>
      </c>
      <c r="C156" s="4">
        <v>346000</v>
      </c>
      <c r="D156" t="b">
        <v>0</v>
      </c>
    </row>
    <row r="157" spans="1:4" x14ac:dyDescent="0.2">
      <c r="A157" t="s">
        <v>163</v>
      </c>
      <c r="B157" s="3">
        <f ca="1">TODAY()-2895</f>
        <v>41712</v>
      </c>
      <c r="C157" s="4">
        <v>246000</v>
      </c>
      <c r="D157" t="b">
        <v>0</v>
      </c>
    </row>
    <row r="158" spans="1:4" x14ac:dyDescent="0.2">
      <c r="A158" t="s">
        <v>164</v>
      </c>
      <c r="B158" s="3">
        <f ca="1">TODAY()-3910</f>
        <v>40697</v>
      </c>
      <c r="C158" s="4">
        <v>277000</v>
      </c>
      <c r="D158" t="b">
        <v>0</v>
      </c>
    </row>
    <row r="159" spans="1:4" x14ac:dyDescent="0.2">
      <c r="A159" t="s">
        <v>165</v>
      </c>
      <c r="B159" s="3">
        <f ca="1">TODAY()-2668</f>
        <v>41939</v>
      </c>
      <c r="C159" s="4">
        <v>259000</v>
      </c>
      <c r="D159" t="b">
        <v>0</v>
      </c>
    </row>
    <row r="160" spans="1:4" x14ac:dyDescent="0.2">
      <c r="A160" t="s">
        <v>166</v>
      </c>
      <c r="B160" s="3">
        <f ca="1">TODAY()-2801</f>
        <v>41806</v>
      </c>
      <c r="C160" s="4">
        <v>348000</v>
      </c>
      <c r="D160" t="b">
        <v>0</v>
      </c>
    </row>
    <row r="161" spans="1:4" x14ac:dyDescent="0.2">
      <c r="A161" t="s">
        <v>167</v>
      </c>
      <c r="B161" s="3">
        <f ca="1">TODAY()-1758</f>
        <v>42849</v>
      </c>
      <c r="C161" s="4">
        <v>314000</v>
      </c>
      <c r="D161" t="b">
        <v>0</v>
      </c>
    </row>
    <row r="162" spans="1:4" x14ac:dyDescent="0.2">
      <c r="A162" t="s">
        <v>168</v>
      </c>
      <c r="B162" s="3">
        <f ca="1">TODAY()-2507</f>
        <v>42100</v>
      </c>
      <c r="C162" s="4">
        <v>315000</v>
      </c>
      <c r="D162" t="b">
        <v>0</v>
      </c>
    </row>
    <row r="163" spans="1:4" x14ac:dyDescent="0.2">
      <c r="A163" t="s">
        <v>169</v>
      </c>
      <c r="B163" s="3">
        <f ca="1">TODAY()-59</f>
        <v>44548</v>
      </c>
      <c r="C163" s="4">
        <v>280000</v>
      </c>
      <c r="D163" t="b">
        <v>0</v>
      </c>
    </row>
    <row r="164" spans="1:4" x14ac:dyDescent="0.2">
      <c r="A164" t="s">
        <v>170</v>
      </c>
      <c r="B164" s="3">
        <f ca="1">TODAY()-876</f>
        <v>43731</v>
      </c>
      <c r="C164" s="4">
        <v>350000</v>
      </c>
      <c r="D164" t="b">
        <v>1</v>
      </c>
    </row>
    <row r="165" spans="1:4" x14ac:dyDescent="0.2">
      <c r="A165" t="s">
        <v>171</v>
      </c>
      <c r="B165" s="3">
        <f ca="1">TODAY()-3972</f>
        <v>40635</v>
      </c>
      <c r="C165" s="4">
        <v>283000</v>
      </c>
      <c r="D165" t="b">
        <v>0</v>
      </c>
    </row>
    <row r="166" spans="1:4" x14ac:dyDescent="0.2">
      <c r="A166" t="s">
        <v>172</v>
      </c>
      <c r="B166" s="3">
        <f ca="1">TODAY()-507</f>
        <v>44100</v>
      </c>
      <c r="C166" s="4">
        <v>337000</v>
      </c>
      <c r="D166" t="b">
        <v>0</v>
      </c>
    </row>
    <row r="167" spans="1:4" x14ac:dyDescent="0.2">
      <c r="A167" t="s">
        <v>173</v>
      </c>
      <c r="B167" s="3">
        <f ca="1">TODAY()-3696</f>
        <v>40911</v>
      </c>
      <c r="C167" s="4">
        <v>203000</v>
      </c>
      <c r="D167" t="b">
        <v>0</v>
      </c>
    </row>
    <row r="168" spans="1:4" x14ac:dyDescent="0.2">
      <c r="A168" t="s">
        <v>174</v>
      </c>
      <c r="B168" s="3">
        <f ca="1">TODAY()-2485</f>
        <v>42122</v>
      </c>
      <c r="C168" s="4">
        <v>222000</v>
      </c>
      <c r="D168" t="b">
        <v>1</v>
      </c>
    </row>
    <row r="169" spans="1:4" x14ac:dyDescent="0.2">
      <c r="A169" t="s">
        <v>175</v>
      </c>
      <c r="B169" s="3">
        <f ca="1">TODAY()-1732</f>
        <v>42875</v>
      </c>
      <c r="C169" s="4">
        <v>256000</v>
      </c>
      <c r="D169" t="b">
        <v>0</v>
      </c>
    </row>
    <row r="170" spans="1:4" x14ac:dyDescent="0.2">
      <c r="A170" t="s">
        <v>176</v>
      </c>
      <c r="B170" s="3">
        <f ca="1">TODAY()-655</f>
        <v>43952</v>
      </c>
      <c r="C170" s="4">
        <v>296000</v>
      </c>
      <c r="D170" t="b">
        <v>0</v>
      </c>
    </row>
    <row r="171" spans="1:4" x14ac:dyDescent="0.2">
      <c r="A171" t="s">
        <v>177</v>
      </c>
      <c r="B171" s="3">
        <f ca="1">TODAY()-1859</f>
        <v>42748</v>
      </c>
      <c r="C171" s="4">
        <v>275000</v>
      </c>
      <c r="D171" t="b">
        <v>1</v>
      </c>
    </row>
    <row r="172" spans="1:4" x14ac:dyDescent="0.2">
      <c r="A172" t="s">
        <v>178</v>
      </c>
      <c r="B172" s="3">
        <f ca="1">TODAY()-2352</f>
        <v>42255</v>
      </c>
      <c r="C172" s="4">
        <v>292000</v>
      </c>
      <c r="D172" t="b">
        <v>0</v>
      </c>
    </row>
    <row r="173" spans="1:4" x14ac:dyDescent="0.2">
      <c r="A173" t="s">
        <v>179</v>
      </c>
      <c r="B173" s="3">
        <f ca="1">TODAY()-4062</f>
        <v>40545</v>
      </c>
      <c r="C173" s="4">
        <v>316000</v>
      </c>
      <c r="D173" t="b">
        <v>1</v>
      </c>
    </row>
    <row r="174" spans="1:4" x14ac:dyDescent="0.2">
      <c r="A174" t="s">
        <v>180</v>
      </c>
      <c r="B174" s="3">
        <f ca="1">TODAY()-2351</f>
        <v>42256</v>
      </c>
      <c r="C174" s="4">
        <v>262000</v>
      </c>
      <c r="D174" t="b">
        <v>1</v>
      </c>
    </row>
    <row r="175" spans="1:4" x14ac:dyDescent="0.2">
      <c r="A175" t="s">
        <v>181</v>
      </c>
      <c r="B175" s="3">
        <f ca="1">TODAY()-90</f>
        <v>44517</v>
      </c>
      <c r="C175" s="4">
        <v>274000</v>
      </c>
      <c r="D175" t="b">
        <v>1</v>
      </c>
    </row>
    <row r="176" spans="1:4" x14ac:dyDescent="0.2">
      <c r="A176" t="s">
        <v>182</v>
      </c>
      <c r="B176" s="3">
        <f ca="1">TODAY()-992</f>
        <v>43615</v>
      </c>
      <c r="C176" s="4">
        <v>282000</v>
      </c>
      <c r="D176" t="b">
        <v>1</v>
      </c>
    </row>
    <row r="177" spans="1:4" x14ac:dyDescent="0.2">
      <c r="A177" t="s">
        <v>183</v>
      </c>
      <c r="B177" s="3">
        <f ca="1">TODAY()-447</f>
        <v>44160</v>
      </c>
      <c r="C177" s="4">
        <v>312000</v>
      </c>
      <c r="D177" t="b">
        <v>0</v>
      </c>
    </row>
    <row r="178" spans="1:4" x14ac:dyDescent="0.2">
      <c r="A178" t="s">
        <v>184</v>
      </c>
      <c r="B178" s="3">
        <f ca="1">TODAY()-1773</f>
        <v>42834</v>
      </c>
      <c r="C178" s="4">
        <v>250000</v>
      </c>
      <c r="D178" t="b">
        <v>1</v>
      </c>
    </row>
    <row r="179" spans="1:4" x14ac:dyDescent="0.2">
      <c r="A179" t="s">
        <v>185</v>
      </c>
      <c r="B179" s="3">
        <f ca="1">TODAY()-2068</f>
        <v>42539</v>
      </c>
      <c r="C179" s="4">
        <v>246000</v>
      </c>
      <c r="D179" t="b">
        <v>0</v>
      </c>
    </row>
    <row r="180" spans="1:4" x14ac:dyDescent="0.2">
      <c r="A180" t="s">
        <v>186</v>
      </c>
      <c r="B180" s="3">
        <f ca="1">TODAY()-3339</f>
        <v>41268</v>
      </c>
      <c r="C180" s="4">
        <v>213000</v>
      </c>
      <c r="D180" t="b">
        <v>1</v>
      </c>
    </row>
    <row r="181" spans="1:4" x14ac:dyDescent="0.2">
      <c r="A181" t="s">
        <v>187</v>
      </c>
      <c r="B181" s="3">
        <f ca="1">TODAY()-1573</f>
        <v>43034</v>
      </c>
      <c r="C181" s="4">
        <v>220000</v>
      </c>
      <c r="D181" t="b">
        <v>0</v>
      </c>
    </row>
    <row r="182" spans="1:4" x14ac:dyDescent="0.2">
      <c r="A182" t="s">
        <v>188</v>
      </c>
      <c r="B182" s="3">
        <f ca="1">TODAY()-3765</f>
        <v>40842</v>
      </c>
      <c r="C182" s="4">
        <v>338000</v>
      </c>
      <c r="D182" t="b">
        <v>0</v>
      </c>
    </row>
    <row r="183" spans="1:4" x14ac:dyDescent="0.2">
      <c r="A183" t="s">
        <v>189</v>
      </c>
      <c r="B183" s="3">
        <f ca="1">TODAY()-1536</f>
        <v>43071</v>
      </c>
      <c r="C183" s="4">
        <v>338000</v>
      </c>
      <c r="D183" t="b">
        <v>0</v>
      </c>
    </row>
    <row r="184" spans="1:4" x14ac:dyDescent="0.2">
      <c r="A184" t="s">
        <v>190</v>
      </c>
      <c r="B184" s="3">
        <f ca="1">TODAY()-1894</f>
        <v>42713</v>
      </c>
      <c r="C184" s="4">
        <v>221000</v>
      </c>
      <c r="D184" t="b">
        <v>0</v>
      </c>
    </row>
    <row r="185" spans="1:4" x14ac:dyDescent="0.2">
      <c r="A185" t="s">
        <v>191</v>
      </c>
      <c r="B185" s="3">
        <f ca="1">TODAY()-1256</f>
        <v>43351</v>
      </c>
      <c r="C185" s="4">
        <v>225000</v>
      </c>
      <c r="D185" t="b">
        <v>1</v>
      </c>
    </row>
    <row r="186" spans="1:4" x14ac:dyDescent="0.2">
      <c r="A186" t="s">
        <v>192</v>
      </c>
      <c r="B186" s="3">
        <f ca="1">TODAY()-3899</f>
        <v>40708</v>
      </c>
      <c r="C186" s="4">
        <v>207000</v>
      </c>
      <c r="D186" t="b">
        <v>1</v>
      </c>
    </row>
    <row r="187" spans="1:4" x14ac:dyDescent="0.2">
      <c r="A187" t="s">
        <v>193</v>
      </c>
      <c r="B187" s="3">
        <f ca="1">TODAY()-4110</f>
        <v>40497</v>
      </c>
      <c r="C187" s="4">
        <v>261000</v>
      </c>
      <c r="D187" t="b">
        <v>0</v>
      </c>
    </row>
    <row r="188" spans="1:4" x14ac:dyDescent="0.2">
      <c r="A188" t="s">
        <v>194</v>
      </c>
      <c r="B188" s="3">
        <f ca="1">TODAY()-2305</f>
        <v>42302</v>
      </c>
      <c r="C188" s="4">
        <v>324000</v>
      </c>
      <c r="D188" t="b">
        <v>0</v>
      </c>
    </row>
    <row r="189" spans="1:4" x14ac:dyDescent="0.2">
      <c r="A189" t="s">
        <v>195</v>
      </c>
      <c r="B189" s="3">
        <f ca="1">TODAY()-848</f>
        <v>43759</v>
      </c>
      <c r="C189" s="4">
        <v>289000</v>
      </c>
      <c r="D189" t="b">
        <v>0</v>
      </c>
    </row>
    <row r="190" spans="1:4" x14ac:dyDescent="0.2">
      <c r="A190" t="s">
        <v>196</v>
      </c>
      <c r="B190" s="3">
        <f ca="1">TODAY()-2359</f>
        <v>42248</v>
      </c>
      <c r="C190" s="4">
        <v>300000</v>
      </c>
      <c r="D190" t="b">
        <v>0</v>
      </c>
    </row>
    <row r="191" spans="1:4" x14ac:dyDescent="0.2">
      <c r="A191" t="s">
        <v>197</v>
      </c>
      <c r="B191" s="3">
        <f ca="1">TODAY()-4033</f>
        <v>40574</v>
      </c>
      <c r="C191" s="4">
        <v>255000</v>
      </c>
      <c r="D191" t="b">
        <v>1</v>
      </c>
    </row>
    <row r="192" spans="1:4" x14ac:dyDescent="0.2">
      <c r="A192" t="s">
        <v>198</v>
      </c>
      <c r="B192" s="3">
        <f ca="1">TODAY()-1129</f>
        <v>43478</v>
      </c>
      <c r="C192" s="4">
        <v>200000</v>
      </c>
      <c r="D192" t="b">
        <v>1</v>
      </c>
    </row>
    <row r="193" spans="1:4" x14ac:dyDescent="0.2">
      <c r="A193" t="s">
        <v>199</v>
      </c>
      <c r="B193" s="3">
        <f ca="1">TODAY()-2169</f>
        <v>42438</v>
      </c>
      <c r="C193" s="4">
        <v>348000</v>
      </c>
      <c r="D193" t="b">
        <v>0</v>
      </c>
    </row>
    <row r="194" spans="1:4" x14ac:dyDescent="0.2">
      <c r="A194" t="s">
        <v>200</v>
      </c>
      <c r="B194" s="3">
        <f ca="1">TODAY()-3229</f>
        <v>41378</v>
      </c>
      <c r="C194" s="4">
        <v>328000</v>
      </c>
      <c r="D194" t="b">
        <v>0</v>
      </c>
    </row>
    <row r="195" spans="1:4" x14ac:dyDescent="0.2">
      <c r="A195" t="s">
        <v>201</v>
      </c>
      <c r="B195" s="3">
        <f ca="1">TODAY()-979</f>
        <v>43628</v>
      </c>
      <c r="C195" s="4">
        <v>272000</v>
      </c>
      <c r="D195" t="b">
        <v>0</v>
      </c>
    </row>
    <row r="196" spans="1:4" x14ac:dyDescent="0.2">
      <c r="A196" t="s">
        <v>202</v>
      </c>
      <c r="B196" s="3">
        <f ca="1">TODAY()-1600</f>
        <v>43007</v>
      </c>
      <c r="C196" s="4">
        <v>340000</v>
      </c>
      <c r="D196" t="b">
        <v>1</v>
      </c>
    </row>
    <row r="197" spans="1:4" x14ac:dyDescent="0.2">
      <c r="A197" t="s">
        <v>203</v>
      </c>
      <c r="B197" s="3">
        <f ca="1">TODAY()-2163</f>
        <v>42444</v>
      </c>
      <c r="C197" s="4">
        <v>320000</v>
      </c>
      <c r="D197" t="b">
        <v>0</v>
      </c>
    </row>
    <row r="198" spans="1:4" x14ac:dyDescent="0.2">
      <c r="A198" t="s">
        <v>204</v>
      </c>
      <c r="B198" s="3">
        <f ca="1">TODAY()-1006</f>
        <v>43601</v>
      </c>
      <c r="C198" s="4">
        <v>331000</v>
      </c>
      <c r="D198" t="b">
        <v>0</v>
      </c>
    </row>
    <row r="199" spans="1:4" x14ac:dyDescent="0.2">
      <c r="A199" t="s">
        <v>205</v>
      </c>
      <c r="B199" s="3">
        <f ca="1">TODAY()-901</f>
        <v>43706</v>
      </c>
      <c r="C199" s="4">
        <v>225000</v>
      </c>
      <c r="D199" t="b">
        <v>1</v>
      </c>
    </row>
    <row r="200" spans="1:4" x14ac:dyDescent="0.2">
      <c r="A200" t="s">
        <v>206</v>
      </c>
      <c r="B200" s="3">
        <f ca="1">TODAY()-1198</f>
        <v>43409</v>
      </c>
      <c r="C200" s="4">
        <v>210000</v>
      </c>
      <c r="D200" t="b">
        <v>0</v>
      </c>
    </row>
    <row r="201" spans="1:4" x14ac:dyDescent="0.2">
      <c r="A201" t="s">
        <v>207</v>
      </c>
      <c r="B201" s="3">
        <f ca="1">TODAY()-2225</f>
        <v>42382</v>
      </c>
      <c r="C201" s="4">
        <v>287000</v>
      </c>
      <c r="D201" t="b">
        <v>0</v>
      </c>
    </row>
    <row r="202" spans="1:4" x14ac:dyDescent="0.2">
      <c r="A202" t="s">
        <v>208</v>
      </c>
      <c r="B202" s="3">
        <f ca="1">TODAY()-612</f>
        <v>43995</v>
      </c>
      <c r="C202" s="4">
        <v>329000</v>
      </c>
      <c r="D202" t="b">
        <v>1</v>
      </c>
    </row>
    <row r="203" spans="1:4" x14ac:dyDescent="0.2">
      <c r="A203" t="s">
        <v>209</v>
      </c>
      <c r="B203" s="3">
        <f ca="1">TODAY()-1945</f>
        <v>42662</v>
      </c>
      <c r="C203" s="4">
        <v>329000</v>
      </c>
      <c r="D203" t="b">
        <v>0</v>
      </c>
    </row>
    <row r="204" spans="1:4" x14ac:dyDescent="0.2">
      <c r="A204" t="s">
        <v>210</v>
      </c>
      <c r="B204" s="3">
        <f ca="1">TODAY()-1810</f>
        <v>42797</v>
      </c>
      <c r="C204" s="4">
        <v>222000</v>
      </c>
      <c r="D204" t="b">
        <v>1</v>
      </c>
    </row>
    <row r="205" spans="1:4" x14ac:dyDescent="0.2">
      <c r="A205" t="s">
        <v>211</v>
      </c>
      <c r="B205" s="3">
        <f ca="1">TODAY()-1562</f>
        <v>43045</v>
      </c>
      <c r="C205" s="4">
        <v>324000</v>
      </c>
      <c r="D205" t="b">
        <v>0</v>
      </c>
    </row>
    <row r="206" spans="1:4" x14ac:dyDescent="0.2">
      <c r="A206" t="s">
        <v>212</v>
      </c>
      <c r="B206" s="3">
        <f ca="1">TODAY()-685</f>
        <v>43922</v>
      </c>
      <c r="C206" s="4">
        <v>263000</v>
      </c>
      <c r="D206" t="b">
        <v>0</v>
      </c>
    </row>
    <row r="207" spans="1:4" x14ac:dyDescent="0.2">
      <c r="A207" t="s">
        <v>213</v>
      </c>
      <c r="B207" s="3">
        <f ca="1">TODAY()-1114</f>
        <v>43493</v>
      </c>
      <c r="C207" s="4">
        <v>290000</v>
      </c>
      <c r="D207" t="b">
        <v>1</v>
      </c>
    </row>
    <row r="208" spans="1:4" x14ac:dyDescent="0.2">
      <c r="A208" t="s">
        <v>214</v>
      </c>
      <c r="B208" s="3">
        <f ca="1">TODAY()-3846</f>
        <v>40761</v>
      </c>
      <c r="C208" s="4">
        <v>244000</v>
      </c>
      <c r="D208" t="b">
        <v>0</v>
      </c>
    </row>
    <row r="209" spans="1:4" x14ac:dyDescent="0.2">
      <c r="A209" t="s">
        <v>215</v>
      </c>
      <c r="B209" s="3">
        <f ca="1">TODAY()-2312</f>
        <v>42295</v>
      </c>
      <c r="C209" s="4">
        <v>314000</v>
      </c>
      <c r="D209" t="b">
        <v>1</v>
      </c>
    </row>
    <row r="210" spans="1:4" x14ac:dyDescent="0.2">
      <c r="A210" t="s">
        <v>216</v>
      </c>
      <c r="B210" s="3">
        <f ca="1">TODAY()-3938</f>
        <v>40669</v>
      </c>
      <c r="C210" s="4">
        <v>277000</v>
      </c>
      <c r="D210" t="b">
        <v>1</v>
      </c>
    </row>
    <row r="211" spans="1:4" x14ac:dyDescent="0.2">
      <c r="A211" t="s">
        <v>217</v>
      </c>
      <c r="B211" s="3">
        <f ca="1">TODAY()-671</f>
        <v>43936</v>
      </c>
      <c r="C211" s="4">
        <v>234000</v>
      </c>
      <c r="D211" t="b">
        <v>0</v>
      </c>
    </row>
    <row r="212" spans="1:4" x14ac:dyDescent="0.2">
      <c r="A212" t="s">
        <v>218</v>
      </c>
      <c r="B212" s="3">
        <f ca="1">TODAY()-284</f>
        <v>44323</v>
      </c>
      <c r="C212" s="4">
        <v>256000</v>
      </c>
      <c r="D212" t="b">
        <v>0</v>
      </c>
    </row>
    <row r="213" spans="1:4" x14ac:dyDescent="0.2">
      <c r="A213" t="s">
        <v>219</v>
      </c>
      <c r="B213" s="3">
        <f ca="1">TODAY()-1767</f>
        <v>42840</v>
      </c>
      <c r="C213" s="4">
        <v>271000</v>
      </c>
      <c r="D213" t="b">
        <v>0</v>
      </c>
    </row>
    <row r="214" spans="1:4" x14ac:dyDescent="0.2">
      <c r="A214" t="s">
        <v>220</v>
      </c>
      <c r="B214" s="3">
        <f ca="1">TODAY()-2063</f>
        <v>42544</v>
      </c>
      <c r="C214" s="4">
        <v>254000</v>
      </c>
      <c r="D214" t="b">
        <v>0</v>
      </c>
    </row>
    <row r="215" spans="1:4" x14ac:dyDescent="0.2">
      <c r="A215" t="s">
        <v>221</v>
      </c>
      <c r="B215" s="3">
        <f ca="1">TODAY()-3959</f>
        <v>40648</v>
      </c>
      <c r="C215" s="4">
        <v>223000</v>
      </c>
      <c r="D215" t="b">
        <v>1</v>
      </c>
    </row>
    <row r="216" spans="1:4" x14ac:dyDescent="0.2">
      <c r="A216" t="s">
        <v>222</v>
      </c>
      <c r="B216" s="3">
        <f ca="1">TODAY()-3990</f>
        <v>40617</v>
      </c>
      <c r="C216" s="4">
        <v>319000</v>
      </c>
      <c r="D216" t="b">
        <v>1</v>
      </c>
    </row>
    <row r="217" spans="1:4" x14ac:dyDescent="0.2">
      <c r="A217" t="s">
        <v>223</v>
      </c>
      <c r="B217" s="3">
        <f ca="1">TODAY()-2654</f>
        <v>41953</v>
      </c>
      <c r="C217" s="4">
        <v>264000</v>
      </c>
      <c r="D217" t="b">
        <v>0</v>
      </c>
    </row>
    <row r="218" spans="1:4" x14ac:dyDescent="0.2">
      <c r="A218" t="s">
        <v>224</v>
      </c>
      <c r="B218" s="3">
        <f ca="1">TODAY()-1320</f>
        <v>43287</v>
      </c>
      <c r="C218" s="4">
        <v>327000</v>
      </c>
      <c r="D218" t="b">
        <v>0</v>
      </c>
    </row>
    <row r="219" spans="1:4" x14ac:dyDescent="0.2">
      <c r="A219" t="s">
        <v>225</v>
      </c>
      <c r="B219" s="3">
        <f ca="1">TODAY()-489</f>
        <v>44118</v>
      </c>
      <c r="C219" s="4">
        <v>229000</v>
      </c>
      <c r="D219" t="b">
        <v>0</v>
      </c>
    </row>
    <row r="220" spans="1:4" x14ac:dyDescent="0.2">
      <c r="A220" t="s">
        <v>226</v>
      </c>
      <c r="B220" s="3">
        <f ca="1">TODAY()-4184</f>
        <v>40423</v>
      </c>
      <c r="C220" s="4">
        <v>288000</v>
      </c>
      <c r="D220" t="b">
        <v>0</v>
      </c>
    </row>
    <row r="221" spans="1:4" x14ac:dyDescent="0.2">
      <c r="A221" t="s">
        <v>227</v>
      </c>
      <c r="B221" s="3">
        <f ca="1">TODAY()-3011</f>
        <v>41596</v>
      </c>
      <c r="C221" s="4">
        <v>223000</v>
      </c>
      <c r="D221" t="b">
        <v>1</v>
      </c>
    </row>
    <row r="222" spans="1:4" x14ac:dyDescent="0.2">
      <c r="A222" t="s">
        <v>228</v>
      </c>
      <c r="B222" s="3">
        <f ca="1">TODAY()-1367</f>
        <v>43240</v>
      </c>
      <c r="C222" s="4">
        <v>296000</v>
      </c>
      <c r="D222" t="b">
        <v>0</v>
      </c>
    </row>
    <row r="223" spans="1:4" x14ac:dyDescent="0.2">
      <c r="A223" t="s">
        <v>229</v>
      </c>
      <c r="B223" s="3">
        <f ca="1">TODAY()-130</f>
        <v>44477</v>
      </c>
      <c r="C223" s="4">
        <v>288000</v>
      </c>
      <c r="D223" t="b">
        <v>0</v>
      </c>
    </row>
    <row r="224" spans="1:4" x14ac:dyDescent="0.2">
      <c r="A224" t="s">
        <v>230</v>
      </c>
      <c r="B224" s="3">
        <f ca="1">TODAY()-2195</f>
        <v>42412</v>
      </c>
      <c r="C224" s="4">
        <v>292000</v>
      </c>
      <c r="D224" t="b">
        <v>1</v>
      </c>
    </row>
    <row r="225" spans="1:4" x14ac:dyDescent="0.2">
      <c r="A225" t="s">
        <v>231</v>
      </c>
      <c r="B225" s="3">
        <f ca="1">TODAY()-3502</f>
        <v>41105</v>
      </c>
      <c r="C225" s="4">
        <v>340000</v>
      </c>
      <c r="D225" t="b">
        <v>1</v>
      </c>
    </row>
    <row r="226" spans="1:4" x14ac:dyDescent="0.2">
      <c r="A226" t="s">
        <v>232</v>
      </c>
      <c r="B226" s="3">
        <f ca="1">TODAY()-3721</f>
        <v>40886</v>
      </c>
      <c r="C226" s="4">
        <v>260000</v>
      </c>
      <c r="D226" t="b">
        <v>0</v>
      </c>
    </row>
    <row r="227" spans="1:4" x14ac:dyDescent="0.2">
      <c r="A227" t="s">
        <v>233</v>
      </c>
      <c r="B227" s="3">
        <f ca="1">TODAY()-1905</f>
        <v>42702</v>
      </c>
      <c r="C227" s="4">
        <v>327000</v>
      </c>
      <c r="D227" t="b">
        <v>0</v>
      </c>
    </row>
    <row r="228" spans="1:4" x14ac:dyDescent="0.2">
      <c r="A228" t="s">
        <v>234</v>
      </c>
      <c r="B228" s="3">
        <f ca="1">TODAY()-3637</f>
        <v>40970</v>
      </c>
      <c r="C228" s="4">
        <v>330000</v>
      </c>
      <c r="D228" t="b">
        <v>0</v>
      </c>
    </row>
    <row r="229" spans="1:4" x14ac:dyDescent="0.2">
      <c r="A229" t="s">
        <v>235</v>
      </c>
      <c r="B229" s="3">
        <f ca="1">TODAY()-815</f>
        <v>43792</v>
      </c>
      <c r="C229" s="4">
        <v>341000</v>
      </c>
      <c r="D229" t="b">
        <v>0</v>
      </c>
    </row>
    <row r="230" spans="1:4" x14ac:dyDescent="0.2">
      <c r="A230" t="s">
        <v>236</v>
      </c>
      <c r="B230" s="3">
        <f ca="1">TODAY()-4010</f>
        <v>40597</v>
      </c>
      <c r="C230" s="4">
        <v>288000</v>
      </c>
      <c r="D230" t="b">
        <v>1</v>
      </c>
    </row>
    <row r="231" spans="1:4" x14ac:dyDescent="0.2">
      <c r="A231" t="s">
        <v>237</v>
      </c>
      <c r="B231" s="3">
        <f ca="1">TODAY()-3521</f>
        <v>41086</v>
      </c>
      <c r="C231" s="4">
        <v>240000</v>
      </c>
      <c r="D231" t="b">
        <v>1</v>
      </c>
    </row>
    <row r="232" spans="1:4" x14ac:dyDescent="0.2">
      <c r="A232" t="s">
        <v>238</v>
      </c>
      <c r="B232" s="3">
        <f ca="1">TODAY()-1224</f>
        <v>43383</v>
      </c>
      <c r="C232" s="4">
        <v>240000</v>
      </c>
      <c r="D232" t="b">
        <v>0</v>
      </c>
    </row>
    <row r="233" spans="1:4" x14ac:dyDescent="0.2">
      <c r="A233" t="s">
        <v>239</v>
      </c>
      <c r="B233" s="3">
        <f ca="1">TODAY()-3579</f>
        <v>41028</v>
      </c>
      <c r="C233" s="4">
        <v>217000</v>
      </c>
      <c r="D233" t="b">
        <v>0</v>
      </c>
    </row>
    <row r="234" spans="1:4" x14ac:dyDescent="0.2">
      <c r="A234" t="s">
        <v>240</v>
      </c>
      <c r="B234" s="3">
        <f ca="1">TODAY()-2071</f>
        <v>42536</v>
      </c>
      <c r="C234" s="4">
        <v>214000</v>
      </c>
      <c r="D234" t="b">
        <v>1</v>
      </c>
    </row>
    <row r="235" spans="1:4" x14ac:dyDescent="0.2">
      <c r="A235" t="s">
        <v>241</v>
      </c>
      <c r="B235" s="3">
        <f ca="1">TODAY()-549</f>
        <v>44058</v>
      </c>
      <c r="C235" s="4">
        <v>338000</v>
      </c>
      <c r="D235" t="b">
        <v>0</v>
      </c>
    </row>
    <row r="236" spans="1:4" x14ac:dyDescent="0.2">
      <c r="A236" t="s">
        <v>242</v>
      </c>
      <c r="B236" s="3">
        <f ca="1">TODAY()-4395</f>
        <v>40212</v>
      </c>
      <c r="C236" s="4">
        <v>220000</v>
      </c>
      <c r="D236" t="b">
        <v>1</v>
      </c>
    </row>
    <row r="237" spans="1:4" x14ac:dyDescent="0.2">
      <c r="A237" t="s">
        <v>243</v>
      </c>
      <c r="B237" s="3">
        <f ca="1">TODAY()-3572</f>
        <v>41035</v>
      </c>
      <c r="C237" s="4">
        <v>338000</v>
      </c>
      <c r="D237" t="b">
        <v>0</v>
      </c>
    </row>
    <row r="238" spans="1:4" x14ac:dyDescent="0.2">
      <c r="A238" t="s">
        <v>244</v>
      </c>
      <c r="B238" s="3">
        <f ca="1">TODAY()-1870</f>
        <v>42737</v>
      </c>
      <c r="C238" s="4">
        <v>333000</v>
      </c>
      <c r="D238" t="b">
        <v>1</v>
      </c>
    </row>
    <row r="239" spans="1:4" x14ac:dyDescent="0.2">
      <c r="A239" t="s">
        <v>245</v>
      </c>
      <c r="B239" s="3">
        <f ca="1">TODAY()-1673</f>
        <v>42934</v>
      </c>
      <c r="C239" s="4">
        <v>223000</v>
      </c>
      <c r="D239" t="b">
        <v>0</v>
      </c>
    </row>
    <row r="240" spans="1:4" x14ac:dyDescent="0.2">
      <c r="A240" t="s">
        <v>246</v>
      </c>
      <c r="B240" s="3">
        <f ca="1">TODAY()-2828</f>
        <v>41779</v>
      </c>
      <c r="C240" s="4">
        <v>307000</v>
      </c>
      <c r="D240" t="b">
        <v>0</v>
      </c>
    </row>
    <row r="241" spans="1:4" x14ac:dyDescent="0.2">
      <c r="A241" t="s">
        <v>247</v>
      </c>
      <c r="B241" s="3">
        <f ca="1">TODAY()-1698</f>
        <v>42909</v>
      </c>
      <c r="C241" s="4">
        <v>262000</v>
      </c>
      <c r="D241" t="b">
        <v>0</v>
      </c>
    </row>
    <row r="242" spans="1:4" x14ac:dyDescent="0.2">
      <c r="A242" t="s">
        <v>248</v>
      </c>
      <c r="B242" s="3">
        <f ca="1">TODAY()-384</f>
        <v>44223</v>
      </c>
      <c r="C242" s="4">
        <v>315000</v>
      </c>
      <c r="D242" t="b">
        <v>0</v>
      </c>
    </row>
    <row r="243" spans="1:4" x14ac:dyDescent="0.2">
      <c r="A243" t="s">
        <v>249</v>
      </c>
      <c r="B243" s="3">
        <f ca="1">TODAY()-744</f>
        <v>43863</v>
      </c>
      <c r="C243" s="4">
        <v>316000</v>
      </c>
      <c r="D243" t="b">
        <v>0</v>
      </c>
    </row>
    <row r="244" spans="1:4" x14ac:dyDescent="0.2">
      <c r="A244" t="s">
        <v>250</v>
      </c>
      <c r="B244" s="3">
        <f ca="1">TODAY()-817</f>
        <v>43790</v>
      </c>
      <c r="C244" s="4">
        <v>314000</v>
      </c>
      <c r="D244" t="b">
        <v>0</v>
      </c>
    </row>
    <row r="245" spans="1:4" x14ac:dyDescent="0.2">
      <c r="A245" t="s">
        <v>251</v>
      </c>
      <c r="B245" s="3">
        <f ca="1">TODAY()-2672</f>
        <v>41935</v>
      </c>
      <c r="C245" s="4">
        <v>345000</v>
      </c>
      <c r="D245" t="b">
        <v>1</v>
      </c>
    </row>
    <row r="246" spans="1:4" x14ac:dyDescent="0.2">
      <c r="A246" t="s">
        <v>252</v>
      </c>
      <c r="B246" s="3">
        <f ca="1">TODAY()-3175</f>
        <v>41432</v>
      </c>
      <c r="C246" s="4">
        <v>276000</v>
      </c>
      <c r="D246" t="b">
        <v>0</v>
      </c>
    </row>
    <row r="247" spans="1:4" x14ac:dyDescent="0.2">
      <c r="A247" t="s">
        <v>253</v>
      </c>
      <c r="B247" s="3">
        <f ca="1">TODAY()-4110</f>
        <v>40497</v>
      </c>
      <c r="C247" s="4">
        <v>308000</v>
      </c>
      <c r="D247" t="b">
        <v>1</v>
      </c>
    </row>
    <row r="248" spans="1:4" x14ac:dyDescent="0.2">
      <c r="A248" t="s">
        <v>254</v>
      </c>
      <c r="B248" s="3">
        <f ca="1">TODAY()-3237</f>
        <v>41370</v>
      </c>
      <c r="C248" s="4">
        <v>286000</v>
      </c>
      <c r="D248" t="b">
        <v>0</v>
      </c>
    </row>
    <row r="249" spans="1:4" x14ac:dyDescent="0.2">
      <c r="A249" t="s">
        <v>255</v>
      </c>
      <c r="B249" s="3">
        <f ca="1">TODAY()-4417</f>
        <v>40190</v>
      </c>
      <c r="C249" s="4">
        <v>328000</v>
      </c>
      <c r="D249" t="b">
        <v>0</v>
      </c>
    </row>
    <row r="250" spans="1:4" x14ac:dyDescent="0.2">
      <c r="A250" t="s">
        <v>256</v>
      </c>
      <c r="B250" s="3">
        <f ca="1">TODAY()-1603</f>
        <v>43004</v>
      </c>
      <c r="C250" s="4">
        <v>256000</v>
      </c>
      <c r="D250" t="b">
        <v>1</v>
      </c>
    </row>
    <row r="251" spans="1:4" x14ac:dyDescent="0.2">
      <c r="A251" t="s">
        <v>257</v>
      </c>
      <c r="B251" s="3">
        <f ca="1">TODAY()-2621</f>
        <v>41986</v>
      </c>
      <c r="C251" s="4">
        <v>337000</v>
      </c>
      <c r="D251" t="b">
        <v>0</v>
      </c>
    </row>
    <row r="252" spans="1:4" x14ac:dyDescent="0.2">
      <c r="A252" t="s">
        <v>258</v>
      </c>
      <c r="B252" s="3">
        <f ca="1">TODAY()-1385</f>
        <v>43222</v>
      </c>
      <c r="C252" s="4">
        <v>277000</v>
      </c>
      <c r="D252" t="b">
        <v>1</v>
      </c>
    </row>
    <row r="253" spans="1:4" x14ac:dyDescent="0.2">
      <c r="A253" t="s">
        <v>259</v>
      </c>
      <c r="B253" s="3">
        <f ca="1">TODAY()-1361</f>
        <v>43246</v>
      </c>
      <c r="C253" s="4">
        <v>312000</v>
      </c>
      <c r="D253" t="b">
        <v>0</v>
      </c>
    </row>
    <row r="254" spans="1:4" x14ac:dyDescent="0.2">
      <c r="A254" t="s">
        <v>260</v>
      </c>
      <c r="B254" s="3">
        <f ca="1">TODAY()-1885</f>
        <v>42722</v>
      </c>
      <c r="C254" s="4">
        <v>325000</v>
      </c>
      <c r="D254" t="b">
        <v>0</v>
      </c>
    </row>
    <row r="255" spans="1:4" x14ac:dyDescent="0.2">
      <c r="A255" t="s">
        <v>261</v>
      </c>
      <c r="B255" s="3">
        <f ca="1">TODAY()-1320</f>
        <v>43287</v>
      </c>
      <c r="C255" s="4">
        <v>246000</v>
      </c>
      <c r="D255" t="b">
        <v>0</v>
      </c>
    </row>
    <row r="256" spans="1:4" x14ac:dyDescent="0.2">
      <c r="A256" t="s">
        <v>262</v>
      </c>
      <c r="B256" s="3">
        <f ca="1">TODAY()-4429</f>
        <v>40178</v>
      </c>
      <c r="C256" s="4">
        <v>225000</v>
      </c>
      <c r="D256" t="b">
        <v>1</v>
      </c>
    </row>
    <row r="257" spans="1:4" x14ac:dyDescent="0.2">
      <c r="A257" t="s">
        <v>263</v>
      </c>
      <c r="B257" s="3">
        <f ca="1">TODAY()-1627</f>
        <v>42980</v>
      </c>
      <c r="C257" s="4">
        <v>218000</v>
      </c>
      <c r="D257" t="b">
        <v>0</v>
      </c>
    </row>
    <row r="258" spans="1:4" x14ac:dyDescent="0.2">
      <c r="A258" t="s">
        <v>264</v>
      </c>
      <c r="B258" s="3">
        <f ca="1">TODAY()-3555</f>
        <v>41052</v>
      </c>
      <c r="C258" s="4">
        <v>279000</v>
      </c>
      <c r="D258" t="b">
        <v>0</v>
      </c>
    </row>
    <row r="259" spans="1:4" x14ac:dyDescent="0.2">
      <c r="A259" t="s">
        <v>265</v>
      </c>
      <c r="B259" s="3">
        <f ca="1">TODAY()-3636</f>
        <v>40971</v>
      </c>
      <c r="C259" s="4">
        <v>208000</v>
      </c>
      <c r="D259" t="b">
        <v>1</v>
      </c>
    </row>
    <row r="260" spans="1:4" x14ac:dyDescent="0.2">
      <c r="A260" t="s">
        <v>266</v>
      </c>
      <c r="B260" s="3">
        <f ca="1">TODAY()-69</f>
        <v>44538</v>
      </c>
      <c r="C260" s="4">
        <v>260000</v>
      </c>
      <c r="D260" t="b">
        <v>0</v>
      </c>
    </row>
    <row r="261" spans="1:4" x14ac:dyDescent="0.2">
      <c r="A261" t="s">
        <v>267</v>
      </c>
      <c r="B261" s="3">
        <f ca="1">TODAY()-654</f>
        <v>43953</v>
      </c>
      <c r="C261" s="4">
        <v>261000</v>
      </c>
      <c r="D261" t="b">
        <v>1</v>
      </c>
    </row>
    <row r="262" spans="1:4" x14ac:dyDescent="0.2">
      <c r="A262" t="s">
        <v>268</v>
      </c>
      <c r="B262" s="3">
        <f ca="1">TODAY()-4183</f>
        <v>40424</v>
      </c>
      <c r="C262" s="4">
        <v>307000</v>
      </c>
      <c r="D262" t="b">
        <v>0</v>
      </c>
    </row>
    <row r="263" spans="1:4" x14ac:dyDescent="0.2">
      <c r="A263" t="s">
        <v>269</v>
      </c>
      <c r="B263" s="3">
        <f ca="1">TODAY()-2072</f>
        <v>42535</v>
      </c>
      <c r="C263" s="4">
        <v>243000</v>
      </c>
      <c r="D263" t="b">
        <v>0</v>
      </c>
    </row>
    <row r="264" spans="1:4" x14ac:dyDescent="0.2">
      <c r="A264" t="s">
        <v>270</v>
      </c>
      <c r="B264" s="3">
        <f ca="1">TODAY()-879</f>
        <v>43728</v>
      </c>
      <c r="C264" s="4">
        <v>349000</v>
      </c>
      <c r="D264" t="b">
        <v>0</v>
      </c>
    </row>
    <row r="265" spans="1:4" x14ac:dyDescent="0.2">
      <c r="A265" t="s">
        <v>271</v>
      </c>
      <c r="B265" s="3">
        <f ca="1">TODAY()-4038</f>
        <v>40569</v>
      </c>
      <c r="C265" s="4">
        <v>344000</v>
      </c>
      <c r="D265" t="b">
        <v>1</v>
      </c>
    </row>
    <row r="266" spans="1:4" x14ac:dyDescent="0.2">
      <c r="A266" t="s">
        <v>272</v>
      </c>
      <c r="B266" s="3">
        <f ca="1">TODAY()-4197</f>
        <v>40410</v>
      </c>
      <c r="C266" s="4">
        <v>251000</v>
      </c>
      <c r="D266" t="b">
        <v>1</v>
      </c>
    </row>
    <row r="267" spans="1:4" x14ac:dyDescent="0.2">
      <c r="A267" t="s">
        <v>273</v>
      </c>
      <c r="B267" s="3">
        <f ca="1">TODAY()-1970</f>
        <v>42637</v>
      </c>
      <c r="C267" s="4">
        <v>307000</v>
      </c>
      <c r="D267" t="b">
        <v>0</v>
      </c>
    </row>
    <row r="268" spans="1:4" x14ac:dyDescent="0.2">
      <c r="A268" t="s">
        <v>207</v>
      </c>
      <c r="B268" s="3">
        <f ca="1">TODAY()-1502</f>
        <v>43105</v>
      </c>
      <c r="C268" s="4">
        <v>293000</v>
      </c>
      <c r="D268" t="b">
        <v>0</v>
      </c>
    </row>
    <row r="269" spans="1:4" x14ac:dyDescent="0.2">
      <c r="A269" t="s">
        <v>274</v>
      </c>
      <c r="B269" s="3">
        <f ca="1">TODAY()-1154</f>
        <v>43453</v>
      </c>
      <c r="C269" s="4">
        <v>246000</v>
      </c>
      <c r="D269" t="b">
        <v>0</v>
      </c>
    </row>
    <row r="270" spans="1:4" x14ac:dyDescent="0.2">
      <c r="A270" t="s">
        <v>275</v>
      </c>
      <c r="B270" s="3">
        <f ca="1">TODAY()-2585</f>
        <v>42022</v>
      </c>
      <c r="C270" s="4">
        <v>314000</v>
      </c>
      <c r="D270" t="b">
        <v>1</v>
      </c>
    </row>
    <row r="271" spans="1:4" x14ac:dyDescent="0.2">
      <c r="A271" t="s">
        <v>276</v>
      </c>
      <c r="B271" s="3">
        <f ca="1">TODAY()-96</f>
        <v>44511</v>
      </c>
      <c r="C271" s="4">
        <v>258000</v>
      </c>
      <c r="D271" t="b">
        <v>0</v>
      </c>
    </row>
    <row r="272" spans="1:4" x14ac:dyDescent="0.2">
      <c r="A272" t="s">
        <v>277</v>
      </c>
      <c r="B272" s="3">
        <f ca="1">TODAY()-3944</f>
        <v>40663</v>
      </c>
      <c r="C272" s="4">
        <v>262000</v>
      </c>
      <c r="D272" t="b">
        <v>0</v>
      </c>
    </row>
    <row r="273" spans="1:4" x14ac:dyDescent="0.2">
      <c r="A273" t="s">
        <v>278</v>
      </c>
      <c r="B273" s="3">
        <f ca="1">TODAY()-3757</f>
        <v>40850</v>
      </c>
      <c r="C273" s="4">
        <v>294000</v>
      </c>
      <c r="D273" t="b">
        <v>0</v>
      </c>
    </row>
    <row r="274" spans="1:4" x14ac:dyDescent="0.2">
      <c r="A274" t="s">
        <v>279</v>
      </c>
      <c r="B274" s="3">
        <f ca="1">TODAY()-4420</f>
        <v>40187</v>
      </c>
      <c r="C274" s="4">
        <v>252000</v>
      </c>
      <c r="D274" t="b">
        <v>0</v>
      </c>
    </row>
    <row r="275" spans="1:4" x14ac:dyDescent="0.2">
      <c r="A275" t="s">
        <v>280</v>
      </c>
      <c r="B275" s="3">
        <f ca="1">TODAY()-402</f>
        <v>44205</v>
      </c>
      <c r="C275" s="4">
        <v>291000</v>
      </c>
      <c r="D275" t="b">
        <v>0</v>
      </c>
    </row>
    <row r="276" spans="1:4" x14ac:dyDescent="0.2">
      <c r="A276" t="s">
        <v>281</v>
      </c>
      <c r="B276" s="3">
        <f ca="1">TODAY()-1998</f>
        <v>42609</v>
      </c>
      <c r="C276" s="4">
        <v>220000</v>
      </c>
      <c r="D276" t="b">
        <v>1</v>
      </c>
    </row>
    <row r="277" spans="1:4" x14ac:dyDescent="0.2">
      <c r="A277" t="s">
        <v>282</v>
      </c>
      <c r="B277" s="3">
        <f ca="1">TODAY()-484</f>
        <v>44123</v>
      </c>
      <c r="C277" s="4">
        <v>254000</v>
      </c>
      <c r="D277" t="b">
        <v>1</v>
      </c>
    </row>
    <row r="278" spans="1:4" x14ac:dyDescent="0.2">
      <c r="A278" t="s">
        <v>283</v>
      </c>
      <c r="B278" s="3">
        <f ca="1">TODAY()-2723</f>
        <v>41884</v>
      </c>
      <c r="C278" s="4">
        <v>340000</v>
      </c>
      <c r="D278" t="b">
        <v>0</v>
      </c>
    </row>
    <row r="279" spans="1:4" x14ac:dyDescent="0.2">
      <c r="A279" t="s">
        <v>284</v>
      </c>
      <c r="B279" s="3">
        <f ca="1">TODAY()-2540</f>
        <v>42067</v>
      </c>
      <c r="C279" s="4">
        <v>223000</v>
      </c>
      <c r="D279" t="b">
        <v>0</v>
      </c>
    </row>
    <row r="280" spans="1:4" x14ac:dyDescent="0.2">
      <c r="A280" t="s">
        <v>285</v>
      </c>
      <c r="B280" s="3">
        <f ca="1">TODAY()-3254</f>
        <v>41353</v>
      </c>
      <c r="C280" s="4">
        <v>282000</v>
      </c>
      <c r="D280" t="b">
        <v>1</v>
      </c>
    </row>
    <row r="281" spans="1:4" x14ac:dyDescent="0.2">
      <c r="A281" t="s">
        <v>286</v>
      </c>
      <c r="B281" s="3">
        <f ca="1">TODAY()-2533</f>
        <v>42074</v>
      </c>
      <c r="C281" s="4">
        <v>336000</v>
      </c>
      <c r="D281" t="b">
        <v>1</v>
      </c>
    </row>
    <row r="282" spans="1:4" x14ac:dyDescent="0.2">
      <c r="A282" t="s">
        <v>287</v>
      </c>
      <c r="B282" s="3">
        <f ca="1">TODAY()-3501</f>
        <v>41106</v>
      </c>
      <c r="C282" s="4">
        <v>293000</v>
      </c>
      <c r="D282" t="b">
        <v>0</v>
      </c>
    </row>
    <row r="283" spans="1:4" x14ac:dyDescent="0.2">
      <c r="A283" t="s">
        <v>288</v>
      </c>
      <c r="B283" s="3">
        <f ca="1">TODAY()-1834</f>
        <v>42773</v>
      </c>
      <c r="C283" s="4">
        <v>295000</v>
      </c>
      <c r="D283" t="b">
        <v>0</v>
      </c>
    </row>
    <row r="284" spans="1:4" x14ac:dyDescent="0.2">
      <c r="A284" t="s">
        <v>289</v>
      </c>
      <c r="B284" s="3">
        <f ca="1">TODAY()-3557</f>
        <v>41050</v>
      </c>
      <c r="C284" s="4">
        <v>223000</v>
      </c>
      <c r="D284" t="b">
        <v>1</v>
      </c>
    </row>
    <row r="285" spans="1:4" x14ac:dyDescent="0.2">
      <c r="A285" t="s">
        <v>290</v>
      </c>
      <c r="B285" s="3">
        <f ca="1">TODAY()-2438</f>
        <v>42169</v>
      </c>
      <c r="C285" s="4">
        <v>285000</v>
      </c>
      <c r="D285" t="b">
        <v>1</v>
      </c>
    </row>
    <row r="286" spans="1:4" x14ac:dyDescent="0.2">
      <c r="A286" t="s">
        <v>291</v>
      </c>
      <c r="B286" s="3">
        <f ca="1">TODAY()-1495</f>
        <v>43112</v>
      </c>
      <c r="C286" s="4">
        <v>256000</v>
      </c>
      <c r="D286" t="b">
        <v>1</v>
      </c>
    </row>
    <row r="287" spans="1:4" x14ac:dyDescent="0.2">
      <c r="A287" t="s">
        <v>292</v>
      </c>
      <c r="B287" s="3">
        <f ca="1">TODAY()-388</f>
        <v>44219</v>
      </c>
      <c r="C287" s="4">
        <v>219000</v>
      </c>
      <c r="D287" t="b">
        <v>1</v>
      </c>
    </row>
    <row r="288" spans="1:4" x14ac:dyDescent="0.2">
      <c r="A288" t="s">
        <v>203</v>
      </c>
      <c r="B288" s="3">
        <f ca="1">TODAY()-1877</f>
        <v>42730</v>
      </c>
      <c r="C288" s="4">
        <v>280000</v>
      </c>
      <c r="D288" t="b">
        <v>0</v>
      </c>
    </row>
    <row r="289" spans="1:4" x14ac:dyDescent="0.2">
      <c r="A289" t="s">
        <v>293</v>
      </c>
      <c r="B289" s="3">
        <f ca="1">TODAY()-1945</f>
        <v>42662</v>
      </c>
      <c r="C289" s="4">
        <v>207000</v>
      </c>
      <c r="D289" t="b">
        <v>0</v>
      </c>
    </row>
    <row r="290" spans="1:4" x14ac:dyDescent="0.2">
      <c r="A290" t="s">
        <v>294</v>
      </c>
      <c r="B290" s="3">
        <f ca="1">TODAY()-1586</f>
        <v>43021</v>
      </c>
      <c r="C290" s="4">
        <v>222000</v>
      </c>
      <c r="D290" t="b">
        <v>0</v>
      </c>
    </row>
    <row r="291" spans="1:4" x14ac:dyDescent="0.2">
      <c r="A291" t="s">
        <v>295</v>
      </c>
      <c r="B291" s="3">
        <f ca="1">TODAY()-4476</f>
        <v>40131</v>
      </c>
      <c r="C291" s="4">
        <v>327000</v>
      </c>
      <c r="D291" t="b">
        <v>1</v>
      </c>
    </row>
    <row r="292" spans="1:4" x14ac:dyDescent="0.2">
      <c r="A292" t="s">
        <v>296</v>
      </c>
      <c r="B292" s="3">
        <f ca="1">TODAY()-4023</f>
        <v>40584</v>
      </c>
      <c r="C292" s="4">
        <v>239000</v>
      </c>
      <c r="D292" t="b">
        <v>0</v>
      </c>
    </row>
    <row r="293" spans="1:4" x14ac:dyDescent="0.2">
      <c r="A293" t="s">
        <v>297</v>
      </c>
      <c r="B293" s="3">
        <f ca="1">TODAY()-4443</f>
        <v>40164</v>
      </c>
      <c r="C293" s="4">
        <v>217000</v>
      </c>
      <c r="D293" t="b">
        <v>0</v>
      </c>
    </row>
    <row r="294" spans="1:4" x14ac:dyDescent="0.2">
      <c r="A294" t="s">
        <v>298</v>
      </c>
      <c r="B294" s="3">
        <f ca="1">TODAY()-3846</f>
        <v>40761</v>
      </c>
      <c r="C294" s="4">
        <v>238000</v>
      </c>
      <c r="D294" t="b">
        <v>1</v>
      </c>
    </row>
    <row r="295" spans="1:4" x14ac:dyDescent="0.2">
      <c r="A295" t="s">
        <v>299</v>
      </c>
      <c r="B295" s="3">
        <f ca="1">TODAY()-3403</f>
        <v>41204</v>
      </c>
      <c r="C295" s="4">
        <v>310000</v>
      </c>
      <c r="D295" t="b">
        <v>0</v>
      </c>
    </row>
    <row r="296" spans="1:4" x14ac:dyDescent="0.2">
      <c r="A296" t="s">
        <v>300</v>
      </c>
      <c r="B296" s="3">
        <f ca="1">TODAY()-1910</f>
        <v>42697</v>
      </c>
      <c r="C296" s="4">
        <v>281000</v>
      </c>
      <c r="D296" t="b">
        <v>0</v>
      </c>
    </row>
    <row r="297" spans="1:4" x14ac:dyDescent="0.2">
      <c r="A297" t="s">
        <v>301</v>
      </c>
      <c r="B297" s="3">
        <f ca="1">TODAY()-2215</f>
        <v>42392</v>
      </c>
      <c r="C297" s="4">
        <v>343000</v>
      </c>
      <c r="D297" t="b">
        <v>0</v>
      </c>
    </row>
    <row r="298" spans="1:4" x14ac:dyDescent="0.2">
      <c r="A298" t="s">
        <v>302</v>
      </c>
      <c r="B298" s="3">
        <f ca="1">TODAY()-2927</f>
        <v>41680</v>
      </c>
      <c r="C298" s="4">
        <v>228000</v>
      </c>
      <c r="D298" t="b">
        <v>0</v>
      </c>
    </row>
    <row r="299" spans="1:4" x14ac:dyDescent="0.2">
      <c r="A299" t="s">
        <v>303</v>
      </c>
      <c r="B299" s="3">
        <f ca="1">TODAY()-2004</f>
        <v>42603</v>
      </c>
      <c r="C299" s="4">
        <v>222000</v>
      </c>
      <c r="D299" t="b">
        <v>1</v>
      </c>
    </row>
    <row r="300" spans="1:4" x14ac:dyDescent="0.2">
      <c r="A300" t="s">
        <v>304</v>
      </c>
      <c r="B300" s="3">
        <f ca="1">TODAY()-2555</f>
        <v>42052</v>
      </c>
      <c r="C300" s="4">
        <v>282000</v>
      </c>
      <c r="D300" t="b">
        <v>0</v>
      </c>
    </row>
    <row r="301" spans="1:4" x14ac:dyDescent="0.2">
      <c r="A301" t="s">
        <v>305</v>
      </c>
      <c r="B301" s="3">
        <f ca="1">TODAY()-2206</f>
        <v>42401</v>
      </c>
      <c r="C301" s="4">
        <v>215000</v>
      </c>
      <c r="D301" t="b">
        <v>1</v>
      </c>
    </row>
    <row r="302" spans="1:4" x14ac:dyDescent="0.2">
      <c r="A302" t="s">
        <v>306</v>
      </c>
      <c r="B302" s="3">
        <f ca="1">TODAY()-1496</f>
        <v>43111</v>
      </c>
      <c r="C302" s="4">
        <v>335000</v>
      </c>
      <c r="D302" t="b">
        <v>0</v>
      </c>
    </row>
    <row r="303" spans="1:4" x14ac:dyDescent="0.2">
      <c r="A303" t="s">
        <v>307</v>
      </c>
      <c r="B303" s="3">
        <f ca="1">TODAY()-1954</f>
        <v>42653</v>
      </c>
      <c r="C303" s="4">
        <v>260000</v>
      </c>
      <c r="D303" t="b">
        <v>0</v>
      </c>
    </row>
    <row r="304" spans="1:4" x14ac:dyDescent="0.2">
      <c r="A304" t="s">
        <v>308</v>
      </c>
      <c r="B304" s="3">
        <f ca="1">TODAY()-3823</f>
        <v>40784</v>
      </c>
      <c r="C304" s="4">
        <v>260000</v>
      </c>
      <c r="D304" t="b">
        <v>1</v>
      </c>
    </row>
    <row r="305" spans="1:4" x14ac:dyDescent="0.2">
      <c r="A305" t="s">
        <v>309</v>
      </c>
      <c r="B305" s="3">
        <f ca="1">TODAY()-4399</f>
        <v>40208</v>
      </c>
      <c r="C305" s="4">
        <v>282000</v>
      </c>
      <c r="D305" t="b">
        <v>1</v>
      </c>
    </row>
    <row r="306" spans="1:4" x14ac:dyDescent="0.2">
      <c r="A306" t="s">
        <v>310</v>
      </c>
      <c r="B306" s="3">
        <f ca="1">TODAY()-1288</f>
        <v>43319</v>
      </c>
      <c r="C306" s="4">
        <v>348000</v>
      </c>
      <c r="D306" t="b">
        <v>0</v>
      </c>
    </row>
    <row r="307" spans="1:4" x14ac:dyDescent="0.2">
      <c r="A307" t="s">
        <v>311</v>
      </c>
      <c r="B307" s="3">
        <f ca="1">TODAY()-1959</f>
        <v>42648</v>
      </c>
      <c r="C307" s="4">
        <v>292000</v>
      </c>
      <c r="D307" t="b">
        <v>0</v>
      </c>
    </row>
    <row r="308" spans="1:4" x14ac:dyDescent="0.2">
      <c r="A308" t="s">
        <v>312</v>
      </c>
      <c r="B308" s="3">
        <f ca="1">TODAY()-4480</f>
        <v>40127</v>
      </c>
      <c r="C308" s="4">
        <v>260000</v>
      </c>
      <c r="D308" t="b">
        <v>0</v>
      </c>
    </row>
    <row r="309" spans="1:4" x14ac:dyDescent="0.2">
      <c r="A309" t="s">
        <v>313</v>
      </c>
      <c r="B309" s="3">
        <f ca="1">TODAY()-1923</f>
        <v>42684</v>
      </c>
      <c r="C309" s="4">
        <v>299000</v>
      </c>
      <c r="D309" t="b">
        <v>1</v>
      </c>
    </row>
    <row r="310" spans="1:4" x14ac:dyDescent="0.2">
      <c r="A310" t="s">
        <v>314</v>
      </c>
      <c r="B310" s="3">
        <f ca="1">TODAY()-4448</f>
        <v>40159</v>
      </c>
      <c r="C310" s="4">
        <v>249000</v>
      </c>
      <c r="D310" t="b">
        <v>0</v>
      </c>
    </row>
    <row r="311" spans="1:4" x14ac:dyDescent="0.2">
      <c r="A311" t="s">
        <v>315</v>
      </c>
      <c r="B311" s="3">
        <f ca="1">TODAY()-2671</f>
        <v>41936</v>
      </c>
      <c r="C311" s="4">
        <v>341000</v>
      </c>
      <c r="D311" t="b">
        <v>0</v>
      </c>
    </row>
    <row r="312" spans="1:4" x14ac:dyDescent="0.2">
      <c r="A312" t="s">
        <v>316</v>
      </c>
      <c r="B312" s="3">
        <f ca="1">TODAY()-1266</f>
        <v>43341</v>
      </c>
      <c r="C312" s="4">
        <v>259000</v>
      </c>
      <c r="D312" t="b">
        <v>0</v>
      </c>
    </row>
    <row r="313" spans="1:4" x14ac:dyDescent="0.2">
      <c r="A313" t="s">
        <v>317</v>
      </c>
      <c r="B313" s="3">
        <f ca="1">TODAY()-3563</f>
        <v>41044</v>
      </c>
      <c r="C313" s="4">
        <v>329000</v>
      </c>
      <c r="D313" t="b">
        <v>0</v>
      </c>
    </row>
    <row r="314" spans="1:4" x14ac:dyDescent="0.2">
      <c r="A314" t="s">
        <v>318</v>
      </c>
      <c r="B314" s="3">
        <f ca="1">TODAY()-786</f>
        <v>43821</v>
      </c>
      <c r="C314" s="4">
        <v>233000</v>
      </c>
      <c r="D314" t="b">
        <v>1</v>
      </c>
    </row>
    <row r="315" spans="1:4" x14ac:dyDescent="0.2">
      <c r="A315" t="s">
        <v>319</v>
      </c>
      <c r="B315" s="3">
        <f ca="1">TODAY()-131</f>
        <v>44476</v>
      </c>
      <c r="C315" s="4">
        <v>345000</v>
      </c>
      <c r="D315" t="b">
        <v>1</v>
      </c>
    </row>
    <row r="316" spans="1:4" x14ac:dyDescent="0.2">
      <c r="A316" t="s">
        <v>320</v>
      </c>
      <c r="B316" s="3">
        <f ca="1">TODAY()-2824</f>
        <v>41783</v>
      </c>
      <c r="C316" s="4">
        <v>248000</v>
      </c>
      <c r="D316" t="b">
        <v>1</v>
      </c>
    </row>
    <row r="317" spans="1:4" x14ac:dyDescent="0.2">
      <c r="A317" t="s">
        <v>321</v>
      </c>
      <c r="B317" s="3">
        <f ca="1">TODAY()-1679</f>
        <v>42928</v>
      </c>
      <c r="C317" s="4">
        <v>327000</v>
      </c>
      <c r="D317" t="b">
        <v>0</v>
      </c>
    </row>
    <row r="318" spans="1:4" x14ac:dyDescent="0.2">
      <c r="A318" t="s">
        <v>322</v>
      </c>
      <c r="B318" s="3">
        <f ca="1">TODAY()-3594</f>
        <v>41013</v>
      </c>
      <c r="C318" s="4">
        <v>282000</v>
      </c>
      <c r="D318" t="b">
        <v>1</v>
      </c>
    </row>
    <row r="319" spans="1:4" x14ac:dyDescent="0.2">
      <c r="A319" t="s">
        <v>323</v>
      </c>
      <c r="B319" s="3">
        <f ca="1">TODAY()-606</f>
        <v>44001</v>
      </c>
      <c r="C319" s="4">
        <v>262000</v>
      </c>
      <c r="D319" t="b">
        <v>0</v>
      </c>
    </row>
    <row r="320" spans="1:4" x14ac:dyDescent="0.2">
      <c r="A320" t="s">
        <v>324</v>
      </c>
      <c r="B320" s="3">
        <f ca="1">TODAY()-331</f>
        <v>44276</v>
      </c>
      <c r="C320" s="4">
        <v>310000</v>
      </c>
      <c r="D320" t="b">
        <v>0</v>
      </c>
    </row>
    <row r="321" spans="1:4" x14ac:dyDescent="0.2">
      <c r="A321" t="s">
        <v>325</v>
      </c>
      <c r="B321" s="3">
        <f ca="1">TODAY()-2481</f>
        <v>42126</v>
      </c>
      <c r="C321" s="4">
        <v>338000</v>
      </c>
      <c r="D321" t="b">
        <v>1</v>
      </c>
    </row>
    <row r="322" spans="1:4" x14ac:dyDescent="0.2">
      <c r="A322" t="s">
        <v>326</v>
      </c>
      <c r="B322" s="3">
        <f ca="1">TODAY()-1984</f>
        <v>42623</v>
      </c>
      <c r="C322" s="4">
        <v>260000</v>
      </c>
      <c r="D322" t="b">
        <v>0</v>
      </c>
    </row>
    <row r="323" spans="1:4" x14ac:dyDescent="0.2">
      <c r="A323" t="s">
        <v>327</v>
      </c>
      <c r="B323" s="3">
        <f ca="1">TODAY()-2377</f>
        <v>42230</v>
      </c>
      <c r="C323" s="4">
        <v>220000</v>
      </c>
      <c r="D323" t="b">
        <v>0</v>
      </c>
    </row>
    <row r="324" spans="1:4" x14ac:dyDescent="0.2">
      <c r="A324" t="s">
        <v>328</v>
      </c>
      <c r="B324" s="3">
        <f ca="1">TODAY()-2200</f>
        <v>42407</v>
      </c>
      <c r="C324" s="4">
        <v>301000</v>
      </c>
      <c r="D324" t="b">
        <v>0</v>
      </c>
    </row>
    <row r="325" spans="1:4" x14ac:dyDescent="0.2">
      <c r="A325" t="s">
        <v>329</v>
      </c>
      <c r="B325" s="3">
        <f ca="1">TODAY()-3633</f>
        <v>40974</v>
      </c>
      <c r="C325" s="4">
        <v>229000</v>
      </c>
      <c r="D325" t="b">
        <v>0</v>
      </c>
    </row>
    <row r="326" spans="1:4" x14ac:dyDescent="0.2">
      <c r="A326" t="s">
        <v>330</v>
      </c>
      <c r="B326" s="3">
        <f ca="1">TODAY()-2258</f>
        <v>42349</v>
      </c>
      <c r="C326" s="4">
        <v>269000</v>
      </c>
      <c r="D326" t="b">
        <v>1</v>
      </c>
    </row>
    <row r="327" spans="1:4" x14ac:dyDescent="0.2">
      <c r="A327" t="s">
        <v>331</v>
      </c>
      <c r="B327" s="3">
        <f ca="1">TODAY()-4298</f>
        <v>40309</v>
      </c>
      <c r="C327" s="4">
        <v>280000</v>
      </c>
      <c r="D327" t="b">
        <v>0</v>
      </c>
    </row>
    <row r="328" spans="1:4" x14ac:dyDescent="0.2">
      <c r="A328" t="s">
        <v>332</v>
      </c>
      <c r="B328" s="3">
        <f ca="1">TODAY()-3631</f>
        <v>40976</v>
      </c>
      <c r="C328" s="4">
        <v>276000</v>
      </c>
      <c r="D328" t="b">
        <v>1</v>
      </c>
    </row>
    <row r="329" spans="1:4" x14ac:dyDescent="0.2">
      <c r="A329" t="s">
        <v>333</v>
      </c>
      <c r="B329" s="3">
        <f ca="1">TODAY()-890</f>
        <v>43717</v>
      </c>
      <c r="C329" s="4">
        <v>291000</v>
      </c>
      <c r="D329" t="b">
        <v>0</v>
      </c>
    </row>
    <row r="330" spans="1:4" x14ac:dyDescent="0.2">
      <c r="A330" t="s">
        <v>334</v>
      </c>
      <c r="B330" s="3">
        <f ca="1">TODAY()-2188</f>
        <v>42419</v>
      </c>
      <c r="C330" s="4">
        <v>332000</v>
      </c>
      <c r="D330" t="b">
        <v>0</v>
      </c>
    </row>
    <row r="331" spans="1:4" x14ac:dyDescent="0.2">
      <c r="A331" t="s">
        <v>335</v>
      </c>
      <c r="B331" s="3">
        <f ca="1">TODAY()-3646</f>
        <v>40961</v>
      </c>
      <c r="C331" s="4">
        <v>317000</v>
      </c>
      <c r="D331" t="b">
        <v>0</v>
      </c>
    </row>
    <row r="332" spans="1:4" x14ac:dyDescent="0.2">
      <c r="A332" t="s">
        <v>336</v>
      </c>
      <c r="B332" s="3">
        <f ca="1">TODAY()-1028</f>
        <v>43579</v>
      </c>
      <c r="C332" s="4">
        <v>215000</v>
      </c>
      <c r="D332" t="b">
        <v>0</v>
      </c>
    </row>
    <row r="333" spans="1:4" x14ac:dyDescent="0.2">
      <c r="A333" t="s">
        <v>337</v>
      </c>
      <c r="B333" s="3">
        <f ca="1">TODAY()-1609</f>
        <v>42998</v>
      </c>
      <c r="C333" s="4">
        <v>280000</v>
      </c>
      <c r="D333" t="b">
        <v>1</v>
      </c>
    </row>
    <row r="334" spans="1:4" x14ac:dyDescent="0.2">
      <c r="A334" t="s">
        <v>338</v>
      </c>
      <c r="B334" s="3">
        <f ca="1">TODAY()-145</f>
        <v>44462</v>
      </c>
      <c r="C334" s="4">
        <v>245000</v>
      </c>
      <c r="D334" t="b">
        <v>0</v>
      </c>
    </row>
    <row r="335" spans="1:4" x14ac:dyDescent="0.2">
      <c r="A335" t="s">
        <v>339</v>
      </c>
      <c r="B335" s="3">
        <f ca="1">TODAY()-1916</f>
        <v>42691</v>
      </c>
      <c r="C335" s="4">
        <v>204000</v>
      </c>
      <c r="D335" t="b">
        <v>0</v>
      </c>
    </row>
    <row r="336" spans="1:4" x14ac:dyDescent="0.2">
      <c r="A336" t="s">
        <v>340</v>
      </c>
      <c r="B336" s="3">
        <f ca="1">TODAY()-1191</f>
        <v>43416</v>
      </c>
      <c r="C336" s="4">
        <v>272000</v>
      </c>
      <c r="D336" t="b">
        <v>0</v>
      </c>
    </row>
    <row r="337" spans="1:4" x14ac:dyDescent="0.2">
      <c r="A337" t="s">
        <v>341</v>
      </c>
      <c r="B337" s="3">
        <f ca="1">TODAY()-1044</f>
        <v>43563</v>
      </c>
      <c r="C337" s="4">
        <v>263000</v>
      </c>
      <c r="D337" t="b">
        <v>1</v>
      </c>
    </row>
    <row r="338" spans="1:4" x14ac:dyDescent="0.2">
      <c r="A338" t="s">
        <v>342</v>
      </c>
      <c r="B338" s="3">
        <f ca="1">TODAY()-830</f>
        <v>43777</v>
      </c>
      <c r="C338" s="4">
        <v>307000</v>
      </c>
      <c r="D338" t="b">
        <v>0</v>
      </c>
    </row>
    <row r="339" spans="1:4" x14ac:dyDescent="0.2">
      <c r="A339" t="s">
        <v>343</v>
      </c>
      <c r="B339" s="3">
        <f ca="1">TODAY()-3982</f>
        <v>40625</v>
      </c>
      <c r="C339" s="4">
        <v>293000</v>
      </c>
      <c r="D339" t="b">
        <v>1</v>
      </c>
    </row>
    <row r="340" spans="1:4" x14ac:dyDescent="0.2">
      <c r="A340" t="s">
        <v>344</v>
      </c>
      <c r="B340" s="3">
        <f ca="1">TODAY()-3432</f>
        <v>41175</v>
      </c>
      <c r="C340" s="4">
        <v>333000</v>
      </c>
      <c r="D340" t="b">
        <v>0</v>
      </c>
    </row>
    <row r="341" spans="1:4" x14ac:dyDescent="0.2">
      <c r="A341" t="s">
        <v>345</v>
      </c>
      <c r="B341" s="3">
        <f ca="1">TODAY()-4426</f>
        <v>40181</v>
      </c>
      <c r="C341" s="4">
        <v>263000</v>
      </c>
      <c r="D341" t="b">
        <v>1</v>
      </c>
    </row>
    <row r="342" spans="1:4" x14ac:dyDescent="0.2">
      <c r="A342" t="s">
        <v>346</v>
      </c>
      <c r="B342" s="3">
        <f ca="1">TODAY()-1151</f>
        <v>43456</v>
      </c>
      <c r="C342" s="4">
        <v>200000</v>
      </c>
      <c r="D342" t="b">
        <v>0</v>
      </c>
    </row>
    <row r="343" spans="1:4" x14ac:dyDescent="0.2">
      <c r="A343" t="s">
        <v>347</v>
      </c>
      <c r="B343" s="3">
        <f ca="1">TODAY()-3223</f>
        <v>41384</v>
      </c>
      <c r="C343" s="4">
        <v>327000</v>
      </c>
      <c r="D343" t="b">
        <v>0</v>
      </c>
    </row>
    <row r="344" spans="1:4" x14ac:dyDescent="0.2">
      <c r="A344" t="s">
        <v>348</v>
      </c>
      <c r="B344" s="3">
        <f ca="1">TODAY()-2788</f>
        <v>41819</v>
      </c>
      <c r="C344" s="4">
        <v>332000</v>
      </c>
      <c r="D344" t="b">
        <v>1</v>
      </c>
    </row>
    <row r="345" spans="1:4" x14ac:dyDescent="0.2">
      <c r="A345" t="s">
        <v>349</v>
      </c>
      <c r="B345" s="3">
        <f ca="1">TODAY()-2535</f>
        <v>42072</v>
      </c>
      <c r="C345" s="4">
        <v>314000</v>
      </c>
      <c r="D345" t="b">
        <v>1</v>
      </c>
    </row>
    <row r="346" spans="1:4" x14ac:dyDescent="0.2">
      <c r="A346" t="s">
        <v>350</v>
      </c>
      <c r="B346" s="3">
        <f ca="1">TODAY()-1526</f>
        <v>43081</v>
      </c>
      <c r="C346" s="4">
        <v>219000</v>
      </c>
      <c r="D346" t="b">
        <v>0</v>
      </c>
    </row>
    <row r="347" spans="1:4" x14ac:dyDescent="0.2">
      <c r="A347" t="s">
        <v>351</v>
      </c>
      <c r="B347" s="3">
        <f ca="1">TODAY()-2576</f>
        <v>42031</v>
      </c>
      <c r="C347" s="4">
        <v>290000</v>
      </c>
      <c r="D347" t="b">
        <v>1</v>
      </c>
    </row>
    <row r="348" spans="1:4" x14ac:dyDescent="0.2">
      <c r="A348" t="s">
        <v>352</v>
      </c>
      <c r="B348" s="3">
        <f ca="1">TODAY()-3993</f>
        <v>40614</v>
      </c>
      <c r="C348" s="4">
        <v>217000</v>
      </c>
      <c r="D348" t="b">
        <v>0</v>
      </c>
    </row>
    <row r="349" spans="1:4" x14ac:dyDescent="0.2">
      <c r="A349" t="s">
        <v>353</v>
      </c>
      <c r="B349" s="3">
        <f ca="1">TODAY()-2359</f>
        <v>42248</v>
      </c>
      <c r="C349" s="4">
        <v>343000</v>
      </c>
      <c r="D349" t="b">
        <v>1</v>
      </c>
    </row>
    <row r="350" spans="1:4" x14ac:dyDescent="0.2">
      <c r="A350" t="s">
        <v>354</v>
      </c>
      <c r="B350" s="3">
        <f ca="1">TODAY()-1047</f>
        <v>43560</v>
      </c>
      <c r="C350" s="4">
        <v>329000</v>
      </c>
      <c r="D350" t="b">
        <v>1</v>
      </c>
    </row>
    <row r="351" spans="1:4" x14ac:dyDescent="0.2">
      <c r="A351" t="s">
        <v>355</v>
      </c>
      <c r="B351" s="3">
        <f ca="1">TODAY()-3986</f>
        <v>40621</v>
      </c>
      <c r="C351" s="4">
        <v>235000</v>
      </c>
      <c r="D351" t="b">
        <v>0</v>
      </c>
    </row>
    <row r="352" spans="1:4" x14ac:dyDescent="0.2">
      <c r="A352" t="s">
        <v>356</v>
      </c>
      <c r="B352" s="3">
        <f ca="1">TODAY()-192</f>
        <v>44415</v>
      </c>
      <c r="C352" s="4">
        <v>317000</v>
      </c>
      <c r="D352" t="b">
        <v>0</v>
      </c>
    </row>
    <row r="353" spans="1:4" x14ac:dyDescent="0.2">
      <c r="A353" t="s">
        <v>357</v>
      </c>
      <c r="B353" s="3">
        <f ca="1">TODAY()-3588</f>
        <v>41019</v>
      </c>
      <c r="C353" s="4">
        <v>335000</v>
      </c>
      <c r="D353" t="b">
        <v>1</v>
      </c>
    </row>
    <row r="354" spans="1:4" x14ac:dyDescent="0.2">
      <c r="A354" t="s">
        <v>358</v>
      </c>
      <c r="B354" s="3">
        <f ca="1">TODAY()-2984</f>
        <v>41623</v>
      </c>
      <c r="C354" s="4">
        <v>246000</v>
      </c>
      <c r="D354" t="b">
        <v>0</v>
      </c>
    </row>
    <row r="355" spans="1:4" x14ac:dyDescent="0.2">
      <c r="A355" t="s">
        <v>359</v>
      </c>
      <c r="B355" s="3">
        <f ca="1">TODAY()-1005</f>
        <v>43602</v>
      </c>
      <c r="C355" s="4">
        <v>249000</v>
      </c>
      <c r="D355" t="b">
        <v>0</v>
      </c>
    </row>
    <row r="356" spans="1:4" x14ac:dyDescent="0.2">
      <c r="A356" t="s">
        <v>360</v>
      </c>
      <c r="B356" s="3">
        <f ca="1">TODAY()-2489</f>
        <v>42118</v>
      </c>
      <c r="C356" s="4">
        <v>300000</v>
      </c>
      <c r="D356" t="b">
        <v>1</v>
      </c>
    </row>
    <row r="357" spans="1:4" x14ac:dyDescent="0.2">
      <c r="A357" t="s">
        <v>361</v>
      </c>
      <c r="B357" s="3">
        <f ca="1">TODAY()-3441</f>
        <v>41166</v>
      </c>
      <c r="C357" s="4">
        <v>330000</v>
      </c>
      <c r="D357" t="b">
        <v>0</v>
      </c>
    </row>
    <row r="358" spans="1:4" x14ac:dyDescent="0.2">
      <c r="A358" t="s">
        <v>362</v>
      </c>
      <c r="B358" s="3">
        <f ca="1">TODAY()-4247</f>
        <v>40360</v>
      </c>
      <c r="C358" s="4">
        <v>317000</v>
      </c>
      <c r="D358" t="b">
        <v>0</v>
      </c>
    </row>
    <row r="359" spans="1:4" x14ac:dyDescent="0.2">
      <c r="A359" t="s">
        <v>363</v>
      </c>
      <c r="B359" s="3">
        <f ca="1">TODAY()-3156</f>
        <v>41451</v>
      </c>
      <c r="C359" s="4">
        <v>286000</v>
      </c>
      <c r="D359" t="b">
        <v>0</v>
      </c>
    </row>
    <row r="360" spans="1:4" x14ac:dyDescent="0.2">
      <c r="A360" t="s">
        <v>364</v>
      </c>
      <c r="B360" s="3">
        <f ca="1">TODAY()-2257</f>
        <v>42350</v>
      </c>
      <c r="C360" s="4">
        <v>330000</v>
      </c>
      <c r="D360" t="b">
        <v>0</v>
      </c>
    </row>
    <row r="361" spans="1:4" x14ac:dyDescent="0.2">
      <c r="A361" t="s">
        <v>365</v>
      </c>
      <c r="B361" s="3">
        <f ca="1">TODAY()-2718</f>
        <v>41889</v>
      </c>
      <c r="C361" s="4">
        <v>210000</v>
      </c>
      <c r="D361" t="b">
        <v>0</v>
      </c>
    </row>
    <row r="362" spans="1:4" x14ac:dyDescent="0.2">
      <c r="A362" t="s">
        <v>366</v>
      </c>
      <c r="B362" s="3">
        <f ca="1">TODAY()-2658</f>
        <v>41949</v>
      </c>
      <c r="C362" s="4">
        <v>276000</v>
      </c>
      <c r="D362" t="b">
        <v>0</v>
      </c>
    </row>
    <row r="363" spans="1:4" x14ac:dyDescent="0.2">
      <c r="A363" t="s">
        <v>367</v>
      </c>
      <c r="B363" s="3">
        <f ca="1">TODAY()-259</f>
        <v>44348</v>
      </c>
      <c r="C363" s="4">
        <v>223000</v>
      </c>
      <c r="D363" t="b">
        <v>0</v>
      </c>
    </row>
    <row r="364" spans="1:4" x14ac:dyDescent="0.2">
      <c r="A364" t="s">
        <v>368</v>
      </c>
      <c r="B364" s="3">
        <f ca="1">TODAY()-2328</f>
        <v>42279</v>
      </c>
      <c r="C364" s="4">
        <v>252000</v>
      </c>
      <c r="D364" t="b">
        <v>1</v>
      </c>
    </row>
    <row r="365" spans="1:4" x14ac:dyDescent="0.2">
      <c r="A365" t="s">
        <v>369</v>
      </c>
      <c r="B365" s="3">
        <f ca="1">TODAY()-4498</f>
        <v>40109</v>
      </c>
      <c r="C365" s="4">
        <v>244000</v>
      </c>
      <c r="D365" t="b">
        <v>0</v>
      </c>
    </row>
    <row r="366" spans="1:4" x14ac:dyDescent="0.2">
      <c r="A366" t="s">
        <v>370</v>
      </c>
      <c r="B366" s="3">
        <f ca="1">TODAY()-648</f>
        <v>43959</v>
      </c>
      <c r="C366" s="4">
        <v>230000</v>
      </c>
      <c r="D366" t="b">
        <v>1</v>
      </c>
    </row>
    <row r="367" spans="1:4" x14ac:dyDescent="0.2">
      <c r="A367" t="s">
        <v>371</v>
      </c>
      <c r="B367" s="3">
        <f ca="1">TODAY()-1202</f>
        <v>43405</v>
      </c>
      <c r="C367" s="4">
        <v>310000</v>
      </c>
      <c r="D367" t="b">
        <v>0</v>
      </c>
    </row>
    <row r="368" spans="1:4" x14ac:dyDescent="0.2">
      <c r="A368" t="s">
        <v>372</v>
      </c>
      <c r="B368" s="3">
        <f ca="1">TODAY()-3194</f>
        <v>41413</v>
      </c>
      <c r="C368" s="4">
        <v>344000</v>
      </c>
      <c r="D368" t="b">
        <v>0</v>
      </c>
    </row>
    <row r="369" spans="1:4" x14ac:dyDescent="0.2">
      <c r="A369" t="s">
        <v>373</v>
      </c>
      <c r="B369" s="3">
        <f ca="1">TODAY()-2147</f>
        <v>42460</v>
      </c>
      <c r="C369" s="4">
        <v>209000</v>
      </c>
      <c r="D369" t="b">
        <v>0</v>
      </c>
    </row>
    <row r="370" spans="1:4" x14ac:dyDescent="0.2">
      <c r="A370" t="s">
        <v>374</v>
      </c>
      <c r="B370" s="3">
        <f ca="1">TODAY()-3711</f>
        <v>40896</v>
      </c>
      <c r="C370" s="4">
        <v>309000</v>
      </c>
      <c r="D370" t="b">
        <v>0</v>
      </c>
    </row>
    <row r="371" spans="1:4" x14ac:dyDescent="0.2">
      <c r="A371" t="s">
        <v>375</v>
      </c>
      <c r="B371" s="3">
        <f ca="1">TODAY()-3547</f>
        <v>41060</v>
      </c>
      <c r="C371" s="4">
        <v>233000</v>
      </c>
      <c r="D371" t="b">
        <v>0</v>
      </c>
    </row>
    <row r="372" spans="1:4" x14ac:dyDescent="0.2">
      <c r="A372" t="s">
        <v>376</v>
      </c>
      <c r="B372" s="3">
        <f ca="1">TODAY()-1237</f>
        <v>43370</v>
      </c>
      <c r="C372" s="4">
        <v>342000</v>
      </c>
      <c r="D372" t="b">
        <v>0</v>
      </c>
    </row>
    <row r="373" spans="1:4" x14ac:dyDescent="0.2">
      <c r="A373" t="s">
        <v>377</v>
      </c>
      <c r="B373" s="3">
        <f ca="1">TODAY()-3705</f>
        <v>40902</v>
      </c>
      <c r="C373" s="4">
        <v>348000</v>
      </c>
      <c r="D373" t="b">
        <v>0</v>
      </c>
    </row>
    <row r="374" spans="1:4" x14ac:dyDescent="0.2">
      <c r="A374" t="s">
        <v>378</v>
      </c>
      <c r="B374" s="3">
        <f ca="1">TODAY()-260</f>
        <v>44347</v>
      </c>
      <c r="C374" s="4">
        <v>265000</v>
      </c>
      <c r="D374" t="b">
        <v>1</v>
      </c>
    </row>
    <row r="375" spans="1:4" x14ac:dyDescent="0.2">
      <c r="A375" t="s">
        <v>379</v>
      </c>
      <c r="B375" s="3">
        <f ca="1">TODAY()-2491</f>
        <v>42116</v>
      </c>
      <c r="C375" s="4">
        <v>258000</v>
      </c>
      <c r="D375" t="b">
        <v>0</v>
      </c>
    </row>
    <row r="376" spans="1:4" x14ac:dyDescent="0.2">
      <c r="A376" t="s">
        <v>380</v>
      </c>
      <c r="B376" s="3">
        <f ca="1">TODAY()-2239</f>
        <v>42368</v>
      </c>
      <c r="C376" s="4">
        <v>248000</v>
      </c>
      <c r="D376" t="b">
        <v>0</v>
      </c>
    </row>
    <row r="377" spans="1:4" x14ac:dyDescent="0.2">
      <c r="A377" t="s">
        <v>381</v>
      </c>
      <c r="B377" s="3">
        <f ca="1">TODAY()-2916</f>
        <v>41691</v>
      </c>
      <c r="C377" s="4">
        <v>232000</v>
      </c>
      <c r="D377" t="b">
        <v>0</v>
      </c>
    </row>
    <row r="378" spans="1:4" x14ac:dyDescent="0.2">
      <c r="A378" t="s">
        <v>382</v>
      </c>
      <c r="B378" s="3">
        <f ca="1">TODAY()-4469</f>
        <v>40138</v>
      </c>
      <c r="C378" s="4">
        <v>250000</v>
      </c>
      <c r="D378" t="b">
        <v>0</v>
      </c>
    </row>
    <row r="379" spans="1:4" x14ac:dyDescent="0.2">
      <c r="A379" t="s">
        <v>383</v>
      </c>
      <c r="B379" s="3">
        <f ca="1">TODAY()-1290</f>
        <v>43317</v>
      </c>
      <c r="C379" s="4">
        <v>283000</v>
      </c>
      <c r="D379" t="b">
        <v>0</v>
      </c>
    </row>
    <row r="380" spans="1:4" x14ac:dyDescent="0.2">
      <c r="A380" t="s">
        <v>384</v>
      </c>
      <c r="B380" s="3">
        <f ca="1">TODAY()-726</f>
        <v>43881</v>
      </c>
      <c r="C380" s="4">
        <v>328000</v>
      </c>
      <c r="D380" t="b">
        <v>0</v>
      </c>
    </row>
    <row r="381" spans="1:4" x14ac:dyDescent="0.2">
      <c r="A381" t="s">
        <v>385</v>
      </c>
      <c r="B381" s="3">
        <f ca="1">TODAY()-3925</f>
        <v>40682</v>
      </c>
      <c r="C381" s="4">
        <v>245000</v>
      </c>
      <c r="D381" t="b">
        <v>1</v>
      </c>
    </row>
    <row r="382" spans="1:4" x14ac:dyDescent="0.2">
      <c r="A382" t="s">
        <v>386</v>
      </c>
      <c r="B382" s="3">
        <f ca="1">TODAY()-2136</f>
        <v>42471</v>
      </c>
      <c r="C382" s="4">
        <v>211000</v>
      </c>
      <c r="D382" t="b">
        <v>0</v>
      </c>
    </row>
    <row r="383" spans="1:4" x14ac:dyDescent="0.2">
      <c r="A383" t="s">
        <v>387</v>
      </c>
      <c r="B383" s="3">
        <f ca="1">TODAY()-220</f>
        <v>44387</v>
      </c>
      <c r="C383" s="4">
        <v>241000</v>
      </c>
      <c r="D383" t="b">
        <v>0</v>
      </c>
    </row>
    <row r="384" spans="1:4" x14ac:dyDescent="0.2">
      <c r="A384" t="s">
        <v>388</v>
      </c>
      <c r="B384" s="3">
        <f ca="1">TODAY()-736</f>
        <v>43871</v>
      </c>
      <c r="C384" s="4">
        <v>315000</v>
      </c>
      <c r="D384" t="b">
        <v>0</v>
      </c>
    </row>
    <row r="385" spans="1:4" x14ac:dyDescent="0.2">
      <c r="A385" t="s">
        <v>389</v>
      </c>
      <c r="B385" s="3">
        <f ca="1">TODAY()-1502</f>
        <v>43105</v>
      </c>
      <c r="C385" s="4">
        <v>271000</v>
      </c>
      <c r="D385" t="b">
        <v>0</v>
      </c>
    </row>
    <row r="386" spans="1:4" x14ac:dyDescent="0.2">
      <c r="A386" t="s">
        <v>390</v>
      </c>
      <c r="B386" s="3">
        <f ca="1">TODAY()-212</f>
        <v>44395</v>
      </c>
      <c r="C386" s="4">
        <v>211000</v>
      </c>
      <c r="D386" t="b">
        <v>0</v>
      </c>
    </row>
    <row r="387" spans="1:4" x14ac:dyDescent="0.2">
      <c r="A387" t="s">
        <v>391</v>
      </c>
      <c r="B387" s="3">
        <f ca="1">TODAY()-2852</f>
        <v>41755</v>
      </c>
      <c r="C387" s="4">
        <v>290000</v>
      </c>
      <c r="D387" t="b">
        <v>0</v>
      </c>
    </row>
    <row r="388" spans="1:4" x14ac:dyDescent="0.2">
      <c r="A388" t="s">
        <v>392</v>
      </c>
      <c r="B388" s="3">
        <f ca="1">TODAY()-4196</f>
        <v>40411</v>
      </c>
      <c r="C388" s="4">
        <v>303000</v>
      </c>
      <c r="D388" t="b">
        <v>0</v>
      </c>
    </row>
    <row r="389" spans="1:4" x14ac:dyDescent="0.2">
      <c r="A389" t="s">
        <v>393</v>
      </c>
      <c r="B389" s="3">
        <f ca="1">TODAY()-4309</f>
        <v>40298</v>
      </c>
      <c r="C389" s="4">
        <v>269000</v>
      </c>
      <c r="D389" t="b">
        <v>0</v>
      </c>
    </row>
    <row r="390" spans="1:4" x14ac:dyDescent="0.2">
      <c r="A390" t="s">
        <v>394</v>
      </c>
      <c r="B390" s="3">
        <f ca="1">TODAY()-2416</f>
        <v>42191</v>
      </c>
      <c r="C390" s="4">
        <v>307000</v>
      </c>
      <c r="D390" t="b">
        <v>0</v>
      </c>
    </row>
    <row r="391" spans="1:4" x14ac:dyDescent="0.2">
      <c r="A391" t="s">
        <v>395</v>
      </c>
      <c r="B391" s="3">
        <f ca="1">TODAY()-3884</f>
        <v>40723</v>
      </c>
      <c r="C391" s="4">
        <v>331000</v>
      </c>
      <c r="D391" t="b">
        <v>1</v>
      </c>
    </row>
    <row r="392" spans="1:4" x14ac:dyDescent="0.2">
      <c r="A392" t="s">
        <v>396</v>
      </c>
      <c r="B392" s="3">
        <f ca="1">TODAY()-1978</f>
        <v>42629</v>
      </c>
      <c r="C392" s="4">
        <v>305000</v>
      </c>
      <c r="D392" t="b">
        <v>1</v>
      </c>
    </row>
    <row r="393" spans="1:4" x14ac:dyDescent="0.2">
      <c r="A393" t="s">
        <v>397</v>
      </c>
      <c r="B393" s="3">
        <f ca="1">TODAY()-1784</f>
        <v>42823</v>
      </c>
      <c r="C393" s="4">
        <v>245000</v>
      </c>
      <c r="D393" t="b">
        <v>0</v>
      </c>
    </row>
    <row r="394" spans="1:4" x14ac:dyDescent="0.2">
      <c r="A394" t="s">
        <v>398</v>
      </c>
      <c r="B394" s="3">
        <f ca="1">TODAY()-369</f>
        <v>44238</v>
      </c>
      <c r="C394" s="4">
        <v>232000</v>
      </c>
      <c r="D394" t="b">
        <v>0</v>
      </c>
    </row>
    <row r="395" spans="1:4" x14ac:dyDescent="0.2">
      <c r="A395" t="s">
        <v>399</v>
      </c>
      <c r="B395" s="3">
        <f ca="1">TODAY()-3210</f>
        <v>41397</v>
      </c>
      <c r="C395" s="4">
        <v>280000</v>
      </c>
      <c r="D395" t="b">
        <v>0</v>
      </c>
    </row>
    <row r="396" spans="1:4" x14ac:dyDescent="0.2">
      <c r="A396" t="s">
        <v>400</v>
      </c>
      <c r="B396" s="3">
        <f ca="1">TODAY()-1765</f>
        <v>42842</v>
      </c>
      <c r="C396" s="4">
        <v>265000</v>
      </c>
      <c r="D396" t="b">
        <v>1</v>
      </c>
    </row>
    <row r="397" spans="1:4" x14ac:dyDescent="0.2">
      <c r="A397" t="s">
        <v>401</v>
      </c>
      <c r="B397" s="3">
        <f ca="1">TODAY()-1824</f>
        <v>42783</v>
      </c>
      <c r="C397" s="4">
        <v>224000</v>
      </c>
      <c r="D397" t="b">
        <v>1</v>
      </c>
    </row>
    <row r="398" spans="1:4" x14ac:dyDescent="0.2">
      <c r="A398" t="s">
        <v>402</v>
      </c>
      <c r="B398" s="3">
        <f ca="1">TODAY()-2596</f>
        <v>42011</v>
      </c>
      <c r="C398" s="4">
        <v>228000</v>
      </c>
      <c r="D398" t="b">
        <v>0</v>
      </c>
    </row>
    <row r="399" spans="1:4" x14ac:dyDescent="0.2">
      <c r="A399" t="s">
        <v>403</v>
      </c>
      <c r="B399" s="3">
        <f ca="1">TODAY()-2705</f>
        <v>41902</v>
      </c>
      <c r="C399" s="4">
        <v>319000</v>
      </c>
      <c r="D399" t="b">
        <v>0</v>
      </c>
    </row>
    <row r="400" spans="1:4" x14ac:dyDescent="0.2">
      <c r="A400" t="s">
        <v>404</v>
      </c>
      <c r="B400" s="3">
        <f ca="1">TODAY()-2921</f>
        <v>41686</v>
      </c>
      <c r="C400" s="4">
        <v>287000</v>
      </c>
      <c r="D400" t="b">
        <v>0</v>
      </c>
    </row>
    <row r="401" spans="1:4" x14ac:dyDescent="0.2">
      <c r="A401" t="s">
        <v>405</v>
      </c>
      <c r="B401" s="3">
        <f ca="1">TODAY()-769</f>
        <v>43838</v>
      </c>
      <c r="C401" s="4">
        <v>220000</v>
      </c>
      <c r="D401" t="b">
        <v>0</v>
      </c>
    </row>
    <row r="402" spans="1:4" x14ac:dyDescent="0.2">
      <c r="A402" t="s">
        <v>406</v>
      </c>
      <c r="B402" s="3">
        <f ca="1">TODAY()-749</f>
        <v>43858</v>
      </c>
      <c r="C402" s="4">
        <v>311000</v>
      </c>
      <c r="D402" t="b">
        <v>0</v>
      </c>
    </row>
    <row r="403" spans="1:4" x14ac:dyDescent="0.2">
      <c r="A403" t="s">
        <v>407</v>
      </c>
      <c r="B403" s="3">
        <f ca="1">TODAY()-2445</f>
        <v>42162</v>
      </c>
      <c r="C403" s="4">
        <v>224000</v>
      </c>
      <c r="D403" t="b">
        <v>0</v>
      </c>
    </row>
    <row r="404" spans="1:4" x14ac:dyDescent="0.2">
      <c r="A404" t="s">
        <v>408</v>
      </c>
      <c r="B404" s="3">
        <f ca="1">TODAY()-2542</f>
        <v>42065</v>
      </c>
      <c r="C404" s="4">
        <v>247000</v>
      </c>
      <c r="D404" t="b">
        <v>0</v>
      </c>
    </row>
    <row r="405" spans="1:4" x14ac:dyDescent="0.2">
      <c r="A405" t="s">
        <v>409</v>
      </c>
      <c r="B405" s="3">
        <f ca="1">TODAY()-2556</f>
        <v>42051</v>
      </c>
      <c r="C405" s="4">
        <v>301000</v>
      </c>
      <c r="D405" t="b">
        <v>0</v>
      </c>
    </row>
    <row r="406" spans="1:4" x14ac:dyDescent="0.2">
      <c r="A406" t="s">
        <v>410</v>
      </c>
      <c r="B406" s="3">
        <f ca="1">TODAY()-782</f>
        <v>43825</v>
      </c>
      <c r="C406" s="4">
        <v>288000</v>
      </c>
      <c r="D406" t="b">
        <v>0</v>
      </c>
    </row>
    <row r="407" spans="1:4" x14ac:dyDescent="0.2">
      <c r="A407" t="s">
        <v>411</v>
      </c>
      <c r="B407" s="3">
        <f ca="1">TODAY()-1012</f>
        <v>43595</v>
      </c>
      <c r="C407" s="4">
        <v>314000</v>
      </c>
      <c r="D407" t="b">
        <v>0</v>
      </c>
    </row>
    <row r="408" spans="1:4" x14ac:dyDescent="0.2">
      <c r="A408" t="s">
        <v>412</v>
      </c>
      <c r="B408" s="3">
        <f ca="1">TODAY()-968</f>
        <v>43639</v>
      </c>
      <c r="C408" s="4">
        <v>322000</v>
      </c>
      <c r="D408" t="b">
        <v>0</v>
      </c>
    </row>
    <row r="409" spans="1:4" x14ac:dyDescent="0.2">
      <c r="A409" t="s">
        <v>413</v>
      </c>
      <c r="B409" s="3">
        <f ca="1">TODAY()-70</f>
        <v>44537</v>
      </c>
      <c r="C409" s="4">
        <v>320000</v>
      </c>
      <c r="D409" t="b">
        <v>0</v>
      </c>
    </row>
    <row r="410" spans="1:4" x14ac:dyDescent="0.2">
      <c r="A410" t="s">
        <v>414</v>
      </c>
      <c r="B410" s="3">
        <f ca="1">TODAY()-2301</f>
        <v>42306</v>
      </c>
      <c r="C410" s="4">
        <v>265000</v>
      </c>
      <c r="D410" t="b">
        <v>0</v>
      </c>
    </row>
    <row r="411" spans="1:4" x14ac:dyDescent="0.2">
      <c r="A411" t="s">
        <v>415</v>
      </c>
      <c r="B411" s="3">
        <f ca="1">TODAY()-1935</f>
        <v>42672</v>
      </c>
      <c r="C411" s="4">
        <v>212000</v>
      </c>
      <c r="D411" t="b">
        <v>0</v>
      </c>
    </row>
    <row r="412" spans="1:4" x14ac:dyDescent="0.2">
      <c r="A412" t="s">
        <v>416</v>
      </c>
      <c r="B412" s="3">
        <f ca="1">TODAY()-3609</f>
        <v>40998</v>
      </c>
      <c r="C412" s="4">
        <v>326000</v>
      </c>
      <c r="D412" t="b">
        <v>0</v>
      </c>
    </row>
    <row r="413" spans="1:4" x14ac:dyDescent="0.2">
      <c r="A413" t="s">
        <v>417</v>
      </c>
      <c r="B413" s="3">
        <f ca="1">TODAY()-561</f>
        <v>44046</v>
      </c>
      <c r="C413" s="4">
        <v>337000</v>
      </c>
      <c r="D413" t="b">
        <v>0</v>
      </c>
    </row>
    <row r="414" spans="1:4" x14ac:dyDescent="0.2">
      <c r="A414" t="s">
        <v>418</v>
      </c>
      <c r="B414" s="3">
        <f ca="1">TODAY()-1267</f>
        <v>43340</v>
      </c>
      <c r="C414" s="4">
        <v>342000</v>
      </c>
      <c r="D414" t="b">
        <v>1</v>
      </c>
    </row>
    <row r="415" spans="1:4" x14ac:dyDescent="0.2">
      <c r="A415" t="s">
        <v>419</v>
      </c>
      <c r="B415" s="3">
        <f ca="1">TODAY()-2326</f>
        <v>42281</v>
      </c>
      <c r="C415" s="4">
        <v>203000</v>
      </c>
      <c r="D415" t="b">
        <v>0</v>
      </c>
    </row>
    <row r="416" spans="1:4" x14ac:dyDescent="0.2">
      <c r="A416" t="s">
        <v>420</v>
      </c>
      <c r="B416" s="3">
        <f ca="1">TODAY()-3419</f>
        <v>41188</v>
      </c>
      <c r="C416" s="4">
        <v>268000</v>
      </c>
      <c r="D416" t="b">
        <v>0</v>
      </c>
    </row>
    <row r="417" spans="1:4" x14ac:dyDescent="0.2">
      <c r="A417" t="s">
        <v>421</v>
      </c>
      <c r="B417" s="3">
        <f ca="1">TODAY()-1828</f>
        <v>42779</v>
      </c>
      <c r="C417" s="4">
        <v>215000</v>
      </c>
      <c r="D417" t="b">
        <v>0</v>
      </c>
    </row>
    <row r="418" spans="1:4" x14ac:dyDescent="0.2">
      <c r="A418" t="s">
        <v>422</v>
      </c>
      <c r="B418" s="3">
        <f ca="1">TODAY()-1147</f>
        <v>43460</v>
      </c>
      <c r="C418" s="4">
        <v>207000</v>
      </c>
      <c r="D418" t="b">
        <v>0</v>
      </c>
    </row>
    <row r="419" spans="1:4" x14ac:dyDescent="0.2">
      <c r="A419" t="s">
        <v>423</v>
      </c>
      <c r="B419" s="3">
        <f ca="1">TODAY()-4177</f>
        <v>40430</v>
      </c>
      <c r="C419" s="4">
        <v>333000</v>
      </c>
      <c r="D419" t="b">
        <v>0</v>
      </c>
    </row>
    <row r="420" spans="1:4" x14ac:dyDescent="0.2">
      <c r="A420" t="s">
        <v>424</v>
      </c>
      <c r="B420" s="3">
        <f ca="1">TODAY()-2597</f>
        <v>42010</v>
      </c>
      <c r="C420" s="4">
        <v>249000</v>
      </c>
      <c r="D420" t="b">
        <v>0</v>
      </c>
    </row>
    <row r="421" spans="1:4" x14ac:dyDescent="0.2">
      <c r="A421" t="s">
        <v>425</v>
      </c>
      <c r="B421" s="3">
        <f ca="1">TODAY()-1962</f>
        <v>42645</v>
      </c>
      <c r="C421" s="4">
        <v>335000</v>
      </c>
      <c r="D421" t="b">
        <v>1</v>
      </c>
    </row>
    <row r="422" spans="1:4" x14ac:dyDescent="0.2">
      <c r="A422" t="s">
        <v>426</v>
      </c>
      <c r="B422" s="3">
        <f ca="1">TODAY()-844</f>
        <v>43763</v>
      </c>
      <c r="C422" s="4">
        <v>292000</v>
      </c>
      <c r="D422" t="b">
        <v>0</v>
      </c>
    </row>
    <row r="423" spans="1:4" x14ac:dyDescent="0.2">
      <c r="A423" t="s">
        <v>427</v>
      </c>
      <c r="B423" s="3">
        <f ca="1">TODAY()-802</f>
        <v>43805</v>
      </c>
      <c r="C423" s="4">
        <v>345000</v>
      </c>
      <c r="D423" t="b">
        <v>1</v>
      </c>
    </row>
    <row r="424" spans="1:4" x14ac:dyDescent="0.2">
      <c r="A424" t="s">
        <v>428</v>
      </c>
      <c r="B424" s="3">
        <f ca="1">TODAY()-2354</f>
        <v>42253</v>
      </c>
      <c r="C424" s="4">
        <v>293000</v>
      </c>
      <c r="D424" t="b">
        <v>1</v>
      </c>
    </row>
    <row r="425" spans="1:4" x14ac:dyDescent="0.2">
      <c r="A425" t="s">
        <v>429</v>
      </c>
      <c r="B425" s="3">
        <f ca="1">TODAY()-1485</f>
        <v>43122</v>
      </c>
      <c r="C425" s="4">
        <v>204000</v>
      </c>
      <c r="D425" t="b">
        <v>1</v>
      </c>
    </row>
    <row r="426" spans="1:4" x14ac:dyDescent="0.2">
      <c r="A426" t="s">
        <v>430</v>
      </c>
      <c r="B426" s="3">
        <f ca="1">TODAY()-383</f>
        <v>44224</v>
      </c>
      <c r="C426" s="4">
        <v>268000</v>
      </c>
      <c r="D426" t="b">
        <v>0</v>
      </c>
    </row>
    <row r="427" spans="1:4" x14ac:dyDescent="0.2">
      <c r="A427" t="s">
        <v>431</v>
      </c>
      <c r="B427" s="3">
        <f ca="1">TODAY()-2736</f>
        <v>41871</v>
      </c>
      <c r="C427" s="4">
        <v>264000</v>
      </c>
      <c r="D427" t="b">
        <v>1</v>
      </c>
    </row>
    <row r="428" spans="1:4" x14ac:dyDescent="0.2">
      <c r="A428" t="s">
        <v>432</v>
      </c>
      <c r="B428" s="3">
        <f ca="1">TODAY()-1818</f>
        <v>42789</v>
      </c>
      <c r="C428" s="4">
        <v>289000</v>
      </c>
      <c r="D428" t="b">
        <v>1</v>
      </c>
    </row>
    <row r="429" spans="1:4" x14ac:dyDescent="0.2">
      <c r="A429" t="s">
        <v>433</v>
      </c>
      <c r="B429" s="3">
        <f ca="1">TODAY()-2751</f>
        <v>41856</v>
      </c>
      <c r="C429" s="4">
        <v>282000</v>
      </c>
      <c r="D429" t="b">
        <v>1</v>
      </c>
    </row>
    <row r="430" spans="1:4" x14ac:dyDescent="0.2">
      <c r="A430" t="s">
        <v>434</v>
      </c>
      <c r="B430" s="3">
        <f ca="1">TODAY()-1956</f>
        <v>42651</v>
      </c>
      <c r="C430" s="4">
        <v>334000</v>
      </c>
      <c r="D430" t="b">
        <v>0</v>
      </c>
    </row>
    <row r="431" spans="1:4" x14ac:dyDescent="0.2">
      <c r="A431" t="s">
        <v>435</v>
      </c>
      <c r="B431" s="3">
        <f ca="1">TODAY()-3654</f>
        <v>40953</v>
      </c>
      <c r="C431" s="4">
        <v>282000</v>
      </c>
      <c r="D431" t="b">
        <v>1</v>
      </c>
    </row>
    <row r="432" spans="1:4" x14ac:dyDescent="0.2">
      <c r="A432" t="s">
        <v>436</v>
      </c>
      <c r="B432" s="3">
        <f ca="1">TODAY()-4335</f>
        <v>40272</v>
      </c>
      <c r="C432" s="4">
        <v>265000</v>
      </c>
      <c r="D432" t="b">
        <v>1</v>
      </c>
    </row>
    <row r="433" spans="1:4" x14ac:dyDescent="0.2">
      <c r="A433" t="s">
        <v>437</v>
      </c>
      <c r="B433" s="3">
        <f ca="1">TODAY()-3201</f>
        <v>41406</v>
      </c>
      <c r="C433" s="4">
        <v>212000</v>
      </c>
      <c r="D433" t="b">
        <v>1</v>
      </c>
    </row>
    <row r="434" spans="1:4" x14ac:dyDescent="0.2">
      <c r="A434" t="s">
        <v>438</v>
      </c>
      <c r="B434" s="3">
        <f ca="1">TODAY()-1823</f>
        <v>42784</v>
      </c>
      <c r="C434" s="4">
        <v>244000</v>
      </c>
      <c r="D434" t="b">
        <v>1</v>
      </c>
    </row>
    <row r="435" spans="1:4" x14ac:dyDescent="0.2">
      <c r="A435" t="s">
        <v>439</v>
      </c>
      <c r="B435" s="3">
        <f ca="1">TODAY()-2620</f>
        <v>41987</v>
      </c>
      <c r="C435" s="4">
        <v>333000</v>
      </c>
      <c r="D435" t="b">
        <v>0</v>
      </c>
    </row>
    <row r="436" spans="1:4" x14ac:dyDescent="0.2">
      <c r="A436" t="s">
        <v>440</v>
      </c>
      <c r="B436" s="3">
        <f ca="1">TODAY()-2466</f>
        <v>42141</v>
      </c>
      <c r="C436" s="4">
        <v>237000</v>
      </c>
      <c r="D436" t="b">
        <v>0</v>
      </c>
    </row>
    <row r="437" spans="1:4" x14ac:dyDescent="0.2">
      <c r="A437" t="s">
        <v>441</v>
      </c>
      <c r="B437" s="3">
        <f ca="1">TODAY()-1737</f>
        <v>42870</v>
      </c>
      <c r="C437" s="4">
        <v>327000</v>
      </c>
      <c r="D437" t="b">
        <v>0</v>
      </c>
    </row>
    <row r="438" spans="1:4" x14ac:dyDescent="0.2">
      <c r="A438" t="s">
        <v>442</v>
      </c>
      <c r="B438" s="3">
        <f ca="1">TODAY()-3322</f>
        <v>41285</v>
      </c>
      <c r="C438" s="4">
        <v>324000</v>
      </c>
      <c r="D438" t="b">
        <v>0</v>
      </c>
    </row>
    <row r="439" spans="1:4" x14ac:dyDescent="0.2">
      <c r="A439" t="s">
        <v>443</v>
      </c>
      <c r="B439" s="3">
        <f ca="1">TODAY()-1459</f>
        <v>43148</v>
      </c>
      <c r="C439" s="4">
        <v>287000</v>
      </c>
      <c r="D439" t="b">
        <v>1</v>
      </c>
    </row>
    <row r="440" spans="1:4" x14ac:dyDescent="0.2">
      <c r="A440" t="s">
        <v>444</v>
      </c>
      <c r="B440" s="3">
        <f ca="1">TODAY()-1192</f>
        <v>43415</v>
      </c>
      <c r="C440" s="4">
        <v>256000</v>
      </c>
      <c r="D440" t="b">
        <v>1</v>
      </c>
    </row>
    <row r="441" spans="1:4" x14ac:dyDescent="0.2">
      <c r="A441" t="s">
        <v>445</v>
      </c>
      <c r="B441" s="3">
        <f ca="1">TODAY()-229</f>
        <v>44378</v>
      </c>
      <c r="C441" s="4">
        <v>253000</v>
      </c>
      <c r="D441" t="b">
        <v>0</v>
      </c>
    </row>
    <row r="442" spans="1:4" x14ac:dyDescent="0.2">
      <c r="A442" t="s">
        <v>446</v>
      </c>
      <c r="B442" s="3">
        <f ca="1">TODAY()-415</f>
        <v>44192</v>
      </c>
      <c r="C442" s="4">
        <v>251000</v>
      </c>
      <c r="D442" t="b">
        <v>0</v>
      </c>
    </row>
    <row r="443" spans="1:4" x14ac:dyDescent="0.2">
      <c r="A443" t="s">
        <v>447</v>
      </c>
      <c r="B443" s="3">
        <f ca="1">TODAY()-4420</f>
        <v>40187</v>
      </c>
      <c r="C443" s="4">
        <v>329000</v>
      </c>
      <c r="D443" t="b">
        <v>1</v>
      </c>
    </row>
    <row r="444" spans="1:4" x14ac:dyDescent="0.2">
      <c r="A444" t="s">
        <v>448</v>
      </c>
      <c r="B444" s="3">
        <f ca="1">TODAY()-3661</f>
        <v>40946</v>
      </c>
      <c r="C444" s="4">
        <v>337000</v>
      </c>
      <c r="D444" t="b">
        <v>1</v>
      </c>
    </row>
    <row r="445" spans="1:4" x14ac:dyDescent="0.2">
      <c r="A445" t="s">
        <v>449</v>
      </c>
      <c r="B445" s="3">
        <f ca="1">TODAY()-2448</f>
        <v>42159</v>
      </c>
      <c r="C445" s="4">
        <v>339000</v>
      </c>
      <c r="D445" t="b">
        <v>1</v>
      </c>
    </row>
    <row r="446" spans="1:4" x14ac:dyDescent="0.2">
      <c r="A446" t="s">
        <v>450</v>
      </c>
      <c r="B446" s="3">
        <f ca="1">TODAY()-1257</f>
        <v>43350</v>
      </c>
      <c r="C446" s="4">
        <v>292000</v>
      </c>
      <c r="D446" t="b">
        <v>1</v>
      </c>
    </row>
    <row r="447" spans="1:4" x14ac:dyDescent="0.2">
      <c r="A447" t="s">
        <v>451</v>
      </c>
      <c r="B447" s="3">
        <f ca="1">TODAY()-1404</f>
        <v>43203</v>
      </c>
      <c r="C447" s="4">
        <v>303000</v>
      </c>
      <c r="D447" t="b">
        <v>1</v>
      </c>
    </row>
    <row r="448" spans="1:4" x14ac:dyDescent="0.2">
      <c r="A448" t="s">
        <v>452</v>
      </c>
      <c r="B448" s="3">
        <f ca="1">TODAY()-2736</f>
        <v>41871</v>
      </c>
      <c r="C448" s="4">
        <v>326000</v>
      </c>
      <c r="D448" t="b">
        <v>1</v>
      </c>
    </row>
    <row r="449" spans="1:4" x14ac:dyDescent="0.2">
      <c r="A449" t="s">
        <v>453</v>
      </c>
      <c r="B449" s="3">
        <f ca="1">TODAY()-3798</f>
        <v>40809</v>
      </c>
      <c r="C449" s="4">
        <v>234000</v>
      </c>
      <c r="D449" t="b">
        <v>0</v>
      </c>
    </row>
    <row r="450" spans="1:4" x14ac:dyDescent="0.2">
      <c r="A450" t="s">
        <v>454</v>
      </c>
      <c r="B450" s="3">
        <f ca="1">TODAY()-2940</f>
        <v>41667</v>
      </c>
      <c r="C450" s="4">
        <v>234000</v>
      </c>
      <c r="D450" t="b">
        <v>0</v>
      </c>
    </row>
    <row r="451" spans="1:4" x14ac:dyDescent="0.2">
      <c r="A451" t="s">
        <v>455</v>
      </c>
      <c r="B451" s="3">
        <f ca="1">TODAY()-3870</f>
        <v>40737</v>
      </c>
      <c r="C451" s="4">
        <v>338000</v>
      </c>
      <c r="D451" t="b">
        <v>0</v>
      </c>
    </row>
    <row r="452" spans="1:4" x14ac:dyDescent="0.2">
      <c r="A452" t="s">
        <v>456</v>
      </c>
      <c r="B452" s="3">
        <f ca="1">TODAY()-3768</f>
        <v>40839</v>
      </c>
      <c r="C452" s="4">
        <v>205000</v>
      </c>
      <c r="D452" t="b">
        <v>0</v>
      </c>
    </row>
    <row r="453" spans="1:4" x14ac:dyDescent="0.2">
      <c r="A453" t="s">
        <v>457</v>
      </c>
      <c r="B453" s="3">
        <f ca="1">TODAY()-2343</f>
        <v>42264</v>
      </c>
      <c r="C453" s="4">
        <v>201000</v>
      </c>
      <c r="D453" t="b">
        <v>0</v>
      </c>
    </row>
    <row r="454" spans="1:4" x14ac:dyDescent="0.2">
      <c r="A454" t="s">
        <v>458</v>
      </c>
      <c r="B454" s="3">
        <f ca="1">TODAY()-2137</f>
        <v>42470</v>
      </c>
      <c r="C454" s="4">
        <v>331000</v>
      </c>
      <c r="D454" t="b">
        <v>0</v>
      </c>
    </row>
    <row r="455" spans="1:4" x14ac:dyDescent="0.2">
      <c r="A455" t="s">
        <v>459</v>
      </c>
      <c r="B455" s="3">
        <f ca="1">TODAY()-3101</f>
        <v>41506</v>
      </c>
      <c r="C455" s="4">
        <v>332000</v>
      </c>
      <c r="D455" t="b">
        <v>0</v>
      </c>
    </row>
    <row r="456" spans="1:4" x14ac:dyDescent="0.2">
      <c r="A456" t="s">
        <v>460</v>
      </c>
      <c r="B456" s="3">
        <f ca="1">TODAY()-2682</f>
        <v>41925</v>
      </c>
      <c r="C456" s="4">
        <v>328000</v>
      </c>
      <c r="D456" t="b">
        <v>1</v>
      </c>
    </row>
    <row r="457" spans="1:4" x14ac:dyDescent="0.2">
      <c r="A457" t="s">
        <v>461</v>
      </c>
      <c r="B457" s="3">
        <f ca="1">TODAY()-3809</f>
        <v>40798</v>
      </c>
      <c r="C457" s="4">
        <v>289000</v>
      </c>
      <c r="D457" t="b">
        <v>1</v>
      </c>
    </row>
    <row r="458" spans="1:4" x14ac:dyDescent="0.2">
      <c r="A458" t="s">
        <v>462</v>
      </c>
      <c r="B458" s="3">
        <f ca="1">TODAY()-706</f>
        <v>43901</v>
      </c>
      <c r="C458" s="4">
        <v>229000</v>
      </c>
      <c r="D458" t="b">
        <v>0</v>
      </c>
    </row>
    <row r="459" spans="1:4" x14ac:dyDescent="0.2">
      <c r="A459" t="s">
        <v>463</v>
      </c>
      <c r="B459" s="3">
        <f ca="1">TODAY()-2250</f>
        <v>42357</v>
      </c>
      <c r="C459" s="4">
        <v>316000</v>
      </c>
      <c r="D459" t="b">
        <v>0</v>
      </c>
    </row>
    <row r="460" spans="1:4" x14ac:dyDescent="0.2">
      <c r="A460" t="s">
        <v>464</v>
      </c>
      <c r="B460" s="3">
        <f ca="1">TODAY()-2019</f>
        <v>42588</v>
      </c>
      <c r="C460" s="4">
        <v>324000</v>
      </c>
      <c r="D460" t="b">
        <v>1</v>
      </c>
    </row>
    <row r="461" spans="1:4" x14ac:dyDescent="0.2">
      <c r="A461" t="s">
        <v>465</v>
      </c>
      <c r="B461" s="3">
        <f ca="1">TODAY()-2670</f>
        <v>41937</v>
      </c>
      <c r="C461" s="4">
        <v>286000</v>
      </c>
      <c r="D461" t="b">
        <v>0</v>
      </c>
    </row>
    <row r="462" spans="1:4" x14ac:dyDescent="0.2">
      <c r="A462" t="s">
        <v>466</v>
      </c>
      <c r="B462" s="3">
        <f ca="1">TODAY()-1457</f>
        <v>43150</v>
      </c>
      <c r="C462" s="4">
        <v>224000</v>
      </c>
      <c r="D462" t="b">
        <v>1</v>
      </c>
    </row>
    <row r="463" spans="1:4" x14ac:dyDescent="0.2">
      <c r="A463" t="s">
        <v>467</v>
      </c>
      <c r="B463" s="3">
        <f ca="1">TODAY()-908</f>
        <v>43699</v>
      </c>
      <c r="C463" s="4">
        <v>233000</v>
      </c>
      <c r="D463" t="b">
        <v>0</v>
      </c>
    </row>
    <row r="464" spans="1:4" x14ac:dyDescent="0.2">
      <c r="A464" t="s">
        <v>468</v>
      </c>
      <c r="B464" s="3">
        <f ca="1">TODAY()-1567</f>
        <v>43040</v>
      </c>
      <c r="C464" s="4">
        <v>325000</v>
      </c>
      <c r="D464" t="b">
        <v>0</v>
      </c>
    </row>
    <row r="465" spans="1:4" x14ac:dyDescent="0.2">
      <c r="A465" t="s">
        <v>469</v>
      </c>
      <c r="B465" s="3">
        <f ca="1">TODAY()-3263</f>
        <v>41344</v>
      </c>
      <c r="C465" s="4">
        <v>283000</v>
      </c>
      <c r="D465" t="b">
        <v>0</v>
      </c>
    </row>
    <row r="466" spans="1:4" x14ac:dyDescent="0.2">
      <c r="A466" t="s">
        <v>470</v>
      </c>
      <c r="B466" s="3">
        <f ca="1">TODAY()-3756</f>
        <v>40851</v>
      </c>
      <c r="C466" s="4">
        <v>240000</v>
      </c>
      <c r="D466" t="b">
        <v>0</v>
      </c>
    </row>
    <row r="467" spans="1:4" x14ac:dyDescent="0.2">
      <c r="A467" t="s">
        <v>471</v>
      </c>
      <c r="B467" s="3">
        <f ca="1">TODAY()-889</f>
        <v>43718</v>
      </c>
      <c r="C467" s="4">
        <v>245000</v>
      </c>
      <c r="D467" t="b">
        <v>1</v>
      </c>
    </row>
    <row r="468" spans="1:4" x14ac:dyDescent="0.2">
      <c r="A468" t="s">
        <v>472</v>
      </c>
      <c r="B468" s="3">
        <f ca="1">TODAY()-3869</f>
        <v>40738</v>
      </c>
      <c r="C468" s="4">
        <v>291000</v>
      </c>
      <c r="D468" t="b">
        <v>1</v>
      </c>
    </row>
    <row r="469" spans="1:4" x14ac:dyDescent="0.2">
      <c r="A469" t="s">
        <v>473</v>
      </c>
      <c r="B469" s="3">
        <f ca="1">TODAY()-4051</f>
        <v>40556</v>
      </c>
      <c r="C469" s="4">
        <v>258000</v>
      </c>
      <c r="D469" t="b">
        <v>0</v>
      </c>
    </row>
    <row r="470" spans="1:4" x14ac:dyDescent="0.2">
      <c r="A470" t="s">
        <v>474</v>
      </c>
      <c r="B470" s="3">
        <f ca="1">TODAY()-1683</f>
        <v>42924</v>
      </c>
      <c r="C470" s="4">
        <v>350000</v>
      </c>
      <c r="D470" t="b">
        <v>0</v>
      </c>
    </row>
    <row r="471" spans="1:4" x14ac:dyDescent="0.2">
      <c r="A471" t="s">
        <v>475</v>
      </c>
      <c r="B471" s="3">
        <f ca="1">TODAY()-959</f>
        <v>43648</v>
      </c>
      <c r="C471" s="4">
        <v>240000</v>
      </c>
      <c r="D471" t="b">
        <v>0</v>
      </c>
    </row>
    <row r="472" spans="1:4" x14ac:dyDescent="0.2">
      <c r="A472" t="s">
        <v>476</v>
      </c>
      <c r="B472" s="3">
        <f ca="1">TODAY()-1270</f>
        <v>43337</v>
      </c>
      <c r="C472" s="4">
        <v>250000</v>
      </c>
      <c r="D472" t="b">
        <v>0</v>
      </c>
    </row>
    <row r="473" spans="1:4" x14ac:dyDescent="0.2">
      <c r="A473" t="s">
        <v>477</v>
      </c>
      <c r="B473" s="3">
        <f ca="1">TODAY()-2639</f>
        <v>41968</v>
      </c>
      <c r="C473" s="4">
        <v>216000</v>
      </c>
      <c r="D473" t="b">
        <v>0</v>
      </c>
    </row>
    <row r="474" spans="1:4" x14ac:dyDescent="0.2">
      <c r="A474" t="s">
        <v>478</v>
      </c>
      <c r="B474" s="3">
        <f ca="1">TODAY()-3590</f>
        <v>41017</v>
      </c>
      <c r="C474" s="4">
        <v>279000</v>
      </c>
      <c r="D474" t="b">
        <v>0</v>
      </c>
    </row>
    <row r="475" spans="1:4" x14ac:dyDescent="0.2">
      <c r="A475" t="s">
        <v>479</v>
      </c>
      <c r="B475" s="3">
        <f ca="1">TODAY()-1425</f>
        <v>43182</v>
      </c>
      <c r="C475" s="4">
        <v>250000</v>
      </c>
      <c r="D475" t="b">
        <v>1</v>
      </c>
    </row>
    <row r="476" spans="1:4" x14ac:dyDescent="0.2">
      <c r="A476" t="s">
        <v>480</v>
      </c>
      <c r="B476" s="3">
        <f ca="1">TODAY()-3044</f>
        <v>41563</v>
      </c>
      <c r="C476" s="4">
        <v>269000</v>
      </c>
      <c r="D476" t="b">
        <v>1</v>
      </c>
    </row>
    <row r="477" spans="1:4" x14ac:dyDescent="0.2">
      <c r="A477" t="s">
        <v>481</v>
      </c>
      <c r="B477" s="3">
        <f ca="1">TODAY()-2391</f>
        <v>42216</v>
      </c>
      <c r="C477" s="4">
        <v>309000</v>
      </c>
      <c r="D477" t="b">
        <v>1</v>
      </c>
    </row>
    <row r="478" spans="1:4" x14ac:dyDescent="0.2">
      <c r="A478" t="s">
        <v>482</v>
      </c>
      <c r="B478" s="3">
        <f ca="1">TODAY()-3630</f>
        <v>40977</v>
      </c>
      <c r="C478" s="4">
        <v>314000</v>
      </c>
      <c r="D478" t="b">
        <v>0</v>
      </c>
    </row>
    <row r="479" spans="1:4" x14ac:dyDescent="0.2">
      <c r="A479" t="s">
        <v>483</v>
      </c>
      <c r="B479" s="3">
        <f ca="1">TODAY()-3998</f>
        <v>40609</v>
      </c>
      <c r="C479" s="4">
        <v>283000</v>
      </c>
      <c r="D479" t="b">
        <v>0</v>
      </c>
    </row>
    <row r="480" spans="1:4" x14ac:dyDescent="0.2">
      <c r="A480" t="s">
        <v>484</v>
      </c>
      <c r="B480" s="3">
        <f ca="1">TODAY()-599</f>
        <v>44008</v>
      </c>
      <c r="C480" s="4">
        <v>259000</v>
      </c>
      <c r="D480" t="b">
        <v>1</v>
      </c>
    </row>
    <row r="481" spans="1:4" x14ac:dyDescent="0.2">
      <c r="A481" t="s">
        <v>485</v>
      </c>
      <c r="B481" s="3">
        <f ca="1">TODAY()-941</f>
        <v>43666</v>
      </c>
      <c r="C481" s="4">
        <v>222000</v>
      </c>
      <c r="D481" t="b">
        <v>0</v>
      </c>
    </row>
    <row r="482" spans="1:4" x14ac:dyDescent="0.2">
      <c r="A482" t="s">
        <v>486</v>
      </c>
      <c r="B482" s="3">
        <f ca="1">TODAY()-2716</f>
        <v>41891</v>
      </c>
      <c r="C482" s="4">
        <v>257000</v>
      </c>
      <c r="D482" t="b">
        <v>0</v>
      </c>
    </row>
    <row r="483" spans="1:4" x14ac:dyDescent="0.2">
      <c r="A483" t="s">
        <v>487</v>
      </c>
      <c r="B483" s="3">
        <f ca="1">TODAY()-2850</f>
        <v>41757</v>
      </c>
      <c r="C483" s="4">
        <v>254000</v>
      </c>
      <c r="D483" t="b">
        <v>0</v>
      </c>
    </row>
    <row r="484" spans="1:4" x14ac:dyDescent="0.2">
      <c r="A484" t="s">
        <v>488</v>
      </c>
      <c r="B484" s="3">
        <f ca="1">TODAY()-4112</f>
        <v>40495</v>
      </c>
      <c r="C484" s="4">
        <v>294000</v>
      </c>
      <c r="D484" t="b">
        <v>0</v>
      </c>
    </row>
    <row r="485" spans="1:4" x14ac:dyDescent="0.2">
      <c r="A485" t="s">
        <v>489</v>
      </c>
      <c r="B485" s="3">
        <f ca="1">TODAY()-574</f>
        <v>44033</v>
      </c>
      <c r="C485" s="4">
        <v>227000</v>
      </c>
      <c r="D485" t="b">
        <v>0</v>
      </c>
    </row>
    <row r="486" spans="1:4" x14ac:dyDescent="0.2">
      <c r="A486" t="s">
        <v>490</v>
      </c>
      <c r="B486" s="3">
        <f ca="1">TODAY()-152</f>
        <v>44455</v>
      </c>
      <c r="C486" s="4">
        <v>231000</v>
      </c>
      <c r="D486" t="b">
        <v>0</v>
      </c>
    </row>
    <row r="487" spans="1:4" x14ac:dyDescent="0.2">
      <c r="A487" t="s">
        <v>491</v>
      </c>
      <c r="B487" s="3">
        <f ca="1">TODAY()-2124</f>
        <v>42483</v>
      </c>
      <c r="C487" s="4">
        <v>344000</v>
      </c>
      <c r="D487" t="b">
        <v>1</v>
      </c>
    </row>
    <row r="488" spans="1:4" x14ac:dyDescent="0.2">
      <c r="A488" t="s">
        <v>492</v>
      </c>
      <c r="B488" s="3">
        <f ca="1">TODAY()-3116</f>
        <v>41491</v>
      </c>
      <c r="C488" s="4">
        <v>302000</v>
      </c>
      <c r="D488" t="b">
        <v>0</v>
      </c>
    </row>
    <row r="489" spans="1:4" x14ac:dyDescent="0.2">
      <c r="A489" t="s">
        <v>493</v>
      </c>
      <c r="B489" s="3">
        <f ca="1">TODAY()-3886</f>
        <v>40721</v>
      </c>
      <c r="C489" s="4">
        <v>250000</v>
      </c>
      <c r="D489" t="b">
        <v>1</v>
      </c>
    </row>
    <row r="490" spans="1:4" x14ac:dyDescent="0.2">
      <c r="A490" t="s">
        <v>494</v>
      </c>
      <c r="B490" s="3">
        <f ca="1">TODAY()-4238</f>
        <v>40369</v>
      </c>
      <c r="C490" s="4">
        <v>238000</v>
      </c>
      <c r="D490" t="b">
        <v>0</v>
      </c>
    </row>
    <row r="491" spans="1:4" x14ac:dyDescent="0.2">
      <c r="A491" t="s">
        <v>495</v>
      </c>
      <c r="B491" s="3">
        <f ca="1">TODAY()-2017</f>
        <v>42590</v>
      </c>
      <c r="C491" s="4">
        <v>270000</v>
      </c>
      <c r="D491" t="b">
        <v>1</v>
      </c>
    </row>
    <row r="492" spans="1:4" x14ac:dyDescent="0.2">
      <c r="A492" t="s">
        <v>496</v>
      </c>
      <c r="B492" s="3">
        <f ca="1">TODAY()-3639</f>
        <v>40968</v>
      </c>
      <c r="C492" s="4">
        <v>319000</v>
      </c>
      <c r="D492" t="b">
        <v>0</v>
      </c>
    </row>
    <row r="493" spans="1:4" x14ac:dyDescent="0.2">
      <c r="A493" t="s">
        <v>497</v>
      </c>
      <c r="B493" s="3">
        <f ca="1">TODAY()-169</f>
        <v>44438</v>
      </c>
      <c r="C493" s="4">
        <v>303000</v>
      </c>
      <c r="D493" t="b">
        <v>0</v>
      </c>
    </row>
    <row r="494" spans="1:4" x14ac:dyDescent="0.2">
      <c r="A494" t="s">
        <v>498</v>
      </c>
      <c r="B494" s="3">
        <f ca="1">TODAY()-1981</f>
        <v>42626</v>
      </c>
      <c r="C494" s="4">
        <v>342000</v>
      </c>
      <c r="D494" t="b">
        <v>1</v>
      </c>
    </row>
    <row r="495" spans="1:4" x14ac:dyDescent="0.2">
      <c r="A495" t="s">
        <v>499</v>
      </c>
      <c r="B495" s="3">
        <f ca="1">TODAY()-3456</f>
        <v>41151</v>
      </c>
      <c r="C495" s="4">
        <v>349000</v>
      </c>
      <c r="D495" t="b">
        <v>0</v>
      </c>
    </row>
    <row r="496" spans="1:4" x14ac:dyDescent="0.2">
      <c r="A496" t="s">
        <v>500</v>
      </c>
      <c r="B496" s="3">
        <f ca="1">TODAY()-2135</f>
        <v>42472</v>
      </c>
      <c r="C496" s="4">
        <v>258000</v>
      </c>
      <c r="D496" t="b">
        <v>0</v>
      </c>
    </row>
    <row r="497" spans="1:4" x14ac:dyDescent="0.2">
      <c r="A497" t="s">
        <v>501</v>
      </c>
      <c r="B497" s="3">
        <f ca="1">TODAY()-1307</f>
        <v>43300</v>
      </c>
      <c r="C497" s="4">
        <v>237000</v>
      </c>
      <c r="D497" t="b">
        <v>0</v>
      </c>
    </row>
    <row r="498" spans="1:4" x14ac:dyDescent="0.2">
      <c r="A498" t="s">
        <v>502</v>
      </c>
      <c r="B498" s="3">
        <f ca="1">TODAY()-663</f>
        <v>43944</v>
      </c>
      <c r="C498" s="4">
        <v>251000</v>
      </c>
      <c r="D498" t="b">
        <v>1</v>
      </c>
    </row>
    <row r="499" spans="1:4" x14ac:dyDescent="0.2">
      <c r="A499" t="s">
        <v>503</v>
      </c>
      <c r="B499" s="3">
        <f ca="1">TODAY()-730</f>
        <v>43877</v>
      </c>
      <c r="C499" s="4">
        <v>298000</v>
      </c>
      <c r="D499" t="b">
        <v>0</v>
      </c>
    </row>
    <row r="500" spans="1:4" x14ac:dyDescent="0.2">
      <c r="A500" t="s">
        <v>504</v>
      </c>
      <c r="B500" s="3">
        <f ca="1">TODAY()-1034</f>
        <v>43573</v>
      </c>
      <c r="C500" s="4">
        <v>311000</v>
      </c>
      <c r="D500" t="b">
        <v>0</v>
      </c>
    </row>
    <row r="501" spans="1:4" x14ac:dyDescent="0.2">
      <c r="A501" t="s">
        <v>505</v>
      </c>
      <c r="B501" s="3">
        <f ca="1">TODAY()-748</f>
        <v>43859</v>
      </c>
      <c r="C501" s="4">
        <v>272000</v>
      </c>
      <c r="D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4367-20B7-4499-82D6-BA7CB1461DED}">
  <dimension ref="A1:H501"/>
  <sheetViews>
    <sheetView workbookViewId="0">
      <selection activeCell="J21" sqref="J21"/>
    </sheetView>
  </sheetViews>
  <sheetFormatPr defaultRowHeight="12" x14ac:dyDescent="0.2"/>
  <cols>
    <col min="1" max="1" width="22.33203125" bestFit="1" customWidth="1"/>
    <col min="2" max="6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506</v>
      </c>
      <c r="G1" s="2"/>
      <c r="H1" s="2"/>
    </row>
    <row r="2" spans="1:8" x14ac:dyDescent="0.2">
      <c r="A2" t="s">
        <v>5</v>
      </c>
      <c r="B2" s="3">
        <f ca="1">TODAY()-4286</f>
        <v>40321</v>
      </c>
      <c r="C2" s="4">
        <v>347000</v>
      </c>
      <c r="D2" t="b">
        <v>1</v>
      </c>
    </row>
    <row r="3" spans="1:8" x14ac:dyDescent="0.2">
      <c r="A3" t="s">
        <v>6</v>
      </c>
      <c r="B3" s="3">
        <f ca="1">TODAY()-2061</f>
        <v>42546</v>
      </c>
      <c r="C3" s="4">
        <v>234000</v>
      </c>
      <c r="D3" t="b">
        <v>0</v>
      </c>
    </row>
    <row r="4" spans="1:8" x14ac:dyDescent="0.2">
      <c r="A4" t="s">
        <v>7</v>
      </c>
      <c r="B4" s="3">
        <f ca="1">TODAY()-4441</f>
        <v>40166</v>
      </c>
      <c r="C4" s="4">
        <v>203000</v>
      </c>
      <c r="D4" t="b">
        <v>1</v>
      </c>
    </row>
    <row r="5" spans="1:8" x14ac:dyDescent="0.2">
      <c r="A5" t="s">
        <v>8</v>
      </c>
      <c r="B5" s="3">
        <f ca="1">TODAY()-189</f>
        <v>44418</v>
      </c>
      <c r="C5" s="4">
        <v>223000</v>
      </c>
      <c r="D5" t="b">
        <v>0</v>
      </c>
      <c r="H5" s="5" t="str">
        <f ca="1">"A vállalat megjutalmazza a hűséges ("&amp;TEXT(TODAY()-1500,"éééé-hh-nn")&amp;" elött belépett),"</f>
        <v>A vállalat megjutalmazza a hűséges (2018-01-07 elött belépett),</v>
      </c>
    </row>
    <row r="6" spans="1:8" x14ac:dyDescent="0.2">
      <c r="A6" t="s">
        <v>10</v>
      </c>
      <c r="B6" s="3">
        <f ca="1">TODAY()-4361</f>
        <v>40246</v>
      </c>
      <c r="C6" s="4">
        <v>277000</v>
      </c>
      <c r="D6" t="b">
        <v>0</v>
      </c>
      <c r="H6" s="5" t="s">
        <v>507</v>
      </c>
    </row>
    <row r="7" spans="1:8" x14ac:dyDescent="0.2">
      <c r="A7" t="s">
        <v>11</v>
      </c>
      <c r="B7" s="3">
        <f ca="1">TODAY()-505</f>
        <v>44102</v>
      </c>
      <c r="C7" s="4">
        <v>263000</v>
      </c>
      <c r="D7" t="b">
        <v>0</v>
      </c>
      <c r="H7" s="5" t="s">
        <v>508</v>
      </c>
    </row>
    <row r="8" spans="1:8" x14ac:dyDescent="0.2">
      <c r="A8" t="s">
        <v>13</v>
      </c>
      <c r="B8" s="3">
        <f ca="1">TODAY()-568</f>
        <v>44039</v>
      </c>
      <c r="C8" s="4">
        <v>238000</v>
      </c>
      <c r="D8" t="b">
        <v>1</v>
      </c>
      <c r="H8" s="5"/>
    </row>
    <row r="9" spans="1:8" x14ac:dyDescent="0.2">
      <c r="A9" t="s">
        <v>14</v>
      </c>
      <c r="B9" s="3">
        <f ca="1">TODAY()-2827</f>
        <v>41780</v>
      </c>
      <c r="C9" s="4">
        <v>262000</v>
      </c>
      <c r="D9" t="b">
        <v>1</v>
      </c>
      <c r="H9" s="6" t="s">
        <v>15</v>
      </c>
    </row>
    <row r="10" spans="1:8" x14ac:dyDescent="0.2">
      <c r="A10" t="s">
        <v>16</v>
      </c>
      <c r="B10" s="3">
        <f ca="1">TODAY()-3168</f>
        <v>41439</v>
      </c>
      <c r="C10" s="4">
        <v>348000</v>
      </c>
      <c r="D10" t="b">
        <v>0</v>
      </c>
      <c r="G10" s="6"/>
    </row>
    <row r="11" spans="1:8" x14ac:dyDescent="0.2">
      <c r="A11" t="s">
        <v>17</v>
      </c>
      <c r="B11" s="3">
        <f ca="1">TODAY()-2510</f>
        <v>42097</v>
      </c>
      <c r="C11" s="4">
        <v>291000</v>
      </c>
      <c r="D11" t="b">
        <v>0</v>
      </c>
    </row>
    <row r="12" spans="1:8" x14ac:dyDescent="0.2">
      <c r="A12" t="s">
        <v>18</v>
      </c>
      <c r="B12" s="3">
        <f ca="1">TODAY()-2093</f>
        <v>42514</v>
      </c>
      <c r="C12" s="4">
        <v>298000</v>
      </c>
      <c r="D12" t="b">
        <v>0</v>
      </c>
      <c r="H12" s="6" t="s">
        <v>509</v>
      </c>
    </row>
    <row r="13" spans="1:8" x14ac:dyDescent="0.2">
      <c r="A13" t="s">
        <v>19</v>
      </c>
      <c r="B13" s="3">
        <f ca="1">TODAY()-2480</f>
        <v>42127</v>
      </c>
      <c r="C13" s="4">
        <v>273000</v>
      </c>
      <c r="D13" t="b">
        <v>0</v>
      </c>
      <c r="H13" s="6" t="s">
        <v>510</v>
      </c>
    </row>
    <row r="14" spans="1:8" x14ac:dyDescent="0.2">
      <c r="A14" t="s">
        <v>20</v>
      </c>
      <c r="B14" s="3">
        <f ca="1">TODAY()-4164</f>
        <v>40443</v>
      </c>
      <c r="C14" s="4">
        <v>297000</v>
      </c>
      <c r="D14" t="b">
        <v>1</v>
      </c>
    </row>
    <row r="15" spans="1:8" x14ac:dyDescent="0.2">
      <c r="A15" t="s">
        <v>21</v>
      </c>
      <c r="B15" s="3">
        <f ca="1">TODAY()-782</f>
        <v>43825</v>
      </c>
      <c r="C15" s="4">
        <v>265000</v>
      </c>
      <c r="D15" t="b">
        <v>0</v>
      </c>
    </row>
    <row r="16" spans="1:8" x14ac:dyDescent="0.2">
      <c r="A16" t="s">
        <v>22</v>
      </c>
      <c r="B16" s="3">
        <f ca="1">TODAY()-678</f>
        <v>43929</v>
      </c>
      <c r="C16" s="4">
        <v>334000</v>
      </c>
      <c r="D16" t="b">
        <v>0</v>
      </c>
    </row>
    <row r="17" spans="1:4" x14ac:dyDescent="0.2">
      <c r="A17" t="s">
        <v>23</v>
      </c>
      <c r="B17" s="3">
        <f ca="1">TODAY()-284</f>
        <v>44323</v>
      </c>
      <c r="C17" s="4">
        <v>305000</v>
      </c>
      <c r="D17" t="b">
        <v>1</v>
      </c>
    </row>
    <row r="18" spans="1:4" x14ac:dyDescent="0.2">
      <c r="A18" t="s">
        <v>24</v>
      </c>
      <c r="B18" s="3">
        <f ca="1">TODAY()-3732</f>
        <v>40875</v>
      </c>
      <c r="C18" s="4">
        <v>244000</v>
      </c>
      <c r="D18" t="b">
        <v>0</v>
      </c>
    </row>
    <row r="19" spans="1:4" x14ac:dyDescent="0.2">
      <c r="A19" t="s">
        <v>25</v>
      </c>
      <c r="B19" s="3">
        <f ca="1">TODAY()-592</f>
        <v>44015</v>
      </c>
      <c r="C19" s="4">
        <v>326000</v>
      </c>
      <c r="D19" t="b">
        <v>1</v>
      </c>
    </row>
    <row r="20" spans="1:4" x14ac:dyDescent="0.2">
      <c r="A20" t="s">
        <v>26</v>
      </c>
      <c r="B20" s="3">
        <f ca="1">TODAY()-105</f>
        <v>44502</v>
      </c>
      <c r="C20" s="4">
        <v>228000</v>
      </c>
      <c r="D20" t="b">
        <v>0</v>
      </c>
    </row>
    <row r="21" spans="1:4" x14ac:dyDescent="0.2">
      <c r="A21" t="s">
        <v>27</v>
      </c>
      <c r="B21" s="3">
        <f ca="1">TODAY()-3588</f>
        <v>41019</v>
      </c>
      <c r="C21" s="4">
        <v>281000</v>
      </c>
      <c r="D21" t="b">
        <v>0</v>
      </c>
    </row>
    <row r="22" spans="1:4" x14ac:dyDescent="0.2">
      <c r="A22" t="s">
        <v>28</v>
      </c>
      <c r="B22" s="3">
        <f ca="1">TODAY()-1995</f>
        <v>42612</v>
      </c>
      <c r="C22" s="4">
        <v>231000</v>
      </c>
      <c r="D22" t="b">
        <v>0</v>
      </c>
    </row>
    <row r="23" spans="1:4" x14ac:dyDescent="0.2">
      <c r="A23" t="s">
        <v>29</v>
      </c>
      <c r="B23" s="3">
        <f ca="1">TODAY()-826</f>
        <v>43781</v>
      </c>
      <c r="C23" s="4">
        <v>240000</v>
      </c>
      <c r="D23" t="b">
        <v>0</v>
      </c>
    </row>
    <row r="24" spans="1:4" x14ac:dyDescent="0.2">
      <c r="A24" t="s">
        <v>30</v>
      </c>
      <c r="B24" s="3">
        <f ca="1">TODAY()-2911</f>
        <v>41696</v>
      </c>
      <c r="C24" s="4">
        <v>243000</v>
      </c>
      <c r="D24" t="b">
        <v>1</v>
      </c>
    </row>
    <row r="25" spans="1:4" x14ac:dyDescent="0.2">
      <c r="A25" t="s">
        <v>31</v>
      </c>
      <c r="B25" s="3">
        <f ca="1">TODAY()-2582</f>
        <v>42025</v>
      </c>
      <c r="C25" s="4">
        <v>214000</v>
      </c>
      <c r="D25" t="b">
        <v>0</v>
      </c>
    </row>
    <row r="26" spans="1:4" x14ac:dyDescent="0.2">
      <c r="A26" t="s">
        <v>32</v>
      </c>
      <c r="B26" s="3">
        <f ca="1">TODAY()-2932</f>
        <v>41675</v>
      </c>
      <c r="C26" s="4">
        <v>254000</v>
      </c>
      <c r="D26" t="b">
        <v>0</v>
      </c>
    </row>
    <row r="27" spans="1:4" x14ac:dyDescent="0.2">
      <c r="A27" t="s">
        <v>33</v>
      </c>
      <c r="B27" s="3">
        <f ca="1">TODAY()-2925</f>
        <v>41682</v>
      </c>
      <c r="C27" s="4">
        <v>293000</v>
      </c>
      <c r="D27" t="b">
        <v>0</v>
      </c>
    </row>
    <row r="28" spans="1:4" x14ac:dyDescent="0.2">
      <c r="A28" t="s">
        <v>34</v>
      </c>
      <c r="B28" s="3">
        <f ca="1">TODAY()-101</f>
        <v>44506</v>
      </c>
      <c r="C28" s="4">
        <v>310000</v>
      </c>
      <c r="D28" t="b">
        <v>1</v>
      </c>
    </row>
    <row r="29" spans="1:4" x14ac:dyDescent="0.2">
      <c r="A29" t="s">
        <v>35</v>
      </c>
      <c r="B29" s="3">
        <f ca="1">TODAY()-3172</f>
        <v>41435</v>
      </c>
      <c r="C29" s="4">
        <v>214000</v>
      </c>
      <c r="D29" t="b">
        <v>1</v>
      </c>
    </row>
    <row r="30" spans="1:4" x14ac:dyDescent="0.2">
      <c r="A30" t="s">
        <v>36</v>
      </c>
      <c r="B30" s="3">
        <f ca="1">TODAY()-2643</f>
        <v>41964</v>
      </c>
      <c r="C30" s="4">
        <v>320000</v>
      </c>
      <c r="D30" t="b">
        <v>1</v>
      </c>
    </row>
    <row r="31" spans="1:4" x14ac:dyDescent="0.2">
      <c r="A31" t="s">
        <v>37</v>
      </c>
      <c r="B31" s="3">
        <f ca="1">TODAY()-2102</f>
        <v>42505</v>
      </c>
      <c r="C31" s="4">
        <v>298000</v>
      </c>
      <c r="D31" t="b">
        <v>1</v>
      </c>
    </row>
    <row r="32" spans="1:4" x14ac:dyDescent="0.2">
      <c r="A32" t="s">
        <v>38</v>
      </c>
      <c r="B32" s="3">
        <f ca="1">TODAY()-1969</f>
        <v>42638</v>
      </c>
      <c r="C32" s="4">
        <v>279000</v>
      </c>
      <c r="D32" t="b">
        <v>1</v>
      </c>
    </row>
    <row r="33" spans="1:4" x14ac:dyDescent="0.2">
      <c r="A33" t="s">
        <v>39</v>
      </c>
      <c r="B33" s="3">
        <f ca="1">TODAY()-1531</f>
        <v>43076</v>
      </c>
      <c r="C33" s="4">
        <v>219000</v>
      </c>
      <c r="D33" t="b">
        <v>0</v>
      </c>
    </row>
    <row r="34" spans="1:4" x14ac:dyDescent="0.2">
      <c r="A34" t="s">
        <v>40</v>
      </c>
      <c r="B34" s="3">
        <f ca="1">TODAY()-2805</f>
        <v>41802</v>
      </c>
      <c r="C34" s="4">
        <v>238000</v>
      </c>
      <c r="D34" t="b">
        <v>0</v>
      </c>
    </row>
    <row r="35" spans="1:4" x14ac:dyDescent="0.2">
      <c r="A35" t="s">
        <v>41</v>
      </c>
      <c r="B35" s="3">
        <f ca="1">TODAY()-418</f>
        <v>44189</v>
      </c>
      <c r="C35" s="4">
        <v>216000</v>
      </c>
      <c r="D35" t="b">
        <v>0</v>
      </c>
    </row>
    <row r="36" spans="1:4" x14ac:dyDescent="0.2">
      <c r="A36" t="s">
        <v>42</v>
      </c>
      <c r="B36" s="3">
        <f ca="1">TODAY()-655</f>
        <v>43952</v>
      </c>
      <c r="C36" s="4">
        <v>324000</v>
      </c>
      <c r="D36" t="b">
        <v>0</v>
      </c>
    </row>
    <row r="37" spans="1:4" x14ac:dyDescent="0.2">
      <c r="A37" t="s">
        <v>43</v>
      </c>
      <c r="B37" s="3">
        <f ca="1">TODAY()-2382</f>
        <v>42225</v>
      </c>
      <c r="C37" s="4">
        <v>248000</v>
      </c>
      <c r="D37" t="b">
        <v>1</v>
      </c>
    </row>
    <row r="38" spans="1:4" x14ac:dyDescent="0.2">
      <c r="A38" t="s">
        <v>44</v>
      </c>
      <c r="B38" s="3">
        <f ca="1">TODAY()-2279</f>
        <v>42328</v>
      </c>
      <c r="C38" s="4">
        <v>328000</v>
      </c>
      <c r="D38" t="b">
        <v>0</v>
      </c>
    </row>
    <row r="39" spans="1:4" x14ac:dyDescent="0.2">
      <c r="A39" t="s">
        <v>45</v>
      </c>
      <c r="B39" s="3">
        <f ca="1">TODAY()-3121</f>
        <v>41486</v>
      </c>
      <c r="C39" s="4">
        <v>346000</v>
      </c>
      <c r="D39" t="b">
        <v>0</v>
      </c>
    </row>
    <row r="40" spans="1:4" x14ac:dyDescent="0.2">
      <c r="A40" t="s">
        <v>46</v>
      </c>
      <c r="B40" s="3">
        <f ca="1">TODAY()-2477</f>
        <v>42130</v>
      </c>
      <c r="C40" s="4">
        <v>281000</v>
      </c>
      <c r="D40" t="b">
        <v>0</v>
      </c>
    </row>
    <row r="41" spans="1:4" x14ac:dyDescent="0.2">
      <c r="A41" t="s">
        <v>47</v>
      </c>
      <c r="B41" s="3">
        <f ca="1">TODAY()-1201</f>
        <v>43406</v>
      </c>
      <c r="C41" s="4">
        <v>302000</v>
      </c>
      <c r="D41" t="b">
        <v>1</v>
      </c>
    </row>
    <row r="42" spans="1:4" x14ac:dyDescent="0.2">
      <c r="A42" t="s">
        <v>48</v>
      </c>
      <c r="B42" s="3">
        <f ca="1">TODAY()-1248</f>
        <v>43359</v>
      </c>
      <c r="C42" s="4">
        <v>320000</v>
      </c>
      <c r="D42" t="b">
        <v>1</v>
      </c>
    </row>
    <row r="43" spans="1:4" x14ac:dyDescent="0.2">
      <c r="A43" t="s">
        <v>49</v>
      </c>
      <c r="B43" s="3">
        <f ca="1">TODAY()-600</f>
        <v>44007</v>
      </c>
      <c r="C43" s="4">
        <v>201000</v>
      </c>
      <c r="D43" t="b">
        <v>0</v>
      </c>
    </row>
    <row r="44" spans="1:4" x14ac:dyDescent="0.2">
      <c r="A44" t="s">
        <v>50</v>
      </c>
      <c r="B44" s="3">
        <f ca="1">TODAY()-4095</f>
        <v>40512</v>
      </c>
      <c r="C44" s="4">
        <v>320000</v>
      </c>
      <c r="D44" t="b">
        <v>1</v>
      </c>
    </row>
    <row r="45" spans="1:4" x14ac:dyDescent="0.2">
      <c r="A45" t="s">
        <v>51</v>
      </c>
      <c r="B45" s="3">
        <f ca="1">TODAY()-1791</f>
        <v>42816</v>
      </c>
      <c r="C45" s="4">
        <v>300000</v>
      </c>
      <c r="D45" t="b">
        <v>0</v>
      </c>
    </row>
    <row r="46" spans="1:4" x14ac:dyDescent="0.2">
      <c r="A46" t="s">
        <v>52</v>
      </c>
      <c r="B46" s="3">
        <f ca="1">TODAY()-2376</f>
        <v>42231</v>
      </c>
      <c r="C46" s="4">
        <v>219000</v>
      </c>
      <c r="D46" t="b">
        <v>0</v>
      </c>
    </row>
    <row r="47" spans="1:4" x14ac:dyDescent="0.2">
      <c r="A47" t="s">
        <v>53</v>
      </c>
      <c r="B47" s="3">
        <f ca="1">TODAY()-3623</f>
        <v>40984</v>
      </c>
      <c r="C47" s="4">
        <v>260000</v>
      </c>
      <c r="D47" t="b">
        <v>1</v>
      </c>
    </row>
    <row r="48" spans="1:4" x14ac:dyDescent="0.2">
      <c r="A48" t="s">
        <v>54</v>
      </c>
      <c r="B48" s="3">
        <f ca="1">TODAY()-3500</f>
        <v>41107</v>
      </c>
      <c r="C48" s="4">
        <v>261000</v>
      </c>
      <c r="D48" t="b">
        <v>1</v>
      </c>
    </row>
    <row r="49" spans="1:4" x14ac:dyDescent="0.2">
      <c r="A49" t="s">
        <v>55</v>
      </c>
      <c r="B49" s="3">
        <f ca="1">TODAY()-3135</f>
        <v>41472</v>
      </c>
      <c r="C49" s="4">
        <v>255000</v>
      </c>
      <c r="D49" t="b">
        <v>0</v>
      </c>
    </row>
    <row r="50" spans="1:4" x14ac:dyDescent="0.2">
      <c r="A50" t="s">
        <v>56</v>
      </c>
      <c r="B50" s="3">
        <f ca="1">TODAY()-2729</f>
        <v>41878</v>
      </c>
      <c r="C50" s="4">
        <v>255000</v>
      </c>
      <c r="D50" t="b">
        <v>1</v>
      </c>
    </row>
    <row r="51" spans="1:4" x14ac:dyDescent="0.2">
      <c r="A51" t="s">
        <v>57</v>
      </c>
      <c r="B51" s="3">
        <f ca="1">TODAY()-4234</f>
        <v>40373</v>
      </c>
      <c r="C51" s="4">
        <v>223000</v>
      </c>
      <c r="D51" t="b">
        <v>1</v>
      </c>
    </row>
    <row r="52" spans="1:4" x14ac:dyDescent="0.2">
      <c r="A52" t="s">
        <v>58</v>
      </c>
      <c r="B52" s="3">
        <f ca="1">TODAY()-2911</f>
        <v>41696</v>
      </c>
      <c r="C52" s="4">
        <v>334000</v>
      </c>
      <c r="D52" t="b">
        <v>1</v>
      </c>
    </row>
    <row r="53" spans="1:4" x14ac:dyDescent="0.2">
      <c r="A53" t="s">
        <v>59</v>
      </c>
      <c r="B53" s="3">
        <f ca="1">TODAY()-1573</f>
        <v>43034</v>
      </c>
      <c r="C53" s="4">
        <v>300000</v>
      </c>
      <c r="D53" t="b">
        <v>1</v>
      </c>
    </row>
    <row r="54" spans="1:4" x14ac:dyDescent="0.2">
      <c r="A54" t="s">
        <v>60</v>
      </c>
      <c r="B54" s="3">
        <f ca="1">TODAY()-1728</f>
        <v>42879</v>
      </c>
      <c r="C54" s="4">
        <v>244000</v>
      </c>
      <c r="D54" t="b">
        <v>0</v>
      </c>
    </row>
    <row r="55" spans="1:4" x14ac:dyDescent="0.2">
      <c r="A55" t="s">
        <v>61</v>
      </c>
      <c r="B55" s="3">
        <f ca="1">TODAY()-1284</f>
        <v>43323</v>
      </c>
      <c r="C55" s="4">
        <v>281000</v>
      </c>
      <c r="D55" t="b">
        <v>1</v>
      </c>
    </row>
    <row r="56" spans="1:4" x14ac:dyDescent="0.2">
      <c r="A56" t="s">
        <v>62</v>
      </c>
      <c r="B56" s="3">
        <f ca="1">TODAY()-3443</f>
        <v>41164</v>
      </c>
      <c r="C56" s="4">
        <v>214000</v>
      </c>
      <c r="D56" t="b">
        <v>0</v>
      </c>
    </row>
    <row r="57" spans="1:4" x14ac:dyDescent="0.2">
      <c r="A57" t="s">
        <v>63</v>
      </c>
      <c r="B57" s="3">
        <f ca="1">TODAY()-2346</f>
        <v>42261</v>
      </c>
      <c r="C57" s="4">
        <v>348000</v>
      </c>
      <c r="D57" t="b">
        <v>0</v>
      </c>
    </row>
    <row r="58" spans="1:4" x14ac:dyDescent="0.2">
      <c r="A58" t="s">
        <v>64</v>
      </c>
      <c r="B58" s="3">
        <f ca="1">TODAY()-3873</f>
        <v>40734</v>
      </c>
      <c r="C58" s="4">
        <v>287000</v>
      </c>
      <c r="D58" t="b">
        <v>0</v>
      </c>
    </row>
    <row r="59" spans="1:4" x14ac:dyDescent="0.2">
      <c r="A59" t="s">
        <v>65</v>
      </c>
      <c r="B59" s="3">
        <f ca="1">TODAY()-785</f>
        <v>43822</v>
      </c>
      <c r="C59" s="4">
        <v>204000</v>
      </c>
      <c r="D59" t="b">
        <v>0</v>
      </c>
    </row>
    <row r="60" spans="1:4" x14ac:dyDescent="0.2">
      <c r="A60" t="s">
        <v>66</v>
      </c>
      <c r="B60" s="3">
        <f ca="1">TODAY()-3939</f>
        <v>40668</v>
      </c>
      <c r="C60" s="4">
        <v>242000</v>
      </c>
      <c r="D60" t="b">
        <v>0</v>
      </c>
    </row>
    <row r="61" spans="1:4" x14ac:dyDescent="0.2">
      <c r="A61" t="s">
        <v>67</v>
      </c>
      <c r="B61" s="3">
        <f ca="1">TODAY()-3300</f>
        <v>41307</v>
      </c>
      <c r="C61" s="4">
        <v>247000</v>
      </c>
      <c r="D61" t="b">
        <v>0</v>
      </c>
    </row>
    <row r="62" spans="1:4" x14ac:dyDescent="0.2">
      <c r="A62" t="s">
        <v>68</v>
      </c>
      <c r="B62" s="3">
        <f ca="1">TODAY()-119</f>
        <v>44488</v>
      </c>
      <c r="C62" s="4">
        <v>336000</v>
      </c>
      <c r="D62" t="b">
        <v>0</v>
      </c>
    </row>
    <row r="63" spans="1:4" x14ac:dyDescent="0.2">
      <c r="A63" t="s">
        <v>69</v>
      </c>
      <c r="B63" s="3">
        <f ca="1">TODAY()-1031</f>
        <v>43576</v>
      </c>
      <c r="C63" s="4">
        <v>209000</v>
      </c>
      <c r="D63" t="b">
        <v>0</v>
      </c>
    </row>
    <row r="64" spans="1:4" x14ac:dyDescent="0.2">
      <c r="A64" t="s">
        <v>70</v>
      </c>
      <c r="B64" s="3">
        <f ca="1">TODAY()-2764</f>
        <v>41843</v>
      </c>
      <c r="C64" s="4">
        <v>283000</v>
      </c>
      <c r="D64" t="b">
        <v>1</v>
      </c>
    </row>
    <row r="65" spans="1:4" x14ac:dyDescent="0.2">
      <c r="A65" t="s">
        <v>71</v>
      </c>
      <c r="B65" s="3">
        <f ca="1">TODAY()-4488</f>
        <v>40119</v>
      </c>
      <c r="C65" s="4">
        <v>274000</v>
      </c>
      <c r="D65" t="b">
        <v>1</v>
      </c>
    </row>
    <row r="66" spans="1:4" x14ac:dyDescent="0.2">
      <c r="A66" t="s">
        <v>72</v>
      </c>
      <c r="B66" s="3">
        <f ca="1">TODAY()-1324</f>
        <v>43283</v>
      </c>
      <c r="C66" s="4">
        <v>255000</v>
      </c>
      <c r="D66" t="b">
        <v>0</v>
      </c>
    </row>
    <row r="67" spans="1:4" x14ac:dyDescent="0.2">
      <c r="A67" t="s">
        <v>73</v>
      </c>
      <c r="B67" s="3">
        <f ca="1">TODAY()-280</f>
        <v>44327</v>
      </c>
      <c r="C67" s="4">
        <v>246000</v>
      </c>
      <c r="D67" t="b">
        <v>0</v>
      </c>
    </row>
    <row r="68" spans="1:4" x14ac:dyDescent="0.2">
      <c r="A68" t="s">
        <v>74</v>
      </c>
      <c r="B68" s="3">
        <f ca="1">TODAY()-961</f>
        <v>43646</v>
      </c>
      <c r="C68" s="4">
        <v>324000</v>
      </c>
      <c r="D68" t="b">
        <v>0</v>
      </c>
    </row>
    <row r="69" spans="1:4" x14ac:dyDescent="0.2">
      <c r="A69" t="s">
        <v>75</v>
      </c>
      <c r="B69" s="3">
        <f ca="1">TODAY()-3635</f>
        <v>40972</v>
      </c>
      <c r="C69" s="4">
        <v>324000</v>
      </c>
      <c r="D69" t="b">
        <v>0</v>
      </c>
    </row>
    <row r="70" spans="1:4" x14ac:dyDescent="0.2">
      <c r="A70" t="s">
        <v>76</v>
      </c>
      <c r="B70" s="3">
        <f ca="1">TODAY()-3852</f>
        <v>40755</v>
      </c>
      <c r="C70" s="4">
        <v>313000</v>
      </c>
      <c r="D70" t="b">
        <v>1</v>
      </c>
    </row>
    <row r="71" spans="1:4" x14ac:dyDescent="0.2">
      <c r="A71" t="s">
        <v>77</v>
      </c>
      <c r="B71" s="3">
        <f ca="1">TODAY()-571</f>
        <v>44036</v>
      </c>
      <c r="C71" s="4">
        <v>238000</v>
      </c>
      <c r="D71" t="b">
        <v>0</v>
      </c>
    </row>
    <row r="72" spans="1:4" x14ac:dyDescent="0.2">
      <c r="A72" t="s">
        <v>78</v>
      </c>
      <c r="B72" s="3">
        <f ca="1">TODAY()-134</f>
        <v>44473</v>
      </c>
      <c r="C72" s="4">
        <v>328000</v>
      </c>
      <c r="D72" t="b">
        <v>0</v>
      </c>
    </row>
    <row r="73" spans="1:4" x14ac:dyDescent="0.2">
      <c r="A73" t="s">
        <v>79</v>
      </c>
      <c r="B73" s="3">
        <f ca="1">TODAY()-594</f>
        <v>44013</v>
      </c>
      <c r="C73" s="4">
        <v>204000</v>
      </c>
      <c r="D73" t="b">
        <v>1</v>
      </c>
    </row>
    <row r="74" spans="1:4" x14ac:dyDescent="0.2">
      <c r="A74" t="s">
        <v>80</v>
      </c>
      <c r="B74" s="3">
        <f ca="1">TODAY()-3571</f>
        <v>41036</v>
      </c>
      <c r="C74" s="4">
        <v>312000</v>
      </c>
      <c r="D74" t="b">
        <v>0</v>
      </c>
    </row>
    <row r="75" spans="1:4" x14ac:dyDescent="0.2">
      <c r="A75" t="s">
        <v>81</v>
      </c>
      <c r="B75" s="3">
        <f ca="1">TODAY()-3363</f>
        <v>41244</v>
      </c>
      <c r="C75" s="4">
        <v>335000</v>
      </c>
      <c r="D75" t="b">
        <v>1</v>
      </c>
    </row>
    <row r="76" spans="1:4" x14ac:dyDescent="0.2">
      <c r="A76" t="s">
        <v>82</v>
      </c>
      <c r="B76" s="3">
        <f ca="1">TODAY()-3274</f>
        <v>41333</v>
      </c>
      <c r="C76" s="4">
        <v>298000</v>
      </c>
      <c r="D76" t="b">
        <v>1</v>
      </c>
    </row>
    <row r="77" spans="1:4" x14ac:dyDescent="0.2">
      <c r="A77" t="s">
        <v>83</v>
      </c>
      <c r="B77" s="3">
        <f ca="1">TODAY()-3198</f>
        <v>41409</v>
      </c>
      <c r="C77" s="4">
        <v>215000</v>
      </c>
      <c r="D77" t="b">
        <v>0</v>
      </c>
    </row>
    <row r="78" spans="1:4" x14ac:dyDescent="0.2">
      <c r="A78" t="s">
        <v>84</v>
      </c>
      <c r="B78" s="3">
        <f ca="1">TODAY()-2206</f>
        <v>42401</v>
      </c>
      <c r="C78" s="4">
        <v>296000</v>
      </c>
      <c r="D78" t="b">
        <v>0</v>
      </c>
    </row>
    <row r="79" spans="1:4" x14ac:dyDescent="0.2">
      <c r="A79" t="s">
        <v>85</v>
      </c>
      <c r="B79" s="3">
        <f ca="1">TODAY()-1923</f>
        <v>42684</v>
      </c>
      <c r="C79" s="4">
        <v>232000</v>
      </c>
      <c r="D79" t="b">
        <v>0</v>
      </c>
    </row>
    <row r="80" spans="1:4" x14ac:dyDescent="0.2">
      <c r="A80" t="s">
        <v>86</v>
      </c>
      <c r="B80" s="3">
        <f ca="1">TODAY()-153</f>
        <v>44454</v>
      </c>
      <c r="C80" s="4">
        <v>324000</v>
      </c>
      <c r="D80" t="b">
        <v>0</v>
      </c>
    </row>
    <row r="81" spans="1:4" x14ac:dyDescent="0.2">
      <c r="A81" t="s">
        <v>87</v>
      </c>
      <c r="B81" s="3">
        <f ca="1">TODAY()-4204</f>
        <v>40403</v>
      </c>
      <c r="C81" s="4">
        <v>236000</v>
      </c>
      <c r="D81" t="b">
        <v>1</v>
      </c>
    </row>
    <row r="82" spans="1:4" x14ac:dyDescent="0.2">
      <c r="A82" t="s">
        <v>88</v>
      </c>
      <c r="B82" s="3">
        <f ca="1">TODAY()-3887</f>
        <v>40720</v>
      </c>
      <c r="C82" s="4">
        <v>255000</v>
      </c>
      <c r="D82" t="b">
        <v>0</v>
      </c>
    </row>
    <row r="83" spans="1:4" x14ac:dyDescent="0.2">
      <c r="A83" t="s">
        <v>89</v>
      </c>
      <c r="B83" s="3">
        <f ca="1">TODAY()-1522</f>
        <v>43085</v>
      </c>
      <c r="C83" s="4">
        <v>248000</v>
      </c>
      <c r="D83" t="b">
        <v>0</v>
      </c>
    </row>
    <row r="84" spans="1:4" x14ac:dyDescent="0.2">
      <c r="A84" t="s">
        <v>90</v>
      </c>
      <c r="B84" s="3">
        <f ca="1">TODAY()-2243</f>
        <v>42364</v>
      </c>
      <c r="C84" s="4">
        <v>218000</v>
      </c>
      <c r="D84" t="b">
        <v>0</v>
      </c>
    </row>
    <row r="85" spans="1:4" x14ac:dyDescent="0.2">
      <c r="A85" t="s">
        <v>91</v>
      </c>
      <c r="B85" s="3">
        <f ca="1">TODAY()-3192</f>
        <v>41415</v>
      </c>
      <c r="C85" s="4">
        <v>349000</v>
      </c>
      <c r="D85" t="b">
        <v>1</v>
      </c>
    </row>
    <row r="86" spans="1:4" x14ac:dyDescent="0.2">
      <c r="A86" t="s">
        <v>92</v>
      </c>
      <c r="B86" s="3">
        <f ca="1">TODAY()-3828</f>
        <v>40779</v>
      </c>
      <c r="C86" s="4">
        <v>223000</v>
      </c>
      <c r="D86" t="b">
        <v>1</v>
      </c>
    </row>
    <row r="87" spans="1:4" x14ac:dyDescent="0.2">
      <c r="A87" t="s">
        <v>93</v>
      </c>
      <c r="B87" s="3">
        <f ca="1">TODAY()-1694</f>
        <v>42913</v>
      </c>
      <c r="C87" s="4">
        <v>209000</v>
      </c>
      <c r="D87" t="b">
        <v>0</v>
      </c>
    </row>
    <row r="88" spans="1:4" x14ac:dyDescent="0.2">
      <c r="A88" t="s">
        <v>94</v>
      </c>
      <c r="B88" s="3">
        <f ca="1">TODAY()-3162</f>
        <v>41445</v>
      </c>
      <c r="C88" s="4">
        <v>335000</v>
      </c>
      <c r="D88" t="b">
        <v>0</v>
      </c>
    </row>
    <row r="89" spans="1:4" x14ac:dyDescent="0.2">
      <c r="A89" t="s">
        <v>95</v>
      </c>
      <c r="B89" s="3">
        <f ca="1">TODAY()-2660</f>
        <v>41947</v>
      </c>
      <c r="C89" s="4">
        <v>251000</v>
      </c>
      <c r="D89" t="b">
        <v>1</v>
      </c>
    </row>
    <row r="90" spans="1:4" x14ac:dyDescent="0.2">
      <c r="A90" t="s">
        <v>96</v>
      </c>
      <c r="B90" s="3">
        <f ca="1">TODAY()-2083</f>
        <v>42524</v>
      </c>
      <c r="C90" s="4">
        <v>240000</v>
      </c>
      <c r="D90" t="b">
        <v>0</v>
      </c>
    </row>
    <row r="91" spans="1:4" x14ac:dyDescent="0.2">
      <c r="A91" t="s">
        <v>97</v>
      </c>
      <c r="B91" s="3">
        <f ca="1">TODAY()-1549</f>
        <v>43058</v>
      </c>
      <c r="C91" s="4">
        <v>347000</v>
      </c>
      <c r="D91" t="b">
        <v>0</v>
      </c>
    </row>
    <row r="92" spans="1:4" x14ac:dyDescent="0.2">
      <c r="A92" t="s">
        <v>98</v>
      </c>
      <c r="B92" s="3">
        <f ca="1">TODAY()-3490</f>
        <v>41117</v>
      </c>
      <c r="C92" s="4">
        <v>289000</v>
      </c>
      <c r="D92" t="b">
        <v>0</v>
      </c>
    </row>
    <row r="93" spans="1:4" x14ac:dyDescent="0.2">
      <c r="A93" t="s">
        <v>99</v>
      </c>
      <c r="B93" s="3">
        <f ca="1">TODAY()-535</f>
        <v>44072</v>
      </c>
      <c r="C93" s="4">
        <v>344000</v>
      </c>
      <c r="D93" t="b">
        <v>0</v>
      </c>
    </row>
    <row r="94" spans="1:4" x14ac:dyDescent="0.2">
      <c r="A94" t="s">
        <v>100</v>
      </c>
      <c r="B94" s="3">
        <f ca="1">TODAY()-349</f>
        <v>44258</v>
      </c>
      <c r="C94" s="4">
        <v>275000</v>
      </c>
      <c r="D94" t="b">
        <v>1</v>
      </c>
    </row>
    <row r="95" spans="1:4" x14ac:dyDescent="0.2">
      <c r="A95" t="s">
        <v>101</v>
      </c>
      <c r="B95" s="3">
        <f ca="1">TODAY()-2419</f>
        <v>42188</v>
      </c>
      <c r="C95" s="4">
        <v>331000</v>
      </c>
      <c r="D95" t="b">
        <v>0</v>
      </c>
    </row>
    <row r="96" spans="1:4" x14ac:dyDescent="0.2">
      <c r="A96" t="s">
        <v>102</v>
      </c>
      <c r="B96" s="3">
        <f ca="1">TODAY()-3170</f>
        <v>41437</v>
      </c>
      <c r="C96" s="4">
        <v>242000</v>
      </c>
      <c r="D96" t="b">
        <v>0</v>
      </c>
    </row>
    <row r="97" spans="1:4" x14ac:dyDescent="0.2">
      <c r="A97" t="s">
        <v>103</v>
      </c>
      <c r="B97" s="3">
        <f ca="1">TODAY()-1305</f>
        <v>43302</v>
      </c>
      <c r="C97" s="4">
        <v>308000</v>
      </c>
      <c r="D97" t="b">
        <v>0</v>
      </c>
    </row>
    <row r="98" spans="1:4" x14ac:dyDescent="0.2">
      <c r="A98" t="s">
        <v>104</v>
      </c>
      <c r="B98" s="3">
        <f ca="1">TODAY()-4278</f>
        <v>40329</v>
      </c>
      <c r="C98" s="4">
        <v>307000</v>
      </c>
      <c r="D98" t="b">
        <v>0</v>
      </c>
    </row>
    <row r="99" spans="1:4" x14ac:dyDescent="0.2">
      <c r="A99" t="s">
        <v>105</v>
      </c>
      <c r="B99" s="3">
        <f ca="1">TODAY()-1728</f>
        <v>42879</v>
      </c>
      <c r="C99" s="4">
        <v>277000</v>
      </c>
      <c r="D99" t="b">
        <v>0</v>
      </c>
    </row>
    <row r="100" spans="1:4" x14ac:dyDescent="0.2">
      <c r="A100" t="s">
        <v>106</v>
      </c>
      <c r="B100" s="3">
        <f ca="1">TODAY()-2119</f>
        <v>42488</v>
      </c>
      <c r="C100" s="4">
        <v>260000</v>
      </c>
      <c r="D100" t="b">
        <v>0</v>
      </c>
    </row>
    <row r="101" spans="1:4" x14ac:dyDescent="0.2">
      <c r="A101" t="s">
        <v>107</v>
      </c>
      <c r="B101" s="3">
        <f ca="1">TODAY()-2040</f>
        <v>42567</v>
      </c>
      <c r="C101" s="4">
        <v>256000</v>
      </c>
      <c r="D101" t="b">
        <v>0</v>
      </c>
    </row>
    <row r="102" spans="1:4" x14ac:dyDescent="0.2">
      <c r="A102" t="s">
        <v>108</v>
      </c>
      <c r="B102" s="3">
        <f ca="1">TODAY()-500</f>
        <v>44107</v>
      </c>
      <c r="C102" s="4">
        <v>278000</v>
      </c>
      <c r="D102" t="b">
        <v>0</v>
      </c>
    </row>
    <row r="103" spans="1:4" x14ac:dyDescent="0.2">
      <c r="A103" t="s">
        <v>109</v>
      </c>
      <c r="B103" s="3">
        <f ca="1">TODAY()-4006</f>
        <v>40601</v>
      </c>
      <c r="C103" s="4">
        <v>237000</v>
      </c>
      <c r="D103" t="b">
        <v>0</v>
      </c>
    </row>
    <row r="104" spans="1:4" x14ac:dyDescent="0.2">
      <c r="A104" t="s">
        <v>110</v>
      </c>
      <c r="B104" s="3">
        <f ca="1">TODAY()-327</f>
        <v>44280</v>
      </c>
      <c r="C104" s="4">
        <v>279000</v>
      </c>
      <c r="D104" t="b">
        <v>0</v>
      </c>
    </row>
    <row r="105" spans="1:4" x14ac:dyDescent="0.2">
      <c r="A105" t="s">
        <v>111</v>
      </c>
      <c r="B105" s="3">
        <f ca="1">TODAY()-666</f>
        <v>43941</v>
      </c>
      <c r="C105" s="4">
        <v>217000</v>
      </c>
      <c r="D105" t="b">
        <v>0</v>
      </c>
    </row>
    <row r="106" spans="1:4" x14ac:dyDescent="0.2">
      <c r="A106" t="s">
        <v>112</v>
      </c>
      <c r="B106" s="3">
        <f ca="1">TODAY()-3052</f>
        <v>41555</v>
      </c>
      <c r="C106" s="4">
        <v>256000</v>
      </c>
      <c r="D106" t="b">
        <v>1</v>
      </c>
    </row>
    <row r="107" spans="1:4" x14ac:dyDescent="0.2">
      <c r="A107" t="s">
        <v>113</v>
      </c>
      <c r="B107" s="3">
        <f ca="1">TODAY()-1453</f>
        <v>43154</v>
      </c>
      <c r="C107" s="4">
        <v>347000</v>
      </c>
      <c r="D107" t="b">
        <v>1</v>
      </c>
    </row>
    <row r="108" spans="1:4" x14ac:dyDescent="0.2">
      <c r="A108" t="s">
        <v>114</v>
      </c>
      <c r="B108" s="3">
        <f ca="1">TODAY()-4430</f>
        <v>40177</v>
      </c>
      <c r="C108" s="4">
        <v>318000</v>
      </c>
      <c r="D108" t="b">
        <v>0</v>
      </c>
    </row>
    <row r="109" spans="1:4" x14ac:dyDescent="0.2">
      <c r="A109" t="s">
        <v>115</v>
      </c>
      <c r="B109" s="3">
        <f ca="1">TODAY()-2699</f>
        <v>41908</v>
      </c>
      <c r="C109" s="4">
        <v>313000</v>
      </c>
      <c r="D109" t="b">
        <v>0</v>
      </c>
    </row>
    <row r="110" spans="1:4" x14ac:dyDescent="0.2">
      <c r="A110" t="s">
        <v>116</v>
      </c>
      <c r="B110" s="3">
        <f ca="1">TODAY()-358</f>
        <v>44249</v>
      </c>
      <c r="C110" s="4">
        <v>203000</v>
      </c>
      <c r="D110" t="b">
        <v>0</v>
      </c>
    </row>
    <row r="111" spans="1:4" x14ac:dyDescent="0.2">
      <c r="A111" t="s">
        <v>117</v>
      </c>
      <c r="B111" s="3">
        <f ca="1">TODAY()-1615</f>
        <v>42992</v>
      </c>
      <c r="C111" s="4">
        <v>252000</v>
      </c>
      <c r="D111" t="b">
        <v>0</v>
      </c>
    </row>
    <row r="112" spans="1:4" x14ac:dyDescent="0.2">
      <c r="A112" t="s">
        <v>118</v>
      </c>
      <c r="B112" s="3">
        <f ca="1">TODAY()-955</f>
        <v>43652</v>
      </c>
      <c r="C112" s="4">
        <v>325000</v>
      </c>
      <c r="D112" t="b">
        <v>0</v>
      </c>
    </row>
    <row r="113" spans="1:4" x14ac:dyDescent="0.2">
      <c r="A113" t="s">
        <v>119</v>
      </c>
      <c r="B113" s="3">
        <f ca="1">TODAY()-527</f>
        <v>44080</v>
      </c>
      <c r="C113" s="4">
        <v>337000</v>
      </c>
      <c r="D113" t="b">
        <v>1</v>
      </c>
    </row>
    <row r="114" spans="1:4" x14ac:dyDescent="0.2">
      <c r="A114" t="s">
        <v>120</v>
      </c>
      <c r="B114" s="3">
        <f ca="1">TODAY()-1795</f>
        <v>42812</v>
      </c>
      <c r="C114" s="4">
        <v>286000</v>
      </c>
      <c r="D114" t="b">
        <v>0</v>
      </c>
    </row>
    <row r="115" spans="1:4" x14ac:dyDescent="0.2">
      <c r="A115" t="s">
        <v>121</v>
      </c>
      <c r="B115" s="3">
        <f ca="1">TODAY()-792</f>
        <v>43815</v>
      </c>
      <c r="C115" s="4">
        <v>263000</v>
      </c>
      <c r="D115" t="b">
        <v>1</v>
      </c>
    </row>
    <row r="116" spans="1:4" x14ac:dyDescent="0.2">
      <c r="A116" t="s">
        <v>122</v>
      </c>
      <c r="B116" s="3">
        <f ca="1">TODAY()-2921</f>
        <v>41686</v>
      </c>
      <c r="C116" s="4">
        <v>269000</v>
      </c>
      <c r="D116" t="b">
        <v>0</v>
      </c>
    </row>
    <row r="117" spans="1:4" x14ac:dyDescent="0.2">
      <c r="A117" t="s">
        <v>123</v>
      </c>
      <c r="B117" s="3">
        <f ca="1">TODAY()-3069</f>
        <v>41538</v>
      </c>
      <c r="C117" s="4">
        <v>217000</v>
      </c>
      <c r="D117" t="b">
        <v>1</v>
      </c>
    </row>
    <row r="118" spans="1:4" x14ac:dyDescent="0.2">
      <c r="A118" t="s">
        <v>124</v>
      </c>
      <c r="B118" s="3">
        <f ca="1">TODAY()-2990</f>
        <v>41617</v>
      </c>
      <c r="C118" s="4">
        <v>248000</v>
      </c>
      <c r="D118" t="b">
        <v>0</v>
      </c>
    </row>
    <row r="119" spans="1:4" x14ac:dyDescent="0.2">
      <c r="A119" t="s">
        <v>125</v>
      </c>
      <c r="B119" s="3">
        <f ca="1">TODAY()-1653</f>
        <v>42954</v>
      </c>
      <c r="C119" s="4">
        <v>335000</v>
      </c>
      <c r="D119" t="b">
        <v>1</v>
      </c>
    </row>
    <row r="120" spans="1:4" x14ac:dyDescent="0.2">
      <c r="A120" t="s">
        <v>126</v>
      </c>
      <c r="B120" s="3">
        <f ca="1">TODAY()-2168</f>
        <v>42439</v>
      </c>
      <c r="C120" s="4">
        <v>287000</v>
      </c>
      <c r="D120" t="b">
        <v>0</v>
      </c>
    </row>
    <row r="121" spans="1:4" x14ac:dyDescent="0.2">
      <c r="A121" t="s">
        <v>127</v>
      </c>
      <c r="B121" s="3">
        <f ca="1">TODAY()-2896</f>
        <v>41711</v>
      </c>
      <c r="C121" s="4">
        <v>307000</v>
      </c>
      <c r="D121" t="b">
        <v>0</v>
      </c>
    </row>
    <row r="122" spans="1:4" x14ac:dyDescent="0.2">
      <c r="A122" t="s">
        <v>128</v>
      </c>
      <c r="B122" s="3">
        <f ca="1">TODAY()-4495</f>
        <v>40112</v>
      </c>
      <c r="C122" s="4">
        <v>297000</v>
      </c>
      <c r="D122" t="b">
        <v>0</v>
      </c>
    </row>
    <row r="123" spans="1:4" x14ac:dyDescent="0.2">
      <c r="A123" t="s">
        <v>129</v>
      </c>
      <c r="B123" s="3">
        <f ca="1">TODAY()-3457</f>
        <v>41150</v>
      </c>
      <c r="C123" s="4">
        <v>286000</v>
      </c>
      <c r="D123" t="b">
        <v>0</v>
      </c>
    </row>
    <row r="124" spans="1:4" x14ac:dyDescent="0.2">
      <c r="A124" t="s">
        <v>130</v>
      </c>
      <c r="B124" s="3">
        <f ca="1">TODAY()-3760</f>
        <v>40847</v>
      </c>
      <c r="C124" s="4">
        <v>257000</v>
      </c>
      <c r="D124" t="b">
        <v>1</v>
      </c>
    </row>
    <row r="125" spans="1:4" x14ac:dyDescent="0.2">
      <c r="A125" t="s">
        <v>131</v>
      </c>
      <c r="B125" s="3">
        <f ca="1">TODAY()-1701</f>
        <v>42906</v>
      </c>
      <c r="C125" s="4">
        <v>221000</v>
      </c>
      <c r="D125" t="b">
        <v>1</v>
      </c>
    </row>
    <row r="126" spans="1:4" x14ac:dyDescent="0.2">
      <c r="A126" t="s">
        <v>132</v>
      </c>
      <c r="B126" s="3">
        <f ca="1">TODAY()-3568</f>
        <v>41039</v>
      </c>
      <c r="C126" s="4">
        <v>271000</v>
      </c>
      <c r="D126" t="b">
        <v>1</v>
      </c>
    </row>
    <row r="127" spans="1:4" x14ac:dyDescent="0.2">
      <c r="A127" t="s">
        <v>133</v>
      </c>
      <c r="B127" s="3">
        <f ca="1">TODAY()-2491</f>
        <v>42116</v>
      </c>
      <c r="C127" s="4">
        <v>308000</v>
      </c>
      <c r="D127" t="b">
        <v>0</v>
      </c>
    </row>
    <row r="128" spans="1:4" x14ac:dyDescent="0.2">
      <c r="A128" t="s">
        <v>134</v>
      </c>
      <c r="B128" s="3">
        <f ca="1">TODAY()-4498</f>
        <v>40109</v>
      </c>
      <c r="C128" s="4">
        <v>214000</v>
      </c>
      <c r="D128" t="b">
        <v>0</v>
      </c>
    </row>
    <row r="129" spans="1:4" x14ac:dyDescent="0.2">
      <c r="A129" t="s">
        <v>135</v>
      </c>
      <c r="B129" s="3">
        <f ca="1">TODAY()-4108</f>
        <v>40499</v>
      </c>
      <c r="C129" s="4">
        <v>292000</v>
      </c>
      <c r="D129" t="b">
        <v>1</v>
      </c>
    </row>
    <row r="130" spans="1:4" x14ac:dyDescent="0.2">
      <c r="A130" t="s">
        <v>136</v>
      </c>
      <c r="B130" s="3">
        <f ca="1">TODAY()-3874</f>
        <v>40733</v>
      </c>
      <c r="C130" s="4">
        <v>324000</v>
      </c>
      <c r="D130" t="b">
        <v>0</v>
      </c>
    </row>
    <row r="131" spans="1:4" x14ac:dyDescent="0.2">
      <c r="A131" t="s">
        <v>137</v>
      </c>
      <c r="B131" s="3">
        <f ca="1">TODAY()-1936</f>
        <v>42671</v>
      </c>
      <c r="C131" s="4">
        <v>272000</v>
      </c>
      <c r="D131" t="b">
        <v>0</v>
      </c>
    </row>
    <row r="132" spans="1:4" x14ac:dyDescent="0.2">
      <c r="A132" t="s">
        <v>138</v>
      </c>
      <c r="B132" s="3">
        <f ca="1">TODAY()-23</f>
        <v>44584</v>
      </c>
      <c r="C132" s="4">
        <v>318000</v>
      </c>
      <c r="D132" t="b">
        <v>0</v>
      </c>
    </row>
    <row r="133" spans="1:4" x14ac:dyDescent="0.2">
      <c r="A133" t="s">
        <v>139</v>
      </c>
      <c r="B133" s="3">
        <f ca="1">TODAY()-847</f>
        <v>43760</v>
      </c>
      <c r="C133" s="4">
        <v>306000</v>
      </c>
      <c r="D133" t="b">
        <v>1</v>
      </c>
    </row>
    <row r="134" spans="1:4" x14ac:dyDescent="0.2">
      <c r="A134" t="s">
        <v>140</v>
      </c>
      <c r="B134" s="3">
        <f ca="1">TODAY()-1029</f>
        <v>43578</v>
      </c>
      <c r="C134" s="4">
        <v>216000</v>
      </c>
      <c r="D134" t="b">
        <v>0</v>
      </c>
    </row>
    <row r="135" spans="1:4" x14ac:dyDescent="0.2">
      <c r="A135" t="s">
        <v>141</v>
      </c>
      <c r="B135" s="3">
        <f ca="1">TODAY()-3963</f>
        <v>40644</v>
      </c>
      <c r="C135" s="4">
        <v>322000</v>
      </c>
      <c r="D135" t="b">
        <v>1</v>
      </c>
    </row>
    <row r="136" spans="1:4" x14ac:dyDescent="0.2">
      <c r="A136" t="s">
        <v>142</v>
      </c>
      <c r="B136" s="3">
        <f ca="1">TODAY()-2999</f>
        <v>41608</v>
      </c>
      <c r="C136" s="4">
        <v>302000</v>
      </c>
      <c r="D136" t="b">
        <v>0</v>
      </c>
    </row>
    <row r="137" spans="1:4" x14ac:dyDescent="0.2">
      <c r="A137" t="s">
        <v>143</v>
      </c>
      <c r="B137" s="3">
        <f ca="1">TODAY()-876</f>
        <v>43731</v>
      </c>
      <c r="C137" s="4">
        <v>246000</v>
      </c>
      <c r="D137" t="b">
        <v>0</v>
      </c>
    </row>
    <row r="138" spans="1:4" x14ac:dyDescent="0.2">
      <c r="A138" t="s">
        <v>144</v>
      </c>
      <c r="B138" s="3">
        <f ca="1">TODAY()-1990</f>
        <v>42617</v>
      </c>
      <c r="C138" s="4">
        <v>283000</v>
      </c>
      <c r="D138" t="b">
        <v>0</v>
      </c>
    </row>
    <row r="139" spans="1:4" x14ac:dyDescent="0.2">
      <c r="A139" t="s">
        <v>145</v>
      </c>
      <c r="B139" s="3">
        <f ca="1">TODAY()-142</f>
        <v>44465</v>
      </c>
      <c r="C139" s="4">
        <v>269000</v>
      </c>
      <c r="D139" t="b">
        <v>0</v>
      </c>
    </row>
    <row r="140" spans="1:4" x14ac:dyDescent="0.2">
      <c r="A140" t="s">
        <v>146</v>
      </c>
      <c r="B140" s="3">
        <f ca="1">TODAY()-704</f>
        <v>43903</v>
      </c>
      <c r="C140" s="4">
        <v>342000</v>
      </c>
      <c r="D140" t="b">
        <v>0</v>
      </c>
    </row>
    <row r="141" spans="1:4" x14ac:dyDescent="0.2">
      <c r="A141" t="s">
        <v>147</v>
      </c>
      <c r="B141" s="3">
        <f ca="1">TODAY()-2458</f>
        <v>42149</v>
      </c>
      <c r="C141" s="4">
        <v>327000</v>
      </c>
      <c r="D141" t="b">
        <v>0</v>
      </c>
    </row>
    <row r="142" spans="1:4" x14ac:dyDescent="0.2">
      <c r="A142" t="s">
        <v>148</v>
      </c>
      <c r="B142" s="3">
        <f ca="1">TODAY()-300</f>
        <v>44307</v>
      </c>
      <c r="C142" s="4">
        <v>227000</v>
      </c>
      <c r="D142" t="b">
        <v>1</v>
      </c>
    </row>
    <row r="143" spans="1:4" x14ac:dyDescent="0.2">
      <c r="A143" t="s">
        <v>149</v>
      </c>
      <c r="B143" s="3">
        <f ca="1">TODAY()-1256</f>
        <v>43351</v>
      </c>
      <c r="C143" s="4">
        <v>332000</v>
      </c>
      <c r="D143" t="b">
        <v>0</v>
      </c>
    </row>
    <row r="144" spans="1:4" x14ac:dyDescent="0.2">
      <c r="A144" t="s">
        <v>150</v>
      </c>
      <c r="B144" s="3">
        <f ca="1">TODAY()-654</f>
        <v>43953</v>
      </c>
      <c r="C144" s="4">
        <v>255000</v>
      </c>
      <c r="D144" t="b">
        <v>0</v>
      </c>
    </row>
    <row r="145" spans="1:4" x14ac:dyDescent="0.2">
      <c r="A145" t="s">
        <v>151</v>
      </c>
      <c r="B145" s="3">
        <f ca="1">TODAY()-860</f>
        <v>43747</v>
      </c>
      <c r="C145" s="4">
        <v>316000</v>
      </c>
      <c r="D145" t="b">
        <v>0</v>
      </c>
    </row>
    <row r="146" spans="1:4" x14ac:dyDescent="0.2">
      <c r="A146" t="s">
        <v>152</v>
      </c>
      <c r="B146" s="3">
        <f ca="1">TODAY()-4263</f>
        <v>40344</v>
      </c>
      <c r="C146" s="4">
        <v>223000</v>
      </c>
      <c r="D146" t="b">
        <v>0</v>
      </c>
    </row>
    <row r="147" spans="1:4" x14ac:dyDescent="0.2">
      <c r="A147" t="s">
        <v>153</v>
      </c>
      <c r="B147" s="3">
        <f ca="1">TODAY()-1287</f>
        <v>43320</v>
      </c>
      <c r="C147" s="4">
        <v>322000</v>
      </c>
      <c r="D147" t="b">
        <v>0</v>
      </c>
    </row>
    <row r="148" spans="1:4" x14ac:dyDescent="0.2">
      <c r="A148" t="s">
        <v>154</v>
      </c>
      <c r="B148" s="3">
        <f ca="1">TODAY()-1480</f>
        <v>43127</v>
      </c>
      <c r="C148" s="4">
        <v>339000</v>
      </c>
      <c r="D148" t="b">
        <v>0</v>
      </c>
    </row>
    <row r="149" spans="1:4" x14ac:dyDescent="0.2">
      <c r="A149" t="s">
        <v>155</v>
      </c>
      <c r="B149" s="3">
        <f ca="1">TODAY()-20</f>
        <v>44587</v>
      </c>
      <c r="C149" s="4">
        <v>257000</v>
      </c>
      <c r="D149" t="b">
        <v>0</v>
      </c>
    </row>
    <row r="150" spans="1:4" x14ac:dyDescent="0.2">
      <c r="A150" t="s">
        <v>156</v>
      </c>
      <c r="B150" s="3">
        <f ca="1">TODAY()-3119</f>
        <v>41488</v>
      </c>
      <c r="C150" s="4">
        <v>255000</v>
      </c>
      <c r="D150" t="b">
        <v>1</v>
      </c>
    </row>
    <row r="151" spans="1:4" x14ac:dyDescent="0.2">
      <c r="A151" t="s">
        <v>157</v>
      </c>
      <c r="B151" s="3">
        <f ca="1">TODAY()-3837</f>
        <v>40770</v>
      </c>
      <c r="C151" s="4">
        <v>258000</v>
      </c>
      <c r="D151" t="b">
        <v>1</v>
      </c>
    </row>
    <row r="152" spans="1:4" x14ac:dyDescent="0.2">
      <c r="A152" t="s">
        <v>158</v>
      </c>
      <c r="B152" s="3">
        <f ca="1">TODAY()-4030</f>
        <v>40577</v>
      </c>
      <c r="C152" s="4">
        <v>259000</v>
      </c>
      <c r="D152" t="b">
        <v>0</v>
      </c>
    </row>
    <row r="153" spans="1:4" x14ac:dyDescent="0.2">
      <c r="A153" t="s">
        <v>159</v>
      </c>
      <c r="B153" s="3">
        <f ca="1">TODAY()-3642</f>
        <v>40965</v>
      </c>
      <c r="C153" s="4">
        <v>345000</v>
      </c>
      <c r="D153" t="b">
        <v>1</v>
      </c>
    </row>
    <row r="154" spans="1:4" x14ac:dyDescent="0.2">
      <c r="A154" t="s">
        <v>160</v>
      </c>
      <c r="B154" s="3">
        <f ca="1">TODAY()-2170</f>
        <v>42437</v>
      </c>
      <c r="C154" s="4">
        <v>343000</v>
      </c>
      <c r="D154" t="b">
        <v>0</v>
      </c>
    </row>
    <row r="155" spans="1:4" x14ac:dyDescent="0.2">
      <c r="A155" t="s">
        <v>161</v>
      </c>
      <c r="B155" s="3">
        <f ca="1">TODAY()-1693</f>
        <v>42914</v>
      </c>
      <c r="C155" s="4">
        <v>205000</v>
      </c>
      <c r="D155" t="b">
        <v>0</v>
      </c>
    </row>
    <row r="156" spans="1:4" x14ac:dyDescent="0.2">
      <c r="A156" t="s">
        <v>162</v>
      </c>
      <c r="B156" s="3">
        <f ca="1">TODAY()-2316</f>
        <v>42291</v>
      </c>
      <c r="C156" s="4">
        <v>346000</v>
      </c>
      <c r="D156" t="b">
        <v>0</v>
      </c>
    </row>
    <row r="157" spans="1:4" x14ac:dyDescent="0.2">
      <c r="A157" t="s">
        <v>163</v>
      </c>
      <c r="B157" s="3">
        <f ca="1">TODAY()-2895</f>
        <v>41712</v>
      </c>
      <c r="C157" s="4">
        <v>246000</v>
      </c>
      <c r="D157" t="b">
        <v>0</v>
      </c>
    </row>
    <row r="158" spans="1:4" x14ac:dyDescent="0.2">
      <c r="A158" t="s">
        <v>164</v>
      </c>
      <c r="B158" s="3">
        <f ca="1">TODAY()-3910</f>
        <v>40697</v>
      </c>
      <c r="C158" s="4">
        <v>277000</v>
      </c>
      <c r="D158" t="b">
        <v>0</v>
      </c>
    </row>
    <row r="159" spans="1:4" x14ac:dyDescent="0.2">
      <c r="A159" t="s">
        <v>165</v>
      </c>
      <c r="B159" s="3">
        <f ca="1">TODAY()-2668</f>
        <v>41939</v>
      </c>
      <c r="C159" s="4">
        <v>259000</v>
      </c>
      <c r="D159" t="b">
        <v>0</v>
      </c>
    </row>
    <row r="160" spans="1:4" x14ac:dyDescent="0.2">
      <c r="A160" t="s">
        <v>166</v>
      </c>
      <c r="B160" s="3">
        <f ca="1">TODAY()-2801</f>
        <v>41806</v>
      </c>
      <c r="C160" s="4">
        <v>348000</v>
      </c>
      <c r="D160" t="b">
        <v>0</v>
      </c>
    </row>
    <row r="161" spans="1:4" x14ac:dyDescent="0.2">
      <c r="A161" t="s">
        <v>167</v>
      </c>
      <c r="B161" s="3">
        <f ca="1">TODAY()-1758</f>
        <v>42849</v>
      </c>
      <c r="C161" s="4">
        <v>314000</v>
      </c>
      <c r="D161" t="b">
        <v>0</v>
      </c>
    </row>
    <row r="162" spans="1:4" x14ac:dyDescent="0.2">
      <c r="A162" t="s">
        <v>168</v>
      </c>
      <c r="B162" s="3">
        <f ca="1">TODAY()-2507</f>
        <v>42100</v>
      </c>
      <c r="C162" s="4">
        <v>315000</v>
      </c>
      <c r="D162" t="b">
        <v>0</v>
      </c>
    </row>
    <row r="163" spans="1:4" x14ac:dyDescent="0.2">
      <c r="A163" t="s">
        <v>169</v>
      </c>
      <c r="B163" s="3">
        <f ca="1">TODAY()-59</f>
        <v>44548</v>
      </c>
      <c r="C163" s="4">
        <v>280000</v>
      </c>
      <c r="D163" t="b">
        <v>0</v>
      </c>
    </row>
    <row r="164" spans="1:4" x14ac:dyDescent="0.2">
      <c r="A164" t="s">
        <v>170</v>
      </c>
      <c r="B164" s="3">
        <f ca="1">TODAY()-876</f>
        <v>43731</v>
      </c>
      <c r="C164" s="4">
        <v>350000</v>
      </c>
      <c r="D164" t="b">
        <v>1</v>
      </c>
    </row>
    <row r="165" spans="1:4" x14ac:dyDescent="0.2">
      <c r="A165" t="s">
        <v>171</v>
      </c>
      <c r="B165" s="3">
        <f ca="1">TODAY()-3972</f>
        <v>40635</v>
      </c>
      <c r="C165" s="4">
        <v>283000</v>
      </c>
      <c r="D165" t="b">
        <v>0</v>
      </c>
    </row>
    <row r="166" spans="1:4" x14ac:dyDescent="0.2">
      <c r="A166" t="s">
        <v>172</v>
      </c>
      <c r="B166" s="3">
        <f ca="1">TODAY()-507</f>
        <v>44100</v>
      </c>
      <c r="C166" s="4">
        <v>337000</v>
      </c>
      <c r="D166" t="b">
        <v>0</v>
      </c>
    </row>
    <row r="167" spans="1:4" x14ac:dyDescent="0.2">
      <c r="A167" t="s">
        <v>173</v>
      </c>
      <c r="B167" s="3">
        <f ca="1">TODAY()-3696</f>
        <v>40911</v>
      </c>
      <c r="C167" s="4">
        <v>203000</v>
      </c>
      <c r="D167" t="b">
        <v>0</v>
      </c>
    </row>
    <row r="168" spans="1:4" x14ac:dyDescent="0.2">
      <c r="A168" t="s">
        <v>174</v>
      </c>
      <c r="B168" s="3">
        <f ca="1">TODAY()-2485</f>
        <v>42122</v>
      </c>
      <c r="C168" s="4">
        <v>222000</v>
      </c>
      <c r="D168" t="b">
        <v>1</v>
      </c>
    </row>
    <row r="169" spans="1:4" x14ac:dyDescent="0.2">
      <c r="A169" t="s">
        <v>175</v>
      </c>
      <c r="B169" s="3">
        <f ca="1">TODAY()-1732</f>
        <v>42875</v>
      </c>
      <c r="C169" s="4">
        <v>256000</v>
      </c>
      <c r="D169" t="b">
        <v>0</v>
      </c>
    </row>
    <row r="170" spans="1:4" x14ac:dyDescent="0.2">
      <c r="A170" t="s">
        <v>176</v>
      </c>
      <c r="B170" s="3">
        <f ca="1">TODAY()-655</f>
        <v>43952</v>
      </c>
      <c r="C170" s="4">
        <v>296000</v>
      </c>
      <c r="D170" t="b">
        <v>0</v>
      </c>
    </row>
    <row r="171" spans="1:4" x14ac:dyDescent="0.2">
      <c r="A171" t="s">
        <v>177</v>
      </c>
      <c r="B171" s="3">
        <f ca="1">TODAY()-1859</f>
        <v>42748</v>
      </c>
      <c r="C171" s="4">
        <v>275000</v>
      </c>
      <c r="D171" t="b">
        <v>1</v>
      </c>
    </row>
    <row r="172" spans="1:4" x14ac:dyDescent="0.2">
      <c r="A172" t="s">
        <v>178</v>
      </c>
      <c r="B172" s="3">
        <f ca="1">TODAY()-2352</f>
        <v>42255</v>
      </c>
      <c r="C172" s="4">
        <v>292000</v>
      </c>
      <c r="D172" t="b">
        <v>0</v>
      </c>
    </row>
    <row r="173" spans="1:4" x14ac:dyDescent="0.2">
      <c r="A173" t="s">
        <v>179</v>
      </c>
      <c r="B173" s="3">
        <f ca="1">TODAY()-4062</f>
        <v>40545</v>
      </c>
      <c r="C173" s="4">
        <v>316000</v>
      </c>
      <c r="D173" t="b">
        <v>1</v>
      </c>
    </row>
    <row r="174" spans="1:4" x14ac:dyDescent="0.2">
      <c r="A174" t="s">
        <v>180</v>
      </c>
      <c r="B174" s="3">
        <f ca="1">TODAY()-2351</f>
        <v>42256</v>
      </c>
      <c r="C174" s="4">
        <v>262000</v>
      </c>
      <c r="D174" t="b">
        <v>1</v>
      </c>
    </row>
    <row r="175" spans="1:4" x14ac:dyDescent="0.2">
      <c r="A175" t="s">
        <v>181</v>
      </c>
      <c r="B175" s="3">
        <f ca="1">TODAY()-90</f>
        <v>44517</v>
      </c>
      <c r="C175" s="4">
        <v>274000</v>
      </c>
      <c r="D175" t="b">
        <v>1</v>
      </c>
    </row>
    <row r="176" spans="1:4" x14ac:dyDescent="0.2">
      <c r="A176" t="s">
        <v>182</v>
      </c>
      <c r="B176" s="3">
        <f ca="1">TODAY()-992</f>
        <v>43615</v>
      </c>
      <c r="C176" s="4">
        <v>282000</v>
      </c>
      <c r="D176" t="b">
        <v>1</v>
      </c>
    </row>
    <row r="177" spans="1:4" x14ac:dyDescent="0.2">
      <c r="A177" t="s">
        <v>183</v>
      </c>
      <c r="B177" s="3">
        <f ca="1">TODAY()-447</f>
        <v>44160</v>
      </c>
      <c r="C177" s="4">
        <v>312000</v>
      </c>
      <c r="D177" t="b">
        <v>0</v>
      </c>
    </row>
    <row r="178" spans="1:4" x14ac:dyDescent="0.2">
      <c r="A178" t="s">
        <v>184</v>
      </c>
      <c r="B178" s="3">
        <f ca="1">TODAY()-1773</f>
        <v>42834</v>
      </c>
      <c r="C178" s="4">
        <v>250000</v>
      </c>
      <c r="D178" t="b">
        <v>1</v>
      </c>
    </row>
    <row r="179" spans="1:4" x14ac:dyDescent="0.2">
      <c r="A179" t="s">
        <v>185</v>
      </c>
      <c r="B179" s="3">
        <f ca="1">TODAY()-2068</f>
        <v>42539</v>
      </c>
      <c r="C179" s="4">
        <v>246000</v>
      </c>
      <c r="D179" t="b">
        <v>0</v>
      </c>
    </row>
    <row r="180" spans="1:4" x14ac:dyDescent="0.2">
      <c r="A180" t="s">
        <v>186</v>
      </c>
      <c r="B180" s="3">
        <f ca="1">TODAY()-3339</f>
        <v>41268</v>
      </c>
      <c r="C180" s="4">
        <v>213000</v>
      </c>
      <c r="D180" t="b">
        <v>1</v>
      </c>
    </row>
    <row r="181" spans="1:4" x14ac:dyDescent="0.2">
      <c r="A181" t="s">
        <v>187</v>
      </c>
      <c r="B181" s="3">
        <f ca="1">TODAY()-1573</f>
        <v>43034</v>
      </c>
      <c r="C181" s="4">
        <v>220000</v>
      </c>
      <c r="D181" t="b">
        <v>0</v>
      </c>
    </row>
    <row r="182" spans="1:4" x14ac:dyDescent="0.2">
      <c r="A182" t="s">
        <v>188</v>
      </c>
      <c r="B182" s="3">
        <f ca="1">TODAY()-3765</f>
        <v>40842</v>
      </c>
      <c r="C182" s="4">
        <v>338000</v>
      </c>
      <c r="D182" t="b">
        <v>0</v>
      </c>
    </row>
    <row r="183" spans="1:4" x14ac:dyDescent="0.2">
      <c r="A183" t="s">
        <v>189</v>
      </c>
      <c r="B183" s="3">
        <f ca="1">TODAY()-1536</f>
        <v>43071</v>
      </c>
      <c r="C183" s="4">
        <v>338000</v>
      </c>
      <c r="D183" t="b">
        <v>0</v>
      </c>
    </row>
    <row r="184" spans="1:4" x14ac:dyDescent="0.2">
      <c r="A184" t="s">
        <v>190</v>
      </c>
      <c r="B184" s="3">
        <f ca="1">TODAY()-1894</f>
        <v>42713</v>
      </c>
      <c r="C184" s="4">
        <v>221000</v>
      </c>
      <c r="D184" t="b">
        <v>0</v>
      </c>
    </row>
    <row r="185" spans="1:4" x14ac:dyDescent="0.2">
      <c r="A185" t="s">
        <v>191</v>
      </c>
      <c r="B185" s="3">
        <f ca="1">TODAY()-1256</f>
        <v>43351</v>
      </c>
      <c r="C185" s="4">
        <v>225000</v>
      </c>
      <c r="D185" t="b">
        <v>1</v>
      </c>
    </row>
    <row r="186" spans="1:4" x14ac:dyDescent="0.2">
      <c r="A186" t="s">
        <v>192</v>
      </c>
      <c r="B186" s="3">
        <f ca="1">TODAY()-3899</f>
        <v>40708</v>
      </c>
      <c r="C186" s="4">
        <v>207000</v>
      </c>
      <c r="D186" t="b">
        <v>1</v>
      </c>
    </row>
    <row r="187" spans="1:4" x14ac:dyDescent="0.2">
      <c r="A187" t="s">
        <v>193</v>
      </c>
      <c r="B187" s="3">
        <f ca="1">TODAY()-4110</f>
        <v>40497</v>
      </c>
      <c r="C187" s="4">
        <v>261000</v>
      </c>
      <c r="D187" t="b">
        <v>0</v>
      </c>
    </row>
    <row r="188" spans="1:4" x14ac:dyDescent="0.2">
      <c r="A188" t="s">
        <v>194</v>
      </c>
      <c r="B188" s="3">
        <f ca="1">TODAY()-2305</f>
        <v>42302</v>
      </c>
      <c r="C188" s="4">
        <v>324000</v>
      </c>
      <c r="D188" t="b">
        <v>0</v>
      </c>
    </row>
    <row r="189" spans="1:4" x14ac:dyDescent="0.2">
      <c r="A189" t="s">
        <v>195</v>
      </c>
      <c r="B189" s="3">
        <f ca="1">TODAY()-848</f>
        <v>43759</v>
      </c>
      <c r="C189" s="4">
        <v>289000</v>
      </c>
      <c r="D189" t="b">
        <v>0</v>
      </c>
    </row>
    <row r="190" spans="1:4" x14ac:dyDescent="0.2">
      <c r="A190" t="s">
        <v>196</v>
      </c>
      <c r="B190" s="3">
        <f ca="1">TODAY()-2359</f>
        <v>42248</v>
      </c>
      <c r="C190" s="4">
        <v>300000</v>
      </c>
      <c r="D190" t="b">
        <v>0</v>
      </c>
    </row>
    <row r="191" spans="1:4" x14ac:dyDescent="0.2">
      <c r="A191" t="s">
        <v>197</v>
      </c>
      <c r="B191" s="3">
        <f ca="1">TODAY()-4033</f>
        <v>40574</v>
      </c>
      <c r="C191" s="4">
        <v>255000</v>
      </c>
      <c r="D191" t="b">
        <v>1</v>
      </c>
    </row>
    <row r="192" spans="1:4" x14ac:dyDescent="0.2">
      <c r="A192" t="s">
        <v>198</v>
      </c>
      <c r="B192" s="3">
        <f ca="1">TODAY()-1129</f>
        <v>43478</v>
      </c>
      <c r="C192" s="4">
        <v>200000</v>
      </c>
      <c r="D192" t="b">
        <v>1</v>
      </c>
    </row>
    <row r="193" spans="1:4" x14ac:dyDescent="0.2">
      <c r="A193" t="s">
        <v>199</v>
      </c>
      <c r="B193" s="3">
        <f ca="1">TODAY()-2169</f>
        <v>42438</v>
      </c>
      <c r="C193" s="4">
        <v>348000</v>
      </c>
      <c r="D193" t="b">
        <v>0</v>
      </c>
    </row>
    <row r="194" spans="1:4" x14ac:dyDescent="0.2">
      <c r="A194" t="s">
        <v>200</v>
      </c>
      <c r="B194" s="3">
        <f ca="1">TODAY()-3229</f>
        <v>41378</v>
      </c>
      <c r="C194" s="4">
        <v>328000</v>
      </c>
      <c r="D194" t="b">
        <v>0</v>
      </c>
    </row>
    <row r="195" spans="1:4" x14ac:dyDescent="0.2">
      <c r="A195" t="s">
        <v>201</v>
      </c>
      <c r="B195" s="3">
        <f ca="1">TODAY()-979</f>
        <v>43628</v>
      </c>
      <c r="C195" s="4">
        <v>272000</v>
      </c>
      <c r="D195" t="b">
        <v>0</v>
      </c>
    </row>
    <row r="196" spans="1:4" x14ac:dyDescent="0.2">
      <c r="A196" t="s">
        <v>202</v>
      </c>
      <c r="B196" s="3">
        <f ca="1">TODAY()-1600</f>
        <v>43007</v>
      </c>
      <c r="C196" s="4">
        <v>340000</v>
      </c>
      <c r="D196" t="b">
        <v>1</v>
      </c>
    </row>
    <row r="197" spans="1:4" x14ac:dyDescent="0.2">
      <c r="A197" t="s">
        <v>203</v>
      </c>
      <c r="B197" s="3">
        <f ca="1">TODAY()-2163</f>
        <v>42444</v>
      </c>
      <c r="C197" s="4">
        <v>320000</v>
      </c>
      <c r="D197" t="b">
        <v>0</v>
      </c>
    </row>
    <row r="198" spans="1:4" x14ac:dyDescent="0.2">
      <c r="A198" t="s">
        <v>204</v>
      </c>
      <c r="B198" s="3">
        <f ca="1">TODAY()-1006</f>
        <v>43601</v>
      </c>
      <c r="C198" s="4">
        <v>331000</v>
      </c>
      <c r="D198" t="b">
        <v>0</v>
      </c>
    </row>
    <row r="199" spans="1:4" x14ac:dyDescent="0.2">
      <c r="A199" t="s">
        <v>205</v>
      </c>
      <c r="B199" s="3">
        <f ca="1">TODAY()-901</f>
        <v>43706</v>
      </c>
      <c r="C199" s="4">
        <v>225000</v>
      </c>
      <c r="D199" t="b">
        <v>1</v>
      </c>
    </row>
    <row r="200" spans="1:4" x14ac:dyDescent="0.2">
      <c r="A200" t="s">
        <v>206</v>
      </c>
      <c r="B200" s="3">
        <f ca="1">TODAY()-1198</f>
        <v>43409</v>
      </c>
      <c r="C200" s="4">
        <v>210000</v>
      </c>
      <c r="D200" t="b">
        <v>0</v>
      </c>
    </row>
    <row r="201" spans="1:4" x14ac:dyDescent="0.2">
      <c r="A201" t="s">
        <v>207</v>
      </c>
      <c r="B201" s="3">
        <f ca="1">TODAY()-2225</f>
        <v>42382</v>
      </c>
      <c r="C201" s="4">
        <v>287000</v>
      </c>
      <c r="D201" t="b">
        <v>0</v>
      </c>
    </row>
    <row r="202" spans="1:4" x14ac:dyDescent="0.2">
      <c r="A202" t="s">
        <v>208</v>
      </c>
      <c r="B202" s="3">
        <f ca="1">TODAY()-612</f>
        <v>43995</v>
      </c>
      <c r="C202" s="4">
        <v>329000</v>
      </c>
      <c r="D202" t="b">
        <v>1</v>
      </c>
    </row>
    <row r="203" spans="1:4" x14ac:dyDescent="0.2">
      <c r="A203" t="s">
        <v>209</v>
      </c>
      <c r="B203" s="3">
        <f ca="1">TODAY()-1945</f>
        <v>42662</v>
      </c>
      <c r="C203" s="4">
        <v>329000</v>
      </c>
      <c r="D203" t="b">
        <v>0</v>
      </c>
    </row>
    <row r="204" spans="1:4" x14ac:dyDescent="0.2">
      <c r="A204" t="s">
        <v>210</v>
      </c>
      <c r="B204" s="3">
        <f ca="1">TODAY()-1810</f>
        <v>42797</v>
      </c>
      <c r="C204" s="4">
        <v>222000</v>
      </c>
      <c r="D204" t="b">
        <v>1</v>
      </c>
    </row>
    <row r="205" spans="1:4" x14ac:dyDescent="0.2">
      <c r="A205" t="s">
        <v>211</v>
      </c>
      <c r="B205" s="3">
        <f ca="1">TODAY()-1562</f>
        <v>43045</v>
      </c>
      <c r="C205" s="4">
        <v>324000</v>
      </c>
      <c r="D205" t="b">
        <v>0</v>
      </c>
    </row>
    <row r="206" spans="1:4" x14ac:dyDescent="0.2">
      <c r="A206" t="s">
        <v>212</v>
      </c>
      <c r="B206" s="3">
        <f ca="1">TODAY()-685</f>
        <v>43922</v>
      </c>
      <c r="C206" s="4">
        <v>263000</v>
      </c>
      <c r="D206" t="b">
        <v>0</v>
      </c>
    </row>
    <row r="207" spans="1:4" x14ac:dyDescent="0.2">
      <c r="A207" t="s">
        <v>213</v>
      </c>
      <c r="B207" s="3">
        <f ca="1">TODAY()-1114</f>
        <v>43493</v>
      </c>
      <c r="C207" s="4">
        <v>290000</v>
      </c>
      <c r="D207" t="b">
        <v>1</v>
      </c>
    </row>
    <row r="208" spans="1:4" x14ac:dyDescent="0.2">
      <c r="A208" t="s">
        <v>214</v>
      </c>
      <c r="B208" s="3">
        <f ca="1">TODAY()-3846</f>
        <v>40761</v>
      </c>
      <c r="C208" s="4">
        <v>244000</v>
      </c>
      <c r="D208" t="b">
        <v>0</v>
      </c>
    </row>
    <row r="209" spans="1:4" x14ac:dyDescent="0.2">
      <c r="A209" t="s">
        <v>215</v>
      </c>
      <c r="B209" s="3">
        <f ca="1">TODAY()-2312</f>
        <v>42295</v>
      </c>
      <c r="C209" s="4">
        <v>314000</v>
      </c>
      <c r="D209" t="b">
        <v>1</v>
      </c>
    </row>
    <row r="210" spans="1:4" x14ac:dyDescent="0.2">
      <c r="A210" t="s">
        <v>216</v>
      </c>
      <c r="B210" s="3">
        <f ca="1">TODAY()-3938</f>
        <v>40669</v>
      </c>
      <c r="C210" s="4">
        <v>277000</v>
      </c>
      <c r="D210" t="b">
        <v>1</v>
      </c>
    </row>
    <row r="211" spans="1:4" x14ac:dyDescent="0.2">
      <c r="A211" t="s">
        <v>217</v>
      </c>
      <c r="B211" s="3">
        <f ca="1">TODAY()-671</f>
        <v>43936</v>
      </c>
      <c r="C211" s="4">
        <v>234000</v>
      </c>
      <c r="D211" t="b">
        <v>0</v>
      </c>
    </row>
    <row r="212" spans="1:4" x14ac:dyDescent="0.2">
      <c r="A212" t="s">
        <v>218</v>
      </c>
      <c r="B212" s="3">
        <f ca="1">TODAY()-284</f>
        <v>44323</v>
      </c>
      <c r="C212" s="4">
        <v>256000</v>
      </c>
      <c r="D212" t="b">
        <v>0</v>
      </c>
    </row>
    <row r="213" spans="1:4" x14ac:dyDescent="0.2">
      <c r="A213" t="s">
        <v>219</v>
      </c>
      <c r="B213" s="3">
        <f ca="1">TODAY()-1767</f>
        <v>42840</v>
      </c>
      <c r="C213" s="4">
        <v>271000</v>
      </c>
      <c r="D213" t="b">
        <v>0</v>
      </c>
    </row>
    <row r="214" spans="1:4" x14ac:dyDescent="0.2">
      <c r="A214" t="s">
        <v>220</v>
      </c>
      <c r="B214" s="3">
        <f ca="1">TODAY()-2063</f>
        <v>42544</v>
      </c>
      <c r="C214" s="4">
        <v>254000</v>
      </c>
      <c r="D214" t="b">
        <v>0</v>
      </c>
    </row>
    <row r="215" spans="1:4" x14ac:dyDescent="0.2">
      <c r="A215" t="s">
        <v>221</v>
      </c>
      <c r="B215" s="3">
        <f ca="1">TODAY()-3959</f>
        <v>40648</v>
      </c>
      <c r="C215" s="4">
        <v>223000</v>
      </c>
      <c r="D215" t="b">
        <v>1</v>
      </c>
    </row>
    <row r="216" spans="1:4" x14ac:dyDescent="0.2">
      <c r="A216" t="s">
        <v>222</v>
      </c>
      <c r="B216" s="3">
        <f ca="1">TODAY()-3990</f>
        <v>40617</v>
      </c>
      <c r="C216" s="4">
        <v>319000</v>
      </c>
      <c r="D216" t="b">
        <v>1</v>
      </c>
    </row>
    <row r="217" spans="1:4" x14ac:dyDescent="0.2">
      <c r="A217" t="s">
        <v>223</v>
      </c>
      <c r="B217" s="3">
        <f ca="1">TODAY()-2654</f>
        <v>41953</v>
      </c>
      <c r="C217" s="4">
        <v>264000</v>
      </c>
      <c r="D217" t="b">
        <v>0</v>
      </c>
    </row>
    <row r="218" spans="1:4" x14ac:dyDescent="0.2">
      <c r="A218" t="s">
        <v>224</v>
      </c>
      <c r="B218" s="3">
        <f ca="1">TODAY()-1320</f>
        <v>43287</v>
      </c>
      <c r="C218" s="4">
        <v>327000</v>
      </c>
      <c r="D218" t="b">
        <v>0</v>
      </c>
    </row>
    <row r="219" spans="1:4" x14ac:dyDescent="0.2">
      <c r="A219" t="s">
        <v>225</v>
      </c>
      <c r="B219" s="3">
        <f ca="1">TODAY()-489</f>
        <v>44118</v>
      </c>
      <c r="C219" s="4">
        <v>229000</v>
      </c>
      <c r="D219" t="b">
        <v>0</v>
      </c>
    </row>
    <row r="220" spans="1:4" x14ac:dyDescent="0.2">
      <c r="A220" t="s">
        <v>226</v>
      </c>
      <c r="B220" s="3">
        <f ca="1">TODAY()-4184</f>
        <v>40423</v>
      </c>
      <c r="C220" s="4">
        <v>288000</v>
      </c>
      <c r="D220" t="b">
        <v>0</v>
      </c>
    </row>
    <row r="221" spans="1:4" x14ac:dyDescent="0.2">
      <c r="A221" t="s">
        <v>227</v>
      </c>
      <c r="B221" s="3">
        <f ca="1">TODAY()-3011</f>
        <v>41596</v>
      </c>
      <c r="C221" s="4">
        <v>223000</v>
      </c>
      <c r="D221" t="b">
        <v>1</v>
      </c>
    </row>
    <row r="222" spans="1:4" x14ac:dyDescent="0.2">
      <c r="A222" t="s">
        <v>228</v>
      </c>
      <c r="B222" s="3">
        <f ca="1">TODAY()-1367</f>
        <v>43240</v>
      </c>
      <c r="C222" s="4">
        <v>296000</v>
      </c>
      <c r="D222" t="b">
        <v>0</v>
      </c>
    </row>
    <row r="223" spans="1:4" x14ac:dyDescent="0.2">
      <c r="A223" t="s">
        <v>229</v>
      </c>
      <c r="B223" s="3">
        <f ca="1">TODAY()-130</f>
        <v>44477</v>
      </c>
      <c r="C223" s="4">
        <v>288000</v>
      </c>
      <c r="D223" t="b">
        <v>0</v>
      </c>
    </row>
    <row r="224" spans="1:4" x14ac:dyDescent="0.2">
      <c r="A224" t="s">
        <v>230</v>
      </c>
      <c r="B224" s="3">
        <f ca="1">TODAY()-2195</f>
        <v>42412</v>
      </c>
      <c r="C224" s="4">
        <v>292000</v>
      </c>
      <c r="D224" t="b">
        <v>1</v>
      </c>
    </row>
    <row r="225" spans="1:4" x14ac:dyDescent="0.2">
      <c r="A225" t="s">
        <v>231</v>
      </c>
      <c r="B225" s="3">
        <f ca="1">TODAY()-3502</f>
        <v>41105</v>
      </c>
      <c r="C225" s="4">
        <v>340000</v>
      </c>
      <c r="D225" t="b">
        <v>1</v>
      </c>
    </row>
    <row r="226" spans="1:4" x14ac:dyDescent="0.2">
      <c r="A226" t="s">
        <v>232</v>
      </c>
      <c r="B226" s="3">
        <f ca="1">TODAY()-3721</f>
        <v>40886</v>
      </c>
      <c r="C226" s="4">
        <v>260000</v>
      </c>
      <c r="D226" t="b">
        <v>0</v>
      </c>
    </row>
    <row r="227" spans="1:4" x14ac:dyDescent="0.2">
      <c r="A227" t="s">
        <v>233</v>
      </c>
      <c r="B227" s="3">
        <f ca="1">TODAY()-1905</f>
        <v>42702</v>
      </c>
      <c r="C227" s="4">
        <v>327000</v>
      </c>
      <c r="D227" t="b">
        <v>0</v>
      </c>
    </row>
    <row r="228" spans="1:4" x14ac:dyDescent="0.2">
      <c r="A228" t="s">
        <v>234</v>
      </c>
      <c r="B228" s="3">
        <f ca="1">TODAY()-3637</f>
        <v>40970</v>
      </c>
      <c r="C228" s="4">
        <v>330000</v>
      </c>
      <c r="D228" t="b">
        <v>0</v>
      </c>
    </row>
    <row r="229" spans="1:4" x14ac:dyDescent="0.2">
      <c r="A229" t="s">
        <v>235</v>
      </c>
      <c r="B229" s="3">
        <f ca="1">TODAY()-815</f>
        <v>43792</v>
      </c>
      <c r="C229" s="4">
        <v>341000</v>
      </c>
      <c r="D229" t="b">
        <v>0</v>
      </c>
    </row>
    <row r="230" spans="1:4" x14ac:dyDescent="0.2">
      <c r="A230" t="s">
        <v>236</v>
      </c>
      <c r="B230" s="3">
        <f ca="1">TODAY()-4010</f>
        <v>40597</v>
      </c>
      <c r="C230" s="4">
        <v>288000</v>
      </c>
      <c r="D230" t="b">
        <v>1</v>
      </c>
    </row>
    <row r="231" spans="1:4" x14ac:dyDescent="0.2">
      <c r="A231" t="s">
        <v>237</v>
      </c>
      <c r="B231" s="3">
        <f ca="1">TODAY()-3521</f>
        <v>41086</v>
      </c>
      <c r="C231" s="4">
        <v>240000</v>
      </c>
      <c r="D231" t="b">
        <v>1</v>
      </c>
    </row>
    <row r="232" spans="1:4" x14ac:dyDescent="0.2">
      <c r="A232" t="s">
        <v>238</v>
      </c>
      <c r="B232" s="3">
        <f ca="1">TODAY()-1224</f>
        <v>43383</v>
      </c>
      <c r="C232" s="4">
        <v>240000</v>
      </c>
      <c r="D232" t="b">
        <v>0</v>
      </c>
    </row>
    <row r="233" spans="1:4" x14ac:dyDescent="0.2">
      <c r="A233" t="s">
        <v>239</v>
      </c>
      <c r="B233" s="3">
        <f ca="1">TODAY()-3579</f>
        <v>41028</v>
      </c>
      <c r="C233" s="4">
        <v>217000</v>
      </c>
      <c r="D233" t="b">
        <v>0</v>
      </c>
    </row>
    <row r="234" spans="1:4" x14ac:dyDescent="0.2">
      <c r="A234" t="s">
        <v>240</v>
      </c>
      <c r="B234" s="3">
        <f ca="1">TODAY()-2071</f>
        <v>42536</v>
      </c>
      <c r="C234" s="4">
        <v>214000</v>
      </c>
      <c r="D234" t="b">
        <v>1</v>
      </c>
    </row>
    <row r="235" spans="1:4" x14ac:dyDescent="0.2">
      <c r="A235" t="s">
        <v>241</v>
      </c>
      <c r="B235" s="3">
        <f ca="1">TODAY()-549</f>
        <v>44058</v>
      </c>
      <c r="C235" s="4">
        <v>338000</v>
      </c>
      <c r="D235" t="b">
        <v>0</v>
      </c>
    </row>
    <row r="236" spans="1:4" x14ac:dyDescent="0.2">
      <c r="A236" t="s">
        <v>242</v>
      </c>
      <c r="B236" s="3">
        <f ca="1">TODAY()-4395</f>
        <v>40212</v>
      </c>
      <c r="C236" s="4">
        <v>220000</v>
      </c>
      <c r="D236" t="b">
        <v>1</v>
      </c>
    </row>
    <row r="237" spans="1:4" x14ac:dyDescent="0.2">
      <c r="A237" t="s">
        <v>243</v>
      </c>
      <c r="B237" s="3">
        <f ca="1">TODAY()-3572</f>
        <v>41035</v>
      </c>
      <c r="C237" s="4">
        <v>338000</v>
      </c>
      <c r="D237" t="b">
        <v>0</v>
      </c>
    </row>
    <row r="238" spans="1:4" x14ac:dyDescent="0.2">
      <c r="A238" t="s">
        <v>244</v>
      </c>
      <c r="B238" s="3">
        <f ca="1">TODAY()-1870</f>
        <v>42737</v>
      </c>
      <c r="C238" s="4">
        <v>333000</v>
      </c>
      <c r="D238" t="b">
        <v>1</v>
      </c>
    </row>
    <row r="239" spans="1:4" x14ac:dyDescent="0.2">
      <c r="A239" t="s">
        <v>245</v>
      </c>
      <c r="B239" s="3">
        <f ca="1">TODAY()-1673</f>
        <v>42934</v>
      </c>
      <c r="C239" s="4">
        <v>223000</v>
      </c>
      <c r="D239" t="b">
        <v>0</v>
      </c>
    </row>
    <row r="240" spans="1:4" x14ac:dyDescent="0.2">
      <c r="A240" t="s">
        <v>246</v>
      </c>
      <c r="B240" s="3">
        <f ca="1">TODAY()-2828</f>
        <v>41779</v>
      </c>
      <c r="C240" s="4">
        <v>307000</v>
      </c>
      <c r="D240" t="b">
        <v>0</v>
      </c>
    </row>
    <row r="241" spans="1:4" x14ac:dyDescent="0.2">
      <c r="A241" t="s">
        <v>247</v>
      </c>
      <c r="B241" s="3">
        <f ca="1">TODAY()-1698</f>
        <v>42909</v>
      </c>
      <c r="C241" s="4">
        <v>262000</v>
      </c>
      <c r="D241" t="b">
        <v>0</v>
      </c>
    </row>
    <row r="242" spans="1:4" x14ac:dyDescent="0.2">
      <c r="A242" t="s">
        <v>248</v>
      </c>
      <c r="B242" s="3">
        <f ca="1">TODAY()-384</f>
        <v>44223</v>
      </c>
      <c r="C242" s="4">
        <v>315000</v>
      </c>
      <c r="D242" t="b">
        <v>0</v>
      </c>
    </row>
    <row r="243" spans="1:4" x14ac:dyDescent="0.2">
      <c r="A243" t="s">
        <v>249</v>
      </c>
      <c r="B243" s="3">
        <f ca="1">TODAY()-744</f>
        <v>43863</v>
      </c>
      <c r="C243" s="4">
        <v>316000</v>
      </c>
      <c r="D243" t="b">
        <v>0</v>
      </c>
    </row>
    <row r="244" spans="1:4" x14ac:dyDescent="0.2">
      <c r="A244" t="s">
        <v>250</v>
      </c>
      <c r="B244" s="3">
        <f ca="1">TODAY()-817</f>
        <v>43790</v>
      </c>
      <c r="C244" s="4">
        <v>314000</v>
      </c>
      <c r="D244" t="b">
        <v>0</v>
      </c>
    </row>
    <row r="245" spans="1:4" x14ac:dyDescent="0.2">
      <c r="A245" t="s">
        <v>251</v>
      </c>
      <c r="B245" s="3">
        <f ca="1">TODAY()-2672</f>
        <v>41935</v>
      </c>
      <c r="C245" s="4">
        <v>345000</v>
      </c>
      <c r="D245" t="b">
        <v>1</v>
      </c>
    </row>
    <row r="246" spans="1:4" x14ac:dyDescent="0.2">
      <c r="A246" t="s">
        <v>252</v>
      </c>
      <c r="B246" s="3">
        <f ca="1">TODAY()-3175</f>
        <v>41432</v>
      </c>
      <c r="C246" s="4">
        <v>276000</v>
      </c>
      <c r="D246" t="b">
        <v>0</v>
      </c>
    </row>
    <row r="247" spans="1:4" x14ac:dyDescent="0.2">
      <c r="A247" t="s">
        <v>253</v>
      </c>
      <c r="B247" s="3">
        <f ca="1">TODAY()-4110</f>
        <v>40497</v>
      </c>
      <c r="C247" s="4">
        <v>308000</v>
      </c>
      <c r="D247" t="b">
        <v>1</v>
      </c>
    </row>
    <row r="248" spans="1:4" x14ac:dyDescent="0.2">
      <c r="A248" t="s">
        <v>254</v>
      </c>
      <c r="B248" s="3">
        <f ca="1">TODAY()-3237</f>
        <v>41370</v>
      </c>
      <c r="C248" s="4">
        <v>286000</v>
      </c>
      <c r="D248" t="b">
        <v>0</v>
      </c>
    </row>
    <row r="249" spans="1:4" x14ac:dyDescent="0.2">
      <c r="A249" t="s">
        <v>255</v>
      </c>
      <c r="B249" s="3">
        <f ca="1">TODAY()-4417</f>
        <v>40190</v>
      </c>
      <c r="C249" s="4">
        <v>328000</v>
      </c>
      <c r="D249" t="b">
        <v>0</v>
      </c>
    </row>
    <row r="250" spans="1:4" x14ac:dyDescent="0.2">
      <c r="A250" t="s">
        <v>256</v>
      </c>
      <c r="B250" s="3">
        <f ca="1">TODAY()-1603</f>
        <v>43004</v>
      </c>
      <c r="C250" s="4">
        <v>256000</v>
      </c>
      <c r="D250" t="b">
        <v>1</v>
      </c>
    </row>
    <row r="251" spans="1:4" x14ac:dyDescent="0.2">
      <c r="A251" t="s">
        <v>257</v>
      </c>
      <c r="B251" s="3">
        <f ca="1">TODAY()-2621</f>
        <v>41986</v>
      </c>
      <c r="C251" s="4">
        <v>337000</v>
      </c>
      <c r="D251" t="b">
        <v>0</v>
      </c>
    </row>
    <row r="252" spans="1:4" x14ac:dyDescent="0.2">
      <c r="A252" t="s">
        <v>258</v>
      </c>
      <c r="B252" s="3">
        <f ca="1">TODAY()-1385</f>
        <v>43222</v>
      </c>
      <c r="C252" s="4">
        <v>277000</v>
      </c>
      <c r="D252" t="b">
        <v>1</v>
      </c>
    </row>
    <row r="253" spans="1:4" x14ac:dyDescent="0.2">
      <c r="A253" t="s">
        <v>259</v>
      </c>
      <c r="B253" s="3">
        <f ca="1">TODAY()-1361</f>
        <v>43246</v>
      </c>
      <c r="C253" s="4">
        <v>312000</v>
      </c>
      <c r="D253" t="b">
        <v>0</v>
      </c>
    </row>
    <row r="254" spans="1:4" x14ac:dyDescent="0.2">
      <c r="A254" t="s">
        <v>260</v>
      </c>
      <c r="B254" s="3">
        <f ca="1">TODAY()-1885</f>
        <v>42722</v>
      </c>
      <c r="C254" s="4">
        <v>325000</v>
      </c>
      <c r="D254" t="b">
        <v>0</v>
      </c>
    </row>
    <row r="255" spans="1:4" x14ac:dyDescent="0.2">
      <c r="A255" t="s">
        <v>261</v>
      </c>
      <c r="B255" s="3">
        <f ca="1">TODAY()-1320</f>
        <v>43287</v>
      </c>
      <c r="C255" s="4">
        <v>246000</v>
      </c>
      <c r="D255" t="b">
        <v>0</v>
      </c>
    </row>
    <row r="256" spans="1:4" x14ac:dyDescent="0.2">
      <c r="A256" t="s">
        <v>262</v>
      </c>
      <c r="B256" s="3">
        <f ca="1">TODAY()-4429</f>
        <v>40178</v>
      </c>
      <c r="C256" s="4">
        <v>225000</v>
      </c>
      <c r="D256" t="b">
        <v>1</v>
      </c>
    </row>
    <row r="257" spans="1:4" x14ac:dyDescent="0.2">
      <c r="A257" t="s">
        <v>263</v>
      </c>
      <c r="B257" s="3">
        <f ca="1">TODAY()-1627</f>
        <v>42980</v>
      </c>
      <c r="C257" s="4">
        <v>218000</v>
      </c>
      <c r="D257" t="b">
        <v>0</v>
      </c>
    </row>
    <row r="258" spans="1:4" x14ac:dyDescent="0.2">
      <c r="A258" t="s">
        <v>264</v>
      </c>
      <c r="B258" s="3">
        <f ca="1">TODAY()-3555</f>
        <v>41052</v>
      </c>
      <c r="C258" s="4">
        <v>279000</v>
      </c>
      <c r="D258" t="b">
        <v>0</v>
      </c>
    </row>
    <row r="259" spans="1:4" x14ac:dyDescent="0.2">
      <c r="A259" t="s">
        <v>265</v>
      </c>
      <c r="B259" s="3">
        <f ca="1">TODAY()-3636</f>
        <v>40971</v>
      </c>
      <c r="C259" s="4">
        <v>208000</v>
      </c>
      <c r="D259" t="b">
        <v>1</v>
      </c>
    </row>
    <row r="260" spans="1:4" x14ac:dyDescent="0.2">
      <c r="A260" t="s">
        <v>266</v>
      </c>
      <c r="B260" s="3">
        <f ca="1">TODAY()-69</f>
        <v>44538</v>
      </c>
      <c r="C260" s="4">
        <v>260000</v>
      </c>
      <c r="D260" t="b">
        <v>0</v>
      </c>
    </row>
    <row r="261" spans="1:4" x14ac:dyDescent="0.2">
      <c r="A261" t="s">
        <v>267</v>
      </c>
      <c r="B261" s="3">
        <f ca="1">TODAY()-654</f>
        <v>43953</v>
      </c>
      <c r="C261" s="4">
        <v>261000</v>
      </c>
      <c r="D261" t="b">
        <v>1</v>
      </c>
    </row>
    <row r="262" spans="1:4" x14ac:dyDescent="0.2">
      <c r="A262" t="s">
        <v>268</v>
      </c>
      <c r="B262" s="3">
        <f ca="1">TODAY()-4183</f>
        <v>40424</v>
      </c>
      <c r="C262" s="4">
        <v>307000</v>
      </c>
      <c r="D262" t="b">
        <v>0</v>
      </c>
    </row>
    <row r="263" spans="1:4" x14ac:dyDescent="0.2">
      <c r="A263" t="s">
        <v>269</v>
      </c>
      <c r="B263" s="3">
        <f ca="1">TODAY()-2072</f>
        <v>42535</v>
      </c>
      <c r="C263" s="4">
        <v>243000</v>
      </c>
      <c r="D263" t="b">
        <v>0</v>
      </c>
    </row>
    <row r="264" spans="1:4" x14ac:dyDescent="0.2">
      <c r="A264" t="s">
        <v>270</v>
      </c>
      <c r="B264" s="3">
        <f ca="1">TODAY()-879</f>
        <v>43728</v>
      </c>
      <c r="C264" s="4">
        <v>349000</v>
      </c>
      <c r="D264" t="b">
        <v>0</v>
      </c>
    </row>
    <row r="265" spans="1:4" x14ac:dyDescent="0.2">
      <c r="A265" t="s">
        <v>271</v>
      </c>
      <c r="B265" s="3">
        <f ca="1">TODAY()-4038</f>
        <v>40569</v>
      </c>
      <c r="C265" s="4">
        <v>344000</v>
      </c>
      <c r="D265" t="b">
        <v>1</v>
      </c>
    </row>
    <row r="266" spans="1:4" x14ac:dyDescent="0.2">
      <c r="A266" t="s">
        <v>272</v>
      </c>
      <c r="B266" s="3">
        <f ca="1">TODAY()-4197</f>
        <v>40410</v>
      </c>
      <c r="C266" s="4">
        <v>251000</v>
      </c>
      <c r="D266" t="b">
        <v>1</v>
      </c>
    </row>
    <row r="267" spans="1:4" x14ac:dyDescent="0.2">
      <c r="A267" t="s">
        <v>273</v>
      </c>
      <c r="B267" s="3">
        <f ca="1">TODAY()-1970</f>
        <v>42637</v>
      </c>
      <c r="C267" s="4">
        <v>307000</v>
      </c>
      <c r="D267" t="b">
        <v>0</v>
      </c>
    </row>
    <row r="268" spans="1:4" x14ac:dyDescent="0.2">
      <c r="A268" t="s">
        <v>207</v>
      </c>
      <c r="B268" s="3">
        <f ca="1">TODAY()-1502</f>
        <v>43105</v>
      </c>
      <c r="C268" s="4">
        <v>293000</v>
      </c>
      <c r="D268" t="b">
        <v>0</v>
      </c>
    </row>
    <row r="269" spans="1:4" x14ac:dyDescent="0.2">
      <c r="A269" t="s">
        <v>274</v>
      </c>
      <c r="B269" s="3">
        <f ca="1">TODAY()-1154</f>
        <v>43453</v>
      </c>
      <c r="C269" s="4">
        <v>246000</v>
      </c>
      <c r="D269" t="b">
        <v>0</v>
      </c>
    </row>
    <row r="270" spans="1:4" x14ac:dyDescent="0.2">
      <c r="A270" t="s">
        <v>275</v>
      </c>
      <c r="B270" s="3">
        <f ca="1">TODAY()-2585</f>
        <v>42022</v>
      </c>
      <c r="C270" s="4">
        <v>314000</v>
      </c>
      <c r="D270" t="b">
        <v>1</v>
      </c>
    </row>
    <row r="271" spans="1:4" x14ac:dyDescent="0.2">
      <c r="A271" t="s">
        <v>276</v>
      </c>
      <c r="B271" s="3">
        <f ca="1">TODAY()-96</f>
        <v>44511</v>
      </c>
      <c r="C271" s="4">
        <v>258000</v>
      </c>
      <c r="D271" t="b">
        <v>0</v>
      </c>
    </row>
    <row r="272" spans="1:4" x14ac:dyDescent="0.2">
      <c r="A272" t="s">
        <v>277</v>
      </c>
      <c r="B272" s="3">
        <f ca="1">TODAY()-3944</f>
        <v>40663</v>
      </c>
      <c r="C272" s="4">
        <v>262000</v>
      </c>
      <c r="D272" t="b">
        <v>0</v>
      </c>
    </row>
    <row r="273" spans="1:4" x14ac:dyDescent="0.2">
      <c r="A273" t="s">
        <v>278</v>
      </c>
      <c r="B273" s="3">
        <f ca="1">TODAY()-3757</f>
        <v>40850</v>
      </c>
      <c r="C273" s="4">
        <v>294000</v>
      </c>
      <c r="D273" t="b">
        <v>0</v>
      </c>
    </row>
    <row r="274" spans="1:4" x14ac:dyDescent="0.2">
      <c r="A274" t="s">
        <v>279</v>
      </c>
      <c r="B274" s="3">
        <f ca="1">TODAY()-4420</f>
        <v>40187</v>
      </c>
      <c r="C274" s="4">
        <v>252000</v>
      </c>
      <c r="D274" t="b">
        <v>0</v>
      </c>
    </row>
    <row r="275" spans="1:4" x14ac:dyDescent="0.2">
      <c r="A275" t="s">
        <v>280</v>
      </c>
      <c r="B275" s="3">
        <f ca="1">TODAY()-402</f>
        <v>44205</v>
      </c>
      <c r="C275" s="4">
        <v>291000</v>
      </c>
      <c r="D275" t="b">
        <v>0</v>
      </c>
    </row>
    <row r="276" spans="1:4" x14ac:dyDescent="0.2">
      <c r="A276" t="s">
        <v>281</v>
      </c>
      <c r="B276" s="3">
        <f ca="1">TODAY()-1998</f>
        <v>42609</v>
      </c>
      <c r="C276" s="4">
        <v>220000</v>
      </c>
      <c r="D276" t="b">
        <v>1</v>
      </c>
    </row>
    <row r="277" spans="1:4" x14ac:dyDescent="0.2">
      <c r="A277" t="s">
        <v>282</v>
      </c>
      <c r="B277" s="3">
        <f ca="1">TODAY()-484</f>
        <v>44123</v>
      </c>
      <c r="C277" s="4">
        <v>254000</v>
      </c>
      <c r="D277" t="b">
        <v>1</v>
      </c>
    </row>
    <row r="278" spans="1:4" x14ac:dyDescent="0.2">
      <c r="A278" t="s">
        <v>283</v>
      </c>
      <c r="B278" s="3">
        <f ca="1">TODAY()-2723</f>
        <v>41884</v>
      </c>
      <c r="C278" s="4">
        <v>340000</v>
      </c>
      <c r="D278" t="b">
        <v>0</v>
      </c>
    </row>
    <row r="279" spans="1:4" x14ac:dyDescent="0.2">
      <c r="A279" t="s">
        <v>284</v>
      </c>
      <c r="B279" s="3">
        <f ca="1">TODAY()-2540</f>
        <v>42067</v>
      </c>
      <c r="C279" s="4">
        <v>223000</v>
      </c>
      <c r="D279" t="b">
        <v>0</v>
      </c>
    </row>
    <row r="280" spans="1:4" x14ac:dyDescent="0.2">
      <c r="A280" t="s">
        <v>285</v>
      </c>
      <c r="B280" s="3">
        <f ca="1">TODAY()-3254</f>
        <v>41353</v>
      </c>
      <c r="C280" s="4">
        <v>282000</v>
      </c>
      <c r="D280" t="b">
        <v>1</v>
      </c>
    </row>
    <row r="281" spans="1:4" x14ac:dyDescent="0.2">
      <c r="A281" t="s">
        <v>286</v>
      </c>
      <c r="B281" s="3">
        <f ca="1">TODAY()-2533</f>
        <v>42074</v>
      </c>
      <c r="C281" s="4">
        <v>336000</v>
      </c>
      <c r="D281" t="b">
        <v>1</v>
      </c>
    </row>
    <row r="282" spans="1:4" x14ac:dyDescent="0.2">
      <c r="A282" t="s">
        <v>287</v>
      </c>
      <c r="B282" s="3">
        <f ca="1">TODAY()-3501</f>
        <v>41106</v>
      </c>
      <c r="C282" s="4">
        <v>293000</v>
      </c>
      <c r="D282" t="b">
        <v>0</v>
      </c>
    </row>
    <row r="283" spans="1:4" x14ac:dyDescent="0.2">
      <c r="A283" t="s">
        <v>288</v>
      </c>
      <c r="B283" s="3">
        <f ca="1">TODAY()-1834</f>
        <v>42773</v>
      </c>
      <c r="C283" s="4">
        <v>295000</v>
      </c>
      <c r="D283" t="b">
        <v>0</v>
      </c>
    </row>
    <row r="284" spans="1:4" x14ac:dyDescent="0.2">
      <c r="A284" t="s">
        <v>289</v>
      </c>
      <c r="B284" s="3">
        <f ca="1">TODAY()-3557</f>
        <v>41050</v>
      </c>
      <c r="C284" s="4">
        <v>223000</v>
      </c>
      <c r="D284" t="b">
        <v>1</v>
      </c>
    </row>
    <row r="285" spans="1:4" x14ac:dyDescent="0.2">
      <c r="A285" t="s">
        <v>290</v>
      </c>
      <c r="B285" s="3">
        <f ca="1">TODAY()-2438</f>
        <v>42169</v>
      </c>
      <c r="C285" s="4">
        <v>285000</v>
      </c>
      <c r="D285" t="b">
        <v>1</v>
      </c>
    </row>
    <row r="286" spans="1:4" x14ac:dyDescent="0.2">
      <c r="A286" t="s">
        <v>291</v>
      </c>
      <c r="B286" s="3">
        <f ca="1">TODAY()-1495</f>
        <v>43112</v>
      </c>
      <c r="C286" s="4">
        <v>256000</v>
      </c>
      <c r="D286" t="b">
        <v>1</v>
      </c>
    </row>
    <row r="287" spans="1:4" x14ac:dyDescent="0.2">
      <c r="A287" t="s">
        <v>292</v>
      </c>
      <c r="B287" s="3">
        <f ca="1">TODAY()-388</f>
        <v>44219</v>
      </c>
      <c r="C287" s="4">
        <v>219000</v>
      </c>
      <c r="D287" t="b">
        <v>1</v>
      </c>
    </row>
    <row r="288" spans="1:4" x14ac:dyDescent="0.2">
      <c r="A288" t="s">
        <v>203</v>
      </c>
      <c r="B288" s="3">
        <f ca="1">TODAY()-1877</f>
        <v>42730</v>
      </c>
      <c r="C288" s="4">
        <v>280000</v>
      </c>
      <c r="D288" t="b">
        <v>0</v>
      </c>
    </row>
    <row r="289" spans="1:4" x14ac:dyDescent="0.2">
      <c r="A289" t="s">
        <v>293</v>
      </c>
      <c r="B289" s="3">
        <f ca="1">TODAY()-1945</f>
        <v>42662</v>
      </c>
      <c r="C289" s="4">
        <v>207000</v>
      </c>
      <c r="D289" t="b">
        <v>0</v>
      </c>
    </row>
    <row r="290" spans="1:4" x14ac:dyDescent="0.2">
      <c r="A290" t="s">
        <v>294</v>
      </c>
      <c r="B290" s="3">
        <f ca="1">TODAY()-1586</f>
        <v>43021</v>
      </c>
      <c r="C290" s="4">
        <v>222000</v>
      </c>
      <c r="D290" t="b">
        <v>0</v>
      </c>
    </row>
    <row r="291" spans="1:4" x14ac:dyDescent="0.2">
      <c r="A291" t="s">
        <v>295</v>
      </c>
      <c r="B291" s="3">
        <f ca="1">TODAY()-4476</f>
        <v>40131</v>
      </c>
      <c r="C291" s="4">
        <v>327000</v>
      </c>
      <c r="D291" t="b">
        <v>1</v>
      </c>
    </row>
    <row r="292" spans="1:4" x14ac:dyDescent="0.2">
      <c r="A292" t="s">
        <v>296</v>
      </c>
      <c r="B292" s="3">
        <f ca="1">TODAY()-4023</f>
        <v>40584</v>
      </c>
      <c r="C292" s="4">
        <v>239000</v>
      </c>
      <c r="D292" t="b">
        <v>0</v>
      </c>
    </row>
    <row r="293" spans="1:4" x14ac:dyDescent="0.2">
      <c r="A293" t="s">
        <v>297</v>
      </c>
      <c r="B293" s="3">
        <f ca="1">TODAY()-4443</f>
        <v>40164</v>
      </c>
      <c r="C293" s="4">
        <v>217000</v>
      </c>
      <c r="D293" t="b">
        <v>0</v>
      </c>
    </row>
    <row r="294" spans="1:4" x14ac:dyDescent="0.2">
      <c r="A294" t="s">
        <v>298</v>
      </c>
      <c r="B294" s="3">
        <f ca="1">TODAY()-3846</f>
        <v>40761</v>
      </c>
      <c r="C294" s="4">
        <v>238000</v>
      </c>
      <c r="D294" t="b">
        <v>1</v>
      </c>
    </row>
    <row r="295" spans="1:4" x14ac:dyDescent="0.2">
      <c r="A295" t="s">
        <v>299</v>
      </c>
      <c r="B295" s="3">
        <f ca="1">TODAY()-3403</f>
        <v>41204</v>
      </c>
      <c r="C295" s="4">
        <v>310000</v>
      </c>
      <c r="D295" t="b">
        <v>0</v>
      </c>
    </row>
    <row r="296" spans="1:4" x14ac:dyDescent="0.2">
      <c r="A296" t="s">
        <v>300</v>
      </c>
      <c r="B296" s="3">
        <f ca="1">TODAY()-1910</f>
        <v>42697</v>
      </c>
      <c r="C296" s="4">
        <v>281000</v>
      </c>
      <c r="D296" t="b">
        <v>0</v>
      </c>
    </row>
    <row r="297" spans="1:4" x14ac:dyDescent="0.2">
      <c r="A297" t="s">
        <v>301</v>
      </c>
      <c r="B297" s="3">
        <f ca="1">TODAY()-2215</f>
        <v>42392</v>
      </c>
      <c r="C297" s="4">
        <v>343000</v>
      </c>
      <c r="D297" t="b">
        <v>0</v>
      </c>
    </row>
    <row r="298" spans="1:4" x14ac:dyDescent="0.2">
      <c r="A298" t="s">
        <v>302</v>
      </c>
      <c r="B298" s="3">
        <f ca="1">TODAY()-2927</f>
        <v>41680</v>
      </c>
      <c r="C298" s="4">
        <v>228000</v>
      </c>
      <c r="D298" t="b">
        <v>0</v>
      </c>
    </row>
    <row r="299" spans="1:4" x14ac:dyDescent="0.2">
      <c r="A299" t="s">
        <v>303</v>
      </c>
      <c r="B299" s="3">
        <f ca="1">TODAY()-2004</f>
        <v>42603</v>
      </c>
      <c r="C299" s="4">
        <v>222000</v>
      </c>
      <c r="D299" t="b">
        <v>1</v>
      </c>
    </row>
    <row r="300" spans="1:4" x14ac:dyDescent="0.2">
      <c r="A300" t="s">
        <v>304</v>
      </c>
      <c r="B300" s="3">
        <f ca="1">TODAY()-2555</f>
        <v>42052</v>
      </c>
      <c r="C300" s="4">
        <v>282000</v>
      </c>
      <c r="D300" t="b">
        <v>0</v>
      </c>
    </row>
    <row r="301" spans="1:4" x14ac:dyDescent="0.2">
      <c r="A301" t="s">
        <v>305</v>
      </c>
      <c r="B301" s="3">
        <f ca="1">TODAY()-2206</f>
        <v>42401</v>
      </c>
      <c r="C301" s="4">
        <v>215000</v>
      </c>
      <c r="D301" t="b">
        <v>1</v>
      </c>
    </row>
    <row r="302" spans="1:4" x14ac:dyDescent="0.2">
      <c r="A302" t="s">
        <v>306</v>
      </c>
      <c r="B302" s="3">
        <f ca="1">TODAY()-1496</f>
        <v>43111</v>
      </c>
      <c r="C302" s="4">
        <v>335000</v>
      </c>
      <c r="D302" t="b">
        <v>0</v>
      </c>
    </row>
    <row r="303" spans="1:4" x14ac:dyDescent="0.2">
      <c r="A303" t="s">
        <v>307</v>
      </c>
      <c r="B303" s="3">
        <f ca="1">TODAY()-1954</f>
        <v>42653</v>
      </c>
      <c r="C303" s="4">
        <v>260000</v>
      </c>
      <c r="D303" t="b">
        <v>0</v>
      </c>
    </row>
    <row r="304" spans="1:4" x14ac:dyDescent="0.2">
      <c r="A304" t="s">
        <v>308</v>
      </c>
      <c r="B304" s="3">
        <f ca="1">TODAY()-3823</f>
        <v>40784</v>
      </c>
      <c r="C304" s="4">
        <v>260000</v>
      </c>
      <c r="D304" t="b">
        <v>1</v>
      </c>
    </row>
    <row r="305" spans="1:4" x14ac:dyDescent="0.2">
      <c r="A305" t="s">
        <v>309</v>
      </c>
      <c r="B305" s="3">
        <f ca="1">TODAY()-4399</f>
        <v>40208</v>
      </c>
      <c r="C305" s="4">
        <v>282000</v>
      </c>
      <c r="D305" t="b">
        <v>1</v>
      </c>
    </row>
    <row r="306" spans="1:4" x14ac:dyDescent="0.2">
      <c r="A306" t="s">
        <v>310</v>
      </c>
      <c r="B306" s="3">
        <f ca="1">TODAY()-1288</f>
        <v>43319</v>
      </c>
      <c r="C306" s="4">
        <v>348000</v>
      </c>
      <c r="D306" t="b">
        <v>0</v>
      </c>
    </row>
    <row r="307" spans="1:4" x14ac:dyDescent="0.2">
      <c r="A307" t="s">
        <v>311</v>
      </c>
      <c r="B307" s="3">
        <f ca="1">TODAY()-1959</f>
        <v>42648</v>
      </c>
      <c r="C307" s="4">
        <v>292000</v>
      </c>
      <c r="D307" t="b">
        <v>0</v>
      </c>
    </row>
    <row r="308" spans="1:4" x14ac:dyDescent="0.2">
      <c r="A308" t="s">
        <v>312</v>
      </c>
      <c r="B308" s="3">
        <f ca="1">TODAY()-4480</f>
        <v>40127</v>
      </c>
      <c r="C308" s="4">
        <v>260000</v>
      </c>
      <c r="D308" t="b">
        <v>0</v>
      </c>
    </row>
    <row r="309" spans="1:4" x14ac:dyDescent="0.2">
      <c r="A309" t="s">
        <v>313</v>
      </c>
      <c r="B309" s="3">
        <f ca="1">TODAY()-1923</f>
        <v>42684</v>
      </c>
      <c r="C309" s="4">
        <v>299000</v>
      </c>
      <c r="D309" t="b">
        <v>1</v>
      </c>
    </row>
    <row r="310" spans="1:4" x14ac:dyDescent="0.2">
      <c r="A310" t="s">
        <v>314</v>
      </c>
      <c r="B310" s="3">
        <f ca="1">TODAY()-4448</f>
        <v>40159</v>
      </c>
      <c r="C310" s="4">
        <v>249000</v>
      </c>
      <c r="D310" t="b">
        <v>0</v>
      </c>
    </row>
    <row r="311" spans="1:4" x14ac:dyDescent="0.2">
      <c r="A311" t="s">
        <v>315</v>
      </c>
      <c r="B311" s="3">
        <f ca="1">TODAY()-2671</f>
        <v>41936</v>
      </c>
      <c r="C311" s="4">
        <v>341000</v>
      </c>
      <c r="D311" t="b">
        <v>0</v>
      </c>
    </row>
    <row r="312" spans="1:4" x14ac:dyDescent="0.2">
      <c r="A312" t="s">
        <v>316</v>
      </c>
      <c r="B312" s="3">
        <f ca="1">TODAY()-1266</f>
        <v>43341</v>
      </c>
      <c r="C312" s="4">
        <v>259000</v>
      </c>
      <c r="D312" t="b">
        <v>0</v>
      </c>
    </row>
    <row r="313" spans="1:4" x14ac:dyDescent="0.2">
      <c r="A313" t="s">
        <v>317</v>
      </c>
      <c r="B313" s="3">
        <f ca="1">TODAY()-3563</f>
        <v>41044</v>
      </c>
      <c r="C313" s="4">
        <v>329000</v>
      </c>
      <c r="D313" t="b">
        <v>0</v>
      </c>
    </row>
    <row r="314" spans="1:4" x14ac:dyDescent="0.2">
      <c r="A314" t="s">
        <v>318</v>
      </c>
      <c r="B314" s="3">
        <f ca="1">TODAY()-786</f>
        <v>43821</v>
      </c>
      <c r="C314" s="4">
        <v>233000</v>
      </c>
      <c r="D314" t="b">
        <v>1</v>
      </c>
    </row>
    <row r="315" spans="1:4" x14ac:dyDescent="0.2">
      <c r="A315" t="s">
        <v>319</v>
      </c>
      <c r="B315" s="3">
        <f ca="1">TODAY()-131</f>
        <v>44476</v>
      </c>
      <c r="C315" s="4">
        <v>345000</v>
      </c>
      <c r="D315" t="b">
        <v>1</v>
      </c>
    </row>
    <row r="316" spans="1:4" x14ac:dyDescent="0.2">
      <c r="A316" t="s">
        <v>320</v>
      </c>
      <c r="B316" s="3">
        <f ca="1">TODAY()-2824</f>
        <v>41783</v>
      </c>
      <c r="C316" s="4">
        <v>248000</v>
      </c>
      <c r="D316" t="b">
        <v>1</v>
      </c>
    </row>
    <row r="317" spans="1:4" x14ac:dyDescent="0.2">
      <c r="A317" t="s">
        <v>321</v>
      </c>
      <c r="B317" s="3">
        <f ca="1">TODAY()-1679</f>
        <v>42928</v>
      </c>
      <c r="C317" s="4">
        <v>327000</v>
      </c>
      <c r="D317" t="b">
        <v>0</v>
      </c>
    </row>
    <row r="318" spans="1:4" x14ac:dyDescent="0.2">
      <c r="A318" t="s">
        <v>322</v>
      </c>
      <c r="B318" s="3">
        <f ca="1">TODAY()-3594</f>
        <v>41013</v>
      </c>
      <c r="C318" s="4">
        <v>282000</v>
      </c>
      <c r="D318" t="b">
        <v>1</v>
      </c>
    </row>
    <row r="319" spans="1:4" x14ac:dyDescent="0.2">
      <c r="A319" t="s">
        <v>323</v>
      </c>
      <c r="B319" s="3">
        <f ca="1">TODAY()-606</f>
        <v>44001</v>
      </c>
      <c r="C319" s="4">
        <v>262000</v>
      </c>
      <c r="D319" t="b">
        <v>0</v>
      </c>
    </row>
    <row r="320" spans="1:4" x14ac:dyDescent="0.2">
      <c r="A320" t="s">
        <v>324</v>
      </c>
      <c r="B320" s="3">
        <f ca="1">TODAY()-331</f>
        <v>44276</v>
      </c>
      <c r="C320" s="4">
        <v>310000</v>
      </c>
      <c r="D320" t="b">
        <v>0</v>
      </c>
    </row>
    <row r="321" spans="1:4" x14ac:dyDescent="0.2">
      <c r="A321" t="s">
        <v>325</v>
      </c>
      <c r="B321" s="3">
        <f ca="1">TODAY()-2481</f>
        <v>42126</v>
      </c>
      <c r="C321" s="4">
        <v>338000</v>
      </c>
      <c r="D321" t="b">
        <v>1</v>
      </c>
    </row>
    <row r="322" spans="1:4" x14ac:dyDescent="0.2">
      <c r="A322" t="s">
        <v>326</v>
      </c>
      <c r="B322" s="3">
        <f ca="1">TODAY()-1984</f>
        <v>42623</v>
      </c>
      <c r="C322" s="4">
        <v>260000</v>
      </c>
      <c r="D322" t="b">
        <v>0</v>
      </c>
    </row>
    <row r="323" spans="1:4" x14ac:dyDescent="0.2">
      <c r="A323" t="s">
        <v>327</v>
      </c>
      <c r="B323" s="3">
        <f ca="1">TODAY()-2377</f>
        <v>42230</v>
      </c>
      <c r="C323" s="4">
        <v>220000</v>
      </c>
      <c r="D323" t="b">
        <v>0</v>
      </c>
    </row>
    <row r="324" spans="1:4" x14ac:dyDescent="0.2">
      <c r="A324" t="s">
        <v>328</v>
      </c>
      <c r="B324" s="3">
        <f ca="1">TODAY()-2200</f>
        <v>42407</v>
      </c>
      <c r="C324" s="4">
        <v>301000</v>
      </c>
      <c r="D324" t="b">
        <v>0</v>
      </c>
    </row>
    <row r="325" spans="1:4" x14ac:dyDescent="0.2">
      <c r="A325" t="s">
        <v>329</v>
      </c>
      <c r="B325" s="3">
        <f ca="1">TODAY()-3633</f>
        <v>40974</v>
      </c>
      <c r="C325" s="4">
        <v>229000</v>
      </c>
      <c r="D325" t="b">
        <v>0</v>
      </c>
    </row>
    <row r="326" spans="1:4" x14ac:dyDescent="0.2">
      <c r="A326" t="s">
        <v>330</v>
      </c>
      <c r="B326" s="3">
        <f ca="1">TODAY()-2258</f>
        <v>42349</v>
      </c>
      <c r="C326" s="4">
        <v>269000</v>
      </c>
      <c r="D326" t="b">
        <v>1</v>
      </c>
    </row>
    <row r="327" spans="1:4" x14ac:dyDescent="0.2">
      <c r="A327" t="s">
        <v>331</v>
      </c>
      <c r="B327" s="3">
        <f ca="1">TODAY()-4298</f>
        <v>40309</v>
      </c>
      <c r="C327" s="4">
        <v>280000</v>
      </c>
      <c r="D327" t="b">
        <v>0</v>
      </c>
    </row>
    <row r="328" spans="1:4" x14ac:dyDescent="0.2">
      <c r="A328" t="s">
        <v>332</v>
      </c>
      <c r="B328" s="3">
        <f ca="1">TODAY()-3631</f>
        <v>40976</v>
      </c>
      <c r="C328" s="4">
        <v>276000</v>
      </c>
      <c r="D328" t="b">
        <v>1</v>
      </c>
    </row>
    <row r="329" spans="1:4" x14ac:dyDescent="0.2">
      <c r="A329" t="s">
        <v>333</v>
      </c>
      <c r="B329" s="3">
        <f ca="1">TODAY()-890</f>
        <v>43717</v>
      </c>
      <c r="C329" s="4">
        <v>291000</v>
      </c>
      <c r="D329" t="b">
        <v>0</v>
      </c>
    </row>
    <row r="330" spans="1:4" x14ac:dyDescent="0.2">
      <c r="A330" t="s">
        <v>334</v>
      </c>
      <c r="B330" s="3">
        <f ca="1">TODAY()-2188</f>
        <v>42419</v>
      </c>
      <c r="C330" s="4">
        <v>332000</v>
      </c>
      <c r="D330" t="b">
        <v>0</v>
      </c>
    </row>
    <row r="331" spans="1:4" x14ac:dyDescent="0.2">
      <c r="A331" t="s">
        <v>335</v>
      </c>
      <c r="B331" s="3">
        <f ca="1">TODAY()-3646</f>
        <v>40961</v>
      </c>
      <c r="C331" s="4">
        <v>317000</v>
      </c>
      <c r="D331" t="b">
        <v>0</v>
      </c>
    </row>
    <row r="332" spans="1:4" x14ac:dyDescent="0.2">
      <c r="A332" t="s">
        <v>336</v>
      </c>
      <c r="B332" s="3">
        <f ca="1">TODAY()-1028</f>
        <v>43579</v>
      </c>
      <c r="C332" s="4">
        <v>215000</v>
      </c>
      <c r="D332" t="b">
        <v>0</v>
      </c>
    </row>
    <row r="333" spans="1:4" x14ac:dyDescent="0.2">
      <c r="A333" t="s">
        <v>337</v>
      </c>
      <c r="B333" s="3">
        <f ca="1">TODAY()-1609</f>
        <v>42998</v>
      </c>
      <c r="C333" s="4">
        <v>280000</v>
      </c>
      <c r="D333" t="b">
        <v>1</v>
      </c>
    </row>
    <row r="334" spans="1:4" x14ac:dyDescent="0.2">
      <c r="A334" t="s">
        <v>338</v>
      </c>
      <c r="B334" s="3">
        <f ca="1">TODAY()-145</f>
        <v>44462</v>
      </c>
      <c r="C334" s="4">
        <v>245000</v>
      </c>
      <c r="D334" t="b">
        <v>0</v>
      </c>
    </row>
    <row r="335" spans="1:4" x14ac:dyDescent="0.2">
      <c r="A335" t="s">
        <v>339</v>
      </c>
      <c r="B335" s="3">
        <f ca="1">TODAY()-1916</f>
        <v>42691</v>
      </c>
      <c r="C335" s="4">
        <v>204000</v>
      </c>
      <c r="D335" t="b">
        <v>0</v>
      </c>
    </row>
    <row r="336" spans="1:4" x14ac:dyDescent="0.2">
      <c r="A336" t="s">
        <v>340</v>
      </c>
      <c r="B336" s="3">
        <f ca="1">TODAY()-1191</f>
        <v>43416</v>
      </c>
      <c r="C336" s="4">
        <v>272000</v>
      </c>
      <c r="D336" t="b">
        <v>0</v>
      </c>
    </row>
    <row r="337" spans="1:4" x14ac:dyDescent="0.2">
      <c r="A337" t="s">
        <v>341</v>
      </c>
      <c r="B337" s="3">
        <f ca="1">TODAY()-1044</f>
        <v>43563</v>
      </c>
      <c r="C337" s="4">
        <v>263000</v>
      </c>
      <c r="D337" t="b">
        <v>1</v>
      </c>
    </row>
    <row r="338" spans="1:4" x14ac:dyDescent="0.2">
      <c r="A338" t="s">
        <v>342</v>
      </c>
      <c r="B338" s="3">
        <f ca="1">TODAY()-830</f>
        <v>43777</v>
      </c>
      <c r="C338" s="4">
        <v>307000</v>
      </c>
      <c r="D338" t="b">
        <v>0</v>
      </c>
    </row>
    <row r="339" spans="1:4" x14ac:dyDescent="0.2">
      <c r="A339" t="s">
        <v>343</v>
      </c>
      <c r="B339" s="3">
        <f ca="1">TODAY()-3982</f>
        <v>40625</v>
      </c>
      <c r="C339" s="4">
        <v>293000</v>
      </c>
      <c r="D339" t="b">
        <v>1</v>
      </c>
    </row>
    <row r="340" spans="1:4" x14ac:dyDescent="0.2">
      <c r="A340" t="s">
        <v>344</v>
      </c>
      <c r="B340" s="3">
        <f ca="1">TODAY()-3432</f>
        <v>41175</v>
      </c>
      <c r="C340" s="4">
        <v>333000</v>
      </c>
      <c r="D340" t="b">
        <v>0</v>
      </c>
    </row>
    <row r="341" spans="1:4" x14ac:dyDescent="0.2">
      <c r="A341" t="s">
        <v>345</v>
      </c>
      <c r="B341" s="3">
        <f ca="1">TODAY()-4426</f>
        <v>40181</v>
      </c>
      <c r="C341" s="4">
        <v>263000</v>
      </c>
      <c r="D341" t="b">
        <v>1</v>
      </c>
    </row>
    <row r="342" spans="1:4" x14ac:dyDescent="0.2">
      <c r="A342" t="s">
        <v>346</v>
      </c>
      <c r="B342" s="3">
        <f ca="1">TODAY()-1151</f>
        <v>43456</v>
      </c>
      <c r="C342" s="4">
        <v>200000</v>
      </c>
      <c r="D342" t="b">
        <v>0</v>
      </c>
    </row>
    <row r="343" spans="1:4" x14ac:dyDescent="0.2">
      <c r="A343" t="s">
        <v>347</v>
      </c>
      <c r="B343" s="3">
        <f ca="1">TODAY()-3223</f>
        <v>41384</v>
      </c>
      <c r="C343" s="4">
        <v>327000</v>
      </c>
      <c r="D343" t="b">
        <v>0</v>
      </c>
    </row>
    <row r="344" spans="1:4" x14ac:dyDescent="0.2">
      <c r="A344" t="s">
        <v>348</v>
      </c>
      <c r="B344" s="3">
        <f ca="1">TODAY()-2788</f>
        <v>41819</v>
      </c>
      <c r="C344" s="4">
        <v>332000</v>
      </c>
      <c r="D344" t="b">
        <v>1</v>
      </c>
    </row>
    <row r="345" spans="1:4" x14ac:dyDescent="0.2">
      <c r="A345" t="s">
        <v>349</v>
      </c>
      <c r="B345" s="3">
        <f ca="1">TODAY()-2535</f>
        <v>42072</v>
      </c>
      <c r="C345" s="4">
        <v>314000</v>
      </c>
      <c r="D345" t="b">
        <v>1</v>
      </c>
    </row>
    <row r="346" spans="1:4" x14ac:dyDescent="0.2">
      <c r="A346" t="s">
        <v>350</v>
      </c>
      <c r="B346" s="3">
        <f ca="1">TODAY()-1526</f>
        <v>43081</v>
      </c>
      <c r="C346" s="4">
        <v>219000</v>
      </c>
      <c r="D346" t="b">
        <v>0</v>
      </c>
    </row>
    <row r="347" spans="1:4" x14ac:dyDescent="0.2">
      <c r="A347" t="s">
        <v>351</v>
      </c>
      <c r="B347" s="3">
        <f ca="1">TODAY()-2576</f>
        <v>42031</v>
      </c>
      <c r="C347" s="4">
        <v>290000</v>
      </c>
      <c r="D347" t="b">
        <v>1</v>
      </c>
    </row>
    <row r="348" spans="1:4" x14ac:dyDescent="0.2">
      <c r="A348" t="s">
        <v>352</v>
      </c>
      <c r="B348" s="3">
        <f ca="1">TODAY()-3993</f>
        <v>40614</v>
      </c>
      <c r="C348" s="4">
        <v>217000</v>
      </c>
      <c r="D348" t="b">
        <v>0</v>
      </c>
    </row>
    <row r="349" spans="1:4" x14ac:dyDescent="0.2">
      <c r="A349" t="s">
        <v>353</v>
      </c>
      <c r="B349" s="3">
        <f ca="1">TODAY()-2359</f>
        <v>42248</v>
      </c>
      <c r="C349" s="4">
        <v>343000</v>
      </c>
      <c r="D349" t="b">
        <v>1</v>
      </c>
    </row>
    <row r="350" spans="1:4" x14ac:dyDescent="0.2">
      <c r="A350" t="s">
        <v>354</v>
      </c>
      <c r="B350" s="3">
        <f ca="1">TODAY()-1047</f>
        <v>43560</v>
      </c>
      <c r="C350" s="4">
        <v>329000</v>
      </c>
      <c r="D350" t="b">
        <v>1</v>
      </c>
    </row>
    <row r="351" spans="1:4" x14ac:dyDescent="0.2">
      <c r="A351" t="s">
        <v>355</v>
      </c>
      <c r="B351" s="3">
        <f ca="1">TODAY()-3986</f>
        <v>40621</v>
      </c>
      <c r="C351" s="4">
        <v>235000</v>
      </c>
      <c r="D351" t="b">
        <v>0</v>
      </c>
    </row>
    <row r="352" spans="1:4" x14ac:dyDescent="0.2">
      <c r="A352" t="s">
        <v>356</v>
      </c>
      <c r="B352" s="3">
        <f ca="1">TODAY()-192</f>
        <v>44415</v>
      </c>
      <c r="C352" s="4">
        <v>317000</v>
      </c>
      <c r="D352" t="b">
        <v>0</v>
      </c>
    </row>
    <row r="353" spans="1:4" x14ac:dyDescent="0.2">
      <c r="A353" t="s">
        <v>357</v>
      </c>
      <c r="B353" s="3">
        <f ca="1">TODAY()-3588</f>
        <v>41019</v>
      </c>
      <c r="C353" s="4">
        <v>335000</v>
      </c>
      <c r="D353" t="b">
        <v>1</v>
      </c>
    </row>
    <row r="354" spans="1:4" x14ac:dyDescent="0.2">
      <c r="A354" t="s">
        <v>358</v>
      </c>
      <c r="B354" s="3">
        <f ca="1">TODAY()-2984</f>
        <v>41623</v>
      </c>
      <c r="C354" s="4">
        <v>246000</v>
      </c>
      <c r="D354" t="b">
        <v>0</v>
      </c>
    </row>
    <row r="355" spans="1:4" x14ac:dyDescent="0.2">
      <c r="A355" t="s">
        <v>359</v>
      </c>
      <c r="B355" s="3">
        <f ca="1">TODAY()-1005</f>
        <v>43602</v>
      </c>
      <c r="C355" s="4">
        <v>249000</v>
      </c>
      <c r="D355" t="b">
        <v>0</v>
      </c>
    </row>
    <row r="356" spans="1:4" x14ac:dyDescent="0.2">
      <c r="A356" t="s">
        <v>360</v>
      </c>
      <c r="B356" s="3">
        <f ca="1">TODAY()-2489</f>
        <v>42118</v>
      </c>
      <c r="C356" s="4">
        <v>300000</v>
      </c>
      <c r="D356" t="b">
        <v>1</v>
      </c>
    </row>
    <row r="357" spans="1:4" x14ac:dyDescent="0.2">
      <c r="A357" t="s">
        <v>361</v>
      </c>
      <c r="B357" s="3">
        <f ca="1">TODAY()-3441</f>
        <v>41166</v>
      </c>
      <c r="C357" s="4">
        <v>330000</v>
      </c>
      <c r="D357" t="b">
        <v>0</v>
      </c>
    </row>
    <row r="358" spans="1:4" x14ac:dyDescent="0.2">
      <c r="A358" t="s">
        <v>362</v>
      </c>
      <c r="B358" s="3">
        <f ca="1">TODAY()-4247</f>
        <v>40360</v>
      </c>
      <c r="C358" s="4">
        <v>317000</v>
      </c>
      <c r="D358" t="b">
        <v>0</v>
      </c>
    </row>
    <row r="359" spans="1:4" x14ac:dyDescent="0.2">
      <c r="A359" t="s">
        <v>363</v>
      </c>
      <c r="B359" s="3">
        <f ca="1">TODAY()-3156</f>
        <v>41451</v>
      </c>
      <c r="C359" s="4">
        <v>286000</v>
      </c>
      <c r="D359" t="b">
        <v>0</v>
      </c>
    </row>
    <row r="360" spans="1:4" x14ac:dyDescent="0.2">
      <c r="A360" t="s">
        <v>364</v>
      </c>
      <c r="B360" s="3">
        <f ca="1">TODAY()-2257</f>
        <v>42350</v>
      </c>
      <c r="C360" s="4">
        <v>330000</v>
      </c>
      <c r="D360" t="b">
        <v>0</v>
      </c>
    </row>
    <row r="361" spans="1:4" x14ac:dyDescent="0.2">
      <c r="A361" t="s">
        <v>365</v>
      </c>
      <c r="B361" s="3">
        <f ca="1">TODAY()-2718</f>
        <v>41889</v>
      </c>
      <c r="C361" s="4">
        <v>210000</v>
      </c>
      <c r="D361" t="b">
        <v>0</v>
      </c>
    </row>
    <row r="362" spans="1:4" x14ac:dyDescent="0.2">
      <c r="A362" t="s">
        <v>366</v>
      </c>
      <c r="B362" s="3">
        <f ca="1">TODAY()-2658</f>
        <v>41949</v>
      </c>
      <c r="C362" s="4">
        <v>276000</v>
      </c>
      <c r="D362" t="b">
        <v>0</v>
      </c>
    </row>
    <row r="363" spans="1:4" x14ac:dyDescent="0.2">
      <c r="A363" t="s">
        <v>367</v>
      </c>
      <c r="B363" s="3">
        <f ca="1">TODAY()-259</f>
        <v>44348</v>
      </c>
      <c r="C363" s="4">
        <v>223000</v>
      </c>
      <c r="D363" t="b">
        <v>0</v>
      </c>
    </row>
    <row r="364" spans="1:4" x14ac:dyDescent="0.2">
      <c r="A364" t="s">
        <v>368</v>
      </c>
      <c r="B364" s="3">
        <f ca="1">TODAY()-2328</f>
        <v>42279</v>
      </c>
      <c r="C364" s="4">
        <v>252000</v>
      </c>
      <c r="D364" t="b">
        <v>1</v>
      </c>
    </row>
    <row r="365" spans="1:4" x14ac:dyDescent="0.2">
      <c r="A365" t="s">
        <v>369</v>
      </c>
      <c r="B365" s="3">
        <f ca="1">TODAY()-4498</f>
        <v>40109</v>
      </c>
      <c r="C365" s="4">
        <v>244000</v>
      </c>
      <c r="D365" t="b">
        <v>0</v>
      </c>
    </row>
    <row r="366" spans="1:4" x14ac:dyDescent="0.2">
      <c r="A366" t="s">
        <v>370</v>
      </c>
      <c r="B366" s="3">
        <f ca="1">TODAY()-648</f>
        <v>43959</v>
      </c>
      <c r="C366" s="4">
        <v>230000</v>
      </c>
      <c r="D366" t="b">
        <v>1</v>
      </c>
    </row>
    <row r="367" spans="1:4" x14ac:dyDescent="0.2">
      <c r="A367" t="s">
        <v>371</v>
      </c>
      <c r="B367" s="3">
        <f ca="1">TODAY()-1202</f>
        <v>43405</v>
      </c>
      <c r="C367" s="4">
        <v>310000</v>
      </c>
      <c r="D367" t="b">
        <v>0</v>
      </c>
    </row>
    <row r="368" spans="1:4" x14ac:dyDescent="0.2">
      <c r="A368" t="s">
        <v>372</v>
      </c>
      <c r="B368" s="3">
        <f ca="1">TODAY()-3194</f>
        <v>41413</v>
      </c>
      <c r="C368" s="4">
        <v>344000</v>
      </c>
      <c r="D368" t="b">
        <v>0</v>
      </c>
    </row>
    <row r="369" spans="1:4" x14ac:dyDescent="0.2">
      <c r="A369" t="s">
        <v>373</v>
      </c>
      <c r="B369" s="3">
        <f ca="1">TODAY()-2147</f>
        <v>42460</v>
      </c>
      <c r="C369" s="4">
        <v>209000</v>
      </c>
      <c r="D369" t="b">
        <v>0</v>
      </c>
    </row>
    <row r="370" spans="1:4" x14ac:dyDescent="0.2">
      <c r="A370" t="s">
        <v>374</v>
      </c>
      <c r="B370" s="3">
        <f ca="1">TODAY()-3711</f>
        <v>40896</v>
      </c>
      <c r="C370" s="4">
        <v>309000</v>
      </c>
      <c r="D370" t="b">
        <v>0</v>
      </c>
    </row>
    <row r="371" spans="1:4" x14ac:dyDescent="0.2">
      <c r="A371" t="s">
        <v>375</v>
      </c>
      <c r="B371" s="3">
        <f ca="1">TODAY()-3547</f>
        <v>41060</v>
      </c>
      <c r="C371" s="4">
        <v>233000</v>
      </c>
      <c r="D371" t="b">
        <v>0</v>
      </c>
    </row>
    <row r="372" spans="1:4" x14ac:dyDescent="0.2">
      <c r="A372" t="s">
        <v>376</v>
      </c>
      <c r="B372" s="3">
        <f ca="1">TODAY()-1237</f>
        <v>43370</v>
      </c>
      <c r="C372" s="4">
        <v>342000</v>
      </c>
      <c r="D372" t="b">
        <v>0</v>
      </c>
    </row>
    <row r="373" spans="1:4" x14ac:dyDescent="0.2">
      <c r="A373" t="s">
        <v>377</v>
      </c>
      <c r="B373" s="3">
        <f ca="1">TODAY()-3705</f>
        <v>40902</v>
      </c>
      <c r="C373" s="4">
        <v>348000</v>
      </c>
      <c r="D373" t="b">
        <v>0</v>
      </c>
    </row>
    <row r="374" spans="1:4" x14ac:dyDescent="0.2">
      <c r="A374" t="s">
        <v>378</v>
      </c>
      <c r="B374" s="3">
        <f ca="1">TODAY()-260</f>
        <v>44347</v>
      </c>
      <c r="C374" s="4">
        <v>265000</v>
      </c>
      <c r="D374" t="b">
        <v>1</v>
      </c>
    </row>
    <row r="375" spans="1:4" x14ac:dyDescent="0.2">
      <c r="A375" t="s">
        <v>379</v>
      </c>
      <c r="B375" s="3">
        <f ca="1">TODAY()-2491</f>
        <v>42116</v>
      </c>
      <c r="C375" s="4">
        <v>258000</v>
      </c>
      <c r="D375" t="b">
        <v>0</v>
      </c>
    </row>
    <row r="376" spans="1:4" x14ac:dyDescent="0.2">
      <c r="A376" t="s">
        <v>380</v>
      </c>
      <c r="B376" s="3">
        <f ca="1">TODAY()-2239</f>
        <v>42368</v>
      </c>
      <c r="C376" s="4">
        <v>248000</v>
      </c>
      <c r="D376" t="b">
        <v>0</v>
      </c>
    </row>
    <row r="377" spans="1:4" x14ac:dyDescent="0.2">
      <c r="A377" t="s">
        <v>381</v>
      </c>
      <c r="B377" s="3">
        <f ca="1">TODAY()-2916</f>
        <v>41691</v>
      </c>
      <c r="C377" s="4">
        <v>232000</v>
      </c>
      <c r="D377" t="b">
        <v>0</v>
      </c>
    </row>
    <row r="378" spans="1:4" x14ac:dyDescent="0.2">
      <c r="A378" t="s">
        <v>382</v>
      </c>
      <c r="B378" s="3">
        <f ca="1">TODAY()-4469</f>
        <v>40138</v>
      </c>
      <c r="C378" s="4">
        <v>250000</v>
      </c>
      <c r="D378" t="b">
        <v>0</v>
      </c>
    </row>
    <row r="379" spans="1:4" x14ac:dyDescent="0.2">
      <c r="A379" t="s">
        <v>383</v>
      </c>
      <c r="B379" s="3">
        <f ca="1">TODAY()-1290</f>
        <v>43317</v>
      </c>
      <c r="C379" s="4">
        <v>283000</v>
      </c>
      <c r="D379" t="b">
        <v>0</v>
      </c>
    </row>
    <row r="380" spans="1:4" x14ac:dyDescent="0.2">
      <c r="A380" t="s">
        <v>384</v>
      </c>
      <c r="B380" s="3">
        <f ca="1">TODAY()-726</f>
        <v>43881</v>
      </c>
      <c r="C380" s="4">
        <v>328000</v>
      </c>
      <c r="D380" t="b">
        <v>0</v>
      </c>
    </row>
    <row r="381" spans="1:4" x14ac:dyDescent="0.2">
      <c r="A381" t="s">
        <v>385</v>
      </c>
      <c r="B381" s="3">
        <f ca="1">TODAY()-3925</f>
        <v>40682</v>
      </c>
      <c r="C381" s="4">
        <v>245000</v>
      </c>
      <c r="D381" t="b">
        <v>1</v>
      </c>
    </row>
    <row r="382" spans="1:4" x14ac:dyDescent="0.2">
      <c r="A382" t="s">
        <v>386</v>
      </c>
      <c r="B382" s="3">
        <f ca="1">TODAY()-2136</f>
        <v>42471</v>
      </c>
      <c r="C382" s="4">
        <v>211000</v>
      </c>
      <c r="D382" t="b">
        <v>0</v>
      </c>
    </row>
    <row r="383" spans="1:4" x14ac:dyDescent="0.2">
      <c r="A383" t="s">
        <v>387</v>
      </c>
      <c r="B383" s="3">
        <f ca="1">TODAY()-220</f>
        <v>44387</v>
      </c>
      <c r="C383" s="4">
        <v>241000</v>
      </c>
      <c r="D383" t="b">
        <v>0</v>
      </c>
    </row>
    <row r="384" spans="1:4" x14ac:dyDescent="0.2">
      <c r="A384" t="s">
        <v>388</v>
      </c>
      <c r="B384" s="3">
        <f ca="1">TODAY()-736</f>
        <v>43871</v>
      </c>
      <c r="C384" s="4">
        <v>315000</v>
      </c>
      <c r="D384" t="b">
        <v>0</v>
      </c>
    </row>
    <row r="385" spans="1:4" x14ac:dyDescent="0.2">
      <c r="A385" t="s">
        <v>389</v>
      </c>
      <c r="B385" s="3">
        <f ca="1">TODAY()-1502</f>
        <v>43105</v>
      </c>
      <c r="C385" s="4">
        <v>271000</v>
      </c>
      <c r="D385" t="b">
        <v>0</v>
      </c>
    </row>
    <row r="386" spans="1:4" x14ac:dyDescent="0.2">
      <c r="A386" t="s">
        <v>390</v>
      </c>
      <c r="B386" s="3">
        <f ca="1">TODAY()-212</f>
        <v>44395</v>
      </c>
      <c r="C386" s="4">
        <v>211000</v>
      </c>
      <c r="D386" t="b">
        <v>0</v>
      </c>
    </row>
    <row r="387" spans="1:4" x14ac:dyDescent="0.2">
      <c r="A387" t="s">
        <v>391</v>
      </c>
      <c r="B387" s="3">
        <f ca="1">TODAY()-2852</f>
        <v>41755</v>
      </c>
      <c r="C387" s="4">
        <v>290000</v>
      </c>
      <c r="D387" t="b">
        <v>0</v>
      </c>
    </row>
    <row r="388" spans="1:4" x14ac:dyDescent="0.2">
      <c r="A388" t="s">
        <v>392</v>
      </c>
      <c r="B388" s="3">
        <f ca="1">TODAY()-4196</f>
        <v>40411</v>
      </c>
      <c r="C388" s="4">
        <v>303000</v>
      </c>
      <c r="D388" t="b">
        <v>0</v>
      </c>
    </row>
    <row r="389" spans="1:4" x14ac:dyDescent="0.2">
      <c r="A389" t="s">
        <v>393</v>
      </c>
      <c r="B389" s="3">
        <f ca="1">TODAY()-4309</f>
        <v>40298</v>
      </c>
      <c r="C389" s="4">
        <v>269000</v>
      </c>
      <c r="D389" t="b">
        <v>0</v>
      </c>
    </row>
    <row r="390" spans="1:4" x14ac:dyDescent="0.2">
      <c r="A390" t="s">
        <v>394</v>
      </c>
      <c r="B390" s="3">
        <f ca="1">TODAY()-2416</f>
        <v>42191</v>
      </c>
      <c r="C390" s="4">
        <v>307000</v>
      </c>
      <c r="D390" t="b">
        <v>0</v>
      </c>
    </row>
    <row r="391" spans="1:4" x14ac:dyDescent="0.2">
      <c r="A391" t="s">
        <v>395</v>
      </c>
      <c r="B391" s="3">
        <f ca="1">TODAY()-3884</f>
        <v>40723</v>
      </c>
      <c r="C391" s="4">
        <v>331000</v>
      </c>
      <c r="D391" t="b">
        <v>1</v>
      </c>
    </row>
    <row r="392" spans="1:4" x14ac:dyDescent="0.2">
      <c r="A392" t="s">
        <v>396</v>
      </c>
      <c r="B392" s="3">
        <f ca="1">TODAY()-1978</f>
        <v>42629</v>
      </c>
      <c r="C392" s="4">
        <v>305000</v>
      </c>
      <c r="D392" t="b">
        <v>1</v>
      </c>
    </row>
    <row r="393" spans="1:4" x14ac:dyDescent="0.2">
      <c r="A393" t="s">
        <v>397</v>
      </c>
      <c r="B393" s="3">
        <f ca="1">TODAY()-1784</f>
        <v>42823</v>
      </c>
      <c r="C393" s="4">
        <v>245000</v>
      </c>
      <c r="D393" t="b">
        <v>0</v>
      </c>
    </row>
    <row r="394" spans="1:4" x14ac:dyDescent="0.2">
      <c r="A394" t="s">
        <v>398</v>
      </c>
      <c r="B394" s="3">
        <f ca="1">TODAY()-369</f>
        <v>44238</v>
      </c>
      <c r="C394" s="4">
        <v>232000</v>
      </c>
      <c r="D394" t="b">
        <v>0</v>
      </c>
    </row>
    <row r="395" spans="1:4" x14ac:dyDescent="0.2">
      <c r="A395" t="s">
        <v>399</v>
      </c>
      <c r="B395" s="3">
        <f ca="1">TODAY()-3210</f>
        <v>41397</v>
      </c>
      <c r="C395" s="4">
        <v>280000</v>
      </c>
      <c r="D395" t="b">
        <v>0</v>
      </c>
    </row>
    <row r="396" spans="1:4" x14ac:dyDescent="0.2">
      <c r="A396" t="s">
        <v>400</v>
      </c>
      <c r="B396" s="3">
        <f ca="1">TODAY()-1765</f>
        <v>42842</v>
      </c>
      <c r="C396" s="4">
        <v>265000</v>
      </c>
      <c r="D396" t="b">
        <v>1</v>
      </c>
    </row>
    <row r="397" spans="1:4" x14ac:dyDescent="0.2">
      <c r="A397" t="s">
        <v>401</v>
      </c>
      <c r="B397" s="3">
        <f ca="1">TODAY()-1824</f>
        <v>42783</v>
      </c>
      <c r="C397" s="4">
        <v>224000</v>
      </c>
      <c r="D397" t="b">
        <v>1</v>
      </c>
    </row>
    <row r="398" spans="1:4" x14ac:dyDescent="0.2">
      <c r="A398" t="s">
        <v>402</v>
      </c>
      <c r="B398" s="3">
        <f ca="1">TODAY()-2596</f>
        <v>42011</v>
      </c>
      <c r="C398" s="4">
        <v>228000</v>
      </c>
      <c r="D398" t="b">
        <v>0</v>
      </c>
    </row>
    <row r="399" spans="1:4" x14ac:dyDescent="0.2">
      <c r="A399" t="s">
        <v>403</v>
      </c>
      <c r="B399" s="3">
        <f ca="1">TODAY()-2705</f>
        <v>41902</v>
      </c>
      <c r="C399" s="4">
        <v>319000</v>
      </c>
      <c r="D399" t="b">
        <v>0</v>
      </c>
    </row>
    <row r="400" spans="1:4" x14ac:dyDescent="0.2">
      <c r="A400" t="s">
        <v>404</v>
      </c>
      <c r="B400" s="3">
        <f ca="1">TODAY()-2921</f>
        <v>41686</v>
      </c>
      <c r="C400" s="4">
        <v>287000</v>
      </c>
      <c r="D400" t="b">
        <v>0</v>
      </c>
    </row>
    <row r="401" spans="1:4" x14ac:dyDescent="0.2">
      <c r="A401" t="s">
        <v>405</v>
      </c>
      <c r="B401" s="3">
        <f ca="1">TODAY()-769</f>
        <v>43838</v>
      </c>
      <c r="C401" s="4">
        <v>220000</v>
      </c>
      <c r="D401" t="b">
        <v>0</v>
      </c>
    </row>
    <row r="402" spans="1:4" x14ac:dyDescent="0.2">
      <c r="A402" t="s">
        <v>406</v>
      </c>
      <c r="B402" s="3">
        <f ca="1">TODAY()-749</f>
        <v>43858</v>
      </c>
      <c r="C402" s="4">
        <v>311000</v>
      </c>
      <c r="D402" t="b">
        <v>0</v>
      </c>
    </row>
    <row r="403" spans="1:4" x14ac:dyDescent="0.2">
      <c r="A403" t="s">
        <v>407</v>
      </c>
      <c r="B403" s="3">
        <f ca="1">TODAY()-2445</f>
        <v>42162</v>
      </c>
      <c r="C403" s="4">
        <v>224000</v>
      </c>
      <c r="D403" t="b">
        <v>0</v>
      </c>
    </row>
    <row r="404" spans="1:4" x14ac:dyDescent="0.2">
      <c r="A404" t="s">
        <v>408</v>
      </c>
      <c r="B404" s="3">
        <f ca="1">TODAY()-2542</f>
        <v>42065</v>
      </c>
      <c r="C404" s="4">
        <v>247000</v>
      </c>
      <c r="D404" t="b">
        <v>0</v>
      </c>
    </row>
    <row r="405" spans="1:4" x14ac:dyDescent="0.2">
      <c r="A405" t="s">
        <v>409</v>
      </c>
      <c r="B405" s="3">
        <f ca="1">TODAY()-2556</f>
        <v>42051</v>
      </c>
      <c r="C405" s="4">
        <v>301000</v>
      </c>
      <c r="D405" t="b">
        <v>0</v>
      </c>
    </row>
    <row r="406" spans="1:4" x14ac:dyDescent="0.2">
      <c r="A406" t="s">
        <v>410</v>
      </c>
      <c r="B406" s="3">
        <f ca="1">TODAY()-782</f>
        <v>43825</v>
      </c>
      <c r="C406" s="4">
        <v>288000</v>
      </c>
      <c r="D406" t="b">
        <v>0</v>
      </c>
    </row>
    <row r="407" spans="1:4" x14ac:dyDescent="0.2">
      <c r="A407" t="s">
        <v>411</v>
      </c>
      <c r="B407" s="3">
        <f ca="1">TODAY()-1012</f>
        <v>43595</v>
      </c>
      <c r="C407" s="4">
        <v>314000</v>
      </c>
      <c r="D407" t="b">
        <v>0</v>
      </c>
    </row>
    <row r="408" spans="1:4" x14ac:dyDescent="0.2">
      <c r="A408" t="s">
        <v>412</v>
      </c>
      <c r="B408" s="3">
        <f ca="1">TODAY()-968</f>
        <v>43639</v>
      </c>
      <c r="C408" s="4">
        <v>322000</v>
      </c>
      <c r="D408" t="b">
        <v>0</v>
      </c>
    </row>
    <row r="409" spans="1:4" x14ac:dyDescent="0.2">
      <c r="A409" t="s">
        <v>413</v>
      </c>
      <c r="B409" s="3">
        <f ca="1">TODAY()-70</f>
        <v>44537</v>
      </c>
      <c r="C409" s="4">
        <v>320000</v>
      </c>
      <c r="D409" t="b">
        <v>0</v>
      </c>
    </row>
    <row r="410" spans="1:4" x14ac:dyDescent="0.2">
      <c r="A410" t="s">
        <v>414</v>
      </c>
      <c r="B410" s="3">
        <f ca="1">TODAY()-2301</f>
        <v>42306</v>
      </c>
      <c r="C410" s="4">
        <v>265000</v>
      </c>
      <c r="D410" t="b">
        <v>0</v>
      </c>
    </row>
    <row r="411" spans="1:4" x14ac:dyDescent="0.2">
      <c r="A411" t="s">
        <v>415</v>
      </c>
      <c r="B411" s="3">
        <f ca="1">TODAY()-1935</f>
        <v>42672</v>
      </c>
      <c r="C411" s="4">
        <v>212000</v>
      </c>
      <c r="D411" t="b">
        <v>0</v>
      </c>
    </row>
    <row r="412" spans="1:4" x14ac:dyDescent="0.2">
      <c r="A412" t="s">
        <v>416</v>
      </c>
      <c r="B412" s="3">
        <f ca="1">TODAY()-3609</f>
        <v>40998</v>
      </c>
      <c r="C412" s="4">
        <v>326000</v>
      </c>
      <c r="D412" t="b">
        <v>0</v>
      </c>
    </row>
    <row r="413" spans="1:4" x14ac:dyDescent="0.2">
      <c r="A413" t="s">
        <v>417</v>
      </c>
      <c r="B413" s="3">
        <f ca="1">TODAY()-561</f>
        <v>44046</v>
      </c>
      <c r="C413" s="4">
        <v>337000</v>
      </c>
      <c r="D413" t="b">
        <v>0</v>
      </c>
    </row>
    <row r="414" spans="1:4" x14ac:dyDescent="0.2">
      <c r="A414" t="s">
        <v>418</v>
      </c>
      <c r="B414" s="3">
        <f ca="1">TODAY()-1267</f>
        <v>43340</v>
      </c>
      <c r="C414" s="4">
        <v>342000</v>
      </c>
      <c r="D414" t="b">
        <v>1</v>
      </c>
    </row>
    <row r="415" spans="1:4" x14ac:dyDescent="0.2">
      <c r="A415" t="s">
        <v>419</v>
      </c>
      <c r="B415" s="3">
        <f ca="1">TODAY()-2326</f>
        <v>42281</v>
      </c>
      <c r="C415" s="4">
        <v>203000</v>
      </c>
      <c r="D415" t="b">
        <v>0</v>
      </c>
    </row>
    <row r="416" spans="1:4" x14ac:dyDescent="0.2">
      <c r="A416" t="s">
        <v>420</v>
      </c>
      <c r="B416" s="3">
        <f ca="1">TODAY()-3419</f>
        <v>41188</v>
      </c>
      <c r="C416" s="4">
        <v>268000</v>
      </c>
      <c r="D416" t="b">
        <v>0</v>
      </c>
    </row>
    <row r="417" spans="1:4" x14ac:dyDescent="0.2">
      <c r="A417" t="s">
        <v>421</v>
      </c>
      <c r="B417" s="3">
        <f ca="1">TODAY()-1828</f>
        <v>42779</v>
      </c>
      <c r="C417" s="4">
        <v>215000</v>
      </c>
      <c r="D417" t="b">
        <v>0</v>
      </c>
    </row>
    <row r="418" spans="1:4" x14ac:dyDescent="0.2">
      <c r="A418" t="s">
        <v>422</v>
      </c>
      <c r="B418" s="3">
        <f ca="1">TODAY()-1147</f>
        <v>43460</v>
      </c>
      <c r="C418" s="4">
        <v>207000</v>
      </c>
      <c r="D418" t="b">
        <v>0</v>
      </c>
    </row>
    <row r="419" spans="1:4" x14ac:dyDescent="0.2">
      <c r="A419" t="s">
        <v>423</v>
      </c>
      <c r="B419" s="3">
        <f ca="1">TODAY()-4177</f>
        <v>40430</v>
      </c>
      <c r="C419" s="4">
        <v>333000</v>
      </c>
      <c r="D419" t="b">
        <v>0</v>
      </c>
    </row>
    <row r="420" spans="1:4" x14ac:dyDescent="0.2">
      <c r="A420" t="s">
        <v>424</v>
      </c>
      <c r="B420" s="3">
        <f ca="1">TODAY()-2597</f>
        <v>42010</v>
      </c>
      <c r="C420" s="4">
        <v>249000</v>
      </c>
      <c r="D420" t="b">
        <v>0</v>
      </c>
    </row>
    <row r="421" spans="1:4" x14ac:dyDescent="0.2">
      <c r="A421" t="s">
        <v>425</v>
      </c>
      <c r="B421" s="3">
        <f ca="1">TODAY()-1962</f>
        <v>42645</v>
      </c>
      <c r="C421" s="4">
        <v>335000</v>
      </c>
      <c r="D421" t="b">
        <v>1</v>
      </c>
    </row>
    <row r="422" spans="1:4" x14ac:dyDescent="0.2">
      <c r="A422" t="s">
        <v>426</v>
      </c>
      <c r="B422" s="3">
        <f ca="1">TODAY()-844</f>
        <v>43763</v>
      </c>
      <c r="C422" s="4">
        <v>292000</v>
      </c>
      <c r="D422" t="b">
        <v>0</v>
      </c>
    </row>
    <row r="423" spans="1:4" x14ac:dyDescent="0.2">
      <c r="A423" t="s">
        <v>427</v>
      </c>
      <c r="B423" s="3">
        <f ca="1">TODAY()-802</f>
        <v>43805</v>
      </c>
      <c r="C423" s="4">
        <v>345000</v>
      </c>
      <c r="D423" t="b">
        <v>1</v>
      </c>
    </row>
    <row r="424" spans="1:4" x14ac:dyDescent="0.2">
      <c r="A424" t="s">
        <v>428</v>
      </c>
      <c r="B424" s="3">
        <f ca="1">TODAY()-2354</f>
        <v>42253</v>
      </c>
      <c r="C424" s="4">
        <v>293000</v>
      </c>
      <c r="D424" t="b">
        <v>1</v>
      </c>
    </row>
    <row r="425" spans="1:4" x14ac:dyDescent="0.2">
      <c r="A425" t="s">
        <v>429</v>
      </c>
      <c r="B425" s="3">
        <f ca="1">TODAY()-1485</f>
        <v>43122</v>
      </c>
      <c r="C425" s="4">
        <v>204000</v>
      </c>
      <c r="D425" t="b">
        <v>1</v>
      </c>
    </row>
    <row r="426" spans="1:4" x14ac:dyDescent="0.2">
      <c r="A426" t="s">
        <v>430</v>
      </c>
      <c r="B426" s="3">
        <f ca="1">TODAY()-383</f>
        <v>44224</v>
      </c>
      <c r="C426" s="4">
        <v>268000</v>
      </c>
      <c r="D426" t="b">
        <v>0</v>
      </c>
    </row>
    <row r="427" spans="1:4" x14ac:dyDescent="0.2">
      <c r="A427" t="s">
        <v>431</v>
      </c>
      <c r="B427" s="3">
        <f ca="1">TODAY()-2736</f>
        <v>41871</v>
      </c>
      <c r="C427" s="4">
        <v>264000</v>
      </c>
      <c r="D427" t="b">
        <v>1</v>
      </c>
    </row>
    <row r="428" spans="1:4" x14ac:dyDescent="0.2">
      <c r="A428" t="s">
        <v>432</v>
      </c>
      <c r="B428" s="3">
        <f ca="1">TODAY()-1818</f>
        <v>42789</v>
      </c>
      <c r="C428" s="4">
        <v>289000</v>
      </c>
      <c r="D428" t="b">
        <v>1</v>
      </c>
    </row>
    <row r="429" spans="1:4" x14ac:dyDescent="0.2">
      <c r="A429" t="s">
        <v>433</v>
      </c>
      <c r="B429" s="3">
        <f ca="1">TODAY()-2751</f>
        <v>41856</v>
      </c>
      <c r="C429" s="4">
        <v>282000</v>
      </c>
      <c r="D429" t="b">
        <v>1</v>
      </c>
    </row>
    <row r="430" spans="1:4" x14ac:dyDescent="0.2">
      <c r="A430" t="s">
        <v>434</v>
      </c>
      <c r="B430" s="3">
        <f ca="1">TODAY()-1956</f>
        <v>42651</v>
      </c>
      <c r="C430" s="4">
        <v>334000</v>
      </c>
      <c r="D430" t="b">
        <v>0</v>
      </c>
    </row>
    <row r="431" spans="1:4" x14ac:dyDescent="0.2">
      <c r="A431" t="s">
        <v>435</v>
      </c>
      <c r="B431" s="3">
        <f ca="1">TODAY()-3654</f>
        <v>40953</v>
      </c>
      <c r="C431" s="4">
        <v>282000</v>
      </c>
      <c r="D431" t="b">
        <v>1</v>
      </c>
    </row>
    <row r="432" spans="1:4" x14ac:dyDescent="0.2">
      <c r="A432" t="s">
        <v>436</v>
      </c>
      <c r="B432" s="3">
        <f ca="1">TODAY()-4335</f>
        <v>40272</v>
      </c>
      <c r="C432" s="4">
        <v>265000</v>
      </c>
      <c r="D432" t="b">
        <v>1</v>
      </c>
    </row>
    <row r="433" spans="1:4" x14ac:dyDescent="0.2">
      <c r="A433" t="s">
        <v>437</v>
      </c>
      <c r="B433" s="3">
        <f ca="1">TODAY()-3201</f>
        <v>41406</v>
      </c>
      <c r="C433" s="4">
        <v>212000</v>
      </c>
      <c r="D433" t="b">
        <v>1</v>
      </c>
    </row>
    <row r="434" spans="1:4" x14ac:dyDescent="0.2">
      <c r="A434" t="s">
        <v>438</v>
      </c>
      <c r="B434" s="3">
        <f ca="1">TODAY()-1823</f>
        <v>42784</v>
      </c>
      <c r="C434" s="4">
        <v>244000</v>
      </c>
      <c r="D434" t="b">
        <v>1</v>
      </c>
    </row>
    <row r="435" spans="1:4" x14ac:dyDescent="0.2">
      <c r="A435" t="s">
        <v>439</v>
      </c>
      <c r="B435" s="3">
        <f ca="1">TODAY()-2620</f>
        <v>41987</v>
      </c>
      <c r="C435" s="4">
        <v>333000</v>
      </c>
      <c r="D435" t="b">
        <v>0</v>
      </c>
    </row>
    <row r="436" spans="1:4" x14ac:dyDescent="0.2">
      <c r="A436" t="s">
        <v>440</v>
      </c>
      <c r="B436" s="3">
        <f ca="1">TODAY()-2466</f>
        <v>42141</v>
      </c>
      <c r="C436" s="4">
        <v>237000</v>
      </c>
      <c r="D436" t="b">
        <v>0</v>
      </c>
    </row>
    <row r="437" spans="1:4" x14ac:dyDescent="0.2">
      <c r="A437" t="s">
        <v>441</v>
      </c>
      <c r="B437" s="3">
        <f ca="1">TODAY()-1737</f>
        <v>42870</v>
      </c>
      <c r="C437" s="4">
        <v>327000</v>
      </c>
      <c r="D437" t="b">
        <v>0</v>
      </c>
    </row>
    <row r="438" spans="1:4" x14ac:dyDescent="0.2">
      <c r="A438" t="s">
        <v>442</v>
      </c>
      <c r="B438" s="3">
        <f ca="1">TODAY()-3322</f>
        <v>41285</v>
      </c>
      <c r="C438" s="4">
        <v>324000</v>
      </c>
      <c r="D438" t="b">
        <v>0</v>
      </c>
    </row>
    <row r="439" spans="1:4" x14ac:dyDescent="0.2">
      <c r="A439" t="s">
        <v>443</v>
      </c>
      <c r="B439" s="3">
        <f ca="1">TODAY()-1459</f>
        <v>43148</v>
      </c>
      <c r="C439" s="4">
        <v>287000</v>
      </c>
      <c r="D439" t="b">
        <v>1</v>
      </c>
    </row>
    <row r="440" spans="1:4" x14ac:dyDescent="0.2">
      <c r="A440" t="s">
        <v>444</v>
      </c>
      <c r="B440" s="3">
        <f ca="1">TODAY()-1192</f>
        <v>43415</v>
      </c>
      <c r="C440" s="4">
        <v>256000</v>
      </c>
      <c r="D440" t="b">
        <v>1</v>
      </c>
    </row>
    <row r="441" spans="1:4" x14ac:dyDescent="0.2">
      <c r="A441" t="s">
        <v>445</v>
      </c>
      <c r="B441" s="3">
        <f ca="1">TODAY()-229</f>
        <v>44378</v>
      </c>
      <c r="C441" s="4">
        <v>253000</v>
      </c>
      <c r="D441" t="b">
        <v>0</v>
      </c>
    </row>
    <row r="442" spans="1:4" x14ac:dyDescent="0.2">
      <c r="A442" t="s">
        <v>446</v>
      </c>
      <c r="B442" s="3">
        <f ca="1">TODAY()-415</f>
        <v>44192</v>
      </c>
      <c r="C442" s="4">
        <v>251000</v>
      </c>
      <c r="D442" t="b">
        <v>0</v>
      </c>
    </row>
    <row r="443" spans="1:4" x14ac:dyDescent="0.2">
      <c r="A443" t="s">
        <v>447</v>
      </c>
      <c r="B443" s="3">
        <f ca="1">TODAY()-4420</f>
        <v>40187</v>
      </c>
      <c r="C443" s="4">
        <v>329000</v>
      </c>
      <c r="D443" t="b">
        <v>1</v>
      </c>
    </row>
    <row r="444" spans="1:4" x14ac:dyDescent="0.2">
      <c r="A444" t="s">
        <v>448</v>
      </c>
      <c r="B444" s="3">
        <f ca="1">TODAY()-3661</f>
        <v>40946</v>
      </c>
      <c r="C444" s="4">
        <v>337000</v>
      </c>
      <c r="D444" t="b">
        <v>1</v>
      </c>
    </row>
    <row r="445" spans="1:4" x14ac:dyDescent="0.2">
      <c r="A445" t="s">
        <v>449</v>
      </c>
      <c r="B445" s="3">
        <f ca="1">TODAY()-2448</f>
        <v>42159</v>
      </c>
      <c r="C445" s="4">
        <v>339000</v>
      </c>
      <c r="D445" t="b">
        <v>1</v>
      </c>
    </row>
    <row r="446" spans="1:4" x14ac:dyDescent="0.2">
      <c r="A446" t="s">
        <v>450</v>
      </c>
      <c r="B446" s="3">
        <f ca="1">TODAY()-1257</f>
        <v>43350</v>
      </c>
      <c r="C446" s="4">
        <v>292000</v>
      </c>
      <c r="D446" t="b">
        <v>1</v>
      </c>
    </row>
    <row r="447" spans="1:4" x14ac:dyDescent="0.2">
      <c r="A447" t="s">
        <v>451</v>
      </c>
      <c r="B447" s="3">
        <f ca="1">TODAY()-1404</f>
        <v>43203</v>
      </c>
      <c r="C447" s="4">
        <v>303000</v>
      </c>
      <c r="D447" t="b">
        <v>1</v>
      </c>
    </row>
    <row r="448" spans="1:4" x14ac:dyDescent="0.2">
      <c r="A448" t="s">
        <v>452</v>
      </c>
      <c r="B448" s="3">
        <f ca="1">TODAY()-2736</f>
        <v>41871</v>
      </c>
      <c r="C448" s="4">
        <v>326000</v>
      </c>
      <c r="D448" t="b">
        <v>1</v>
      </c>
    </row>
    <row r="449" spans="1:4" x14ac:dyDescent="0.2">
      <c r="A449" t="s">
        <v>453</v>
      </c>
      <c r="B449" s="3">
        <f ca="1">TODAY()-3798</f>
        <v>40809</v>
      </c>
      <c r="C449" s="4">
        <v>234000</v>
      </c>
      <c r="D449" t="b">
        <v>0</v>
      </c>
    </row>
    <row r="450" spans="1:4" x14ac:dyDescent="0.2">
      <c r="A450" t="s">
        <v>454</v>
      </c>
      <c r="B450" s="3">
        <f ca="1">TODAY()-2940</f>
        <v>41667</v>
      </c>
      <c r="C450" s="4">
        <v>234000</v>
      </c>
      <c r="D450" t="b">
        <v>0</v>
      </c>
    </row>
    <row r="451" spans="1:4" x14ac:dyDescent="0.2">
      <c r="A451" t="s">
        <v>455</v>
      </c>
      <c r="B451" s="3">
        <f ca="1">TODAY()-3870</f>
        <v>40737</v>
      </c>
      <c r="C451" s="4">
        <v>338000</v>
      </c>
      <c r="D451" t="b">
        <v>0</v>
      </c>
    </row>
    <row r="452" spans="1:4" x14ac:dyDescent="0.2">
      <c r="A452" t="s">
        <v>456</v>
      </c>
      <c r="B452" s="3">
        <f ca="1">TODAY()-3768</f>
        <v>40839</v>
      </c>
      <c r="C452" s="4">
        <v>205000</v>
      </c>
      <c r="D452" t="b">
        <v>0</v>
      </c>
    </row>
    <row r="453" spans="1:4" x14ac:dyDescent="0.2">
      <c r="A453" t="s">
        <v>457</v>
      </c>
      <c r="B453" s="3">
        <f ca="1">TODAY()-2343</f>
        <v>42264</v>
      </c>
      <c r="C453" s="4">
        <v>201000</v>
      </c>
      <c r="D453" t="b">
        <v>0</v>
      </c>
    </row>
    <row r="454" spans="1:4" x14ac:dyDescent="0.2">
      <c r="A454" t="s">
        <v>458</v>
      </c>
      <c r="B454" s="3">
        <f ca="1">TODAY()-2137</f>
        <v>42470</v>
      </c>
      <c r="C454" s="4">
        <v>331000</v>
      </c>
      <c r="D454" t="b">
        <v>0</v>
      </c>
    </row>
    <row r="455" spans="1:4" x14ac:dyDescent="0.2">
      <c r="A455" t="s">
        <v>459</v>
      </c>
      <c r="B455" s="3">
        <f ca="1">TODAY()-3101</f>
        <v>41506</v>
      </c>
      <c r="C455" s="4">
        <v>332000</v>
      </c>
      <c r="D455" t="b">
        <v>0</v>
      </c>
    </row>
    <row r="456" spans="1:4" x14ac:dyDescent="0.2">
      <c r="A456" t="s">
        <v>460</v>
      </c>
      <c r="B456" s="3">
        <f ca="1">TODAY()-2682</f>
        <v>41925</v>
      </c>
      <c r="C456" s="4">
        <v>328000</v>
      </c>
      <c r="D456" t="b">
        <v>1</v>
      </c>
    </row>
    <row r="457" spans="1:4" x14ac:dyDescent="0.2">
      <c r="A457" t="s">
        <v>461</v>
      </c>
      <c r="B457" s="3">
        <f ca="1">TODAY()-3809</f>
        <v>40798</v>
      </c>
      <c r="C457" s="4">
        <v>289000</v>
      </c>
      <c r="D457" t="b">
        <v>1</v>
      </c>
    </row>
    <row r="458" spans="1:4" x14ac:dyDescent="0.2">
      <c r="A458" t="s">
        <v>462</v>
      </c>
      <c r="B458" s="3">
        <f ca="1">TODAY()-706</f>
        <v>43901</v>
      </c>
      <c r="C458" s="4">
        <v>229000</v>
      </c>
      <c r="D458" t="b">
        <v>0</v>
      </c>
    </row>
    <row r="459" spans="1:4" x14ac:dyDescent="0.2">
      <c r="A459" t="s">
        <v>463</v>
      </c>
      <c r="B459" s="3">
        <f ca="1">TODAY()-2250</f>
        <v>42357</v>
      </c>
      <c r="C459" s="4">
        <v>316000</v>
      </c>
      <c r="D459" t="b">
        <v>0</v>
      </c>
    </row>
    <row r="460" spans="1:4" x14ac:dyDescent="0.2">
      <c r="A460" t="s">
        <v>464</v>
      </c>
      <c r="B460" s="3">
        <f ca="1">TODAY()-2019</f>
        <v>42588</v>
      </c>
      <c r="C460" s="4">
        <v>324000</v>
      </c>
      <c r="D460" t="b">
        <v>1</v>
      </c>
    </row>
    <row r="461" spans="1:4" x14ac:dyDescent="0.2">
      <c r="A461" t="s">
        <v>465</v>
      </c>
      <c r="B461" s="3">
        <f ca="1">TODAY()-2670</f>
        <v>41937</v>
      </c>
      <c r="C461" s="4">
        <v>286000</v>
      </c>
      <c r="D461" t="b">
        <v>0</v>
      </c>
    </row>
    <row r="462" spans="1:4" x14ac:dyDescent="0.2">
      <c r="A462" t="s">
        <v>466</v>
      </c>
      <c r="B462" s="3">
        <f ca="1">TODAY()-1457</f>
        <v>43150</v>
      </c>
      <c r="C462" s="4">
        <v>224000</v>
      </c>
      <c r="D462" t="b">
        <v>1</v>
      </c>
    </row>
    <row r="463" spans="1:4" x14ac:dyDescent="0.2">
      <c r="A463" t="s">
        <v>467</v>
      </c>
      <c r="B463" s="3">
        <f ca="1">TODAY()-908</f>
        <v>43699</v>
      </c>
      <c r="C463" s="4">
        <v>233000</v>
      </c>
      <c r="D463" t="b">
        <v>0</v>
      </c>
    </row>
    <row r="464" spans="1:4" x14ac:dyDescent="0.2">
      <c r="A464" t="s">
        <v>468</v>
      </c>
      <c r="B464" s="3">
        <f ca="1">TODAY()-1567</f>
        <v>43040</v>
      </c>
      <c r="C464" s="4">
        <v>325000</v>
      </c>
      <c r="D464" t="b">
        <v>0</v>
      </c>
    </row>
    <row r="465" spans="1:4" x14ac:dyDescent="0.2">
      <c r="A465" t="s">
        <v>469</v>
      </c>
      <c r="B465" s="3">
        <f ca="1">TODAY()-3263</f>
        <v>41344</v>
      </c>
      <c r="C465" s="4">
        <v>283000</v>
      </c>
      <c r="D465" t="b">
        <v>0</v>
      </c>
    </row>
    <row r="466" spans="1:4" x14ac:dyDescent="0.2">
      <c r="A466" t="s">
        <v>470</v>
      </c>
      <c r="B466" s="3">
        <f ca="1">TODAY()-3756</f>
        <v>40851</v>
      </c>
      <c r="C466" s="4">
        <v>240000</v>
      </c>
      <c r="D466" t="b">
        <v>0</v>
      </c>
    </row>
    <row r="467" spans="1:4" x14ac:dyDescent="0.2">
      <c r="A467" t="s">
        <v>471</v>
      </c>
      <c r="B467" s="3">
        <f ca="1">TODAY()-889</f>
        <v>43718</v>
      </c>
      <c r="C467" s="4">
        <v>245000</v>
      </c>
      <c r="D467" t="b">
        <v>1</v>
      </c>
    </row>
    <row r="468" spans="1:4" x14ac:dyDescent="0.2">
      <c r="A468" t="s">
        <v>472</v>
      </c>
      <c r="B468" s="3">
        <f ca="1">TODAY()-3869</f>
        <v>40738</v>
      </c>
      <c r="C468" s="4">
        <v>291000</v>
      </c>
      <c r="D468" t="b">
        <v>1</v>
      </c>
    </row>
    <row r="469" spans="1:4" x14ac:dyDescent="0.2">
      <c r="A469" t="s">
        <v>473</v>
      </c>
      <c r="B469" s="3">
        <f ca="1">TODAY()-4051</f>
        <v>40556</v>
      </c>
      <c r="C469" s="4">
        <v>258000</v>
      </c>
      <c r="D469" t="b">
        <v>0</v>
      </c>
    </row>
    <row r="470" spans="1:4" x14ac:dyDescent="0.2">
      <c r="A470" t="s">
        <v>474</v>
      </c>
      <c r="B470" s="3">
        <f ca="1">TODAY()-1683</f>
        <v>42924</v>
      </c>
      <c r="C470" s="4">
        <v>350000</v>
      </c>
      <c r="D470" t="b">
        <v>0</v>
      </c>
    </row>
    <row r="471" spans="1:4" x14ac:dyDescent="0.2">
      <c r="A471" t="s">
        <v>475</v>
      </c>
      <c r="B471" s="3">
        <f ca="1">TODAY()-959</f>
        <v>43648</v>
      </c>
      <c r="C471" s="4">
        <v>240000</v>
      </c>
      <c r="D471" t="b">
        <v>0</v>
      </c>
    </row>
    <row r="472" spans="1:4" x14ac:dyDescent="0.2">
      <c r="A472" t="s">
        <v>476</v>
      </c>
      <c r="B472" s="3">
        <f ca="1">TODAY()-1270</f>
        <v>43337</v>
      </c>
      <c r="C472" s="4">
        <v>250000</v>
      </c>
      <c r="D472" t="b">
        <v>0</v>
      </c>
    </row>
    <row r="473" spans="1:4" x14ac:dyDescent="0.2">
      <c r="A473" t="s">
        <v>477</v>
      </c>
      <c r="B473" s="3">
        <f ca="1">TODAY()-2639</f>
        <v>41968</v>
      </c>
      <c r="C473" s="4">
        <v>216000</v>
      </c>
      <c r="D473" t="b">
        <v>0</v>
      </c>
    </row>
    <row r="474" spans="1:4" x14ac:dyDescent="0.2">
      <c r="A474" t="s">
        <v>478</v>
      </c>
      <c r="B474" s="3">
        <f ca="1">TODAY()-3590</f>
        <v>41017</v>
      </c>
      <c r="C474" s="4">
        <v>279000</v>
      </c>
      <c r="D474" t="b">
        <v>0</v>
      </c>
    </row>
    <row r="475" spans="1:4" x14ac:dyDescent="0.2">
      <c r="A475" t="s">
        <v>479</v>
      </c>
      <c r="B475" s="3">
        <f ca="1">TODAY()-1425</f>
        <v>43182</v>
      </c>
      <c r="C475" s="4">
        <v>250000</v>
      </c>
      <c r="D475" t="b">
        <v>1</v>
      </c>
    </row>
    <row r="476" spans="1:4" x14ac:dyDescent="0.2">
      <c r="A476" t="s">
        <v>480</v>
      </c>
      <c r="B476" s="3">
        <f ca="1">TODAY()-3044</f>
        <v>41563</v>
      </c>
      <c r="C476" s="4">
        <v>269000</v>
      </c>
      <c r="D476" t="b">
        <v>1</v>
      </c>
    </row>
    <row r="477" spans="1:4" x14ac:dyDescent="0.2">
      <c r="A477" t="s">
        <v>481</v>
      </c>
      <c r="B477" s="3">
        <f ca="1">TODAY()-2391</f>
        <v>42216</v>
      </c>
      <c r="C477" s="4">
        <v>309000</v>
      </c>
      <c r="D477" t="b">
        <v>1</v>
      </c>
    </row>
    <row r="478" spans="1:4" x14ac:dyDescent="0.2">
      <c r="A478" t="s">
        <v>482</v>
      </c>
      <c r="B478" s="3">
        <f ca="1">TODAY()-3630</f>
        <v>40977</v>
      </c>
      <c r="C478" s="4">
        <v>314000</v>
      </c>
      <c r="D478" t="b">
        <v>0</v>
      </c>
    </row>
    <row r="479" spans="1:4" x14ac:dyDescent="0.2">
      <c r="A479" t="s">
        <v>483</v>
      </c>
      <c r="B479" s="3">
        <f ca="1">TODAY()-3998</f>
        <v>40609</v>
      </c>
      <c r="C479" s="4">
        <v>283000</v>
      </c>
      <c r="D479" t="b">
        <v>0</v>
      </c>
    </row>
    <row r="480" spans="1:4" x14ac:dyDescent="0.2">
      <c r="A480" t="s">
        <v>484</v>
      </c>
      <c r="B480" s="3">
        <f ca="1">TODAY()-599</f>
        <v>44008</v>
      </c>
      <c r="C480" s="4">
        <v>259000</v>
      </c>
      <c r="D480" t="b">
        <v>1</v>
      </c>
    </row>
    <row r="481" spans="1:4" x14ac:dyDescent="0.2">
      <c r="A481" t="s">
        <v>485</v>
      </c>
      <c r="B481" s="3">
        <f ca="1">TODAY()-941</f>
        <v>43666</v>
      </c>
      <c r="C481" s="4">
        <v>222000</v>
      </c>
      <c r="D481" t="b">
        <v>0</v>
      </c>
    </row>
    <row r="482" spans="1:4" x14ac:dyDescent="0.2">
      <c r="A482" t="s">
        <v>486</v>
      </c>
      <c r="B482" s="3">
        <f ca="1">TODAY()-2716</f>
        <v>41891</v>
      </c>
      <c r="C482" s="4">
        <v>257000</v>
      </c>
      <c r="D482" t="b">
        <v>0</v>
      </c>
    </row>
    <row r="483" spans="1:4" x14ac:dyDescent="0.2">
      <c r="A483" t="s">
        <v>487</v>
      </c>
      <c r="B483" s="3">
        <f ca="1">TODAY()-2850</f>
        <v>41757</v>
      </c>
      <c r="C483" s="4">
        <v>254000</v>
      </c>
      <c r="D483" t="b">
        <v>0</v>
      </c>
    </row>
    <row r="484" spans="1:4" x14ac:dyDescent="0.2">
      <c r="A484" t="s">
        <v>488</v>
      </c>
      <c r="B484" s="3">
        <f ca="1">TODAY()-4112</f>
        <v>40495</v>
      </c>
      <c r="C484" s="4">
        <v>294000</v>
      </c>
      <c r="D484" t="b">
        <v>0</v>
      </c>
    </row>
    <row r="485" spans="1:4" x14ac:dyDescent="0.2">
      <c r="A485" t="s">
        <v>489</v>
      </c>
      <c r="B485" s="3">
        <f ca="1">TODAY()-574</f>
        <v>44033</v>
      </c>
      <c r="C485" s="4">
        <v>227000</v>
      </c>
      <c r="D485" t="b">
        <v>0</v>
      </c>
    </row>
    <row r="486" spans="1:4" x14ac:dyDescent="0.2">
      <c r="A486" t="s">
        <v>490</v>
      </c>
      <c r="B486" s="3">
        <f ca="1">TODAY()-152</f>
        <v>44455</v>
      </c>
      <c r="C486" s="4">
        <v>231000</v>
      </c>
      <c r="D486" t="b">
        <v>0</v>
      </c>
    </row>
    <row r="487" spans="1:4" x14ac:dyDescent="0.2">
      <c r="A487" t="s">
        <v>491</v>
      </c>
      <c r="B487" s="3">
        <f ca="1">TODAY()-2124</f>
        <v>42483</v>
      </c>
      <c r="C487" s="4">
        <v>344000</v>
      </c>
      <c r="D487" t="b">
        <v>1</v>
      </c>
    </row>
    <row r="488" spans="1:4" x14ac:dyDescent="0.2">
      <c r="A488" t="s">
        <v>492</v>
      </c>
      <c r="B488" s="3">
        <f ca="1">TODAY()-3116</f>
        <v>41491</v>
      </c>
      <c r="C488" s="4">
        <v>302000</v>
      </c>
      <c r="D488" t="b">
        <v>0</v>
      </c>
    </row>
    <row r="489" spans="1:4" x14ac:dyDescent="0.2">
      <c r="A489" t="s">
        <v>493</v>
      </c>
      <c r="B489" s="3">
        <f ca="1">TODAY()-3886</f>
        <v>40721</v>
      </c>
      <c r="C489" s="4">
        <v>250000</v>
      </c>
      <c r="D489" t="b">
        <v>1</v>
      </c>
    </row>
    <row r="490" spans="1:4" x14ac:dyDescent="0.2">
      <c r="A490" t="s">
        <v>494</v>
      </c>
      <c r="B490" s="3">
        <f ca="1">TODAY()-4238</f>
        <v>40369</v>
      </c>
      <c r="C490" s="4">
        <v>238000</v>
      </c>
      <c r="D490" t="b">
        <v>0</v>
      </c>
    </row>
    <row r="491" spans="1:4" x14ac:dyDescent="0.2">
      <c r="A491" t="s">
        <v>495</v>
      </c>
      <c r="B491" s="3">
        <f ca="1">TODAY()-2017</f>
        <v>42590</v>
      </c>
      <c r="C491" s="4">
        <v>270000</v>
      </c>
      <c r="D491" t="b">
        <v>1</v>
      </c>
    </row>
    <row r="492" spans="1:4" x14ac:dyDescent="0.2">
      <c r="A492" t="s">
        <v>496</v>
      </c>
      <c r="B492" s="3">
        <f ca="1">TODAY()-3639</f>
        <v>40968</v>
      </c>
      <c r="C492" s="4">
        <v>319000</v>
      </c>
      <c r="D492" t="b">
        <v>0</v>
      </c>
    </row>
    <row r="493" spans="1:4" x14ac:dyDescent="0.2">
      <c r="A493" t="s">
        <v>497</v>
      </c>
      <c r="B493" s="3">
        <f ca="1">TODAY()-169</f>
        <v>44438</v>
      </c>
      <c r="C493" s="4">
        <v>303000</v>
      </c>
      <c r="D493" t="b">
        <v>0</v>
      </c>
    </row>
    <row r="494" spans="1:4" x14ac:dyDescent="0.2">
      <c r="A494" t="s">
        <v>498</v>
      </c>
      <c r="B494" s="3">
        <f ca="1">TODAY()-1981</f>
        <v>42626</v>
      </c>
      <c r="C494" s="4">
        <v>342000</v>
      </c>
      <c r="D494" t="b">
        <v>1</v>
      </c>
    </row>
    <row r="495" spans="1:4" x14ac:dyDescent="0.2">
      <c r="A495" t="s">
        <v>499</v>
      </c>
      <c r="B495" s="3">
        <f ca="1">TODAY()-3456</f>
        <v>41151</v>
      </c>
      <c r="C495" s="4">
        <v>349000</v>
      </c>
      <c r="D495" t="b">
        <v>0</v>
      </c>
    </row>
    <row r="496" spans="1:4" x14ac:dyDescent="0.2">
      <c r="A496" t="s">
        <v>500</v>
      </c>
      <c r="B496" s="3">
        <f ca="1">TODAY()-2135</f>
        <v>42472</v>
      </c>
      <c r="C496" s="4">
        <v>258000</v>
      </c>
      <c r="D496" t="b">
        <v>0</v>
      </c>
    </row>
    <row r="497" spans="1:4" x14ac:dyDescent="0.2">
      <c r="A497" t="s">
        <v>501</v>
      </c>
      <c r="B497" s="3">
        <f ca="1">TODAY()-1307</f>
        <v>43300</v>
      </c>
      <c r="C497" s="4">
        <v>237000</v>
      </c>
      <c r="D497" t="b">
        <v>0</v>
      </c>
    </row>
    <row r="498" spans="1:4" x14ac:dyDescent="0.2">
      <c r="A498" t="s">
        <v>502</v>
      </c>
      <c r="B498" s="3">
        <f ca="1">TODAY()-663</f>
        <v>43944</v>
      </c>
      <c r="C498" s="4">
        <v>251000</v>
      </c>
      <c r="D498" t="b">
        <v>1</v>
      </c>
    </row>
    <row r="499" spans="1:4" x14ac:dyDescent="0.2">
      <c r="A499" t="s">
        <v>503</v>
      </c>
      <c r="B499" s="3">
        <f ca="1">TODAY()-730</f>
        <v>43877</v>
      </c>
      <c r="C499" s="4">
        <v>298000</v>
      </c>
      <c r="D499" t="b">
        <v>0</v>
      </c>
    </row>
    <row r="500" spans="1:4" x14ac:dyDescent="0.2">
      <c r="A500" t="s">
        <v>504</v>
      </c>
      <c r="B500" s="3">
        <f ca="1">TODAY()-1034</f>
        <v>43573</v>
      </c>
      <c r="C500" s="4">
        <v>311000</v>
      </c>
      <c r="D500" t="b">
        <v>0</v>
      </c>
    </row>
    <row r="501" spans="1:4" x14ac:dyDescent="0.2">
      <c r="A501" t="s">
        <v>505</v>
      </c>
      <c r="B501" s="3">
        <f ca="1">TODAY()-748</f>
        <v>43859</v>
      </c>
      <c r="C501" s="4">
        <v>272000</v>
      </c>
      <c r="D50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7192-8C13-4B9B-909F-9484517377A2}">
  <dimension ref="A1:G501"/>
  <sheetViews>
    <sheetView workbookViewId="0">
      <selection activeCell="F29" sqref="F29"/>
    </sheetView>
  </sheetViews>
  <sheetFormatPr defaultRowHeight="12" x14ac:dyDescent="0.2"/>
  <cols>
    <col min="1" max="1" width="22.33203125" bestFit="1" customWidth="1"/>
    <col min="2" max="5" width="11.83203125" customWidth="1"/>
  </cols>
  <sheetData>
    <row r="1" spans="1: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 x14ac:dyDescent="0.2">
      <c r="A2" t="s">
        <v>5</v>
      </c>
      <c r="B2" s="3">
        <f ca="1">TODAY()-4286</f>
        <v>40321</v>
      </c>
      <c r="C2" s="4">
        <v>347000</v>
      </c>
      <c r="D2" t="b">
        <v>1</v>
      </c>
    </row>
    <row r="3" spans="1:7" x14ac:dyDescent="0.2">
      <c r="A3" t="s">
        <v>6</v>
      </c>
      <c r="B3" s="3">
        <f ca="1">TODAY()-2061</f>
        <v>42546</v>
      </c>
      <c r="C3" s="4">
        <v>234000</v>
      </c>
      <c r="D3" t="b">
        <v>0</v>
      </c>
    </row>
    <row r="4" spans="1:7" x14ac:dyDescent="0.2">
      <c r="A4" t="s">
        <v>7</v>
      </c>
      <c r="B4" s="3">
        <f ca="1">TODAY()-4441</f>
        <v>40166</v>
      </c>
      <c r="C4" s="4">
        <v>203000</v>
      </c>
      <c r="D4" t="b">
        <v>1</v>
      </c>
    </row>
    <row r="5" spans="1:7" x14ac:dyDescent="0.2">
      <c r="A5" t="s">
        <v>8</v>
      </c>
      <c r="B5" s="3">
        <f ca="1">TODAY()-189</f>
        <v>44418</v>
      </c>
      <c r="C5" s="4">
        <v>223000</v>
      </c>
      <c r="D5" t="b">
        <v>0</v>
      </c>
      <c r="G5" s="5" t="s">
        <v>511</v>
      </c>
    </row>
    <row r="6" spans="1:7" x14ac:dyDescent="0.2">
      <c r="A6" t="s">
        <v>10</v>
      </c>
      <c r="B6" s="3">
        <f ca="1">TODAY()-4361</f>
        <v>40246</v>
      </c>
      <c r="C6" s="4">
        <v>277000</v>
      </c>
      <c r="D6" t="b">
        <v>0</v>
      </c>
      <c r="G6" s="5" t="str">
        <f ca="1">TEXT(TODAY()-1500,"éééé-hh-nn")&amp;" előtt léptek be és vagy alacsony a fizetésük vagy dicsé-"</f>
        <v>2018-01-07 előtt léptek be és vagy alacsony a fizetésük vagy dicsé-</v>
      </c>
    </row>
    <row r="7" spans="1:7" x14ac:dyDescent="0.2">
      <c r="A7" t="s">
        <v>11</v>
      </c>
      <c r="B7" s="3">
        <f ca="1">TODAY()-505</f>
        <v>44102</v>
      </c>
      <c r="C7" s="4">
        <v>263000</v>
      </c>
      <c r="D7" t="b">
        <v>0</v>
      </c>
      <c r="G7" s="5" t="s">
        <v>512</v>
      </c>
    </row>
    <row r="8" spans="1:7" x14ac:dyDescent="0.2">
      <c r="A8" t="s">
        <v>13</v>
      </c>
      <c r="B8" s="3">
        <f ca="1">TODAY()-568</f>
        <v>44039</v>
      </c>
      <c r="C8" s="4">
        <v>238000</v>
      </c>
      <c r="D8" t="b">
        <v>1</v>
      </c>
      <c r="G8" s="5"/>
    </row>
    <row r="9" spans="1:7" x14ac:dyDescent="0.2">
      <c r="A9" t="s">
        <v>14</v>
      </c>
      <c r="B9" s="3">
        <f ca="1">TODAY()-2827</f>
        <v>41780</v>
      </c>
      <c r="C9" s="4">
        <v>262000</v>
      </c>
      <c r="D9" t="b">
        <v>1</v>
      </c>
      <c r="G9" s="6" t="s">
        <v>513</v>
      </c>
    </row>
    <row r="10" spans="1:7" x14ac:dyDescent="0.2">
      <c r="A10" t="s">
        <v>16</v>
      </c>
      <c r="B10" s="3">
        <f ca="1">TODAY()-3168</f>
        <v>41439</v>
      </c>
      <c r="C10" s="4">
        <v>348000</v>
      </c>
      <c r="D10" t="b">
        <v>0</v>
      </c>
      <c r="G10" s="6"/>
    </row>
    <row r="11" spans="1:7" x14ac:dyDescent="0.2">
      <c r="A11" t="s">
        <v>17</v>
      </c>
      <c r="B11" s="3">
        <f ca="1">TODAY()-2510</f>
        <v>42097</v>
      </c>
      <c r="C11" s="4">
        <v>291000</v>
      </c>
      <c r="D11" t="b">
        <v>0</v>
      </c>
    </row>
    <row r="12" spans="1:7" x14ac:dyDescent="0.2">
      <c r="A12" t="s">
        <v>18</v>
      </c>
      <c r="B12" s="3">
        <f ca="1">TODAY()-2093</f>
        <v>42514</v>
      </c>
      <c r="C12" s="4">
        <v>298000</v>
      </c>
      <c r="D12" t="b">
        <v>0</v>
      </c>
    </row>
    <row r="13" spans="1:7" x14ac:dyDescent="0.2">
      <c r="A13" t="s">
        <v>19</v>
      </c>
      <c r="B13" s="3">
        <f ca="1">TODAY()-2480</f>
        <v>42127</v>
      </c>
      <c r="C13" s="4">
        <v>273000</v>
      </c>
      <c r="D13" t="b">
        <v>0</v>
      </c>
    </row>
    <row r="14" spans="1:7" x14ac:dyDescent="0.2">
      <c r="A14" t="s">
        <v>20</v>
      </c>
      <c r="B14" s="3">
        <f ca="1">TODAY()-4164</f>
        <v>40443</v>
      </c>
      <c r="C14" s="4">
        <v>297000</v>
      </c>
      <c r="D14" t="b">
        <v>1</v>
      </c>
    </row>
    <row r="15" spans="1:7" x14ac:dyDescent="0.2">
      <c r="A15" t="s">
        <v>21</v>
      </c>
      <c r="B15" s="3">
        <f ca="1">TODAY()-782</f>
        <v>43825</v>
      </c>
      <c r="C15" s="4">
        <v>265000</v>
      </c>
      <c r="D15" t="b">
        <v>0</v>
      </c>
    </row>
    <row r="16" spans="1:7" x14ac:dyDescent="0.2">
      <c r="A16" t="s">
        <v>22</v>
      </c>
      <c r="B16" s="3">
        <f ca="1">TODAY()-678</f>
        <v>43929</v>
      </c>
      <c r="C16" s="4">
        <v>334000</v>
      </c>
      <c r="D16" t="b">
        <v>0</v>
      </c>
    </row>
    <row r="17" spans="1:7" x14ac:dyDescent="0.2">
      <c r="A17" t="s">
        <v>23</v>
      </c>
      <c r="B17" s="3">
        <f ca="1">TODAY()-284</f>
        <v>44323</v>
      </c>
      <c r="C17" s="4">
        <v>305000</v>
      </c>
      <c r="D17" t="b">
        <v>1</v>
      </c>
    </row>
    <row r="18" spans="1:7" x14ac:dyDescent="0.2">
      <c r="A18" t="s">
        <v>24</v>
      </c>
      <c r="B18" s="3">
        <f ca="1">TODAY()-3732</f>
        <v>40875</v>
      </c>
      <c r="C18" s="4">
        <v>244000</v>
      </c>
      <c r="D18" t="b">
        <v>0</v>
      </c>
    </row>
    <row r="19" spans="1:7" x14ac:dyDescent="0.2">
      <c r="A19" t="s">
        <v>25</v>
      </c>
      <c r="B19" s="3">
        <f ca="1">TODAY()-592</f>
        <v>44015</v>
      </c>
      <c r="C19" s="4">
        <v>326000</v>
      </c>
      <c r="D19" t="b">
        <v>1</v>
      </c>
    </row>
    <row r="20" spans="1:7" x14ac:dyDescent="0.2">
      <c r="A20" t="s">
        <v>26</v>
      </c>
      <c r="B20" s="3">
        <f ca="1">TODAY()-105</f>
        <v>44502</v>
      </c>
      <c r="C20" s="4">
        <v>228000</v>
      </c>
      <c r="D20" t="b">
        <v>0</v>
      </c>
      <c r="G20" s="8"/>
    </row>
    <row r="21" spans="1:7" x14ac:dyDescent="0.2">
      <c r="A21" t="s">
        <v>27</v>
      </c>
      <c r="B21" s="3">
        <f ca="1">TODAY()-3588</f>
        <v>41019</v>
      </c>
      <c r="C21" s="4">
        <v>281000</v>
      </c>
      <c r="D21" t="b">
        <v>0</v>
      </c>
    </row>
    <row r="22" spans="1:7" x14ac:dyDescent="0.2">
      <c r="A22" t="s">
        <v>28</v>
      </c>
      <c r="B22" s="3">
        <f ca="1">TODAY()-1995</f>
        <v>42612</v>
      </c>
      <c r="C22" s="4">
        <v>231000</v>
      </c>
      <c r="D22" t="b">
        <v>0</v>
      </c>
    </row>
    <row r="23" spans="1:7" x14ac:dyDescent="0.2">
      <c r="A23" t="s">
        <v>29</v>
      </c>
      <c r="B23" s="3">
        <f ca="1">TODAY()-826</f>
        <v>43781</v>
      </c>
      <c r="C23" s="4">
        <v>240000</v>
      </c>
      <c r="D23" t="b">
        <v>0</v>
      </c>
    </row>
    <row r="24" spans="1:7" x14ac:dyDescent="0.2">
      <c r="A24" t="s">
        <v>30</v>
      </c>
      <c r="B24" s="3">
        <f ca="1">TODAY()-2911</f>
        <v>41696</v>
      </c>
      <c r="C24" s="4">
        <v>243000</v>
      </c>
      <c r="D24" t="b">
        <v>1</v>
      </c>
    </row>
    <row r="25" spans="1:7" x14ac:dyDescent="0.2">
      <c r="A25" t="s">
        <v>31</v>
      </c>
      <c r="B25" s="3">
        <f ca="1">TODAY()-2582</f>
        <v>42025</v>
      </c>
      <c r="C25" s="4">
        <v>214000</v>
      </c>
      <c r="D25" t="b">
        <v>0</v>
      </c>
    </row>
    <row r="26" spans="1:7" x14ac:dyDescent="0.2">
      <c r="A26" t="s">
        <v>32</v>
      </c>
      <c r="B26" s="3">
        <f ca="1">TODAY()-2932</f>
        <v>41675</v>
      </c>
      <c r="C26" s="4">
        <v>254000</v>
      </c>
      <c r="D26" t="b">
        <v>0</v>
      </c>
    </row>
    <row r="27" spans="1:7" x14ac:dyDescent="0.2">
      <c r="A27" t="s">
        <v>33</v>
      </c>
      <c r="B27" s="3">
        <f ca="1">TODAY()-2925</f>
        <v>41682</v>
      </c>
      <c r="C27" s="4">
        <v>293000</v>
      </c>
      <c r="D27" t="b">
        <v>0</v>
      </c>
    </row>
    <row r="28" spans="1:7" x14ac:dyDescent="0.2">
      <c r="A28" t="s">
        <v>34</v>
      </c>
      <c r="B28" s="3">
        <f ca="1">TODAY()-101</f>
        <v>44506</v>
      </c>
      <c r="C28" s="4">
        <v>310000</v>
      </c>
      <c r="D28" t="b">
        <v>1</v>
      </c>
    </row>
    <row r="29" spans="1:7" x14ac:dyDescent="0.2">
      <c r="A29" t="s">
        <v>35</v>
      </c>
      <c r="B29" s="3">
        <f ca="1">TODAY()-3172</f>
        <v>41435</v>
      </c>
      <c r="C29" s="4">
        <v>214000</v>
      </c>
      <c r="D29" t="b">
        <v>1</v>
      </c>
    </row>
    <row r="30" spans="1:7" x14ac:dyDescent="0.2">
      <c r="A30" t="s">
        <v>36</v>
      </c>
      <c r="B30" s="3">
        <f ca="1">TODAY()-2643</f>
        <v>41964</v>
      </c>
      <c r="C30" s="4">
        <v>320000</v>
      </c>
      <c r="D30" t="b">
        <v>1</v>
      </c>
    </row>
    <row r="31" spans="1:7" x14ac:dyDescent="0.2">
      <c r="A31" t="s">
        <v>37</v>
      </c>
      <c r="B31" s="3">
        <f ca="1">TODAY()-2102</f>
        <v>42505</v>
      </c>
      <c r="C31" s="4">
        <v>298000</v>
      </c>
      <c r="D31" t="b">
        <v>1</v>
      </c>
    </row>
    <row r="32" spans="1:7" x14ac:dyDescent="0.2">
      <c r="A32" t="s">
        <v>38</v>
      </c>
      <c r="B32" s="3">
        <f ca="1">TODAY()-1969</f>
        <v>42638</v>
      </c>
      <c r="C32" s="4">
        <v>279000</v>
      </c>
      <c r="D32" t="b">
        <v>1</v>
      </c>
    </row>
    <row r="33" spans="1:4" x14ac:dyDescent="0.2">
      <c r="A33" t="s">
        <v>39</v>
      </c>
      <c r="B33" s="3">
        <f ca="1">TODAY()-1531</f>
        <v>43076</v>
      </c>
      <c r="C33" s="4">
        <v>219000</v>
      </c>
      <c r="D33" t="b">
        <v>0</v>
      </c>
    </row>
    <row r="34" spans="1:4" x14ac:dyDescent="0.2">
      <c r="A34" t="s">
        <v>40</v>
      </c>
      <c r="B34" s="3">
        <f ca="1">TODAY()-2805</f>
        <v>41802</v>
      </c>
      <c r="C34" s="4">
        <v>238000</v>
      </c>
      <c r="D34" t="b">
        <v>0</v>
      </c>
    </row>
    <row r="35" spans="1:4" x14ac:dyDescent="0.2">
      <c r="A35" t="s">
        <v>41</v>
      </c>
      <c r="B35" s="3">
        <f ca="1">TODAY()-418</f>
        <v>44189</v>
      </c>
      <c r="C35" s="4">
        <v>216000</v>
      </c>
      <c r="D35" t="b">
        <v>0</v>
      </c>
    </row>
    <row r="36" spans="1:4" x14ac:dyDescent="0.2">
      <c r="A36" t="s">
        <v>42</v>
      </c>
      <c r="B36" s="3">
        <f ca="1">TODAY()-655</f>
        <v>43952</v>
      </c>
      <c r="C36" s="4">
        <v>324000</v>
      </c>
      <c r="D36" t="b">
        <v>0</v>
      </c>
    </row>
    <row r="37" spans="1:4" x14ac:dyDescent="0.2">
      <c r="A37" t="s">
        <v>43</v>
      </c>
      <c r="B37" s="3">
        <f ca="1">TODAY()-2382</f>
        <v>42225</v>
      </c>
      <c r="C37" s="4">
        <v>248000</v>
      </c>
      <c r="D37" t="b">
        <v>1</v>
      </c>
    </row>
    <row r="38" spans="1:4" x14ac:dyDescent="0.2">
      <c r="A38" t="s">
        <v>44</v>
      </c>
      <c r="B38" s="3">
        <f ca="1">TODAY()-2279</f>
        <v>42328</v>
      </c>
      <c r="C38" s="4">
        <v>328000</v>
      </c>
      <c r="D38" t="b">
        <v>0</v>
      </c>
    </row>
    <row r="39" spans="1:4" x14ac:dyDescent="0.2">
      <c r="A39" t="s">
        <v>45</v>
      </c>
      <c r="B39" s="3">
        <f ca="1">TODAY()-3121</f>
        <v>41486</v>
      </c>
      <c r="C39" s="4">
        <v>346000</v>
      </c>
      <c r="D39" t="b">
        <v>0</v>
      </c>
    </row>
    <row r="40" spans="1:4" x14ac:dyDescent="0.2">
      <c r="A40" t="s">
        <v>46</v>
      </c>
      <c r="B40" s="3">
        <f ca="1">TODAY()-2477</f>
        <v>42130</v>
      </c>
      <c r="C40" s="4">
        <v>281000</v>
      </c>
      <c r="D40" t="b">
        <v>0</v>
      </c>
    </row>
    <row r="41" spans="1:4" x14ac:dyDescent="0.2">
      <c r="A41" t="s">
        <v>47</v>
      </c>
      <c r="B41" s="3">
        <f ca="1">TODAY()-1201</f>
        <v>43406</v>
      </c>
      <c r="C41" s="4">
        <v>302000</v>
      </c>
      <c r="D41" t="b">
        <v>1</v>
      </c>
    </row>
    <row r="42" spans="1:4" x14ac:dyDescent="0.2">
      <c r="A42" t="s">
        <v>48</v>
      </c>
      <c r="B42" s="3">
        <f ca="1">TODAY()-1248</f>
        <v>43359</v>
      </c>
      <c r="C42" s="4">
        <v>320000</v>
      </c>
      <c r="D42" t="b">
        <v>1</v>
      </c>
    </row>
    <row r="43" spans="1:4" x14ac:dyDescent="0.2">
      <c r="A43" t="s">
        <v>49</v>
      </c>
      <c r="B43" s="3">
        <f ca="1">TODAY()-600</f>
        <v>44007</v>
      </c>
      <c r="C43" s="4">
        <v>201000</v>
      </c>
      <c r="D43" t="b">
        <v>0</v>
      </c>
    </row>
    <row r="44" spans="1:4" x14ac:dyDescent="0.2">
      <c r="A44" t="s">
        <v>50</v>
      </c>
      <c r="B44" s="3">
        <f ca="1">TODAY()-4095</f>
        <v>40512</v>
      </c>
      <c r="C44" s="4">
        <v>320000</v>
      </c>
      <c r="D44" t="b">
        <v>1</v>
      </c>
    </row>
    <row r="45" spans="1:4" x14ac:dyDescent="0.2">
      <c r="A45" t="s">
        <v>51</v>
      </c>
      <c r="B45" s="3">
        <f ca="1">TODAY()-1791</f>
        <v>42816</v>
      </c>
      <c r="C45" s="4">
        <v>300000</v>
      </c>
      <c r="D45" t="b">
        <v>0</v>
      </c>
    </row>
    <row r="46" spans="1:4" x14ac:dyDescent="0.2">
      <c r="A46" t="s">
        <v>52</v>
      </c>
      <c r="B46" s="3">
        <f ca="1">TODAY()-2376</f>
        <v>42231</v>
      </c>
      <c r="C46" s="4">
        <v>219000</v>
      </c>
      <c r="D46" t="b">
        <v>0</v>
      </c>
    </row>
    <row r="47" spans="1:4" x14ac:dyDescent="0.2">
      <c r="A47" t="s">
        <v>53</v>
      </c>
      <c r="B47" s="3">
        <f ca="1">TODAY()-3623</f>
        <v>40984</v>
      </c>
      <c r="C47" s="4">
        <v>260000</v>
      </c>
      <c r="D47" t="b">
        <v>1</v>
      </c>
    </row>
    <row r="48" spans="1:4" x14ac:dyDescent="0.2">
      <c r="A48" t="s">
        <v>54</v>
      </c>
      <c r="B48" s="3">
        <f ca="1">TODAY()-3500</f>
        <v>41107</v>
      </c>
      <c r="C48" s="4">
        <v>261000</v>
      </c>
      <c r="D48" t="b">
        <v>1</v>
      </c>
    </row>
    <row r="49" spans="1:4" x14ac:dyDescent="0.2">
      <c r="A49" t="s">
        <v>55</v>
      </c>
      <c r="B49" s="3">
        <f ca="1">TODAY()-3135</f>
        <v>41472</v>
      </c>
      <c r="C49" s="4">
        <v>255000</v>
      </c>
      <c r="D49" t="b">
        <v>0</v>
      </c>
    </row>
    <row r="50" spans="1:4" x14ac:dyDescent="0.2">
      <c r="A50" t="s">
        <v>56</v>
      </c>
      <c r="B50" s="3">
        <f ca="1">TODAY()-2729</f>
        <v>41878</v>
      </c>
      <c r="C50" s="4">
        <v>255000</v>
      </c>
      <c r="D50" t="b">
        <v>1</v>
      </c>
    </row>
    <row r="51" spans="1:4" x14ac:dyDescent="0.2">
      <c r="A51" t="s">
        <v>57</v>
      </c>
      <c r="B51" s="3">
        <f ca="1">TODAY()-4234</f>
        <v>40373</v>
      </c>
      <c r="C51" s="4">
        <v>223000</v>
      </c>
      <c r="D51" t="b">
        <v>1</v>
      </c>
    </row>
    <row r="52" spans="1:4" x14ac:dyDescent="0.2">
      <c r="A52" t="s">
        <v>58</v>
      </c>
      <c r="B52" s="3">
        <f ca="1">TODAY()-2911</f>
        <v>41696</v>
      </c>
      <c r="C52" s="4">
        <v>334000</v>
      </c>
      <c r="D52" t="b">
        <v>1</v>
      </c>
    </row>
    <row r="53" spans="1:4" x14ac:dyDescent="0.2">
      <c r="A53" t="s">
        <v>59</v>
      </c>
      <c r="B53" s="3">
        <f ca="1">TODAY()-1573</f>
        <v>43034</v>
      </c>
      <c r="C53" s="4">
        <v>300000</v>
      </c>
      <c r="D53" t="b">
        <v>1</v>
      </c>
    </row>
    <row r="54" spans="1:4" x14ac:dyDescent="0.2">
      <c r="A54" t="s">
        <v>60</v>
      </c>
      <c r="B54" s="3">
        <f ca="1">TODAY()-1728</f>
        <v>42879</v>
      </c>
      <c r="C54" s="4">
        <v>244000</v>
      </c>
      <c r="D54" t="b">
        <v>0</v>
      </c>
    </row>
    <row r="55" spans="1:4" x14ac:dyDescent="0.2">
      <c r="A55" t="s">
        <v>61</v>
      </c>
      <c r="B55" s="3">
        <f ca="1">TODAY()-1284</f>
        <v>43323</v>
      </c>
      <c r="C55" s="4">
        <v>281000</v>
      </c>
      <c r="D55" t="b">
        <v>1</v>
      </c>
    </row>
    <row r="56" spans="1:4" x14ac:dyDescent="0.2">
      <c r="A56" t="s">
        <v>62</v>
      </c>
      <c r="B56" s="3">
        <f ca="1">TODAY()-3443</f>
        <v>41164</v>
      </c>
      <c r="C56" s="4">
        <v>214000</v>
      </c>
      <c r="D56" t="b">
        <v>0</v>
      </c>
    </row>
    <row r="57" spans="1:4" x14ac:dyDescent="0.2">
      <c r="A57" t="s">
        <v>63</v>
      </c>
      <c r="B57" s="3">
        <f ca="1">TODAY()-2346</f>
        <v>42261</v>
      </c>
      <c r="C57" s="4">
        <v>348000</v>
      </c>
      <c r="D57" t="b">
        <v>0</v>
      </c>
    </row>
    <row r="58" spans="1:4" x14ac:dyDescent="0.2">
      <c r="A58" t="s">
        <v>64</v>
      </c>
      <c r="B58" s="3">
        <f ca="1">TODAY()-3873</f>
        <v>40734</v>
      </c>
      <c r="C58" s="4">
        <v>287000</v>
      </c>
      <c r="D58" t="b">
        <v>0</v>
      </c>
    </row>
    <row r="59" spans="1:4" x14ac:dyDescent="0.2">
      <c r="A59" t="s">
        <v>65</v>
      </c>
      <c r="B59" s="3">
        <f ca="1">TODAY()-785</f>
        <v>43822</v>
      </c>
      <c r="C59" s="4">
        <v>204000</v>
      </c>
      <c r="D59" t="b">
        <v>0</v>
      </c>
    </row>
    <row r="60" spans="1:4" x14ac:dyDescent="0.2">
      <c r="A60" t="s">
        <v>66</v>
      </c>
      <c r="B60" s="3">
        <f ca="1">TODAY()-3939</f>
        <v>40668</v>
      </c>
      <c r="C60" s="4">
        <v>242000</v>
      </c>
      <c r="D60" t="b">
        <v>0</v>
      </c>
    </row>
    <row r="61" spans="1:4" x14ac:dyDescent="0.2">
      <c r="A61" t="s">
        <v>67</v>
      </c>
      <c r="B61" s="3">
        <f ca="1">TODAY()-3300</f>
        <v>41307</v>
      </c>
      <c r="C61" s="4">
        <v>247000</v>
      </c>
      <c r="D61" t="b">
        <v>0</v>
      </c>
    </row>
    <row r="62" spans="1:4" x14ac:dyDescent="0.2">
      <c r="A62" t="s">
        <v>68</v>
      </c>
      <c r="B62" s="3">
        <f ca="1">TODAY()-119</f>
        <v>44488</v>
      </c>
      <c r="C62" s="4">
        <v>336000</v>
      </c>
      <c r="D62" t="b">
        <v>0</v>
      </c>
    </row>
    <row r="63" spans="1:4" x14ac:dyDescent="0.2">
      <c r="A63" t="s">
        <v>69</v>
      </c>
      <c r="B63" s="3">
        <f ca="1">TODAY()-1031</f>
        <v>43576</v>
      </c>
      <c r="C63" s="4">
        <v>209000</v>
      </c>
      <c r="D63" t="b">
        <v>0</v>
      </c>
    </row>
    <row r="64" spans="1:4" x14ac:dyDescent="0.2">
      <c r="A64" t="s">
        <v>70</v>
      </c>
      <c r="B64" s="3">
        <f ca="1">TODAY()-2764</f>
        <v>41843</v>
      </c>
      <c r="C64" s="4">
        <v>283000</v>
      </c>
      <c r="D64" t="b">
        <v>1</v>
      </c>
    </row>
    <row r="65" spans="1:4" x14ac:dyDescent="0.2">
      <c r="A65" t="s">
        <v>71</v>
      </c>
      <c r="B65" s="3">
        <f ca="1">TODAY()-4488</f>
        <v>40119</v>
      </c>
      <c r="C65" s="4">
        <v>274000</v>
      </c>
      <c r="D65" t="b">
        <v>1</v>
      </c>
    </row>
    <row r="66" spans="1:4" x14ac:dyDescent="0.2">
      <c r="A66" t="s">
        <v>72</v>
      </c>
      <c r="B66" s="3">
        <f ca="1">TODAY()-1324</f>
        <v>43283</v>
      </c>
      <c r="C66" s="4">
        <v>255000</v>
      </c>
      <c r="D66" t="b">
        <v>0</v>
      </c>
    </row>
    <row r="67" spans="1:4" x14ac:dyDescent="0.2">
      <c r="A67" t="s">
        <v>73</v>
      </c>
      <c r="B67" s="3">
        <f ca="1">TODAY()-280</f>
        <v>44327</v>
      </c>
      <c r="C67" s="4">
        <v>246000</v>
      </c>
      <c r="D67" t="b">
        <v>0</v>
      </c>
    </row>
    <row r="68" spans="1:4" x14ac:dyDescent="0.2">
      <c r="A68" t="s">
        <v>74</v>
      </c>
      <c r="B68" s="3">
        <f ca="1">TODAY()-961</f>
        <v>43646</v>
      </c>
      <c r="C68" s="4">
        <v>324000</v>
      </c>
      <c r="D68" t="b">
        <v>0</v>
      </c>
    </row>
    <row r="69" spans="1:4" x14ac:dyDescent="0.2">
      <c r="A69" t="s">
        <v>75</v>
      </c>
      <c r="B69" s="3">
        <f ca="1">TODAY()-3635</f>
        <v>40972</v>
      </c>
      <c r="C69" s="4">
        <v>324000</v>
      </c>
      <c r="D69" t="b">
        <v>0</v>
      </c>
    </row>
    <row r="70" spans="1:4" x14ac:dyDescent="0.2">
      <c r="A70" t="s">
        <v>76</v>
      </c>
      <c r="B70" s="3">
        <f ca="1">TODAY()-3852</f>
        <v>40755</v>
      </c>
      <c r="C70" s="4">
        <v>313000</v>
      </c>
      <c r="D70" t="b">
        <v>1</v>
      </c>
    </row>
    <row r="71" spans="1:4" x14ac:dyDescent="0.2">
      <c r="A71" t="s">
        <v>77</v>
      </c>
      <c r="B71" s="3">
        <f ca="1">TODAY()-571</f>
        <v>44036</v>
      </c>
      <c r="C71" s="4">
        <v>238000</v>
      </c>
      <c r="D71" t="b">
        <v>0</v>
      </c>
    </row>
    <row r="72" spans="1:4" x14ac:dyDescent="0.2">
      <c r="A72" t="s">
        <v>78</v>
      </c>
      <c r="B72" s="3">
        <f ca="1">TODAY()-134</f>
        <v>44473</v>
      </c>
      <c r="C72" s="4">
        <v>328000</v>
      </c>
      <c r="D72" t="b">
        <v>0</v>
      </c>
    </row>
    <row r="73" spans="1:4" x14ac:dyDescent="0.2">
      <c r="A73" t="s">
        <v>79</v>
      </c>
      <c r="B73" s="3">
        <f ca="1">TODAY()-594</f>
        <v>44013</v>
      </c>
      <c r="C73" s="4">
        <v>204000</v>
      </c>
      <c r="D73" t="b">
        <v>1</v>
      </c>
    </row>
    <row r="74" spans="1:4" x14ac:dyDescent="0.2">
      <c r="A74" t="s">
        <v>80</v>
      </c>
      <c r="B74" s="3">
        <f ca="1">TODAY()-3571</f>
        <v>41036</v>
      </c>
      <c r="C74" s="4">
        <v>312000</v>
      </c>
      <c r="D74" t="b">
        <v>0</v>
      </c>
    </row>
    <row r="75" spans="1:4" x14ac:dyDescent="0.2">
      <c r="A75" t="s">
        <v>81</v>
      </c>
      <c r="B75" s="3">
        <f ca="1">TODAY()-3363</f>
        <v>41244</v>
      </c>
      <c r="C75" s="4">
        <v>335000</v>
      </c>
      <c r="D75" t="b">
        <v>1</v>
      </c>
    </row>
    <row r="76" spans="1:4" x14ac:dyDescent="0.2">
      <c r="A76" t="s">
        <v>82</v>
      </c>
      <c r="B76" s="3">
        <f ca="1">TODAY()-3274</f>
        <v>41333</v>
      </c>
      <c r="C76" s="4">
        <v>298000</v>
      </c>
      <c r="D76" t="b">
        <v>1</v>
      </c>
    </row>
    <row r="77" spans="1:4" x14ac:dyDescent="0.2">
      <c r="A77" t="s">
        <v>83</v>
      </c>
      <c r="B77" s="3">
        <f ca="1">TODAY()-3198</f>
        <v>41409</v>
      </c>
      <c r="C77" s="4">
        <v>215000</v>
      </c>
      <c r="D77" t="b">
        <v>0</v>
      </c>
    </row>
    <row r="78" spans="1:4" x14ac:dyDescent="0.2">
      <c r="A78" t="s">
        <v>84</v>
      </c>
      <c r="B78" s="3">
        <f ca="1">TODAY()-2206</f>
        <v>42401</v>
      </c>
      <c r="C78" s="4">
        <v>296000</v>
      </c>
      <c r="D78" t="b">
        <v>0</v>
      </c>
    </row>
    <row r="79" spans="1:4" x14ac:dyDescent="0.2">
      <c r="A79" t="s">
        <v>85</v>
      </c>
      <c r="B79" s="3">
        <f ca="1">TODAY()-1923</f>
        <v>42684</v>
      </c>
      <c r="C79" s="4">
        <v>232000</v>
      </c>
      <c r="D79" t="b">
        <v>0</v>
      </c>
    </row>
    <row r="80" spans="1:4" x14ac:dyDescent="0.2">
      <c r="A80" t="s">
        <v>86</v>
      </c>
      <c r="B80" s="3">
        <f ca="1">TODAY()-153</f>
        <v>44454</v>
      </c>
      <c r="C80" s="4">
        <v>324000</v>
      </c>
      <c r="D80" t="b">
        <v>0</v>
      </c>
    </row>
    <row r="81" spans="1:4" x14ac:dyDescent="0.2">
      <c r="A81" t="s">
        <v>87</v>
      </c>
      <c r="B81" s="3">
        <f ca="1">TODAY()-4204</f>
        <v>40403</v>
      </c>
      <c r="C81" s="4">
        <v>236000</v>
      </c>
      <c r="D81" t="b">
        <v>1</v>
      </c>
    </row>
    <row r="82" spans="1:4" x14ac:dyDescent="0.2">
      <c r="A82" t="s">
        <v>88</v>
      </c>
      <c r="B82" s="3">
        <f ca="1">TODAY()-3887</f>
        <v>40720</v>
      </c>
      <c r="C82" s="4">
        <v>255000</v>
      </c>
      <c r="D82" t="b">
        <v>0</v>
      </c>
    </row>
    <row r="83" spans="1:4" x14ac:dyDescent="0.2">
      <c r="A83" t="s">
        <v>89</v>
      </c>
      <c r="B83" s="3">
        <f ca="1">TODAY()-1522</f>
        <v>43085</v>
      </c>
      <c r="C83" s="4">
        <v>248000</v>
      </c>
      <c r="D83" t="b">
        <v>0</v>
      </c>
    </row>
    <row r="84" spans="1:4" x14ac:dyDescent="0.2">
      <c r="A84" t="s">
        <v>90</v>
      </c>
      <c r="B84" s="3">
        <f ca="1">TODAY()-2243</f>
        <v>42364</v>
      </c>
      <c r="C84" s="4">
        <v>218000</v>
      </c>
      <c r="D84" t="b">
        <v>0</v>
      </c>
    </row>
    <row r="85" spans="1:4" x14ac:dyDescent="0.2">
      <c r="A85" t="s">
        <v>91</v>
      </c>
      <c r="B85" s="3">
        <f ca="1">TODAY()-3192</f>
        <v>41415</v>
      </c>
      <c r="C85" s="4">
        <v>349000</v>
      </c>
      <c r="D85" t="b">
        <v>1</v>
      </c>
    </row>
    <row r="86" spans="1:4" x14ac:dyDescent="0.2">
      <c r="A86" t="s">
        <v>92</v>
      </c>
      <c r="B86" s="3">
        <f ca="1">TODAY()-3828</f>
        <v>40779</v>
      </c>
      <c r="C86" s="4">
        <v>223000</v>
      </c>
      <c r="D86" t="b">
        <v>1</v>
      </c>
    </row>
    <row r="87" spans="1:4" x14ac:dyDescent="0.2">
      <c r="A87" t="s">
        <v>93</v>
      </c>
      <c r="B87" s="3">
        <f ca="1">TODAY()-1694</f>
        <v>42913</v>
      </c>
      <c r="C87" s="4">
        <v>209000</v>
      </c>
      <c r="D87" t="b">
        <v>0</v>
      </c>
    </row>
    <row r="88" spans="1:4" x14ac:dyDescent="0.2">
      <c r="A88" t="s">
        <v>94</v>
      </c>
      <c r="B88" s="3">
        <f ca="1">TODAY()-3162</f>
        <v>41445</v>
      </c>
      <c r="C88" s="4">
        <v>335000</v>
      </c>
      <c r="D88" t="b">
        <v>0</v>
      </c>
    </row>
    <row r="89" spans="1:4" x14ac:dyDescent="0.2">
      <c r="A89" t="s">
        <v>95</v>
      </c>
      <c r="B89" s="3">
        <f ca="1">TODAY()-2660</f>
        <v>41947</v>
      </c>
      <c r="C89" s="4">
        <v>251000</v>
      </c>
      <c r="D89" t="b">
        <v>1</v>
      </c>
    </row>
    <row r="90" spans="1:4" x14ac:dyDescent="0.2">
      <c r="A90" t="s">
        <v>96</v>
      </c>
      <c r="B90" s="3">
        <f ca="1">TODAY()-2083</f>
        <v>42524</v>
      </c>
      <c r="C90" s="4">
        <v>240000</v>
      </c>
      <c r="D90" t="b">
        <v>0</v>
      </c>
    </row>
    <row r="91" spans="1:4" x14ac:dyDescent="0.2">
      <c r="A91" t="s">
        <v>97</v>
      </c>
      <c r="B91" s="3">
        <f ca="1">TODAY()-1549</f>
        <v>43058</v>
      </c>
      <c r="C91" s="4">
        <v>347000</v>
      </c>
      <c r="D91" t="b">
        <v>0</v>
      </c>
    </row>
    <row r="92" spans="1:4" x14ac:dyDescent="0.2">
      <c r="A92" t="s">
        <v>98</v>
      </c>
      <c r="B92" s="3">
        <f ca="1">TODAY()-3490</f>
        <v>41117</v>
      </c>
      <c r="C92" s="4">
        <v>289000</v>
      </c>
      <c r="D92" t="b">
        <v>0</v>
      </c>
    </row>
    <row r="93" spans="1:4" x14ac:dyDescent="0.2">
      <c r="A93" t="s">
        <v>99</v>
      </c>
      <c r="B93" s="3">
        <f ca="1">TODAY()-535</f>
        <v>44072</v>
      </c>
      <c r="C93" s="4">
        <v>344000</v>
      </c>
      <c r="D93" t="b">
        <v>0</v>
      </c>
    </row>
    <row r="94" spans="1:4" x14ac:dyDescent="0.2">
      <c r="A94" t="s">
        <v>100</v>
      </c>
      <c r="B94" s="3">
        <f ca="1">TODAY()-349</f>
        <v>44258</v>
      </c>
      <c r="C94" s="4">
        <v>275000</v>
      </c>
      <c r="D94" t="b">
        <v>1</v>
      </c>
    </row>
    <row r="95" spans="1:4" x14ac:dyDescent="0.2">
      <c r="A95" t="s">
        <v>101</v>
      </c>
      <c r="B95" s="3">
        <f ca="1">TODAY()-2419</f>
        <v>42188</v>
      </c>
      <c r="C95" s="4">
        <v>331000</v>
      </c>
      <c r="D95" t="b">
        <v>0</v>
      </c>
    </row>
    <row r="96" spans="1:4" x14ac:dyDescent="0.2">
      <c r="A96" t="s">
        <v>102</v>
      </c>
      <c r="B96" s="3">
        <f ca="1">TODAY()-3170</f>
        <v>41437</v>
      </c>
      <c r="C96" s="4">
        <v>242000</v>
      </c>
      <c r="D96" t="b">
        <v>0</v>
      </c>
    </row>
    <row r="97" spans="1:4" x14ac:dyDescent="0.2">
      <c r="A97" t="s">
        <v>103</v>
      </c>
      <c r="B97" s="3">
        <f ca="1">TODAY()-1305</f>
        <v>43302</v>
      </c>
      <c r="C97" s="4">
        <v>308000</v>
      </c>
      <c r="D97" t="b">
        <v>0</v>
      </c>
    </row>
    <row r="98" spans="1:4" x14ac:dyDescent="0.2">
      <c r="A98" t="s">
        <v>104</v>
      </c>
      <c r="B98" s="3">
        <f ca="1">TODAY()-4278</f>
        <v>40329</v>
      </c>
      <c r="C98" s="4">
        <v>307000</v>
      </c>
      <c r="D98" t="b">
        <v>0</v>
      </c>
    </row>
    <row r="99" spans="1:4" x14ac:dyDescent="0.2">
      <c r="A99" t="s">
        <v>105</v>
      </c>
      <c r="B99" s="3">
        <f ca="1">TODAY()-1728</f>
        <v>42879</v>
      </c>
      <c r="C99" s="4">
        <v>277000</v>
      </c>
      <c r="D99" t="b">
        <v>0</v>
      </c>
    </row>
    <row r="100" spans="1:4" x14ac:dyDescent="0.2">
      <c r="A100" t="s">
        <v>106</v>
      </c>
      <c r="B100" s="3">
        <f ca="1">TODAY()-2119</f>
        <v>42488</v>
      </c>
      <c r="C100" s="4">
        <v>260000</v>
      </c>
      <c r="D100" t="b">
        <v>0</v>
      </c>
    </row>
    <row r="101" spans="1:4" x14ac:dyDescent="0.2">
      <c r="A101" t="s">
        <v>107</v>
      </c>
      <c r="B101" s="3">
        <f ca="1">TODAY()-2040</f>
        <v>42567</v>
      </c>
      <c r="C101" s="4">
        <v>256000</v>
      </c>
      <c r="D101" t="b">
        <v>0</v>
      </c>
    </row>
    <row r="102" spans="1:4" x14ac:dyDescent="0.2">
      <c r="A102" t="s">
        <v>108</v>
      </c>
      <c r="B102" s="3">
        <f ca="1">TODAY()-500</f>
        <v>44107</v>
      </c>
      <c r="C102" s="4">
        <v>278000</v>
      </c>
      <c r="D102" t="b">
        <v>0</v>
      </c>
    </row>
    <row r="103" spans="1:4" x14ac:dyDescent="0.2">
      <c r="A103" t="s">
        <v>109</v>
      </c>
      <c r="B103" s="3">
        <f ca="1">TODAY()-4006</f>
        <v>40601</v>
      </c>
      <c r="C103" s="4">
        <v>237000</v>
      </c>
      <c r="D103" t="b">
        <v>0</v>
      </c>
    </row>
    <row r="104" spans="1:4" x14ac:dyDescent="0.2">
      <c r="A104" t="s">
        <v>110</v>
      </c>
      <c r="B104" s="3">
        <f ca="1">TODAY()-327</f>
        <v>44280</v>
      </c>
      <c r="C104" s="4">
        <v>279000</v>
      </c>
      <c r="D104" t="b">
        <v>0</v>
      </c>
    </row>
    <row r="105" spans="1:4" x14ac:dyDescent="0.2">
      <c r="A105" t="s">
        <v>111</v>
      </c>
      <c r="B105" s="3">
        <f ca="1">TODAY()-666</f>
        <v>43941</v>
      </c>
      <c r="C105" s="4">
        <v>217000</v>
      </c>
      <c r="D105" t="b">
        <v>0</v>
      </c>
    </row>
    <row r="106" spans="1:4" x14ac:dyDescent="0.2">
      <c r="A106" t="s">
        <v>112</v>
      </c>
      <c r="B106" s="3">
        <f ca="1">TODAY()-3052</f>
        <v>41555</v>
      </c>
      <c r="C106" s="4">
        <v>256000</v>
      </c>
      <c r="D106" t="b">
        <v>1</v>
      </c>
    </row>
    <row r="107" spans="1:4" x14ac:dyDescent="0.2">
      <c r="A107" t="s">
        <v>113</v>
      </c>
      <c r="B107" s="3">
        <f ca="1">TODAY()-1453</f>
        <v>43154</v>
      </c>
      <c r="C107" s="4">
        <v>347000</v>
      </c>
      <c r="D107" t="b">
        <v>1</v>
      </c>
    </row>
    <row r="108" spans="1:4" x14ac:dyDescent="0.2">
      <c r="A108" t="s">
        <v>114</v>
      </c>
      <c r="B108" s="3">
        <f ca="1">TODAY()-4430</f>
        <v>40177</v>
      </c>
      <c r="C108" s="4">
        <v>318000</v>
      </c>
      <c r="D108" t="b">
        <v>0</v>
      </c>
    </row>
    <row r="109" spans="1:4" x14ac:dyDescent="0.2">
      <c r="A109" t="s">
        <v>115</v>
      </c>
      <c r="B109" s="3">
        <f ca="1">TODAY()-2699</f>
        <v>41908</v>
      </c>
      <c r="C109" s="4">
        <v>313000</v>
      </c>
      <c r="D109" t="b">
        <v>0</v>
      </c>
    </row>
    <row r="110" spans="1:4" x14ac:dyDescent="0.2">
      <c r="A110" t="s">
        <v>116</v>
      </c>
      <c r="B110" s="3">
        <f ca="1">TODAY()-358</f>
        <v>44249</v>
      </c>
      <c r="C110" s="4">
        <v>203000</v>
      </c>
      <c r="D110" t="b">
        <v>0</v>
      </c>
    </row>
    <row r="111" spans="1:4" x14ac:dyDescent="0.2">
      <c r="A111" t="s">
        <v>117</v>
      </c>
      <c r="B111" s="3">
        <f ca="1">TODAY()-1615</f>
        <v>42992</v>
      </c>
      <c r="C111" s="4">
        <v>252000</v>
      </c>
      <c r="D111" t="b">
        <v>0</v>
      </c>
    </row>
    <row r="112" spans="1:4" x14ac:dyDescent="0.2">
      <c r="A112" t="s">
        <v>118</v>
      </c>
      <c r="B112" s="3">
        <f ca="1">TODAY()-955</f>
        <v>43652</v>
      </c>
      <c r="C112" s="4">
        <v>325000</v>
      </c>
      <c r="D112" t="b">
        <v>0</v>
      </c>
    </row>
    <row r="113" spans="1:4" x14ac:dyDescent="0.2">
      <c r="A113" t="s">
        <v>119</v>
      </c>
      <c r="B113" s="3">
        <f ca="1">TODAY()-527</f>
        <v>44080</v>
      </c>
      <c r="C113" s="4">
        <v>337000</v>
      </c>
      <c r="D113" t="b">
        <v>1</v>
      </c>
    </row>
    <row r="114" spans="1:4" x14ac:dyDescent="0.2">
      <c r="A114" t="s">
        <v>120</v>
      </c>
      <c r="B114" s="3">
        <f ca="1">TODAY()-1795</f>
        <v>42812</v>
      </c>
      <c r="C114" s="4">
        <v>286000</v>
      </c>
      <c r="D114" t="b">
        <v>0</v>
      </c>
    </row>
    <row r="115" spans="1:4" x14ac:dyDescent="0.2">
      <c r="A115" t="s">
        <v>121</v>
      </c>
      <c r="B115" s="3">
        <f ca="1">TODAY()-792</f>
        <v>43815</v>
      </c>
      <c r="C115" s="4">
        <v>263000</v>
      </c>
      <c r="D115" t="b">
        <v>1</v>
      </c>
    </row>
    <row r="116" spans="1:4" x14ac:dyDescent="0.2">
      <c r="A116" t="s">
        <v>122</v>
      </c>
      <c r="B116" s="3">
        <f ca="1">TODAY()-2921</f>
        <v>41686</v>
      </c>
      <c r="C116" s="4">
        <v>269000</v>
      </c>
      <c r="D116" t="b">
        <v>0</v>
      </c>
    </row>
    <row r="117" spans="1:4" x14ac:dyDescent="0.2">
      <c r="A117" t="s">
        <v>123</v>
      </c>
      <c r="B117" s="3">
        <f ca="1">TODAY()-3069</f>
        <v>41538</v>
      </c>
      <c r="C117" s="4">
        <v>217000</v>
      </c>
      <c r="D117" t="b">
        <v>1</v>
      </c>
    </row>
    <row r="118" spans="1:4" x14ac:dyDescent="0.2">
      <c r="A118" t="s">
        <v>124</v>
      </c>
      <c r="B118" s="3">
        <f ca="1">TODAY()-2990</f>
        <v>41617</v>
      </c>
      <c r="C118" s="4">
        <v>248000</v>
      </c>
      <c r="D118" t="b">
        <v>0</v>
      </c>
    </row>
    <row r="119" spans="1:4" x14ac:dyDescent="0.2">
      <c r="A119" t="s">
        <v>125</v>
      </c>
      <c r="B119" s="3">
        <f ca="1">TODAY()-1653</f>
        <v>42954</v>
      </c>
      <c r="C119" s="4">
        <v>335000</v>
      </c>
      <c r="D119" t="b">
        <v>1</v>
      </c>
    </row>
    <row r="120" spans="1:4" x14ac:dyDescent="0.2">
      <c r="A120" t="s">
        <v>126</v>
      </c>
      <c r="B120" s="3">
        <f ca="1">TODAY()-2168</f>
        <v>42439</v>
      </c>
      <c r="C120" s="4">
        <v>287000</v>
      </c>
      <c r="D120" t="b">
        <v>0</v>
      </c>
    </row>
    <row r="121" spans="1:4" x14ac:dyDescent="0.2">
      <c r="A121" t="s">
        <v>127</v>
      </c>
      <c r="B121" s="3">
        <f ca="1">TODAY()-2896</f>
        <v>41711</v>
      </c>
      <c r="C121" s="4">
        <v>307000</v>
      </c>
      <c r="D121" t="b">
        <v>0</v>
      </c>
    </row>
    <row r="122" spans="1:4" x14ac:dyDescent="0.2">
      <c r="A122" t="s">
        <v>128</v>
      </c>
      <c r="B122" s="3">
        <f ca="1">TODAY()-4495</f>
        <v>40112</v>
      </c>
      <c r="C122" s="4">
        <v>297000</v>
      </c>
      <c r="D122" t="b">
        <v>0</v>
      </c>
    </row>
    <row r="123" spans="1:4" x14ac:dyDescent="0.2">
      <c r="A123" t="s">
        <v>129</v>
      </c>
      <c r="B123" s="3">
        <f ca="1">TODAY()-3457</f>
        <v>41150</v>
      </c>
      <c r="C123" s="4">
        <v>286000</v>
      </c>
      <c r="D123" t="b">
        <v>0</v>
      </c>
    </row>
    <row r="124" spans="1:4" x14ac:dyDescent="0.2">
      <c r="A124" t="s">
        <v>130</v>
      </c>
      <c r="B124" s="3">
        <f ca="1">TODAY()-3760</f>
        <v>40847</v>
      </c>
      <c r="C124" s="4">
        <v>257000</v>
      </c>
      <c r="D124" t="b">
        <v>1</v>
      </c>
    </row>
    <row r="125" spans="1:4" x14ac:dyDescent="0.2">
      <c r="A125" t="s">
        <v>131</v>
      </c>
      <c r="B125" s="3">
        <f ca="1">TODAY()-1701</f>
        <v>42906</v>
      </c>
      <c r="C125" s="4">
        <v>221000</v>
      </c>
      <c r="D125" t="b">
        <v>1</v>
      </c>
    </row>
    <row r="126" spans="1:4" x14ac:dyDescent="0.2">
      <c r="A126" t="s">
        <v>132</v>
      </c>
      <c r="B126" s="3">
        <f ca="1">TODAY()-3568</f>
        <v>41039</v>
      </c>
      <c r="C126" s="4">
        <v>271000</v>
      </c>
      <c r="D126" t="b">
        <v>1</v>
      </c>
    </row>
    <row r="127" spans="1:4" x14ac:dyDescent="0.2">
      <c r="A127" t="s">
        <v>133</v>
      </c>
      <c r="B127" s="3">
        <f ca="1">TODAY()-2491</f>
        <v>42116</v>
      </c>
      <c r="C127" s="4">
        <v>308000</v>
      </c>
      <c r="D127" t="b">
        <v>0</v>
      </c>
    </row>
    <row r="128" spans="1:4" x14ac:dyDescent="0.2">
      <c r="A128" t="s">
        <v>134</v>
      </c>
      <c r="B128" s="3">
        <f ca="1">TODAY()-4498</f>
        <v>40109</v>
      </c>
      <c r="C128" s="4">
        <v>214000</v>
      </c>
      <c r="D128" t="b">
        <v>0</v>
      </c>
    </row>
    <row r="129" spans="1:4" x14ac:dyDescent="0.2">
      <c r="A129" t="s">
        <v>135</v>
      </c>
      <c r="B129" s="3">
        <f ca="1">TODAY()-4108</f>
        <v>40499</v>
      </c>
      <c r="C129" s="4">
        <v>292000</v>
      </c>
      <c r="D129" t="b">
        <v>1</v>
      </c>
    </row>
    <row r="130" spans="1:4" x14ac:dyDescent="0.2">
      <c r="A130" t="s">
        <v>136</v>
      </c>
      <c r="B130" s="3">
        <f ca="1">TODAY()-3874</f>
        <v>40733</v>
      </c>
      <c r="C130" s="4">
        <v>324000</v>
      </c>
      <c r="D130" t="b">
        <v>0</v>
      </c>
    </row>
    <row r="131" spans="1:4" x14ac:dyDescent="0.2">
      <c r="A131" t="s">
        <v>137</v>
      </c>
      <c r="B131" s="3">
        <f ca="1">TODAY()-1936</f>
        <v>42671</v>
      </c>
      <c r="C131" s="4">
        <v>272000</v>
      </c>
      <c r="D131" t="b">
        <v>0</v>
      </c>
    </row>
    <row r="132" spans="1:4" x14ac:dyDescent="0.2">
      <c r="A132" t="s">
        <v>138</v>
      </c>
      <c r="B132" s="3">
        <f ca="1">TODAY()-23</f>
        <v>44584</v>
      </c>
      <c r="C132" s="4">
        <v>318000</v>
      </c>
      <c r="D132" t="b">
        <v>0</v>
      </c>
    </row>
    <row r="133" spans="1:4" x14ac:dyDescent="0.2">
      <c r="A133" t="s">
        <v>139</v>
      </c>
      <c r="B133" s="3">
        <f ca="1">TODAY()-847</f>
        <v>43760</v>
      </c>
      <c r="C133" s="4">
        <v>306000</v>
      </c>
      <c r="D133" t="b">
        <v>1</v>
      </c>
    </row>
    <row r="134" spans="1:4" x14ac:dyDescent="0.2">
      <c r="A134" t="s">
        <v>140</v>
      </c>
      <c r="B134" s="3">
        <f ca="1">TODAY()-1029</f>
        <v>43578</v>
      </c>
      <c r="C134" s="4">
        <v>216000</v>
      </c>
      <c r="D134" t="b">
        <v>0</v>
      </c>
    </row>
    <row r="135" spans="1:4" x14ac:dyDescent="0.2">
      <c r="A135" t="s">
        <v>141</v>
      </c>
      <c r="B135" s="3">
        <f ca="1">TODAY()-3963</f>
        <v>40644</v>
      </c>
      <c r="C135" s="4">
        <v>322000</v>
      </c>
      <c r="D135" t="b">
        <v>1</v>
      </c>
    </row>
    <row r="136" spans="1:4" x14ac:dyDescent="0.2">
      <c r="A136" t="s">
        <v>142</v>
      </c>
      <c r="B136" s="3">
        <f ca="1">TODAY()-2999</f>
        <v>41608</v>
      </c>
      <c r="C136" s="4">
        <v>302000</v>
      </c>
      <c r="D136" t="b">
        <v>0</v>
      </c>
    </row>
    <row r="137" spans="1:4" x14ac:dyDescent="0.2">
      <c r="A137" t="s">
        <v>143</v>
      </c>
      <c r="B137" s="3">
        <f ca="1">TODAY()-876</f>
        <v>43731</v>
      </c>
      <c r="C137" s="4">
        <v>246000</v>
      </c>
      <c r="D137" t="b">
        <v>0</v>
      </c>
    </row>
    <row r="138" spans="1:4" x14ac:dyDescent="0.2">
      <c r="A138" t="s">
        <v>144</v>
      </c>
      <c r="B138" s="3">
        <f ca="1">TODAY()-1990</f>
        <v>42617</v>
      </c>
      <c r="C138" s="4">
        <v>283000</v>
      </c>
      <c r="D138" t="b">
        <v>0</v>
      </c>
    </row>
    <row r="139" spans="1:4" x14ac:dyDescent="0.2">
      <c r="A139" t="s">
        <v>145</v>
      </c>
      <c r="B139" s="3">
        <f ca="1">TODAY()-142</f>
        <v>44465</v>
      </c>
      <c r="C139" s="4">
        <v>269000</v>
      </c>
      <c r="D139" t="b">
        <v>0</v>
      </c>
    </row>
    <row r="140" spans="1:4" x14ac:dyDescent="0.2">
      <c r="A140" t="s">
        <v>146</v>
      </c>
      <c r="B140" s="3">
        <f ca="1">TODAY()-704</f>
        <v>43903</v>
      </c>
      <c r="C140" s="4">
        <v>342000</v>
      </c>
      <c r="D140" t="b">
        <v>0</v>
      </c>
    </row>
    <row r="141" spans="1:4" x14ac:dyDescent="0.2">
      <c r="A141" t="s">
        <v>147</v>
      </c>
      <c r="B141" s="3">
        <f ca="1">TODAY()-2458</f>
        <v>42149</v>
      </c>
      <c r="C141" s="4">
        <v>327000</v>
      </c>
      <c r="D141" t="b">
        <v>0</v>
      </c>
    </row>
    <row r="142" spans="1:4" x14ac:dyDescent="0.2">
      <c r="A142" t="s">
        <v>148</v>
      </c>
      <c r="B142" s="3">
        <f ca="1">TODAY()-300</f>
        <v>44307</v>
      </c>
      <c r="C142" s="4">
        <v>227000</v>
      </c>
      <c r="D142" t="b">
        <v>1</v>
      </c>
    </row>
    <row r="143" spans="1:4" x14ac:dyDescent="0.2">
      <c r="A143" t="s">
        <v>149</v>
      </c>
      <c r="B143" s="3">
        <f ca="1">TODAY()-1256</f>
        <v>43351</v>
      </c>
      <c r="C143" s="4">
        <v>332000</v>
      </c>
      <c r="D143" t="b">
        <v>0</v>
      </c>
    </row>
    <row r="144" spans="1:4" x14ac:dyDescent="0.2">
      <c r="A144" t="s">
        <v>150</v>
      </c>
      <c r="B144" s="3">
        <f ca="1">TODAY()-654</f>
        <v>43953</v>
      </c>
      <c r="C144" s="4">
        <v>255000</v>
      </c>
      <c r="D144" t="b">
        <v>0</v>
      </c>
    </row>
    <row r="145" spans="1:4" x14ac:dyDescent="0.2">
      <c r="A145" t="s">
        <v>151</v>
      </c>
      <c r="B145" s="3">
        <f ca="1">TODAY()-860</f>
        <v>43747</v>
      </c>
      <c r="C145" s="4">
        <v>316000</v>
      </c>
      <c r="D145" t="b">
        <v>0</v>
      </c>
    </row>
    <row r="146" spans="1:4" x14ac:dyDescent="0.2">
      <c r="A146" t="s">
        <v>152</v>
      </c>
      <c r="B146" s="3">
        <f ca="1">TODAY()-4263</f>
        <v>40344</v>
      </c>
      <c r="C146" s="4">
        <v>223000</v>
      </c>
      <c r="D146" t="b">
        <v>0</v>
      </c>
    </row>
    <row r="147" spans="1:4" x14ac:dyDescent="0.2">
      <c r="A147" t="s">
        <v>153</v>
      </c>
      <c r="B147" s="3">
        <f ca="1">TODAY()-1287</f>
        <v>43320</v>
      </c>
      <c r="C147" s="4">
        <v>322000</v>
      </c>
      <c r="D147" t="b">
        <v>0</v>
      </c>
    </row>
    <row r="148" spans="1:4" x14ac:dyDescent="0.2">
      <c r="A148" t="s">
        <v>154</v>
      </c>
      <c r="B148" s="3">
        <f ca="1">TODAY()-1480</f>
        <v>43127</v>
      </c>
      <c r="C148" s="4">
        <v>339000</v>
      </c>
      <c r="D148" t="b">
        <v>0</v>
      </c>
    </row>
    <row r="149" spans="1:4" x14ac:dyDescent="0.2">
      <c r="A149" t="s">
        <v>155</v>
      </c>
      <c r="B149" s="3">
        <f ca="1">TODAY()-20</f>
        <v>44587</v>
      </c>
      <c r="C149" s="4">
        <v>257000</v>
      </c>
      <c r="D149" t="b">
        <v>0</v>
      </c>
    </row>
    <row r="150" spans="1:4" x14ac:dyDescent="0.2">
      <c r="A150" t="s">
        <v>156</v>
      </c>
      <c r="B150" s="3">
        <f ca="1">TODAY()-3119</f>
        <v>41488</v>
      </c>
      <c r="C150" s="4">
        <v>255000</v>
      </c>
      <c r="D150" t="b">
        <v>1</v>
      </c>
    </row>
    <row r="151" spans="1:4" x14ac:dyDescent="0.2">
      <c r="A151" t="s">
        <v>157</v>
      </c>
      <c r="B151" s="3">
        <f ca="1">TODAY()-3837</f>
        <v>40770</v>
      </c>
      <c r="C151" s="4">
        <v>258000</v>
      </c>
      <c r="D151" t="b">
        <v>1</v>
      </c>
    </row>
    <row r="152" spans="1:4" x14ac:dyDescent="0.2">
      <c r="A152" t="s">
        <v>158</v>
      </c>
      <c r="B152" s="3">
        <f ca="1">TODAY()-4030</f>
        <v>40577</v>
      </c>
      <c r="C152" s="4">
        <v>259000</v>
      </c>
      <c r="D152" t="b">
        <v>0</v>
      </c>
    </row>
    <row r="153" spans="1:4" x14ac:dyDescent="0.2">
      <c r="A153" t="s">
        <v>159</v>
      </c>
      <c r="B153" s="3">
        <f ca="1">TODAY()-3642</f>
        <v>40965</v>
      </c>
      <c r="C153" s="4">
        <v>345000</v>
      </c>
      <c r="D153" t="b">
        <v>1</v>
      </c>
    </row>
    <row r="154" spans="1:4" x14ac:dyDescent="0.2">
      <c r="A154" t="s">
        <v>160</v>
      </c>
      <c r="B154" s="3">
        <f ca="1">TODAY()-2170</f>
        <v>42437</v>
      </c>
      <c r="C154" s="4">
        <v>343000</v>
      </c>
      <c r="D154" t="b">
        <v>0</v>
      </c>
    </row>
    <row r="155" spans="1:4" x14ac:dyDescent="0.2">
      <c r="A155" t="s">
        <v>161</v>
      </c>
      <c r="B155" s="3">
        <f ca="1">TODAY()-1693</f>
        <v>42914</v>
      </c>
      <c r="C155" s="4">
        <v>205000</v>
      </c>
      <c r="D155" t="b">
        <v>0</v>
      </c>
    </row>
    <row r="156" spans="1:4" x14ac:dyDescent="0.2">
      <c r="A156" t="s">
        <v>162</v>
      </c>
      <c r="B156" s="3">
        <f ca="1">TODAY()-2316</f>
        <v>42291</v>
      </c>
      <c r="C156" s="4">
        <v>346000</v>
      </c>
      <c r="D156" t="b">
        <v>0</v>
      </c>
    </row>
    <row r="157" spans="1:4" x14ac:dyDescent="0.2">
      <c r="A157" t="s">
        <v>163</v>
      </c>
      <c r="B157" s="3">
        <f ca="1">TODAY()-2895</f>
        <v>41712</v>
      </c>
      <c r="C157" s="4">
        <v>246000</v>
      </c>
      <c r="D157" t="b">
        <v>0</v>
      </c>
    </row>
    <row r="158" spans="1:4" x14ac:dyDescent="0.2">
      <c r="A158" t="s">
        <v>164</v>
      </c>
      <c r="B158" s="3">
        <f ca="1">TODAY()-3910</f>
        <v>40697</v>
      </c>
      <c r="C158" s="4">
        <v>277000</v>
      </c>
      <c r="D158" t="b">
        <v>0</v>
      </c>
    </row>
    <row r="159" spans="1:4" x14ac:dyDescent="0.2">
      <c r="A159" t="s">
        <v>165</v>
      </c>
      <c r="B159" s="3">
        <f ca="1">TODAY()-2668</f>
        <v>41939</v>
      </c>
      <c r="C159" s="4">
        <v>259000</v>
      </c>
      <c r="D159" t="b">
        <v>0</v>
      </c>
    </row>
    <row r="160" spans="1:4" x14ac:dyDescent="0.2">
      <c r="A160" t="s">
        <v>166</v>
      </c>
      <c r="B160" s="3">
        <f ca="1">TODAY()-2801</f>
        <v>41806</v>
      </c>
      <c r="C160" s="4">
        <v>348000</v>
      </c>
      <c r="D160" t="b">
        <v>0</v>
      </c>
    </row>
    <row r="161" spans="1:4" x14ac:dyDescent="0.2">
      <c r="A161" t="s">
        <v>167</v>
      </c>
      <c r="B161" s="3">
        <f ca="1">TODAY()-1758</f>
        <v>42849</v>
      </c>
      <c r="C161" s="4">
        <v>314000</v>
      </c>
      <c r="D161" t="b">
        <v>0</v>
      </c>
    </row>
    <row r="162" spans="1:4" x14ac:dyDescent="0.2">
      <c r="A162" t="s">
        <v>168</v>
      </c>
      <c r="B162" s="3">
        <f ca="1">TODAY()-2507</f>
        <v>42100</v>
      </c>
      <c r="C162" s="4">
        <v>315000</v>
      </c>
      <c r="D162" t="b">
        <v>0</v>
      </c>
    </row>
    <row r="163" spans="1:4" x14ac:dyDescent="0.2">
      <c r="A163" t="s">
        <v>169</v>
      </c>
      <c r="B163" s="3">
        <f ca="1">TODAY()-59</f>
        <v>44548</v>
      </c>
      <c r="C163" s="4">
        <v>280000</v>
      </c>
      <c r="D163" t="b">
        <v>0</v>
      </c>
    </row>
    <row r="164" spans="1:4" x14ac:dyDescent="0.2">
      <c r="A164" t="s">
        <v>170</v>
      </c>
      <c r="B164" s="3">
        <f ca="1">TODAY()-876</f>
        <v>43731</v>
      </c>
      <c r="C164" s="4">
        <v>350000</v>
      </c>
      <c r="D164" t="b">
        <v>1</v>
      </c>
    </row>
    <row r="165" spans="1:4" x14ac:dyDescent="0.2">
      <c r="A165" t="s">
        <v>171</v>
      </c>
      <c r="B165" s="3">
        <f ca="1">TODAY()-3972</f>
        <v>40635</v>
      </c>
      <c r="C165" s="4">
        <v>283000</v>
      </c>
      <c r="D165" t="b">
        <v>0</v>
      </c>
    </row>
    <row r="166" spans="1:4" x14ac:dyDescent="0.2">
      <c r="A166" t="s">
        <v>172</v>
      </c>
      <c r="B166" s="3">
        <f ca="1">TODAY()-507</f>
        <v>44100</v>
      </c>
      <c r="C166" s="4">
        <v>337000</v>
      </c>
      <c r="D166" t="b">
        <v>0</v>
      </c>
    </row>
    <row r="167" spans="1:4" x14ac:dyDescent="0.2">
      <c r="A167" t="s">
        <v>173</v>
      </c>
      <c r="B167" s="3">
        <f ca="1">TODAY()-3696</f>
        <v>40911</v>
      </c>
      <c r="C167" s="4">
        <v>203000</v>
      </c>
      <c r="D167" t="b">
        <v>0</v>
      </c>
    </row>
    <row r="168" spans="1:4" x14ac:dyDescent="0.2">
      <c r="A168" t="s">
        <v>174</v>
      </c>
      <c r="B168" s="3">
        <f ca="1">TODAY()-2485</f>
        <v>42122</v>
      </c>
      <c r="C168" s="4">
        <v>222000</v>
      </c>
      <c r="D168" t="b">
        <v>1</v>
      </c>
    </row>
    <row r="169" spans="1:4" x14ac:dyDescent="0.2">
      <c r="A169" t="s">
        <v>175</v>
      </c>
      <c r="B169" s="3">
        <f ca="1">TODAY()-1732</f>
        <v>42875</v>
      </c>
      <c r="C169" s="4">
        <v>256000</v>
      </c>
      <c r="D169" t="b">
        <v>0</v>
      </c>
    </row>
    <row r="170" spans="1:4" x14ac:dyDescent="0.2">
      <c r="A170" t="s">
        <v>176</v>
      </c>
      <c r="B170" s="3">
        <f ca="1">TODAY()-655</f>
        <v>43952</v>
      </c>
      <c r="C170" s="4">
        <v>296000</v>
      </c>
      <c r="D170" t="b">
        <v>0</v>
      </c>
    </row>
    <row r="171" spans="1:4" x14ac:dyDescent="0.2">
      <c r="A171" t="s">
        <v>177</v>
      </c>
      <c r="B171" s="3">
        <f ca="1">TODAY()-1859</f>
        <v>42748</v>
      </c>
      <c r="C171" s="4">
        <v>275000</v>
      </c>
      <c r="D171" t="b">
        <v>1</v>
      </c>
    </row>
    <row r="172" spans="1:4" x14ac:dyDescent="0.2">
      <c r="A172" t="s">
        <v>178</v>
      </c>
      <c r="B172" s="3">
        <f ca="1">TODAY()-2352</f>
        <v>42255</v>
      </c>
      <c r="C172" s="4">
        <v>292000</v>
      </c>
      <c r="D172" t="b">
        <v>0</v>
      </c>
    </row>
    <row r="173" spans="1:4" x14ac:dyDescent="0.2">
      <c r="A173" t="s">
        <v>179</v>
      </c>
      <c r="B173" s="3">
        <f ca="1">TODAY()-4062</f>
        <v>40545</v>
      </c>
      <c r="C173" s="4">
        <v>316000</v>
      </c>
      <c r="D173" t="b">
        <v>1</v>
      </c>
    </row>
    <row r="174" spans="1:4" x14ac:dyDescent="0.2">
      <c r="A174" t="s">
        <v>180</v>
      </c>
      <c r="B174" s="3">
        <f ca="1">TODAY()-2351</f>
        <v>42256</v>
      </c>
      <c r="C174" s="4">
        <v>262000</v>
      </c>
      <c r="D174" t="b">
        <v>1</v>
      </c>
    </row>
    <row r="175" spans="1:4" x14ac:dyDescent="0.2">
      <c r="A175" t="s">
        <v>181</v>
      </c>
      <c r="B175" s="3">
        <f ca="1">TODAY()-90</f>
        <v>44517</v>
      </c>
      <c r="C175" s="4">
        <v>274000</v>
      </c>
      <c r="D175" t="b">
        <v>1</v>
      </c>
    </row>
    <row r="176" spans="1:4" x14ac:dyDescent="0.2">
      <c r="A176" t="s">
        <v>182</v>
      </c>
      <c r="B176" s="3">
        <f ca="1">TODAY()-992</f>
        <v>43615</v>
      </c>
      <c r="C176" s="4">
        <v>282000</v>
      </c>
      <c r="D176" t="b">
        <v>1</v>
      </c>
    </row>
    <row r="177" spans="1:4" x14ac:dyDescent="0.2">
      <c r="A177" t="s">
        <v>183</v>
      </c>
      <c r="B177" s="3">
        <f ca="1">TODAY()-447</f>
        <v>44160</v>
      </c>
      <c r="C177" s="4">
        <v>312000</v>
      </c>
      <c r="D177" t="b">
        <v>0</v>
      </c>
    </row>
    <row r="178" spans="1:4" x14ac:dyDescent="0.2">
      <c r="A178" t="s">
        <v>184</v>
      </c>
      <c r="B178" s="3">
        <f ca="1">TODAY()-1773</f>
        <v>42834</v>
      </c>
      <c r="C178" s="4">
        <v>250000</v>
      </c>
      <c r="D178" t="b">
        <v>1</v>
      </c>
    </row>
    <row r="179" spans="1:4" x14ac:dyDescent="0.2">
      <c r="A179" t="s">
        <v>185</v>
      </c>
      <c r="B179" s="3">
        <f ca="1">TODAY()-2068</f>
        <v>42539</v>
      </c>
      <c r="C179" s="4">
        <v>246000</v>
      </c>
      <c r="D179" t="b">
        <v>0</v>
      </c>
    </row>
    <row r="180" spans="1:4" x14ac:dyDescent="0.2">
      <c r="A180" t="s">
        <v>186</v>
      </c>
      <c r="B180" s="3">
        <f ca="1">TODAY()-3339</f>
        <v>41268</v>
      </c>
      <c r="C180" s="4">
        <v>213000</v>
      </c>
      <c r="D180" t="b">
        <v>1</v>
      </c>
    </row>
    <row r="181" spans="1:4" x14ac:dyDescent="0.2">
      <c r="A181" t="s">
        <v>187</v>
      </c>
      <c r="B181" s="3">
        <f ca="1">TODAY()-1573</f>
        <v>43034</v>
      </c>
      <c r="C181" s="4">
        <v>220000</v>
      </c>
      <c r="D181" t="b">
        <v>0</v>
      </c>
    </row>
    <row r="182" spans="1:4" x14ac:dyDescent="0.2">
      <c r="A182" t="s">
        <v>188</v>
      </c>
      <c r="B182" s="3">
        <f ca="1">TODAY()-3765</f>
        <v>40842</v>
      </c>
      <c r="C182" s="4">
        <v>338000</v>
      </c>
      <c r="D182" t="b">
        <v>0</v>
      </c>
    </row>
    <row r="183" spans="1:4" x14ac:dyDescent="0.2">
      <c r="A183" t="s">
        <v>189</v>
      </c>
      <c r="B183" s="3">
        <f ca="1">TODAY()-1536</f>
        <v>43071</v>
      </c>
      <c r="C183" s="4">
        <v>338000</v>
      </c>
      <c r="D183" t="b">
        <v>0</v>
      </c>
    </row>
    <row r="184" spans="1:4" x14ac:dyDescent="0.2">
      <c r="A184" t="s">
        <v>190</v>
      </c>
      <c r="B184" s="3">
        <f ca="1">TODAY()-1894</f>
        <v>42713</v>
      </c>
      <c r="C184" s="4">
        <v>221000</v>
      </c>
      <c r="D184" t="b">
        <v>0</v>
      </c>
    </row>
    <row r="185" spans="1:4" x14ac:dyDescent="0.2">
      <c r="A185" t="s">
        <v>191</v>
      </c>
      <c r="B185" s="3">
        <f ca="1">TODAY()-1256</f>
        <v>43351</v>
      </c>
      <c r="C185" s="4">
        <v>225000</v>
      </c>
      <c r="D185" t="b">
        <v>1</v>
      </c>
    </row>
    <row r="186" spans="1:4" x14ac:dyDescent="0.2">
      <c r="A186" t="s">
        <v>192</v>
      </c>
      <c r="B186" s="3">
        <f ca="1">TODAY()-3899</f>
        <v>40708</v>
      </c>
      <c r="C186" s="4">
        <v>207000</v>
      </c>
      <c r="D186" t="b">
        <v>1</v>
      </c>
    </row>
    <row r="187" spans="1:4" x14ac:dyDescent="0.2">
      <c r="A187" t="s">
        <v>193</v>
      </c>
      <c r="B187" s="3">
        <f ca="1">TODAY()-4110</f>
        <v>40497</v>
      </c>
      <c r="C187" s="4">
        <v>261000</v>
      </c>
      <c r="D187" t="b">
        <v>0</v>
      </c>
    </row>
    <row r="188" spans="1:4" x14ac:dyDescent="0.2">
      <c r="A188" t="s">
        <v>194</v>
      </c>
      <c r="B188" s="3">
        <f ca="1">TODAY()-2305</f>
        <v>42302</v>
      </c>
      <c r="C188" s="4">
        <v>324000</v>
      </c>
      <c r="D188" t="b">
        <v>0</v>
      </c>
    </row>
    <row r="189" spans="1:4" x14ac:dyDescent="0.2">
      <c r="A189" t="s">
        <v>195</v>
      </c>
      <c r="B189" s="3">
        <f ca="1">TODAY()-848</f>
        <v>43759</v>
      </c>
      <c r="C189" s="4">
        <v>289000</v>
      </c>
      <c r="D189" t="b">
        <v>0</v>
      </c>
    </row>
    <row r="190" spans="1:4" x14ac:dyDescent="0.2">
      <c r="A190" t="s">
        <v>196</v>
      </c>
      <c r="B190" s="3">
        <f ca="1">TODAY()-2359</f>
        <v>42248</v>
      </c>
      <c r="C190" s="4">
        <v>300000</v>
      </c>
      <c r="D190" t="b">
        <v>0</v>
      </c>
    </row>
    <row r="191" spans="1:4" x14ac:dyDescent="0.2">
      <c r="A191" t="s">
        <v>197</v>
      </c>
      <c r="B191" s="3">
        <f ca="1">TODAY()-4033</f>
        <v>40574</v>
      </c>
      <c r="C191" s="4">
        <v>255000</v>
      </c>
      <c r="D191" t="b">
        <v>1</v>
      </c>
    </row>
    <row r="192" spans="1:4" x14ac:dyDescent="0.2">
      <c r="A192" t="s">
        <v>198</v>
      </c>
      <c r="B192" s="3">
        <f ca="1">TODAY()-1129</f>
        <v>43478</v>
      </c>
      <c r="C192" s="4">
        <v>200000</v>
      </c>
      <c r="D192" t="b">
        <v>1</v>
      </c>
    </row>
    <row r="193" spans="1:4" x14ac:dyDescent="0.2">
      <c r="A193" t="s">
        <v>199</v>
      </c>
      <c r="B193" s="3">
        <f ca="1">TODAY()-2169</f>
        <v>42438</v>
      </c>
      <c r="C193" s="4">
        <v>348000</v>
      </c>
      <c r="D193" t="b">
        <v>0</v>
      </c>
    </row>
    <row r="194" spans="1:4" x14ac:dyDescent="0.2">
      <c r="A194" t="s">
        <v>200</v>
      </c>
      <c r="B194" s="3">
        <f ca="1">TODAY()-3229</f>
        <v>41378</v>
      </c>
      <c r="C194" s="4">
        <v>328000</v>
      </c>
      <c r="D194" t="b">
        <v>0</v>
      </c>
    </row>
    <row r="195" spans="1:4" x14ac:dyDescent="0.2">
      <c r="A195" t="s">
        <v>201</v>
      </c>
      <c r="B195" s="3">
        <f ca="1">TODAY()-979</f>
        <v>43628</v>
      </c>
      <c r="C195" s="4">
        <v>272000</v>
      </c>
      <c r="D195" t="b">
        <v>0</v>
      </c>
    </row>
    <row r="196" spans="1:4" x14ac:dyDescent="0.2">
      <c r="A196" t="s">
        <v>202</v>
      </c>
      <c r="B196" s="3">
        <f ca="1">TODAY()-1600</f>
        <v>43007</v>
      </c>
      <c r="C196" s="4">
        <v>340000</v>
      </c>
      <c r="D196" t="b">
        <v>1</v>
      </c>
    </row>
    <row r="197" spans="1:4" x14ac:dyDescent="0.2">
      <c r="A197" t="s">
        <v>203</v>
      </c>
      <c r="B197" s="3">
        <f ca="1">TODAY()-2163</f>
        <v>42444</v>
      </c>
      <c r="C197" s="4">
        <v>320000</v>
      </c>
      <c r="D197" t="b">
        <v>0</v>
      </c>
    </row>
    <row r="198" spans="1:4" x14ac:dyDescent="0.2">
      <c r="A198" t="s">
        <v>204</v>
      </c>
      <c r="B198" s="3">
        <f ca="1">TODAY()-1006</f>
        <v>43601</v>
      </c>
      <c r="C198" s="4">
        <v>331000</v>
      </c>
      <c r="D198" t="b">
        <v>0</v>
      </c>
    </row>
    <row r="199" spans="1:4" x14ac:dyDescent="0.2">
      <c r="A199" t="s">
        <v>205</v>
      </c>
      <c r="B199" s="3">
        <f ca="1">TODAY()-901</f>
        <v>43706</v>
      </c>
      <c r="C199" s="4">
        <v>225000</v>
      </c>
      <c r="D199" t="b">
        <v>1</v>
      </c>
    </row>
    <row r="200" spans="1:4" x14ac:dyDescent="0.2">
      <c r="A200" t="s">
        <v>206</v>
      </c>
      <c r="B200" s="3">
        <f ca="1">TODAY()-1198</f>
        <v>43409</v>
      </c>
      <c r="C200" s="4">
        <v>210000</v>
      </c>
      <c r="D200" t="b">
        <v>0</v>
      </c>
    </row>
    <row r="201" spans="1:4" x14ac:dyDescent="0.2">
      <c r="A201" t="s">
        <v>207</v>
      </c>
      <c r="B201" s="3">
        <f ca="1">TODAY()-2225</f>
        <v>42382</v>
      </c>
      <c r="C201" s="4">
        <v>287000</v>
      </c>
      <c r="D201" t="b">
        <v>0</v>
      </c>
    </row>
    <row r="202" spans="1:4" x14ac:dyDescent="0.2">
      <c r="A202" t="s">
        <v>208</v>
      </c>
      <c r="B202" s="3">
        <f ca="1">TODAY()-612</f>
        <v>43995</v>
      </c>
      <c r="C202" s="4">
        <v>329000</v>
      </c>
      <c r="D202" t="b">
        <v>1</v>
      </c>
    </row>
    <row r="203" spans="1:4" x14ac:dyDescent="0.2">
      <c r="A203" t="s">
        <v>209</v>
      </c>
      <c r="B203" s="3">
        <f ca="1">TODAY()-1945</f>
        <v>42662</v>
      </c>
      <c r="C203" s="4">
        <v>329000</v>
      </c>
      <c r="D203" t="b">
        <v>0</v>
      </c>
    </row>
    <row r="204" spans="1:4" x14ac:dyDescent="0.2">
      <c r="A204" t="s">
        <v>210</v>
      </c>
      <c r="B204" s="3">
        <f ca="1">TODAY()-1810</f>
        <v>42797</v>
      </c>
      <c r="C204" s="4">
        <v>222000</v>
      </c>
      <c r="D204" t="b">
        <v>1</v>
      </c>
    </row>
    <row r="205" spans="1:4" x14ac:dyDescent="0.2">
      <c r="A205" t="s">
        <v>211</v>
      </c>
      <c r="B205" s="3">
        <f ca="1">TODAY()-1562</f>
        <v>43045</v>
      </c>
      <c r="C205" s="4">
        <v>324000</v>
      </c>
      <c r="D205" t="b">
        <v>0</v>
      </c>
    </row>
    <row r="206" spans="1:4" x14ac:dyDescent="0.2">
      <c r="A206" t="s">
        <v>212</v>
      </c>
      <c r="B206" s="3">
        <f ca="1">TODAY()-685</f>
        <v>43922</v>
      </c>
      <c r="C206" s="4">
        <v>263000</v>
      </c>
      <c r="D206" t="b">
        <v>0</v>
      </c>
    </row>
    <row r="207" spans="1:4" x14ac:dyDescent="0.2">
      <c r="A207" t="s">
        <v>213</v>
      </c>
      <c r="B207" s="3">
        <f ca="1">TODAY()-1114</f>
        <v>43493</v>
      </c>
      <c r="C207" s="4">
        <v>290000</v>
      </c>
      <c r="D207" t="b">
        <v>1</v>
      </c>
    </row>
    <row r="208" spans="1:4" x14ac:dyDescent="0.2">
      <c r="A208" t="s">
        <v>214</v>
      </c>
      <c r="B208" s="3">
        <f ca="1">TODAY()-3846</f>
        <v>40761</v>
      </c>
      <c r="C208" s="4">
        <v>244000</v>
      </c>
      <c r="D208" t="b">
        <v>0</v>
      </c>
    </row>
    <row r="209" spans="1:4" x14ac:dyDescent="0.2">
      <c r="A209" t="s">
        <v>215</v>
      </c>
      <c r="B209" s="3">
        <f ca="1">TODAY()-2312</f>
        <v>42295</v>
      </c>
      <c r="C209" s="4">
        <v>314000</v>
      </c>
      <c r="D209" t="b">
        <v>1</v>
      </c>
    </row>
    <row r="210" spans="1:4" x14ac:dyDescent="0.2">
      <c r="A210" t="s">
        <v>216</v>
      </c>
      <c r="B210" s="3">
        <f ca="1">TODAY()-3938</f>
        <v>40669</v>
      </c>
      <c r="C210" s="4">
        <v>277000</v>
      </c>
      <c r="D210" t="b">
        <v>1</v>
      </c>
    </row>
    <row r="211" spans="1:4" x14ac:dyDescent="0.2">
      <c r="A211" t="s">
        <v>217</v>
      </c>
      <c r="B211" s="3">
        <f ca="1">TODAY()-671</f>
        <v>43936</v>
      </c>
      <c r="C211" s="4">
        <v>234000</v>
      </c>
      <c r="D211" t="b">
        <v>0</v>
      </c>
    </row>
    <row r="212" spans="1:4" x14ac:dyDescent="0.2">
      <c r="A212" t="s">
        <v>218</v>
      </c>
      <c r="B212" s="3">
        <f ca="1">TODAY()-284</f>
        <v>44323</v>
      </c>
      <c r="C212" s="4">
        <v>256000</v>
      </c>
      <c r="D212" t="b">
        <v>0</v>
      </c>
    </row>
    <row r="213" spans="1:4" x14ac:dyDescent="0.2">
      <c r="A213" t="s">
        <v>219</v>
      </c>
      <c r="B213" s="3">
        <f ca="1">TODAY()-1767</f>
        <v>42840</v>
      </c>
      <c r="C213" s="4">
        <v>271000</v>
      </c>
      <c r="D213" t="b">
        <v>0</v>
      </c>
    </row>
    <row r="214" spans="1:4" x14ac:dyDescent="0.2">
      <c r="A214" t="s">
        <v>220</v>
      </c>
      <c r="B214" s="3">
        <f ca="1">TODAY()-2063</f>
        <v>42544</v>
      </c>
      <c r="C214" s="4">
        <v>254000</v>
      </c>
      <c r="D214" t="b">
        <v>0</v>
      </c>
    </row>
    <row r="215" spans="1:4" x14ac:dyDescent="0.2">
      <c r="A215" t="s">
        <v>221</v>
      </c>
      <c r="B215" s="3">
        <f ca="1">TODAY()-3959</f>
        <v>40648</v>
      </c>
      <c r="C215" s="4">
        <v>223000</v>
      </c>
      <c r="D215" t="b">
        <v>1</v>
      </c>
    </row>
    <row r="216" spans="1:4" x14ac:dyDescent="0.2">
      <c r="A216" t="s">
        <v>222</v>
      </c>
      <c r="B216" s="3">
        <f ca="1">TODAY()-3990</f>
        <v>40617</v>
      </c>
      <c r="C216" s="4">
        <v>319000</v>
      </c>
      <c r="D216" t="b">
        <v>1</v>
      </c>
    </row>
    <row r="217" spans="1:4" x14ac:dyDescent="0.2">
      <c r="A217" t="s">
        <v>223</v>
      </c>
      <c r="B217" s="3">
        <f ca="1">TODAY()-2654</f>
        <v>41953</v>
      </c>
      <c r="C217" s="4">
        <v>264000</v>
      </c>
      <c r="D217" t="b">
        <v>0</v>
      </c>
    </row>
    <row r="218" spans="1:4" x14ac:dyDescent="0.2">
      <c r="A218" t="s">
        <v>224</v>
      </c>
      <c r="B218" s="3">
        <f ca="1">TODAY()-1320</f>
        <v>43287</v>
      </c>
      <c r="C218" s="4">
        <v>327000</v>
      </c>
      <c r="D218" t="b">
        <v>0</v>
      </c>
    </row>
    <row r="219" spans="1:4" x14ac:dyDescent="0.2">
      <c r="A219" t="s">
        <v>225</v>
      </c>
      <c r="B219" s="3">
        <f ca="1">TODAY()-489</f>
        <v>44118</v>
      </c>
      <c r="C219" s="4">
        <v>229000</v>
      </c>
      <c r="D219" t="b">
        <v>0</v>
      </c>
    </row>
    <row r="220" spans="1:4" x14ac:dyDescent="0.2">
      <c r="A220" t="s">
        <v>226</v>
      </c>
      <c r="B220" s="3">
        <f ca="1">TODAY()-4184</f>
        <v>40423</v>
      </c>
      <c r="C220" s="4">
        <v>288000</v>
      </c>
      <c r="D220" t="b">
        <v>0</v>
      </c>
    </row>
    <row r="221" spans="1:4" x14ac:dyDescent="0.2">
      <c r="A221" t="s">
        <v>227</v>
      </c>
      <c r="B221" s="3">
        <f ca="1">TODAY()-3011</f>
        <v>41596</v>
      </c>
      <c r="C221" s="4">
        <v>223000</v>
      </c>
      <c r="D221" t="b">
        <v>1</v>
      </c>
    </row>
    <row r="222" spans="1:4" x14ac:dyDescent="0.2">
      <c r="A222" t="s">
        <v>228</v>
      </c>
      <c r="B222" s="3">
        <f ca="1">TODAY()-1367</f>
        <v>43240</v>
      </c>
      <c r="C222" s="4">
        <v>296000</v>
      </c>
      <c r="D222" t="b">
        <v>0</v>
      </c>
    </row>
    <row r="223" spans="1:4" x14ac:dyDescent="0.2">
      <c r="A223" t="s">
        <v>229</v>
      </c>
      <c r="B223" s="3">
        <f ca="1">TODAY()-130</f>
        <v>44477</v>
      </c>
      <c r="C223" s="4">
        <v>288000</v>
      </c>
      <c r="D223" t="b">
        <v>0</v>
      </c>
    </row>
    <row r="224" spans="1:4" x14ac:dyDescent="0.2">
      <c r="A224" t="s">
        <v>230</v>
      </c>
      <c r="B224" s="3">
        <f ca="1">TODAY()-2195</f>
        <v>42412</v>
      </c>
      <c r="C224" s="4">
        <v>292000</v>
      </c>
      <c r="D224" t="b">
        <v>1</v>
      </c>
    </row>
    <row r="225" spans="1:4" x14ac:dyDescent="0.2">
      <c r="A225" t="s">
        <v>231</v>
      </c>
      <c r="B225" s="3">
        <f ca="1">TODAY()-3502</f>
        <v>41105</v>
      </c>
      <c r="C225" s="4">
        <v>340000</v>
      </c>
      <c r="D225" t="b">
        <v>1</v>
      </c>
    </row>
    <row r="226" spans="1:4" x14ac:dyDescent="0.2">
      <c r="A226" t="s">
        <v>232</v>
      </c>
      <c r="B226" s="3">
        <f ca="1">TODAY()-3721</f>
        <v>40886</v>
      </c>
      <c r="C226" s="4">
        <v>260000</v>
      </c>
      <c r="D226" t="b">
        <v>0</v>
      </c>
    </row>
    <row r="227" spans="1:4" x14ac:dyDescent="0.2">
      <c r="A227" t="s">
        <v>233</v>
      </c>
      <c r="B227" s="3">
        <f ca="1">TODAY()-1905</f>
        <v>42702</v>
      </c>
      <c r="C227" s="4">
        <v>327000</v>
      </c>
      <c r="D227" t="b">
        <v>0</v>
      </c>
    </row>
    <row r="228" spans="1:4" x14ac:dyDescent="0.2">
      <c r="A228" t="s">
        <v>234</v>
      </c>
      <c r="B228" s="3">
        <f ca="1">TODAY()-3637</f>
        <v>40970</v>
      </c>
      <c r="C228" s="4">
        <v>330000</v>
      </c>
      <c r="D228" t="b">
        <v>0</v>
      </c>
    </row>
    <row r="229" spans="1:4" x14ac:dyDescent="0.2">
      <c r="A229" t="s">
        <v>235</v>
      </c>
      <c r="B229" s="3">
        <f ca="1">TODAY()-815</f>
        <v>43792</v>
      </c>
      <c r="C229" s="4">
        <v>341000</v>
      </c>
      <c r="D229" t="b">
        <v>0</v>
      </c>
    </row>
    <row r="230" spans="1:4" x14ac:dyDescent="0.2">
      <c r="A230" t="s">
        <v>236</v>
      </c>
      <c r="B230" s="3">
        <f ca="1">TODAY()-4010</f>
        <v>40597</v>
      </c>
      <c r="C230" s="4">
        <v>288000</v>
      </c>
      <c r="D230" t="b">
        <v>1</v>
      </c>
    </row>
    <row r="231" spans="1:4" x14ac:dyDescent="0.2">
      <c r="A231" t="s">
        <v>237</v>
      </c>
      <c r="B231" s="3">
        <f ca="1">TODAY()-3521</f>
        <v>41086</v>
      </c>
      <c r="C231" s="4">
        <v>240000</v>
      </c>
      <c r="D231" t="b">
        <v>1</v>
      </c>
    </row>
    <row r="232" spans="1:4" x14ac:dyDescent="0.2">
      <c r="A232" t="s">
        <v>238</v>
      </c>
      <c r="B232" s="3">
        <f ca="1">TODAY()-1224</f>
        <v>43383</v>
      </c>
      <c r="C232" s="4">
        <v>240000</v>
      </c>
      <c r="D232" t="b">
        <v>0</v>
      </c>
    </row>
    <row r="233" spans="1:4" x14ac:dyDescent="0.2">
      <c r="A233" t="s">
        <v>239</v>
      </c>
      <c r="B233" s="3">
        <f ca="1">TODAY()-3579</f>
        <v>41028</v>
      </c>
      <c r="C233" s="4">
        <v>217000</v>
      </c>
      <c r="D233" t="b">
        <v>0</v>
      </c>
    </row>
    <row r="234" spans="1:4" x14ac:dyDescent="0.2">
      <c r="A234" t="s">
        <v>240</v>
      </c>
      <c r="B234" s="3">
        <f ca="1">TODAY()-2071</f>
        <v>42536</v>
      </c>
      <c r="C234" s="4">
        <v>214000</v>
      </c>
      <c r="D234" t="b">
        <v>1</v>
      </c>
    </row>
    <row r="235" spans="1:4" x14ac:dyDescent="0.2">
      <c r="A235" t="s">
        <v>241</v>
      </c>
      <c r="B235" s="3">
        <f ca="1">TODAY()-549</f>
        <v>44058</v>
      </c>
      <c r="C235" s="4">
        <v>338000</v>
      </c>
      <c r="D235" t="b">
        <v>0</v>
      </c>
    </row>
    <row r="236" spans="1:4" x14ac:dyDescent="0.2">
      <c r="A236" t="s">
        <v>242</v>
      </c>
      <c r="B236" s="3">
        <f ca="1">TODAY()-4395</f>
        <v>40212</v>
      </c>
      <c r="C236" s="4">
        <v>220000</v>
      </c>
      <c r="D236" t="b">
        <v>1</v>
      </c>
    </row>
    <row r="237" spans="1:4" x14ac:dyDescent="0.2">
      <c r="A237" t="s">
        <v>243</v>
      </c>
      <c r="B237" s="3">
        <f ca="1">TODAY()-3572</f>
        <v>41035</v>
      </c>
      <c r="C237" s="4">
        <v>338000</v>
      </c>
      <c r="D237" t="b">
        <v>0</v>
      </c>
    </row>
    <row r="238" spans="1:4" x14ac:dyDescent="0.2">
      <c r="A238" t="s">
        <v>244</v>
      </c>
      <c r="B238" s="3">
        <f ca="1">TODAY()-1870</f>
        <v>42737</v>
      </c>
      <c r="C238" s="4">
        <v>333000</v>
      </c>
      <c r="D238" t="b">
        <v>1</v>
      </c>
    </row>
    <row r="239" spans="1:4" x14ac:dyDescent="0.2">
      <c r="A239" t="s">
        <v>245</v>
      </c>
      <c r="B239" s="3">
        <f ca="1">TODAY()-1673</f>
        <v>42934</v>
      </c>
      <c r="C239" s="4">
        <v>223000</v>
      </c>
      <c r="D239" t="b">
        <v>0</v>
      </c>
    </row>
    <row r="240" spans="1:4" x14ac:dyDescent="0.2">
      <c r="A240" t="s">
        <v>246</v>
      </c>
      <c r="B240" s="3">
        <f ca="1">TODAY()-2828</f>
        <v>41779</v>
      </c>
      <c r="C240" s="4">
        <v>307000</v>
      </c>
      <c r="D240" t="b">
        <v>0</v>
      </c>
    </row>
    <row r="241" spans="1:4" x14ac:dyDescent="0.2">
      <c r="A241" t="s">
        <v>247</v>
      </c>
      <c r="B241" s="3">
        <f ca="1">TODAY()-1698</f>
        <v>42909</v>
      </c>
      <c r="C241" s="4">
        <v>262000</v>
      </c>
      <c r="D241" t="b">
        <v>0</v>
      </c>
    </row>
    <row r="242" spans="1:4" x14ac:dyDescent="0.2">
      <c r="A242" t="s">
        <v>248</v>
      </c>
      <c r="B242" s="3">
        <f ca="1">TODAY()-384</f>
        <v>44223</v>
      </c>
      <c r="C242" s="4">
        <v>315000</v>
      </c>
      <c r="D242" t="b">
        <v>0</v>
      </c>
    </row>
    <row r="243" spans="1:4" x14ac:dyDescent="0.2">
      <c r="A243" t="s">
        <v>249</v>
      </c>
      <c r="B243" s="3">
        <f ca="1">TODAY()-744</f>
        <v>43863</v>
      </c>
      <c r="C243" s="4">
        <v>316000</v>
      </c>
      <c r="D243" t="b">
        <v>0</v>
      </c>
    </row>
    <row r="244" spans="1:4" x14ac:dyDescent="0.2">
      <c r="A244" t="s">
        <v>250</v>
      </c>
      <c r="B244" s="3">
        <f ca="1">TODAY()-817</f>
        <v>43790</v>
      </c>
      <c r="C244" s="4">
        <v>314000</v>
      </c>
      <c r="D244" t="b">
        <v>0</v>
      </c>
    </row>
    <row r="245" spans="1:4" x14ac:dyDescent="0.2">
      <c r="A245" t="s">
        <v>251</v>
      </c>
      <c r="B245" s="3">
        <f ca="1">TODAY()-2672</f>
        <v>41935</v>
      </c>
      <c r="C245" s="4">
        <v>345000</v>
      </c>
      <c r="D245" t="b">
        <v>1</v>
      </c>
    </row>
    <row r="246" spans="1:4" x14ac:dyDescent="0.2">
      <c r="A246" t="s">
        <v>252</v>
      </c>
      <c r="B246" s="3">
        <f ca="1">TODAY()-3175</f>
        <v>41432</v>
      </c>
      <c r="C246" s="4">
        <v>276000</v>
      </c>
      <c r="D246" t="b">
        <v>0</v>
      </c>
    </row>
    <row r="247" spans="1:4" x14ac:dyDescent="0.2">
      <c r="A247" t="s">
        <v>253</v>
      </c>
      <c r="B247" s="3">
        <f ca="1">TODAY()-4110</f>
        <v>40497</v>
      </c>
      <c r="C247" s="4">
        <v>308000</v>
      </c>
      <c r="D247" t="b">
        <v>1</v>
      </c>
    </row>
    <row r="248" spans="1:4" x14ac:dyDescent="0.2">
      <c r="A248" t="s">
        <v>254</v>
      </c>
      <c r="B248" s="3">
        <f ca="1">TODAY()-3237</f>
        <v>41370</v>
      </c>
      <c r="C248" s="4">
        <v>286000</v>
      </c>
      <c r="D248" t="b">
        <v>0</v>
      </c>
    </row>
    <row r="249" spans="1:4" x14ac:dyDescent="0.2">
      <c r="A249" t="s">
        <v>255</v>
      </c>
      <c r="B249" s="3">
        <f ca="1">TODAY()-4417</f>
        <v>40190</v>
      </c>
      <c r="C249" s="4">
        <v>328000</v>
      </c>
      <c r="D249" t="b">
        <v>0</v>
      </c>
    </row>
    <row r="250" spans="1:4" x14ac:dyDescent="0.2">
      <c r="A250" t="s">
        <v>256</v>
      </c>
      <c r="B250" s="3">
        <f ca="1">TODAY()-1603</f>
        <v>43004</v>
      </c>
      <c r="C250" s="4">
        <v>256000</v>
      </c>
      <c r="D250" t="b">
        <v>1</v>
      </c>
    </row>
    <row r="251" spans="1:4" x14ac:dyDescent="0.2">
      <c r="A251" t="s">
        <v>257</v>
      </c>
      <c r="B251" s="3">
        <f ca="1">TODAY()-2621</f>
        <v>41986</v>
      </c>
      <c r="C251" s="4">
        <v>337000</v>
      </c>
      <c r="D251" t="b">
        <v>0</v>
      </c>
    </row>
    <row r="252" spans="1:4" x14ac:dyDescent="0.2">
      <c r="A252" t="s">
        <v>258</v>
      </c>
      <c r="B252" s="3">
        <f ca="1">TODAY()-1385</f>
        <v>43222</v>
      </c>
      <c r="C252" s="4">
        <v>277000</v>
      </c>
      <c r="D252" t="b">
        <v>1</v>
      </c>
    </row>
    <row r="253" spans="1:4" x14ac:dyDescent="0.2">
      <c r="A253" t="s">
        <v>259</v>
      </c>
      <c r="B253" s="3">
        <f ca="1">TODAY()-1361</f>
        <v>43246</v>
      </c>
      <c r="C253" s="4">
        <v>312000</v>
      </c>
      <c r="D253" t="b">
        <v>0</v>
      </c>
    </row>
    <row r="254" spans="1:4" x14ac:dyDescent="0.2">
      <c r="A254" t="s">
        <v>260</v>
      </c>
      <c r="B254" s="3">
        <f ca="1">TODAY()-1885</f>
        <v>42722</v>
      </c>
      <c r="C254" s="4">
        <v>325000</v>
      </c>
      <c r="D254" t="b">
        <v>0</v>
      </c>
    </row>
    <row r="255" spans="1:4" x14ac:dyDescent="0.2">
      <c r="A255" t="s">
        <v>261</v>
      </c>
      <c r="B255" s="3">
        <f ca="1">TODAY()-1320</f>
        <v>43287</v>
      </c>
      <c r="C255" s="4">
        <v>246000</v>
      </c>
      <c r="D255" t="b">
        <v>0</v>
      </c>
    </row>
    <row r="256" spans="1:4" x14ac:dyDescent="0.2">
      <c r="A256" t="s">
        <v>262</v>
      </c>
      <c r="B256" s="3">
        <f ca="1">TODAY()-4429</f>
        <v>40178</v>
      </c>
      <c r="C256" s="4">
        <v>225000</v>
      </c>
      <c r="D256" t="b">
        <v>1</v>
      </c>
    </row>
    <row r="257" spans="1:4" x14ac:dyDescent="0.2">
      <c r="A257" t="s">
        <v>263</v>
      </c>
      <c r="B257" s="3">
        <f ca="1">TODAY()-1627</f>
        <v>42980</v>
      </c>
      <c r="C257" s="4">
        <v>218000</v>
      </c>
      <c r="D257" t="b">
        <v>0</v>
      </c>
    </row>
    <row r="258" spans="1:4" x14ac:dyDescent="0.2">
      <c r="A258" t="s">
        <v>264</v>
      </c>
      <c r="B258" s="3">
        <f ca="1">TODAY()-3555</f>
        <v>41052</v>
      </c>
      <c r="C258" s="4">
        <v>279000</v>
      </c>
      <c r="D258" t="b">
        <v>0</v>
      </c>
    </row>
    <row r="259" spans="1:4" x14ac:dyDescent="0.2">
      <c r="A259" t="s">
        <v>265</v>
      </c>
      <c r="B259" s="3">
        <f ca="1">TODAY()-3636</f>
        <v>40971</v>
      </c>
      <c r="C259" s="4">
        <v>208000</v>
      </c>
      <c r="D259" t="b">
        <v>1</v>
      </c>
    </row>
    <row r="260" spans="1:4" x14ac:dyDescent="0.2">
      <c r="A260" t="s">
        <v>266</v>
      </c>
      <c r="B260" s="3">
        <f ca="1">TODAY()-69</f>
        <v>44538</v>
      </c>
      <c r="C260" s="4">
        <v>260000</v>
      </c>
      <c r="D260" t="b">
        <v>0</v>
      </c>
    </row>
    <row r="261" spans="1:4" x14ac:dyDescent="0.2">
      <c r="A261" t="s">
        <v>267</v>
      </c>
      <c r="B261" s="3">
        <f ca="1">TODAY()-654</f>
        <v>43953</v>
      </c>
      <c r="C261" s="4">
        <v>261000</v>
      </c>
      <c r="D261" t="b">
        <v>1</v>
      </c>
    </row>
    <row r="262" spans="1:4" x14ac:dyDescent="0.2">
      <c r="A262" t="s">
        <v>268</v>
      </c>
      <c r="B262" s="3">
        <f ca="1">TODAY()-4183</f>
        <v>40424</v>
      </c>
      <c r="C262" s="4">
        <v>307000</v>
      </c>
      <c r="D262" t="b">
        <v>0</v>
      </c>
    </row>
    <row r="263" spans="1:4" x14ac:dyDescent="0.2">
      <c r="A263" t="s">
        <v>269</v>
      </c>
      <c r="B263" s="3">
        <f ca="1">TODAY()-2072</f>
        <v>42535</v>
      </c>
      <c r="C263" s="4">
        <v>243000</v>
      </c>
      <c r="D263" t="b">
        <v>0</v>
      </c>
    </row>
    <row r="264" spans="1:4" x14ac:dyDescent="0.2">
      <c r="A264" t="s">
        <v>270</v>
      </c>
      <c r="B264" s="3">
        <f ca="1">TODAY()-879</f>
        <v>43728</v>
      </c>
      <c r="C264" s="4">
        <v>349000</v>
      </c>
      <c r="D264" t="b">
        <v>0</v>
      </c>
    </row>
    <row r="265" spans="1:4" x14ac:dyDescent="0.2">
      <c r="A265" t="s">
        <v>271</v>
      </c>
      <c r="B265" s="3">
        <f ca="1">TODAY()-4038</f>
        <v>40569</v>
      </c>
      <c r="C265" s="4">
        <v>344000</v>
      </c>
      <c r="D265" t="b">
        <v>1</v>
      </c>
    </row>
    <row r="266" spans="1:4" x14ac:dyDescent="0.2">
      <c r="A266" t="s">
        <v>272</v>
      </c>
      <c r="B266" s="3">
        <f ca="1">TODAY()-4197</f>
        <v>40410</v>
      </c>
      <c r="C266" s="4">
        <v>251000</v>
      </c>
      <c r="D266" t="b">
        <v>1</v>
      </c>
    </row>
    <row r="267" spans="1:4" x14ac:dyDescent="0.2">
      <c r="A267" t="s">
        <v>273</v>
      </c>
      <c r="B267" s="3">
        <f ca="1">TODAY()-1970</f>
        <v>42637</v>
      </c>
      <c r="C267" s="4">
        <v>307000</v>
      </c>
      <c r="D267" t="b">
        <v>0</v>
      </c>
    </row>
    <row r="268" spans="1:4" x14ac:dyDescent="0.2">
      <c r="A268" t="s">
        <v>207</v>
      </c>
      <c r="B268" s="3">
        <f ca="1">TODAY()-1502</f>
        <v>43105</v>
      </c>
      <c r="C268" s="4">
        <v>293000</v>
      </c>
      <c r="D268" t="b">
        <v>0</v>
      </c>
    </row>
    <row r="269" spans="1:4" x14ac:dyDescent="0.2">
      <c r="A269" t="s">
        <v>274</v>
      </c>
      <c r="B269" s="3">
        <f ca="1">TODAY()-1154</f>
        <v>43453</v>
      </c>
      <c r="C269" s="4">
        <v>246000</v>
      </c>
      <c r="D269" t="b">
        <v>0</v>
      </c>
    </row>
    <row r="270" spans="1:4" x14ac:dyDescent="0.2">
      <c r="A270" t="s">
        <v>275</v>
      </c>
      <c r="B270" s="3">
        <f ca="1">TODAY()-2585</f>
        <v>42022</v>
      </c>
      <c r="C270" s="4">
        <v>314000</v>
      </c>
      <c r="D270" t="b">
        <v>1</v>
      </c>
    </row>
    <row r="271" spans="1:4" x14ac:dyDescent="0.2">
      <c r="A271" t="s">
        <v>276</v>
      </c>
      <c r="B271" s="3">
        <f ca="1">TODAY()-96</f>
        <v>44511</v>
      </c>
      <c r="C271" s="4">
        <v>258000</v>
      </c>
      <c r="D271" t="b">
        <v>0</v>
      </c>
    </row>
    <row r="272" spans="1:4" x14ac:dyDescent="0.2">
      <c r="A272" t="s">
        <v>277</v>
      </c>
      <c r="B272" s="3">
        <f ca="1">TODAY()-3944</f>
        <v>40663</v>
      </c>
      <c r="C272" s="4">
        <v>262000</v>
      </c>
      <c r="D272" t="b">
        <v>0</v>
      </c>
    </row>
    <row r="273" spans="1:4" x14ac:dyDescent="0.2">
      <c r="A273" t="s">
        <v>278</v>
      </c>
      <c r="B273" s="3">
        <f ca="1">TODAY()-3757</f>
        <v>40850</v>
      </c>
      <c r="C273" s="4">
        <v>294000</v>
      </c>
      <c r="D273" t="b">
        <v>0</v>
      </c>
    </row>
    <row r="274" spans="1:4" x14ac:dyDescent="0.2">
      <c r="A274" t="s">
        <v>279</v>
      </c>
      <c r="B274" s="3">
        <f ca="1">TODAY()-4420</f>
        <v>40187</v>
      </c>
      <c r="C274" s="4">
        <v>252000</v>
      </c>
      <c r="D274" t="b">
        <v>0</v>
      </c>
    </row>
    <row r="275" spans="1:4" x14ac:dyDescent="0.2">
      <c r="A275" t="s">
        <v>280</v>
      </c>
      <c r="B275" s="3">
        <f ca="1">TODAY()-402</f>
        <v>44205</v>
      </c>
      <c r="C275" s="4">
        <v>291000</v>
      </c>
      <c r="D275" t="b">
        <v>0</v>
      </c>
    </row>
    <row r="276" spans="1:4" x14ac:dyDescent="0.2">
      <c r="A276" t="s">
        <v>281</v>
      </c>
      <c r="B276" s="3">
        <f ca="1">TODAY()-1998</f>
        <v>42609</v>
      </c>
      <c r="C276" s="4">
        <v>220000</v>
      </c>
      <c r="D276" t="b">
        <v>1</v>
      </c>
    </row>
    <row r="277" spans="1:4" x14ac:dyDescent="0.2">
      <c r="A277" t="s">
        <v>282</v>
      </c>
      <c r="B277" s="3">
        <f ca="1">TODAY()-484</f>
        <v>44123</v>
      </c>
      <c r="C277" s="4">
        <v>254000</v>
      </c>
      <c r="D277" t="b">
        <v>1</v>
      </c>
    </row>
    <row r="278" spans="1:4" x14ac:dyDescent="0.2">
      <c r="A278" t="s">
        <v>283</v>
      </c>
      <c r="B278" s="3">
        <f ca="1">TODAY()-2723</f>
        <v>41884</v>
      </c>
      <c r="C278" s="4">
        <v>340000</v>
      </c>
      <c r="D278" t="b">
        <v>0</v>
      </c>
    </row>
    <row r="279" spans="1:4" x14ac:dyDescent="0.2">
      <c r="A279" t="s">
        <v>284</v>
      </c>
      <c r="B279" s="3">
        <f ca="1">TODAY()-2540</f>
        <v>42067</v>
      </c>
      <c r="C279" s="4">
        <v>223000</v>
      </c>
      <c r="D279" t="b">
        <v>0</v>
      </c>
    </row>
    <row r="280" spans="1:4" x14ac:dyDescent="0.2">
      <c r="A280" t="s">
        <v>285</v>
      </c>
      <c r="B280" s="3">
        <f ca="1">TODAY()-3254</f>
        <v>41353</v>
      </c>
      <c r="C280" s="4">
        <v>282000</v>
      </c>
      <c r="D280" t="b">
        <v>1</v>
      </c>
    </row>
    <row r="281" spans="1:4" x14ac:dyDescent="0.2">
      <c r="A281" t="s">
        <v>286</v>
      </c>
      <c r="B281" s="3">
        <f ca="1">TODAY()-2533</f>
        <v>42074</v>
      </c>
      <c r="C281" s="4">
        <v>336000</v>
      </c>
      <c r="D281" t="b">
        <v>1</v>
      </c>
    </row>
    <row r="282" spans="1:4" x14ac:dyDescent="0.2">
      <c r="A282" t="s">
        <v>287</v>
      </c>
      <c r="B282" s="3">
        <f ca="1">TODAY()-3501</f>
        <v>41106</v>
      </c>
      <c r="C282" s="4">
        <v>293000</v>
      </c>
      <c r="D282" t="b">
        <v>0</v>
      </c>
    </row>
    <row r="283" spans="1:4" x14ac:dyDescent="0.2">
      <c r="A283" t="s">
        <v>288</v>
      </c>
      <c r="B283" s="3">
        <f ca="1">TODAY()-1834</f>
        <v>42773</v>
      </c>
      <c r="C283" s="4">
        <v>295000</v>
      </c>
      <c r="D283" t="b">
        <v>0</v>
      </c>
    </row>
    <row r="284" spans="1:4" x14ac:dyDescent="0.2">
      <c r="A284" t="s">
        <v>289</v>
      </c>
      <c r="B284" s="3">
        <f ca="1">TODAY()-3557</f>
        <v>41050</v>
      </c>
      <c r="C284" s="4">
        <v>223000</v>
      </c>
      <c r="D284" t="b">
        <v>1</v>
      </c>
    </row>
    <row r="285" spans="1:4" x14ac:dyDescent="0.2">
      <c r="A285" t="s">
        <v>290</v>
      </c>
      <c r="B285" s="3">
        <f ca="1">TODAY()-2438</f>
        <v>42169</v>
      </c>
      <c r="C285" s="4">
        <v>285000</v>
      </c>
      <c r="D285" t="b">
        <v>1</v>
      </c>
    </row>
    <row r="286" spans="1:4" x14ac:dyDescent="0.2">
      <c r="A286" t="s">
        <v>291</v>
      </c>
      <c r="B286" s="3">
        <f ca="1">TODAY()-1495</f>
        <v>43112</v>
      </c>
      <c r="C286" s="4">
        <v>256000</v>
      </c>
      <c r="D286" t="b">
        <v>1</v>
      </c>
    </row>
    <row r="287" spans="1:4" x14ac:dyDescent="0.2">
      <c r="A287" t="s">
        <v>292</v>
      </c>
      <c r="B287" s="3">
        <f ca="1">TODAY()-388</f>
        <v>44219</v>
      </c>
      <c r="C287" s="4">
        <v>219000</v>
      </c>
      <c r="D287" t="b">
        <v>1</v>
      </c>
    </row>
    <row r="288" spans="1:4" x14ac:dyDescent="0.2">
      <c r="A288" t="s">
        <v>203</v>
      </c>
      <c r="B288" s="3">
        <f ca="1">TODAY()-1877</f>
        <v>42730</v>
      </c>
      <c r="C288" s="4">
        <v>280000</v>
      </c>
      <c r="D288" t="b">
        <v>0</v>
      </c>
    </row>
    <row r="289" spans="1:4" x14ac:dyDescent="0.2">
      <c r="A289" t="s">
        <v>293</v>
      </c>
      <c r="B289" s="3">
        <f ca="1">TODAY()-1945</f>
        <v>42662</v>
      </c>
      <c r="C289" s="4">
        <v>207000</v>
      </c>
      <c r="D289" t="b">
        <v>0</v>
      </c>
    </row>
    <row r="290" spans="1:4" x14ac:dyDescent="0.2">
      <c r="A290" t="s">
        <v>294</v>
      </c>
      <c r="B290" s="3">
        <f ca="1">TODAY()-1586</f>
        <v>43021</v>
      </c>
      <c r="C290" s="4">
        <v>222000</v>
      </c>
      <c r="D290" t="b">
        <v>0</v>
      </c>
    </row>
    <row r="291" spans="1:4" x14ac:dyDescent="0.2">
      <c r="A291" t="s">
        <v>295</v>
      </c>
      <c r="B291" s="3">
        <f ca="1">TODAY()-4476</f>
        <v>40131</v>
      </c>
      <c r="C291" s="4">
        <v>327000</v>
      </c>
      <c r="D291" t="b">
        <v>1</v>
      </c>
    </row>
    <row r="292" spans="1:4" x14ac:dyDescent="0.2">
      <c r="A292" t="s">
        <v>296</v>
      </c>
      <c r="B292" s="3">
        <f ca="1">TODAY()-4023</f>
        <v>40584</v>
      </c>
      <c r="C292" s="4">
        <v>239000</v>
      </c>
      <c r="D292" t="b">
        <v>0</v>
      </c>
    </row>
    <row r="293" spans="1:4" x14ac:dyDescent="0.2">
      <c r="A293" t="s">
        <v>297</v>
      </c>
      <c r="B293" s="3">
        <f ca="1">TODAY()-4443</f>
        <v>40164</v>
      </c>
      <c r="C293" s="4">
        <v>217000</v>
      </c>
      <c r="D293" t="b">
        <v>0</v>
      </c>
    </row>
    <row r="294" spans="1:4" x14ac:dyDescent="0.2">
      <c r="A294" t="s">
        <v>298</v>
      </c>
      <c r="B294" s="3">
        <f ca="1">TODAY()-3846</f>
        <v>40761</v>
      </c>
      <c r="C294" s="4">
        <v>238000</v>
      </c>
      <c r="D294" t="b">
        <v>1</v>
      </c>
    </row>
    <row r="295" spans="1:4" x14ac:dyDescent="0.2">
      <c r="A295" t="s">
        <v>299</v>
      </c>
      <c r="B295" s="3">
        <f ca="1">TODAY()-3403</f>
        <v>41204</v>
      </c>
      <c r="C295" s="4">
        <v>310000</v>
      </c>
      <c r="D295" t="b">
        <v>0</v>
      </c>
    </row>
    <row r="296" spans="1:4" x14ac:dyDescent="0.2">
      <c r="A296" t="s">
        <v>300</v>
      </c>
      <c r="B296" s="3">
        <f ca="1">TODAY()-1910</f>
        <v>42697</v>
      </c>
      <c r="C296" s="4">
        <v>281000</v>
      </c>
      <c r="D296" t="b">
        <v>0</v>
      </c>
    </row>
    <row r="297" spans="1:4" x14ac:dyDescent="0.2">
      <c r="A297" t="s">
        <v>301</v>
      </c>
      <c r="B297" s="3">
        <f ca="1">TODAY()-2215</f>
        <v>42392</v>
      </c>
      <c r="C297" s="4">
        <v>343000</v>
      </c>
      <c r="D297" t="b">
        <v>0</v>
      </c>
    </row>
    <row r="298" spans="1:4" x14ac:dyDescent="0.2">
      <c r="A298" t="s">
        <v>302</v>
      </c>
      <c r="B298" s="3">
        <f ca="1">TODAY()-2927</f>
        <v>41680</v>
      </c>
      <c r="C298" s="4">
        <v>228000</v>
      </c>
      <c r="D298" t="b">
        <v>0</v>
      </c>
    </row>
    <row r="299" spans="1:4" x14ac:dyDescent="0.2">
      <c r="A299" t="s">
        <v>303</v>
      </c>
      <c r="B299" s="3">
        <f ca="1">TODAY()-2004</f>
        <v>42603</v>
      </c>
      <c r="C299" s="4">
        <v>222000</v>
      </c>
      <c r="D299" t="b">
        <v>1</v>
      </c>
    </row>
    <row r="300" spans="1:4" x14ac:dyDescent="0.2">
      <c r="A300" t="s">
        <v>304</v>
      </c>
      <c r="B300" s="3">
        <f ca="1">TODAY()-2555</f>
        <v>42052</v>
      </c>
      <c r="C300" s="4">
        <v>282000</v>
      </c>
      <c r="D300" t="b">
        <v>0</v>
      </c>
    </row>
    <row r="301" spans="1:4" x14ac:dyDescent="0.2">
      <c r="A301" t="s">
        <v>305</v>
      </c>
      <c r="B301" s="3">
        <f ca="1">TODAY()-2206</f>
        <v>42401</v>
      </c>
      <c r="C301" s="4">
        <v>215000</v>
      </c>
      <c r="D301" t="b">
        <v>1</v>
      </c>
    </row>
    <row r="302" spans="1:4" x14ac:dyDescent="0.2">
      <c r="A302" t="s">
        <v>306</v>
      </c>
      <c r="B302" s="3">
        <f ca="1">TODAY()-1496</f>
        <v>43111</v>
      </c>
      <c r="C302" s="4">
        <v>335000</v>
      </c>
      <c r="D302" t="b">
        <v>0</v>
      </c>
    </row>
    <row r="303" spans="1:4" x14ac:dyDescent="0.2">
      <c r="A303" t="s">
        <v>307</v>
      </c>
      <c r="B303" s="3">
        <f ca="1">TODAY()-1954</f>
        <v>42653</v>
      </c>
      <c r="C303" s="4">
        <v>260000</v>
      </c>
      <c r="D303" t="b">
        <v>0</v>
      </c>
    </row>
    <row r="304" spans="1:4" x14ac:dyDescent="0.2">
      <c r="A304" t="s">
        <v>308</v>
      </c>
      <c r="B304" s="3">
        <f ca="1">TODAY()-3823</f>
        <v>40784</v>
      </c>
      <c r="C304" s="4">
        <v>260000</v>
      </c>
      <c r="D304" t="b">
        <v>1</v>
      </c>
    </row>
    <row r="305" spans="1:4" x14ac:dyDescent="0.2">
      <c r="A305" t="s">
        <v>309</v>
      </c>
      <c r="B305" s="3">
        <f ca="1">TODAY()-4399</f>
        <v>40208</v>
      </c>
      <c r="C305" s="4">
        <v>282000</v>
      </c>
      <c r="D305" t="b">
        <v>1</v>
      </c>
    </row>
    <row r="306" spans="1:4" x14ac:dyDescent="0.2">
      <c r="A306" t="s">
        <v>310</v>
      </c>
      <c r="B306" s="3">
        <f ca="1">TODAY()-1288</f>
        <v>43319</v>
      </c>
      <c r="C306" s="4">
        <v>348000</v>
      </c>
      <c r="D306" t="b">
        <v>0</v>
      </c>
    </row>
    <row r="307" spans="1:4" x14ac:dyDescent="0.2">
      <c r="A307" t="s">
        <v>311</v>
      </c>
      <c r="B307" s="3">
        <f ca="1">TODAY()-1959</f>
        <v>42648</v>
      </c>
      <c r="C307" s="4">
        <v>292000</v>
      </c>
      <c r="D307" t="b">
        <v>0</v>
      </c>
    </row>
    <row r="308" spans="1:4" x14ac:dyDescent="0.2">
      <c r="A308" t="s">
        <v>312</v>
      </c>
      <c r="B308" s="3">
        <f ca="1">TODAY()-4480</f>
        <v>40127</v>
      </c>
      <c r="C308" s="4">
        <v>260000</v>
      </c>
      <c r="D308" t="b">
        <v>0</v>
      </c>
    </row>
    <row r="309" spans="1:4" x14ac:dyDescent="0.2">
      <c r="A309" t="s">
        <v>313</v>
      </c>
      <c r="B309" s="3">
        <f ca="1">TODAY()-1923</f>
        <v>42684</v>
      </c>
      <c r="C309" s="4">
        <v>299000</v>
      </c>
      <c r="D309" t="b">
        <v>1</v>
      </c>
    </row>
    <row r="310" spans="1:4" x14ac:dyDescent="0.2">
      <c r="A310" t="s">
        <v>314</v>
      </c>
      <c r="B310" s="3">
        <f ca="1">TODAY()-4448</f>
        <v>40159</v>
      </c>
      <c r="C310" s="4">
        <v>249000</v>
      </c>
      <c r="D310" t="b">
        <v>0</v>
      </c>
    </row>
    <row r="311" spans="1:4" x14ac:dyDescent="0.2">
      <c r="A311" t="s">
        <v>315</v>
      </c>
      <c r="B311" s="3">
        <f ca="1">TODAY()-2671</f>
        <v>41936</v>
      </c>
      <c r="C311" s="4">
        <v>341000</v>
      </c>
      <c r="D311" t="b">
        <v>0</v>
      </c>
    </row>
    <row r="312" spans="1:4" x14ac:dyDescent="0.2">
      <c r="A312" t="s">
        <v>316</v>
      </c>
      <c r="B312" s="3">
        <f ca="1">TODAY()-1266</f>
        <v>43341</v>
      </c>
      <c r="C312" s="4">
        <v>259000</v>
      </c>
      <c r="D312" t="b">
        <v>0</v>
      </c>
    </row>
    <row r="313" spans="1:4" x14ac:dyDescent="0.2">
      <c r="A313" t="s">
        <v>317</v>
      </c>
      <c r="B313" s="3">
        <f ca="1">TODAY()-3563</f>
        <v>41044</v>
      </c>
      <c r="C313" s="4">
        <v>329000</v>
      </c>
      <c r="D313" t="b">
        <v>0</v>
      </c>
    </row>
    <row r="314" spans="1:4" x14ac:dyDescent="0.2">
      <c r="A314" t="s">
        <v>318</v>
      </c>
      <c r="B314" s="3">
        <f ca="1">TODAY()-786</f>
        <v>43821</v>
      </c>
      <c r="C314" s="4">
        <v>233000</v>
      </c>
      <c r="D314" t="b">
        <v>1</v>
      </c>
    </row>
    <row r="315" spans="1:4" x14ac:dyDescent="0.2">
      <c r="A315" t="s">
        <v>319</v>
      </c>
      <c r="B315" s="3">
        <f ca="1">TODAY()-131</f>
        <v>44476</v>
      </c>
      <c r="C315" s="4">
        <v>345000</v>
      </c>
      <c r="D315" t="b">
        <v>1</v>
      </c>
    </row>
    <row r="316" spans="1:4" x14ac:dyDescent="0.2">
      <c r="A316" t="s">
        <v>320</v>
      </c>
      <c r="B316" s="3">
        <f ca="1">TODAY()-2824</f>
        <v>41783</v>
      </c>
      <c r="C316" s="4">
        <v>248000</v>
      </c>
      <c r="D316" t="b">
        <v>1</v>
      </c>
    </row>
    <row r="317" spans="1:4" x14ac:dyDescent="0.2">
      <c r="A317" t="s">
        <v>321</v>
      </c>
      <c r="B317" s="3">
        <f ca="1">TODAY()-1679</f>
        <v>42928</v>
      </c>
      <c r="C317" s="4">
        <v>327000</v>
      </c>
      <c r="D317" t="b">
        <v>0</v>
      </c>
    </row>
    <row r="318" spans="1:4" x14ac:dyDescent="0.2">
      <c r="A318" t="s">
        <v>322</v>
      </c>
      <c r="B318" s="3">
        <f ca="1">TODAY()-3594</f>
        <v>41013</v>
      </c>
      <c r="C318" s="4">
        <v>282000</v>
      </c>
      <c r="D318" t="b">
        <v>1</v>
      </c>
    </row>
    <row r="319" spans="1:4" x14ac:dyDescent="0.2">
      <c r="A319" t="s">
        <v>323</v>
      </c>
      <c r="B319" s="3">
        <f ca="1">TODAY()-606</f>
        <v>44001</v>
      </c>
      <c r="C319" s="4">
        <v>262000</v>
      </c>
      <c r="D319" t="b">
        <v>0</v>
      </c>
    </row>
    <row r="320" spans="1:4" x14ac:dyDescent="0.2">
      <c r="A320" t="s">
        <v>324</v>
      </c>
      <c r="B320" s="3">
        <f ca="1">TODAY()-331</f>
        <v>44276</v>
      </c>
      <c r="C320" s="4">
        <v>310000</v>
      </c>
      <c r="D320" t="b">
        <v>0</v>
      </c>
    </row>
    <row r="321" spans="1:4" x14ac:dyDescent="0.2">
      <c r="A321" t="s">
        <v>325</v>
      </c>
      <c r="B321" s="3">
        <f ca="1">TODAY()-2481</f>
        <v>42126</v>
      </c>
      <c r="C321" s="4">
        <v>338000</v>
      </c>
      <c r="D321" t="b">
        <v>1</v>
      </c>
    </row>
    <row r="322" spans="1:4" x14ac:dyDescent="0.2">
      <c r="A322" t="s">
        <v>326</v>
      </c>
      <c r="B322" s="3">
        <f ca="1">TODAY()-1984</f>
        <v>42623</v>
      </c>
      <c r="C322" s="4">
        <v>260000</v>
      </c>
      <c r="D322" t="b">
        <v>0</v>
      </c>
    </row>
    <row r="323" spans="1:4" x14ac:dyDescent="0.2">
      <c r="A323" t="s">
        <v>327</v>
      </c>
      <c r="B323" s="3">
        <f ca="1">TODAY()-2377</f>
        <v>42230</v>
      </c>
      <c r="C323" s="4">
        <v>220000</v>
      </c>
      <c r="D323" t="b">
        <v>0</v>
      </c>
    </row>
    <row r="324" spans="1:4" x14ac:dyDescent="0.2">
      <c r="A324" t="s">
        <v>328</v>
      </c>
      <c r="B324" s="3">
        <f ca="1">TODAY()-2200</f>
        <v>42407</v>
      </c>
      <c r="C324" s="4">
        <v>301000</v>
      </c>
      <c r="D324" t="b">
        <v>0</v>
      </c>
    </row>
    <row r="325" spans="1:4" x14ac:dyDescent="0.2">
      <c r="A325" t="s">
        <v>329</v>
      </c>
      <c r="B325" s="3">
        <f ca="1">TODAY()-3633</f>
        <v>40974</v>
      </c>
      <c r="C325" s="4">
        <v>229000</v>
      </c>
      <c r="D325" t="b">
        <v>0</v>
      </c>
    </row>
    <row r="326" spans="1:4" x14ac:dyDescent="0.2">
      <c r="A326" t="s">
        <v>330</v>
      </c>
      <c r="B326" s="3">
        <f ca="1">TODAY()-2258</f>
        <v>42349</v>
      </c>
      <c r="C326" s="4">
        <v>269000</v>
      </c>
      <c r="D326" t="b">
        <v>1</v>
      </c>
    </row>
    <row r="327" spans="1:4" x14ac:dyDescent="0.2">
      <c r="A327" t="s">
        <v>331</v>
      </c>
      <c r="B327" s="3">
        <f ca="1">TODAY()-4298</f>
        <v>40309</v>
      </c>
      <c r="C327" s="4">
        <v>280000</v>
      </c>
      <c r="D327" t="b">
        <v>0</v>
      </c>
    </row>
    <row r="328" spans="1:4" x14ac:dyDescent="0.2">
      <c r="A328" t="s">
        <v>332</v>
      </c>
      <c r="B328" s="3">
        <f ca="1">TODAY()-3631</f>
        <v>40976</v>
      </c>
      <c r="C328" s="4">
        <v>276000</v>
      </c>
      <c r="D328" t="b">
        <v>1</v>
      </c>
    </row>
    <row r="329" spans="1:4" x14ac:dyDescent="0.2">
      <c r="A329" t="s">
        <v>333</v>
      </c>
      <c r="B329" s="3">
        <f ca="1">TODAY()-890</f>
        <v>43717</v>
      </c>
      <c r="C329" s="4">
        <v>291000</v>
      </c>
      <c r="D329" t="b">
        <v>0</v>
      </c>
    </row>
    <row r="330" spans="1:4" x14ac:dyDescent="0.2">
      <c r="A330" t="s">
        <v>334</v>
      </c>
      <c r="B330" s="3">
        <f ca="1">TODAY()-2188</f>
        <v>42419</v>
      </c>
      <c r="C330" s="4">
        <v>332000</v>
      </c>
      <c r="D330" t="b">
        <v>0</v>
      </c>
    </row>
    <row r="331" spans="1:4" x14ac:dyDescent="0.2">
      <c r="A331" t="s">
        <v>335</v>
      </c>
      <c r="B331" s="3">
        <f ca="1">TODAY()-3646</f>
        <v>40961</v>
      </c>
      <c r="C331" s="4">
        <v>317000</v>
      </c>
      <c r="D331" t="b">
        <v>0</v>
      </c>
    </row>
    <row r="332" spans="1:4" x14ac:dyDescent="0.2">
      <c r="A332" t="s">
        <v>336</v>
      </c>
      <c r="B332" s="3">
        <f ca="1">TODAY()-1028</f>
        <v>43579</v>
      </c>
      <c r="C332" s="4">
        <v>215000</v>
      </c>
      <c r="D332" t="b">
        <v>0</v>
      </c>
    </row>
    <row r="333" spans="1:4" x14ac:dyDescent="0.2">
      <c r="A333" t="s">
        <v>337</v>
      </c>
      <c r="B333" s="3">
        <f ca="1">TODAY()-1609</f>
        <v>42998</v>
      </c>
      <c r="C333" s="4">
        <v>280000</v>
      </c>
      <c r="D333" t="b">
        <v>1</v>
      </c>
    </row>
    <row r="334" spans="1:4" x14ac:dyDescent="0.2">
      <c r="A334" t="s">
        <v>338</v>
      </c>
      <c r="B334" s="3">
        <f ca="1">TODAY()-145</f>
        <v>44462</v>
      </c>
      <c r="C334" s="4">
        <v>245000</v>
      </c>
      <c r="D334" t="b">
        <v>0</v>
      </c>
    </row>
    <row r="335" spans="1:4" x14ac:dyDescent="0.2">
      <c r="A335" t="s">
        <v>339</v>
      </c>
      <c r="B335" s="3">
        <f ca="1">TODAY()-1916</f>
        <v>42691</v>
      </c>
      <c r="C335" s="4">
        <v>204000</v>
      </c>
      <c r="D335" t="b">
        <v>0</v>
      </c>
    </row>
    <row r="336" spans="1:4" x14ac:dyDescent="0.2">
      <c r="A336" t="s">
        <v>340</v>
      </c>
      <c r="B336" s="3">
        <f ca="1">TODAY()-1191</f>
        <v>43416</v>
      </c>
      <c r="C336" s="4">
        <v>272000</v>
      </c>
      <c r="D336" t="b">
        <v>0</v>
      </c>
    </row>
    <row r="337" spans="1:4" x14ac:dyDescent="0.2">
      <c r="A337" t="s">
        <v>341</v>
      </c>
      <c r="B337" s="3">
        <f ca="1">TODAY()-1044</f>
        <v>43563</v>
      </c>
      <c r="C337" s="4">
        <v>263000</v>
      </c>
      <c r="D337" t="b">
        <v>1</v>
      </c>
    </row>
    <row r="338" spans="1:4" x14ac:dyDescent="0.2">
      <c r="A338" t="s">
        <v>342</v>
      </c>
      <c r="B338" s="3">
        <f ca="1">TODAY()-830</f>
        <v>43777</v>
      </c>
      <c r="C338" s="4">
        <v>307000</v>
      </c>
      <c r="D338" t="b">
        <v>0</v>
      </c>
    </row>
    <row r="339" spans="1:4" x14ac:dyDescent="0.2">
      <c r="A339" t="s">
        <v>343</v>
      </c>
      <c r="B339" s="3">
        <f ca="1">TODAY()-3982</f>
        <v>40625</v>
      </c>
      <c r="C339" s="4">
        <v>293000</v>
      </c>
      <c r="D339" t="b">
        <v>1</v>
      </c>
    </row>
    <row r="340" spans="1:4" x14ac:dyDescent="0.2">
      <c r="A340" t="s">
        <v>344</v>
      </c>
      <c r="B340" s="3">
        <f ca="1">TODAY()-3432</f>
        <v>41175</v>
      </c>
      <c r="C340" s="4">
        <v>333000</v>
      </c>
      <c r="D340" t="b">
        <v>0</v>
      </c>
    </row>
    <row r="341" spans="1:4" x14ac:dyDescent="0.2">
      <c r="A341" t="s">
        <v>345</v>
      </c>
      <c r="B341" s="3">
        <f ca="1">TODAY()-4426</f>
        <v>40181</v>
      </c>
      <c r="C341" s="4">
        <v>263000</v>
      </c>
      <c r="D341" t="b">
        <v>1</v>
      </c>
    </row>
    <row r="342" spans="1:4" x14ac:dyDescent="0.2">
      <c r="A342" t="s">
        <v>346</v>
      </c>
      <c r="B342" s="3">
        <f ca="1">TODAY()-1151</f>
        <v>43456</v>
      </c>
      <c r="C342" s="4">
        <v>200000</v>
      </c>
      <c r="D342" t="b">
        <v>0</v>
      </c>
    </row>
    <row r="343" spans="1:4" x14ac:dyDescent="0.2">
      <c r="A343" t="s">
        <v>347</v>
      </c>
      <c r="B343" s="3">
        <f ca="1">TODAY()-3223</f>
        <v>41384</v>
      </c>
      <c r="C343" s="4">
        <v>327000</v>
      </c>
      <c r="D343" t="b">
        <v>0</v>
      </c>
    </row>
    <row r="344" spans="1:4" x14ac:dyDescent="0.2">
      <c r="A344" t="s">
        <v>348</v>
      </c>
      <c r="B344" s="3">
        <f ca="1">TODAY()-2788</f>
        <v>41819</v>
      </c>
      <c r="C344" s="4">
        <v>332000</v>
      </c>
      <c r="D344" t="b">
        <v>1</v>
      </c>
    </row>
    <row r="345" spans="1:4" x14ac:dyDescent="0.2">
      <c r="A345" t="s">
        <v>349</v>
      </c>
      <c r="B345" s="3">
        <f ca="1">TODAY()-2535</f>
        <v>42072</v>
      </c>
      <c r="C345" s="4">
        <v>314000</v>
      </c>
      <c r="D345" t="b">
        <v>1</v>
      </c>
    </row>
    <row r="346" spans="1:4" x14ac:dyDescent="0.2">
      <c r="A346" t="s">
        <v>350</v>
      </c>
      <c r="B346" s="3">
        <f ca="1">TODAY()-1526</f>
        <v>43081</v>
      </c>
      <c r="C346" s="4">
        <v>219000</v>
      </c>
      <c r="D346" t="b">
        <v>0</v>
      </c>
    </row>
    <row r="347" spans="1:4" x14ac:dyDescent="0.2">
      <c r="A347" t="s">
        <v>351</v>
      </c>
      <c r="B347" s="3">
        <f ca="1">TODAY()-2576</f>
        <v>42031</v>
      </c>
      <c r="C347" s="4">
        <v>290000</v>
      </c>
      <c r="D347" t="b">
        <v>1</v>
      </c>
    </row>
    <row r="348" spans="1:4" x14ac:dyDescent="0.2">
      <c r="A348" t="s">
        <v>352</v>
      </c>
      <c r="B348" s="3">
        <f ca="1">TODAY()-3993</f>
        <v>40614</v>
      </c>
      <c r="C348" s="4">
        <v>217000</v>
      </c>
      <c r="D348" t="b">
        <v>0</v>
      </c>
    </row>
    <row r="349" spans="1:4" x14ac:dyDescent="0.2">
      <c r="A349" t="s">
        <v>353</v>
      </c>
      <c r="B349" s="3">
        <f ca="1">TODAY()-2359</f>
        <v>42248</v>
      </c>
      <c r="C349" s="4">
        <v>343000</v>
      </c>
      <c r="D349" t="b">
        <v>1</v>
      </c>
    </row>
    <row r="350" spans="1:4" x14ac:dyDescent="0.2">
      <c r="A350" t="s">
        <v>354</v>
      </c>
      <c r="B350" s="3">
        <f ca="1">TODAY()-1047</f>
        <v>43560</v>
      </c>
      <c r="C350" s="4">
        <v>329000</v>
      </c>
      <c r="D350" t="b">
        <v>1</v>
      </c>
    </row>
    <row r="351" spans="1:4" x14ac:dyDescent="0.2">
      <c r="A351" t="s">
        <v>355</v>
      </c>
      <c r="B351" s="3">
        <f ca="1">TODAY()-3986</f>
        <v>40621</v>
      </c>
      <c r="C351" s="4">
        <v>235000</v>
      </c>
      <c r="D351" t="b">
        <v>0</v>
      </c>
    </row>
    <row r="352" spans="1:4" x14ac:dyDescent="0.2">
      <c r="A352" t="s">
        <v>356</v>
      </c>
      <c r="B352" s="3">
        <f ca="1">TODAY()-192</f>
        <v>44415</v>
      </c>
      <c r="C352" s="4">
        <v>317000</v>
      </c>
      <c r="D352" t="b">
        <v>0</v>
      </c>
    </row>
    <row r="353" spans="1:4" x14ac:dyDescent="0.2">
      <c r="A353" t="s">
        <v>357</v>
      </c>
      <c r="B353" s="3">
        <f ca="1">TODAY()-3588</f>
        <v>41019</v>
      </c>
      <c r="C353" s="4">
        <v>335000</v>
      </c>
      <c r="D353" t="b">
        <v>1</v>
      </c>
    </row>
    <row r="354" spans="1:4" x14ac:dyDescent="0.2">
      <c r="A354" t="s">
        <v>358</v>
      </c>
      <c r="B354" s="3">
        <f ca="1">TODAY()-2984</f>
        <v>41623</v>
      </c>
      <c r="C354" s="4">
        <v>246000</v>
      </c>
      <c r="D354" t="b">
        <v>0</v>
      </c>
    </row>
    <row r="355" spans="1:4" x14ac:dyDescent="0.2">
      <c r="A355" t="s">
        <v>359</v>
      </c>
      <c r="B355" s="3">
        <f ca="1">TODAY()-1005</f>
        <v>43602</v>
      </c>
      <c r="C355" s="4">
        <v>249000</v>
      </c>
      <c r="D355" t="b">
        <v>0</v>
      </c>
    </row>
    <row r="356" spans="1:4" x14ac:dyDescent="0.2">
      <c r="A356" t="s">
        <v>360</v>
      </c>
      <c r="B356" s="3">
        <f ca="1">TODAY()-2489</f>
        <v>42118</v>
      </c>
      <c r="C356" s="4">
        <v>300000</v>
      </c>
      <c r="D356" t="b">
        <v>1</v>
      </c>
    </row>
    <row r="357" spans="1:4" x14ac:dyDescent="0.2">
      <c r="A357" t="s">
        <v>361</v>
      </c>
      <c r="B357" s="3">
        <f ca="1">TODAY()-3441</f>
        <v>41166</v>
      </c>
      <c r="C357" s="4">
        <v>330000</v>
      </c>
      <c r="D357" t="b">
        <v>0</v>
      </c>
    </row>
    <row r="358" spans="1:4" x14ac:dyDescent="0.2">
      <c r="A358" t="s">
        <v>362</v>
      </c>
      <c r="B358" s="3">
        <f ca="1">TODAY()-4247</f>
        <v>40360</v>
      </c>
      <c r="C358" s="4">
        <v>317000</v>
      </c>
      <c r="D358" t="b">
        <v>0</v>
      </c>
    </row>
    <row r="359" spans="1:4" x14ac:dyDescent="0.2">
      <c r="A359" t="s">
        <v>363</v>
      </c>
      <c r="B359" s="3">
        <f ca="1">TODAY()-3156</f>
        <v>41451</v>
      </c>
      <c r="C359" s="4">
        <v>286000</v>
      </c>
      <c r="D359" t="b">
        <v>0</v>
      </c>
    </row>
    <row r="360" spans="1:4" x14ac:dyDescent="0.2">
      <c r="A360" t="s">
        <v>364</v>
      </c>
      <c r="B360" s="3">
        <f ca="1">TODAY()-2257</f>
        <v>42350</v>
      </c>
      <c r="C360" s="4">
        <v>330000</v>
      </c>
      <c r="D360" t="b">
        <v>0</v>
      </c>
    </row>
    <row r="361" spans="1:4" x14ac:dyDescent="0.2">
      <c r="A361" t="s">
        <v>365</v>
      </c>
      <c r="B361" s="3">
        <f ca="1">TODAY()-2718</f>
        <v>41889</v>
      </c>
      <c r="C361" s="4">
        <v>210000</v>
      </c>
      <c r="D361" t="b">
        <v>0</v>
      </c>
    </row>
    <row r="362" spans="1:4" x14ac:dyDescent="0.2">
      <c r="A362" t="s">
        <v>366</v>
      </c>
      <c r="B362" s="3">
        <f ca="1">TODAY()-2658</f>
        <v>41949</v>
      </c>
      <c r="C362" s="4">
        <v>276000</v>
      </c>
      <c r="D362" t="b">
        <v>0</v>
      </c>
    </row>
    <row r="363" spans="1:4" x14ac:dyDescent="0.2">
      <c r="A363" t="s">
        <v>367</v>
      </c>
      <c r="B363" s="3">
        <f ca="1">TODAY()-259</f>
        <v>44348</v>
      </c>
      <c r="C363" s="4">
        <v>223000</v>
      </c>
      <c r="D363" t="b">
        <v>0</v>
      </c>
    </row>
    <row r="364" spans="1:4" x14ac:dyDescent="0.2">
      <c r="A364" t="s">
        <v>368</v>
      </c>
      <c r="B364" s="3">
        <f ca="1">TODAY()-2328</f>
        <v>42279</v>
      </c>
      <c r="C364" s="4">
        <v>252000</v>
      </c>
      <c r="D364" t="b">
        <v>1</v>
      </c>
    </row>
    <row r="365" spans="1:4" x14ac:dyDescent="0.2">
      <c r="A365" t="s">
        <v>369</v>
      </c>
      <c r="B365" s="3">
        <f ca="1">TODAY()-4498</f>
        <v>40109</v>
      </c>
      <c r="C365" s="4">
        <v>244000</v>
      </c>
      <c r="D365" t="b">
        <v>0</v>
      </c>
    </row>
    <row r="366" spans="1:4" x14ac:dyDescent="0.2">
      <c r="A366" t="s">
        <v>370</v>
      </c>
      <c r="B366" s="3">
        <f ca="1">TODAY()-648</f>
        <v>43959</v>
      </c>
      <c r="C366" s="4">
        <v>230000</v>
      </c>
      <c r="D366" t="b">
        <v>1</v>
      </c>
    </row>
    <row r="367" spans="1:4" x14ac:dyDescent="0.2">
      <c r="A367" t="s">
        <v>371</v>
      </c>
      <c r="B367" s="3">
        <f ca="1">TODAY()-1202</f>
        <v>43405</v>
      </c>
      <c r="C367" s="4">
        <v>310000</v>
      </c>
      <c r="D367" t="b">
        <v>0</v>
      </c>
    </row>
    <row r="368" spans="1:4" x14ac:dyDescent="0.2">
      <c r="A368" t="s">
        <v>372</v>
      </c>
      <c r="B368" s="3">
        <f ca="1">TODAY()-3194</f>
        <v>41413</v>
      </c>
      <c r="C368" s="4">
        <v>344000</v>
      </c>
      <c r="D368" t="b">
        <v>0</v>
      </c>
    </row>
    <row r="369" spans="1:4" x14ac:dyDescent="0.2">
      <c r="A369" t="s">
        <v>373</v>
      </c>
      <c r="B369" s="3">
        <f ca="1">TODAY()-2147</f>
        <v>42460</v>
      </c>
      <c r="C369" s="4">
        <v>209000</v>
      </c>
      <c r="D369" t="b">
        <v>0</v>
      </c>
    </row>
    <row r="370" spans="1:4" x14ac:dyDescent="0.2">
      <c r="A370" t="s">
        <v>374</v>
      </c>
      <c r="B370" s="3">
        <f ca="1">TODAY()-3711</f>
        <v>40896</v>
      </c>
      <c r="C370" s="4">
        <v>309000</v>
      </c>
      <c r="D370" t="b">
        <v>0</v>
      </c>
    </row>
    <row r="371" spans="1:4" x14ac:dyDescent="0.2">
      <c r="A371" t="s">
        <v>375</v>
      </c>
      <c r="B371" s="3">
        <f ca="1">TODAY()-3547</f>
        <v>41060</v>
      </c>
      <c r="C371" s="4">
        <v>233000</v>
      </c>
      <c r="D371" t="b">
        <v>0</v>
      </c>
    </row>
    <row r="372" spans="1:4" x14ac:dyDescent="0.2">
      <c r="A372" t="s">
        <v>376</v>
      </c>
      <c r="B372" s="3">
        <f ca="1">TODAY()-1237</f>
        <v>43370</v>
      </c>
      <c r="C372" s="4">
        <v>342000</v>
      </c>
      <c r="D372" t="b">
        <v>0</v>
      </c>
    </row>
    <row r="373" spans="1:4" x14ac:dyDescent="0.2">
      <c r="A373" t="s">
        <v>377</v>
      </c>
      <c r="B373" s="3">
        <f ca="1">TODAY()-3705</f>
        <v>40902</v>
      </c>
      <c r="C373" s="4">
        <v>348000</v>
      </c>
      <c r="D373" t="b">
        <v>0</v>
      </c>
    </row>
    <row r="374" spans="1:4" x14ac:dyDescent="0.2">
      <c r="A374" t="s">
        <v>378</v>
      </c>
      <c r="B374" s="3">
        <f ca="1">TODAY()-260</f>
        <v>44347</v>
      </c>
      <c r="C374" s="4">
        <v>265000</v>
      </c>
      <c r="D374" t="b">
        <v>1</v>
      </c>
    </row>
    <row r="375" spans="1:4" x14ac:dyDescent="0.2">
      <c r="A375" t="s">
        <v>379</v>
      </c>
      <c r="B375" s="3">
        <f ca="1">TODAY()-2491</f>
        <v>42116</v>
      </c>
      <c r="C375" s="4">
        <v>258000</v>
      </c>
      <c r="D375" t="b">
        <v>0</v>
      </c>
    </row>
    <row r="376" spans="1:4" x14ac:dyDescent="0.2">
      <c r="A376" t="s">
        <v>380</v>
      </c>
      <c r="B376" s="3">
        <f ca="1">TODAY()-2239</f>
        <v>42368</v>
      </c>
      <c r="C376" s="4">
        <v>248000</v>
      </c>
      <c r="D376" t="b">
        <v>0</v>
      </c>
    </row>
    <row r="377" spans="1:4" x14ac:dyDescent="0.2">
      <c r="A377" t="s">
        <v>381</v>
      </c>
      <c r="B377" s="3">
        <f ca="1">TODAY()-2916</f>
        <v>41691</v>
      </c>
      <c r="C377" s="4">
        <v>232000</v>
      </c>
      <c r="D377" t="b">
        <v>0</v>
      </c>
    </row>
    <row r="378" spans="1:4" x14ac:dyDescent="0.2">
      <c r="A378" t="s">
        <v>382</v>
      </c>
      <c r="B378" s="3">
        <f ca="1">TODAY()-4469</f>
        <v>40138</v>
      </c>
      <c r="C378" s="4">
        <v>250000</v>
      </c>
      <c r="D378" t="b">
        <v>0</v>
      </c>
    </row>
    <row r="379" spans="1:4" x14ac:dyDescent="0.2">
      <c r="A379" t="s">
        <v>383</v>
      </c>
      <c r="B379" s="3">
        <f ca="1">TODAY()-1290</f>
        <v>43317</v>
      </c>
      <c r="C379" s="4">
        <v>283000</v>
      </c>
      <c r="D379" t="b">
        <v>0</v>
      </c>
    </row>
    <row r="380" spans="1:4" x14ac:dyDescent="0.2">
      <c r="A380" t="s">
        <v>384</v>
      </c>
      <c r="B380" s="3">
        <f ca="1">TODAY()-726</f>
        <v>43881</v>
      </c>
      <c r="C380" s="4">
        <v>328000</v>
      </c>
      <c r="D380" t="b">
        <v>0</v>
      </c>
    </row>
    <row r="381" spans="1:4" x14ac:dyDescent="0.2">
      <c r="A381" t="s">
        <v>385</v>
      </c>
      <c r="B381" s="3">
        <f ca="1">TODAY()-3925</f>
        <v>40682</v>
      </c>
      <c r="C381" s="4">
        <v>245000</v>
      </c>
      <c r="D381" t="b">
        <v>1</v>
      </c>
    </row>
    <row r="382" spans="1:4" x14ac:dyDescent="0.2">
      <c r="A382" t="s">
        <v>386</v>
      </c>
      <c r="B382" s="3">
        <f ca="1">TODAY()-2136</f>
        <v>42471</v>
      </c>
      <c r="C382" s="4">
        <v>211000</v>
      </c>
      <c r="D382" t="b">
        <v>0</v>
      </c>
    </row>
    <row r="383" spans="1:4" x14ac:dyDescent="0.2">
      <c r="A383" t="s">
        <v>387</v>
      </c>
      <c r="B383" s="3">
        <f ca="1">TODAY()-220</f>
        <v>44387</v>
      </c>
      <c r="C383" s="4">
        <v>241000</v>
      </c>
      <c r="D383" t="b">
        <v>0</v>
      </c>
    </row>
    <row r="384" spans="1:4" x14ac:dyDescent="0.2">
      <c r="A384" t="s">
        <v>388</v>
      </c>
      <c r="B384" s="3">
        <f ca="1">TODAY()-736</f>
        <v>43871</v>
      </c>
      <c r="C384" s="4">
        <v>315000</v>
      </c>
      <c r="D384" t="b">
        <v>0</v>
      </c>
    </row>
    <row r="385" spans="1:4" x14ac:dyDescent="0.2">
      <c r="A385" t="s">
        <v>389</v>
      </c>
      <c r="B385" s="3">
        <f ca="1">TODAY()-1502</f>
        <v>43105</v>
      </c>
      <c r="C385" s="4">
        <v>271000</v>
      </c>
      <c r="D385" t="b">
        <v>0</v>
      </c>
    </row>
    <row r="386" spans="1:4" x14ac:dyDescent="0.2">
      <c r="A386" t="s">
        <v>390</v>
      </c>
      <c r="B386" s="3">
        <f ca="1">TODAY()-212</f>
        <v>44395</v>
      </c>
      <c r="C386" s="4">
        <v>211000</v>
      </c>
      <c r="D386" t="b">
        <v>0</v>
      </c>
    </row>
    <row r="387" spans="1:4" x14ac:dyDescent="0.2">
      <c r="A387" t="s">
        <v>391</v>
      </c>
      <c r="B387" s="3">
        <f ca="1">TODAY()-2852</f>
        <v>41755</v>
      </c>
      <c r="C387" s="4">
        <v>290000</v>
      </c>
      <c r="D387" t="b">
        <v>0</v>
      </c>
    </row>
    <row r="388" spans="1:4" x14ac:dyDescent="0.2">
      <c r="A388" t="s">
        <v>392</v>
      </c>
      <c r="B388" s="3">
        <f ca="1">TODAY()-4196</f>
        <v>40411</v>
      </c>
      <c r="C388" s="4">
        <v>303000</v>
      </c>
      <c r="D388" t="b">
        <v>0</v>
      </c>
    </row>
    <row r="389" spans="1:4" x14ac:dyDescent="0.2">
      <c r="A389" t="s">
        <v>393</v>
      </c>
      <c r="B389" s="3">
        <f ca="1">TODAY()-4309</f>
        <v>40298</v>
      </c>
      <c r="C389" s="4">
        <v>269000</v>
      </c>
      <c r="D389" t="b">
        <v>0</v>
      </c>
    </row>
    <row r="390" spans="1:4" x14ac:dyDescent="0.2">
      <c r="A390" t="s">
        <v>394</v>
      </c>
      <c r="B390" s="3">
        <f ca="1">TODAY()-2416</f>
        <v>42191</v>
      </c>
      <c r="C390" s="4">
        <v>307000</v>
      </c>
      <c r="D390" t="b">
        <v>0</v>
      </c>
    </row>
    <row r="391" spans="1:4" x14ac:dyDescent="0.2">
      <c r="A391" t="s">
        <v>395</v>
      </c>
      <c r="B391" s="3">
        <f ca="1">TODAY()-3884</f>
        <v>40723</v>
      </c>
      <c r="C391" s="4">
        <v>331000</v>
      </c>
      <c r="D391" t="b">
        <v>1</v>
      </c>
    </row>
    <row r="392" spans="1:4" x14ac:dyDescent="0.2">
      <c r="A392" t="s">
        <v>396</v>
      </c>
      <c r="B392" s="3">
        <f ca="1">TODAY()-1978</f>
        <v>42629</v>
      </c>
      <c r="C392" s="4">
        <v>305000</v>
      </c>
      <c r="D392" t="b">
        <v>1</v>
      </c>
    </row>
    <row r="393" spans="1:4" x14ac:dyDescent="0.2">
      <c r="A393" t="s">
        <v>397</v>
      </c>
      <c r="B393" s="3">
        <f ca="1">TODAY()-1784</f>
        <v>42823</v>
      </c>
      <c r="C393" s="4">
        <v>245000</v>
      </c>
      <c r="D393" t="b">
        <v>0</v>
      </c>
    </row>
    <row r="394" spans="1:4" x14ac:dyDescent="0.2">
      <c r="A394" t="s">
        <v>398</v>
      </c>
      <c r="B394" s="3">
        <f ca="1">TODAY()-369</f>
        <v>44238</v>
      </c>
      <c r="C394" s="4">
        <v>232000</v>
      </c>
      <c r="D394" t="b">
        <v>0</v>
      </c>
    </row>
    <row r="395" spans="1:4" x14ac:dyDescent="0.2">
      <c r="A395" t="s">
        <v>399</v>
      </c>
      <c r="B395" s="3">
        <f ca="1">TODAY()-3210</f>
        <v>41397</v>
      </c>
      <c r="C395" s="4">
        <v>280000</v>
      </c>
      <c r="D395" t="b">
        <v>0</v>
      </c>
    </row>
    <row r="396" spans="1:4" x14ac:dyDescent="0.2">
      <c r="A396" t="s">
        <v>400</v>
      </c>
      <c r="B396" s="3">
        <f ca="1">TODAY()-1765</f>
        <v>42842</v>
      </c>
      <c r="C396" s="4">
        <v>265000</v>
      </c>
      <c r="D396" t="b">
        <v>1</v>
      </c>
    </row>
    <row r="397" spans="1:4" x14ac:dyDescent="0.2">
      <c r="A397" t="s">
        <v>401</v>
      </c>
      <c r="B397" s="3">
        <f ca="1">TODAY()-1824</f>
        <v>42783</v>
      </c>
      <c r="C397" s="4">
        <v>224000</v>
      </c>
      <c r="D397" t="b">
        <v>1</v>
      </c>
    </row>
    <row r="398" spans="1:4" x14ac:dyDescent="0.2">
      <c r="A398" t="s">
        <v>402</v>
      </c>
      <c r="B398" s="3">
        <f ca="1">TODAY()-2596</f>
        <v>42011</v>
      </c>
      <c r="C398" s="4">
        <v>228000</v>
      </c>
      <c r="D398" t="b">
        <v>0</v>
      </c>
    </row>
    <row r="399" spans="1:4" x14ac:dyDescent="0.2">
      <c r="A399" t="s">
        <v>403</v>
      </c>
      <c r="B399" s="3">
        <f ca="1">TODAY()-2705</f>
        <v>41902</v>
      </c>
      <c r="C399" s="4">
        <v>319000</v>
      </c>
      <c r="D399" t="b">
        <v>0</v>
      </c>
    </row>
    <row r="400" spans="1:4" x14ac:dyDescent="0.2">
      <c r="A400" t="s">
        <v>404</v>
      </c>
      <c r="B400" s="3">
        <f ca="1">TODAY()-2921</f>
        <v>41686</v>
      </c>
      <c r="C400" s="4">
        <v>287000</v>
      </c>
      <c r="D400" t="b">
        <v>0</v>
      </c>
    </row>
    <row r="401" spans="1:4" x14ac:dyDescent="0.2">
      <c r="A401" t="s">
        <v>405</v>
      </c>
      <c r="B401" s="3">
        <f ca="1">TODAY()-769</f>
        <v>43838</v>
      </c>
      <c r="C401" s="4">
        <v>220000</v>
      </c>
      <c r="D401" t="b">
        <v>0</v>
      </c>
    </row>
    <row r="402" spans="1:4" x14ac:dyDescent="0.2">
      <c r="A402" t="s">
        <v>406</v>
      </c>
      <c r="B402" s="3">
        <f ca="1">TODAY()-749</f>
        <v>43858</v>
      </c>
      <c r="C402" s="4">
        <v>311000</v>
      </c>
      <c r="D402" t="b">
        <v>0</v>
      </c>
    </row>
    <row r="403" spans="1:4" x14ac:dyDescent="0.2">
      <c r="A403" t="s">
        <v>407</v>
      </c>
      <c r="B403" s="3">
        <f ca="1">TODAY()-2445</f>
        <v>42162</v>
      </c>
      <c r="C403" s="4">
        <v>224000</v>
      </c>
      <c r="D403" t="b">
        <v>0</v>
      </c>
    </row>
    <row r="404" spans="1:4" x14ac:dyDescent="0.2">
      <c r="A404" t="s">
        <v>408</v>
      </c>
      <c r="B404" s="3">
        <f ca="1">TODAY()-2542</f>
        <v>42065</v>
      </c>
      <c r="C404" s="4">
        <v>247000</v>
      </c>
      <c r="D404" t="b">
        <v>0</v>
      </c>
    </row>
    <row r="405" spans="1:4" x14ac:dyDescent="0.2">
      <c r="A405" t="s">
        <v>409</v>
      </c>
      <c r="B405" s="3">
        <f ca="1">TODAY()-2556</f>
        <v>42051</v>
      </c>
      <c r="C405" s="4">
        <v>301000</v>
      </c>
      <c r="D405" t="b">
        <v>0</v>
      </c>
    </row>
    <row r="406" spans="1:4" x14ac:dyDescent="0.2">
      <c r="A406" t="s">
        <v>410</v>
      </c>
      <c r="B406" s="3">
        <f ca="1">TODAY()-782</f>
        <v>43825</v>
      </c>
      <c r="C406" s="4">
        <v>288000</v>
      </c>
      <c r="D406" t="b">
        <v>0</v>
      </c>
    </row>
    <row r="407" spans="1:4" x14ac:dyDescent="0.2">
      <c r="A407" t="s">
        <v>411</v>
      </c>
      <c r="B407" s="3">
        <f ca="1">TODAY()-1012</f>
        <v>43595</v>
      </c>
      <c r="C407" s="4">
        <v>314000</v>
      </c>
      <c r="D407" t="b">
        <v>0</v>
      </c>
    </row>
    <row r="408" spans="1:4" x14ac:dyDescent="0.2">
      <c r="A408" t="s">
        <v>412</v>
      </c>
      <c r="B408" s="3">
        <f ca="1">TODAY()-968</f>
        <v>43639</v>
      </c>
      <c r="C408" s="4">
        <v>322000</v>
      </c>
      <c r="D408" t="b">
        <v>0</v>
      </c>
    </row>
    <row r="409" spans="1:4" x14ac:dyDescent="0.2">
      <c r="A409" t="s">
        <v>413</v>
      </c>
      <c r="B409" s="3">
        <f ca="1">TODAY()-70</f>
        <v>44537</v>
      </c>
      <c r="C409" s="4">
        <v>320000</v>
      </c>
      <c r="D409" t="b">
        <v>0</v>
      </c>
    </row>
    <row r="410" spans="1:4" x14ac:dyDescent="0.2">
      <c r="A410" t="s">
        <v>414</v>
      </c>
      <c r="B410" s="3">
        <f ca="1">TODAY()-2301</f>
        <v>42306</v>
      </c>
      <c r="C410" s="4">
        <v>265000</v>
      </c>
      <c r="D410" t="b">
        <v>0</v>
      </c>
    </row>
    <row r="411" spans="1:4" x14ac:dyDescent="0.2">
      <c r="A411" t="s">
        <v>415</v>
      </c>
      <c r="B411" s="3">
        <f ca="1">TODAY()-1935</f>
        <v>42672</v>
      </c>
      <c r="C411" s="4">
        <v>212000</v>
      </c>
      <c r="D411" t="b">
        <v>0</v>
      </c>
    </row>
    <row r="412" spans="1:4" x14ac:dyDescent="0.2">
      <c r="A412" t="s">
        <v>416</v>
      </c>
      <c r="B412" s="3">
        <f ca="1">TODAY()-3609</f>
        <v>40998</v>
      </c>
      <c r="C412" s="4">
        <v>326000</v>
      </c>
      <c r="D412" t="b">
        <v>0</v>
      </c>
    </row>
    <row r="413" spans="1:4" x14ac:dyDescent="0.2">
      <c r="A413" t="s">
        <v>417</v>
      </c>
      <c r="B413" s="3">
        <f ca="1">TODAY()-561</f>
        <v>44046</v>
      </c>
      <c r="C413" s="4">
        <v>337000</v>
      </c>
      <c r="D413" t="b">
        <v>0</v>
      </c>
    </row>
    <row r="414" spans="1:4" x14ac:dyDescent="0.2">
      <c r="A414" t="s">
        <v>418</v>
      </c>
      <c r="B414" s="3">
        <f ca="1">TODAY()-1267</f>
        <v>43340</v>
      </c>
      <c r="C414" s="4">
        <v>342000</v>
      </c>
      <c r="D414" t="b">
        <v>1</v>
      </c>
    </row>
    <row r="415" spans="1:4" x14ac:dyDescent="0.2">
      <c r="A415" t="s">
        <v>419</v>
      </c>
      <c r="B415" s="3">
        <f ca="1">TODAY()-2326</f>
        <v>42281</v>
      </c>
      <c r="C415" s="4">
        <v>203000</v>
      </c>
      <c r="D415" t="b">
        <v>0</v>
      </c>
    </row>
    <row r="416" spans="1:4" x14ac:dyDescent="0.2">
      <c r="A416" t="s">
        <v>420</v>
      </c>
      <c r="B416" s="3">
        <f ca="1">TODAY()-3419</f>
        <v>41188</v>
      </c>
      <c r="C416" s="4">
        <v>268000</v>
      </c>
      <c r="D416" t="b">
        <v>0</v>
      </c>
    </row>
    <row r="417" spans="1:4" x14ac:dyDescent="0.2">
      <c r="A417" t="s">
        <v>421</v>
      </c>
      <c r="B417" s="3">
        <f ca="1">TODAY()-1828</f>
        <v>42779</v>
      </c>
      <c r="C417" s="4">
        <v>215000</v>
      </c>
      <c r="D417" t="b">
        <v>0</v>
      </c>
    </row>
    <row r="418" spans="1:4" x14ac:dyDescent="0.2">
      <c r="A418" t="s">
        <v>422</v>
      </c>
      <c r="B418" s="3">
        <f ca="1">TODAY()-1147</f>
        <v>43460</v>
      </c>
      <c r="C418" s="4">
        <v>207000</v>
      </c>
      <c r="D418" t="b">
        <v>0</v>
      </c>
    </row>
    <row r="419" spans="1:4" x14ac:dyDescent="0.2">
      <c r="A419" t="s">
        <v>423</v>
      </c>
      <c r="B419" s="3">
        <f ca="1">TODAY()-4177</f>
        <v>40430</v>
      </c>
      <c r="C419" s="4">
        <v>333000</v>
      </c>
      <c r="D419" t="b">
        <v>0</v>
      </c>
    </row>
    <row r="420" spans="1:4" x14ac:dyDescent="0.2">
      <c r="A420" t="s">
        <v>424</v>
      </c>
      <c r="B420" s="3">
        <f ca="1">TODAY()-2597</f>
        <v>42010</v>
      </c>
      <c r="C420" s="4">
        <v>249000</v>
      </c>
      <c r="D420" t="b">
        <v>0</v>
      </c>
    </row>
    <row r="421" spans="1:4" x14ac:dyDescent="0.2">
      <c r="A421" t="s">
        <v>425</v>
      </c>
      <c r="B421" s="3">
        <f ca="1">TODAY()-1962</f>
        <v>42645</v>
      </c>
      <c r="C421" s="4">
        <v>335000</v>
      </c>
      <c r="D421" t="b">
        <v>1</v>
      </c>
    </row>
    <row r="422" spans="1:4" x14ac:dyDescent="0.2">
      <c r="A422" t="s">
        <v>426</v>
      </c>
      <c r="B422" s="3">
        <f ca="1">TODAY()-844</f>
        <v>43763</v>
      </c>
      <c r="C422" s="4">
        <v>292000</v>
      </c>
      <c r="D422" t="b">
        <v>0</v>
      </c>
    </row>
    <row r="423" spans="1:4" x14ac:dyDescent="0.2">
      <c r="A423" t="s">
        <v>427</v>
      </c>
      <c r="B423" s="3">
        <f ca="1">TODAY()-802</f>
        <v>43805</v>
      </c>
      <c r="C423" s="4">
        <v>345000</v>
      </c>
      <c r="D423" t="b">
        <v>1</v>
      </c>
    </row>
    <row r="424" spans="1:4" x14ac:dyDescent="0.2">
      <c r="A424" t="s">
        <v>428</v>
      </c>
      <c r="B424" s="3">
        <f ca="1">TODAY()-2354</f>
        <v>42253</v>
      </c>
      <c r="C424" s="4">
        <v>293000</v>
      </c>
      <c r="D424" t="b">
        <v>1</v>
      </c>
    </row>
    <row r="425" spans="1:4" x14ac:dyDescent="0.2">
      <c r="A425" t="s">
        <v>429</v>
      </c>
      <c r="B425" s="3">
        <f ca="1">TODAY()-1485</f>
        <v>43122</v>
      </c>
      <c r="C425" s="4">
        <v>204000</v>
      </c>
      <c r="D425" t="b">
        <v>1</v>
      </c>
    </row>
    <row r="426" spans="1:4" x14ac:dyDescent="0.2">
      <c r="A426" t="s">
        <v>430</v>
      </c>
      <c r="B426" s="3">
        <f ca="1">TODAY()-383</f>
        <v>44224</v>
      </c>
      <c r="C426" s="4">
        <v>268000</v>
      </c>
      <c r="D426" t="b">
        <v>0</v>
      </c>
    </row>
    <row r="427" spans="1:4" x14ac:dyDescent="0.2">
      <c r="A427" t="s">
        <v>431</v>
      </c>
      <c r="B427" s="3">
        <f ca="1">TODAY()-2736</f>
        <v>41871</v>
      </c>
      <c r="C427" s="4">
        <v>264000</v>
      </c>
      <c r="D427" t="b">
        <v>1</v>
      </c>
    </row>
    <row r="428" spans="1:4" x14ac:dyDescent="0.2">
      <c r="A428" t="s">
        <v>432</v>
      </c>
      <c r="B428" s="3">
        <f ca="1">TODAY()-1818</f>
        <v>42789</v>
      </c>
      <c r="C428" s="4">
        <v>289000</v>
      </c>
      <c r="D428" t="b">
        <v>1</v>
      </c>
    </row>
    <row r="429" spans="1:4" x14ac:dyDescent="0.2">
      <c r="A429" t="s">
        <v>433</v>
      </c>
      <c r="B429" s="3">
        <f ca="1">TODAY()-2751</f>
        <v>41856</v>
      </c>
      <c r="C429" s="4">
        <v>282000</v>
      </c>
      <c r="D429" t="b">
        <v>1</v>
      </c>
    </row>
    <row r="430" spans="1:4" x14ac:dyDescent="0.2">
      <c r="A430" t="s">
        <v>434</v>
      </c>
      <c r="B430" s="3">
        <f ca="1">TODAY()-1956</f>
        <v>42651</v>
      </c>
      <c r="C430" s="4">
        <v>334000</v>
      </c>
      <c r="D430" t="b">
        <v>0</v>
      </c>
    </row>
    <row r="431" spans="1:4" x14ac:dyDescent="0.2">
      <c r="A431" t="s">
        <v>435</v>
      </c>
      <c r="B431" s="3">
        <f ca="1">TODAY()-3654</f>
        <v>40953</v>
      </c>
      <c r="C431" s="4">
        <v>282000</v>
      </c>
      <c r="D431" t="b">
        <v>1</v>
      </c>
    </row>
    <row r="432" spans="1:4" x14ac:dyDescent="0.2">
      <c r="A432" t="s">
        <v>436</v>
      </c>
      <c r="B432" s="3">
        <f ca="1">TODAY()-4335</f>
        <v>40272</v>
      </c>
      <c r="C432" s="4">
        <v>265000</v>
      </c>
      <c r="D432" t="b">
        <v>1</v>
      </c>
    </row>
    <row r="433" spans="1:4" x14ac:dyDescent="0.2">
      <c r="A433" t="s">
        <v>437</v>
      </c>
      <c r="B433" s="3">
        <f ca="1">TODAY()-3201</f>
        <v>41406</v>
      </c>
      <c r="C433" s="4">
        <v>212000</v>
      </c>
      <c r="D433" t="b">
        <v>1</v>
      </c>
    </row>
    <row r="434" spans="1:4" x14ac:dyDescent="0.2">
      <c r="A434" t="s">
        <v>438</v>
      </c>
      <c r="B434" s="3">
        <f ca="1">TODAY()-1823</f>
        <v>42784</v>
      </c>
      <c r="C434" s="4">
        <v>244000</v>
      </c>
      <c r="D434" t="b">
        <v>1</v>
      </c>
    </row>
    <row r="435" spans="1:4" x14ac:dyDescent="0.2">
      <c r="A435" t="s">
        <v>439</v>
      </c>
      <c r="B435" s="3">
        <f ca="1">TODAY()-2620</f>
        <v>41987</v>
      </c>
      <c r="C435" s="4">
        <v>333000</v>
      </c>
      <c r="D435" t="b">
        <v>0</v>
      </c>
    </row>
    <row r="436" spans="1:4" x14ac:dyDescent="0.2">
      <c r="A436" t="s">
        <v>440</v>
      </c>
      <c r="B436" s="3">
        <f ca="1">TODAY()-2466</f>
        <v>42141</v>
      </c>
      <c r="C436" s="4">
        <v>237000</v>
      </c>
      <c r="D436" t="b">
        <v>0</v>
      </c>
    </row>
    <row r="437" spans="1:4" x14ac:dyDescent="0.2">
      <c r="A437" t="s">
        <v>441</v>
      </c>
      <c r="B437" s="3">
        <f ca="1">TODAY()-1737</f>
        <v>42870</v>
      </c>
      <c r="C437" s="4">
        <v>327000</v>
      </c>
      <c r="D437" t="b">
        <v>0</v>
      </c>
    </row>
    <row r="438" spans="1:4" x14ac:dyDescent="0.2">
      <c r="A438" t="s">
        <v>442</v>
      </c>
      <c r="B438" s="3">
        <f ca="1">TODAY()-3322</f>
        <v>41285</v>
      </c>
      <c r="C438" s="4">
        <v>324000</v>
      </c>
      <c r="D438" t="b">
        <v>0</v>
      </c>
    </row>
    <row r="439" spans="1:4" x14ac:dyDescent="0.2">
      <c r="A439" t="s">
        <v>443</v>
      </c>
      <c r="B439" s="3">
        <f ca="1">TODAY()-1459</f>
        <v>43148</v>
      </c>
      <c r="C439" s="4">
        <v>287000</v>
      </c>
      <c r="D439" t="b">
        <v>1</v>
      </c>
    </row>
    <row r="440" spans="1:4" x14ac:dyDescent="0.2">
      <c r="A440" t="s">
        <v>444</v>
      </c>
      <c r="B440" s="3">
        <f ca="1">TODAY()-1192</f>
        <v>43415</v>
      </c>
      <c r="C440" s="4">
        <v>256000</v>
      </c>
      <c r="D440" t="b">
        <v>1</v>
      </c>
    </row>
    <row r="441" spans="1:4" x14ac:dyDescent="0.2">
      <c r="A441" t="s">
        <v>445</v>
      </c>
      <c r="B441" s="3">
        <f ca="1">TODAY()-229</f>
        <v>44378</v>
      </c>
      <c r="C441" s="4">
        <v>253000</v>
      </c>
      <c r="D441" t="b">
        <v>0</v>
      </c>
    </row>
    <row r="442" spans="1:4" x14ac:dyDescent="0.2">
      <c r="A442" t="s">
        <v>446</v>
      </c>
      <c r="B442" s="3">
        <f ca="1">TODAY()-415</f>
        <v>44192</v>
      </c>
      <c r="C442" s="4">
        <v>251000</v>
      </c>
      <c r="D442" t="b">
        <v>0</v>
      </c>
    </row>
    <row r="443" spans="1:4" x14ac:dyDescent="0.2">
      <c r="A443" t="s">
        <v>447</v>
      </c>
      <c r="B443" s="3">
        <f ca="1">TODAY()-4420</f>
        <v>40187</v>
      </c>
      <c r="C443" s="4">
        <v>329000</v>
      </c>
      <c r="D443" t="b">
        <v>1</v>
      </c>
    </row>
    <row r="444" spans="1:4" x14ac:dyDescent="0.2">
      <c r="A444" t="s">
        <v>448</v>
      </c>
      <c r="B444" s="3">
        <f ca="1">TODAY()-3661</f>
        <v>40946</v>
      </c>
      <c r="C444" s="4">
        <v>337000</v>
      </c>
      <c r="D444" t="b">
        <v>1</v>
      </c>
    </row>
    <row r="445" spans="1:4" x14ac:dyDescent="0.2">
      <c r="A445" t="s">
        <v>449</v>
      </c>
      <c r="B445" s="3">
        <f ca="1">TODAY()-2448</f>
        <v>42159</v>
      </c>
      <c r="C445" s="4">
        <v>339000</v>
      </c>
      <c r="D445" t="b">
        <v>1</v>
      </c>
    </row>
    <row r="446" spans="1:4" x14ac:dyDescent="0.2">
      <c r="A446" t="s">
        <v>450</v>
      </c>
      <c r="B446" s="3">
        <f ca="1">TODAY()-1257</f>
        <v>43350</v>
      </c>
      <c r="C446" s="4">
        <v>292000</v>
      </c>
      <c r="D446" t="b">
        <v>1</v>
      </c>
    </row>
    <row r="447" spans="1:4" x14ac:dyDescent="0.2">
      <c r="A447" t="s">
        <v>451</v>
      </c>
      <c r="B447" s="3">
        <f ca="1">TODAY()-1404</f>
        <v>43203</v>
      </c>
      <c r="C447" s="4">
        <v>303000</v>
      </c>
      <c r="D447" t="b">
        <v>1</v>
      </c>
    </row>
    <row r="448" spans="1:4" x14ac:dyDescent="0.2">
      <c r="A448" t="s">
        <v>452</v>
      </c>
      <c r="B448" s="3">
        <f ca="1">TODAY()-2736</f>
        <v>41871</v>
      </c>
      <c r="C448" s="4">
        <v>326000</v>
      </c>
      <c r="D448" t="b">
        <v>1</v>
      </c>
    </row>
    <row r="449" spans="1:4" x14ac:dyDescent="0.2">
      <c r="A449" t="s">
        <v>453</v>
      </c>
      <c r="B449" s="3">
        <f ca="1">TODAY()-3798</f>
        <v>40809</v>
      </c>
      <c r="C449" s="4">
        <v>234000</v>
      </c>
      <c r="D449" t="b">
        <v>0</v>
      </c>
    </row>
    <row r="450" spans="1:4" x14ac:dyDescent="0.2">
      <c r="A450" t="s">
        <v>454</v>
      </c>
      <c r="B450" s="3">
        <f ca="1">TODAY()-2940</f>
        <v>41667</v>
      </c>
      <c r="C450" s="4">
        <v>234000</v>
      </c>
      <c r="D450" t="b">
        <v>0</v>
      </c>
    </row>
    <row r="451" spans="1:4" x14ac:dyDescent="0.2">
      <c r="A451" t="s">
        <v>455</v>
      </c>
      <c r="B451" s="3">
        <f ca="1">TODAY()-3870</f>
        <v>40737</v>
      </c>
      <c r="C451" s="4">
        <v>338000</v>
      </c>
      <c r="D451" t="b">
        <v>0</v>
      </c>
    </row>
    <row r="452" spans="1:4" x14ac:dyDescent="0.2">
      <c r="A452" t="s">
        <v>456</v>
      </c>
      <c r="B452" s="3">
        <f ca="1">TODAY()-3768</f>
        <v>40839</v>
      </c>
      <c r="C452" s="4">
        <v>205000</v>
      </c>
      <c r="D452" t="b">
        <v>0</v>
      </c>
    </row>
    <row r="453" spans="1:4" x14ac:dyDescent="0.2">
      <c r="A453" t="s">
        <v>457</v>
      </c>
      <c r="B453" s="3">
        <f ca="1">TODAY()-2343</f>
        <v>42264</v>
      </c>
      <c r="C453" s="4">
        <v>201000</v>
      </c>
      <c r="D453" t="b">
        <v>0</v>
      </c>
    </row>
    <row r="454" spans="1:4" x14ac:dyDescent="0.2">
      <c r="A454" t="s">
        <v>458</v>
      </c>
      <c r="B454" s="3">
        <f ca="1">TODAY()-2137</f>
        <v>42470</v>
      </c>
      <c r="C454" s="4">
        <v>331000</v>
      </c>
      <c r="D454" t="b">
        <v>0</v>
      </c>
    </row>
    <row r="455" spans="1:4" x14ac:dyDescent="0.2">
      <c r="A455" t="s">
        <v>459</v>
      </c>
      <c r="B455" s="3">
        <f ca="1">TODAY()-3101</f>
        <v>41506</v>
      </c>
      <c r="C455" s="4">
        <v>332000</v>
      </c>
      <c r="D455" t="b">
        <v>0</v>
      </c>
    </row>
    <row r="456" spans="1:4" x14ac:dyDescent="0.2">
      <c r="A456" t="s">
        <v>460</v>
      </c>
      <c r="B456" s="3">
        <f ca="1">TODAY()-2682</f>
        <v>41925</v>
      </c>
      <c r="C456" s="4">
        <v>328000</v>
      </c>
      <c r="D456" t="b">
        <v>1</v>
      </c>
    </row>
    <row r="457" spans="1:4" x14ac:dyDescent="0.2">
      <c r="A457" t="s">
        <v>461</v>
      </c>
      <c r="B457" s="3">
        <f ca="1">TODAY()-3809</f>
        <v>40798</v>
      </c>
      <c r="C457" s="4">
        <v>289000</v>
      </c>
      <c r="D457" t="b">
        <v>1</v>
      </c>
    </row>
    <row r="458" spans="1:4" x14ac:dyDescent="0.2">
      <c r="A458" t="s">
        <v>462</v>
      </c>
      <c r="B458" s="3">
        <f ca="1">TODAY()-706</f>
        <v>43901</v>
      </c>
      <c r="C458" s="4">
        <v>229000</v>
      </c>
      <c r="D458" t="b">
        <v>0</v>
      </c>
    </row>
    <row r="459" spans="1:4" x14ac:dyDescent="0.2">
      <c r="A459" t="s">
        <v>463</v>
      </c>
      <c r="B459" s="3">
        <f ca="1">TODAY()-2250</f>
        <v>42357</v>
      </c>
      <c r="C459" s="4">
        <v>316000</v>
      </c>
      <c r="D459" t="b">
        <v>0</v>
      </c>
    </row>
    <row r="460" spans="1:4" x14ac:dyDescent="0.2">
      <c r="A460" t="s">
        <v>464</v>
      </c>
      <c r="B460" s="3">
        <f ca="1">TODAY()-2019</f>
        <v>42588</v>
      </c>
      <c r="C460" s="4">
        <v>324000</v>
      </c>
      <c r="D460" t="b">
        <v>1</v>
      </c>
    </row>
    <row r="461" spans="1:4" x14ac:dyDescent="0.2">
      <c r="A461" t="s">
        <v>465</v>
      </c>
      <c r="B461" s="3">
        <f ca="1">TODAY()-2670</f>
        <v>41937</v>
      </c>
      <c r="C461" s="4">
        <v>286000</v>
      </c>
      <c r="D461" t="b">
        <v>0</v>
      </c>
    </row>
    <row r="462" spans="1:4" x14ac:dyDescent="0.2">
      <c r="A462" t="s">
        <v>466</v>
      </c>
      <c r="B462" s="3">
        <f ca="1">TODAY()-1457</f>
        <v>43150</v>
      </c>
      <c r="C462" s="4">
        <v>224000</v>
      </c>
      <c r="D462" t="b">
        <v>1</v>
      </c>
    </row>
    <row r="463" spans="1:4" x14ac:dyDescent="0.2">
      <c r="A463" t="s">
        <v>467</v>
      </c>
      <c r="B463" s="3">
        <f ca="1">TODAY()-908</f>
        <v>43699</v>
      </c>
      <c r="C463" s="4">
        <v>233000</v>
      </c>
      <c r="D463" t="b">
        <v>0</v>
      </c>
    </row>
    <row r="464" spans="1:4" x14ac:dyDescent="0.2">
      <c r="A464" t="s">
        <v>468</v>
      </c>
      <c r="B464" s="3">
        <f ca="1">TODAY()-1567</f>
        <v>43040</v>
      </c>
      <c r="C464" s="4">
        <v>325000</v>
      </c>
      <c r="D464" t="b">
        <v>0</v>
      </c>
    </row>
    <row r="465" spans="1:4" x14ac:dyDescent="0.2">
      <c r="A465" t="s">
        <v>469</v>
      </c>
      <c r="B465" s="3">
        <f ca="1">TODAY()-3263</f>
        <v>41344</v>
      </c>
      <c r="C465" s="4">
        <v>283000</v>
      </c>
      <c r="D465" t="b">
        <v>0</v>
      </c>
    </row>
    <row r="466" spans="1:4" x14ac:dyDescent="0.2">
      <c r="A466" t="s">
        <v>470</v>
      </c>
      <c r="B466" s="3">
        <f ca="1">TODAY()-3756</f>
        <v>40851</v>
      </c>
      <c r="C466" s="4">
        <v>240000</v>
      </c>
      <c r="D466" t="b">
        <v>0</v>
      </c>
    </row>
    <row r="467" spans="1:4" x14ac:dyDescent="0.2">
      <c r="A467" t="s">
        <v>471</v>
      </c>
      <c r="B467" s="3">
        <f ca="1">TODAY()-889</f>
        <v>43718</v>
      </c>
      <c r="C467" s="4">
        <v>245000</v>
      </c>
      <c r="D467" t="b">
        <v>1</v>
      </c>
    </row>
    <row r="468" spans="1:4" x14ac:dyDescent="0.2">
      <c r="A468" t="s">
        <v>472</v>
      </c>
      <c r="B468" s="3">
        <f ca="1">TODAY()-3869</f>
        <v>40738</v>
      </c>
      <c r="C468" s="4">
        <v>291000</v>
      </c>
      <c r="D468" t="b">
        <v>1</v>
      </c>
    </row>
    <row r="469" spans="1:4" x14ac:dyDescent="0.2">
      <c r="A469" t="s">
        <v>473</v>
      </c>
      <c r="B469" s="3">
        <f ca="1">TODAY()-4051</f>
        <v>40556</v>
      </c>
      <c r="C469" s="4">
        <v>258000</v>
      </c>
      <c r="D469" t="b">
        <v>0</v>
      </c>
    </row>
    <row r="470" spans="1:4" x14ac:dyDescent="0.2">
      <c r="A470" t="s">
        <v>474</v>
      </c>
      <c r="B470" s="3">
        <f ca="1">TODAY()-1683</f>
        <v>42924</v>
      </c>
      <c r="C470" s="4">
        <v>350000</v>
      </c>
      <c r="D470" t="b">
        <v>0</v>
      </c>
    </row>
    <row r="471" spans="1:4" x14ac:dyDescent="0.2">
      <c r="A471" t="s">
        <v>475</v>
      </c>
      <c r="B471" s="3">
        <f ca="1">TODAY()-959</f>
        <v>43648</v>
      </c>
      <c r="C471" s="4">
        <v>240000</v>
      </c>
      <c r="D471" t="b">
        <v>0</v>
      </c>
    </row>
    <row r="472" spans="1:4" x14ac:dyDescent="0.2">
      <c r="A472" t="s">
        <v>476</v>
      </c>
      <c r="B472" s="3">
        <f ca="1">TODAY()-1270</f>
        <v>43337</v>
      </c>
      <c r="C472" s="4">
        <v>250000</v>
      </c>
      <c r="D472" t="b">
        <v>0</v>
      </c>
    </row>
    <row r="473" spans="1:4" x14ac:dyDescent="0.2">
      <c r="A473" t="s">
        <v>477</v>
      </c>
      <c r="B473" s="3">
        <f ca="1">TODAY()-2639</f>
        <v>41968</v>
      </c>
      <c r="C473" s="4">
        <v>216000</v>
      </c>
      <c r="D473" t="b">
        <v>0</v>
      </c>
    </row>
    <row r="474" spans="1:4" x14ac:dyDescent="0.2">
      <c r="A474" t="s">
        <v>478</v>
      </c>
      <c r="B474" s="3">
        <f ca="1">TODAY()-3590</f>
        <v>41017</v>
      </c>
      <c r="C474" s="4">
        <v>279000</v>
      </c>
      <c r="D474" t="b">
        <v>0</v>
      </c>
    </row>
    <row r="475" spans="1:4" x14ac:dyDescent="0.2">
      <c r="A475" t="s">
        <v>479</v>
      </c>
      <c r="B475" s="3">
        <f ca="1">TODAY()-1425</f>
        <v>43182</v>
      </c>
      <c r="C475" s="4">
        <v>250000</v>
      </c>
      <c r="D475" t="b">
        <v>1</v>
      </c>
    </row>
    <row r="476" spans="1:4" x14ac:dyDescent="0.2">
      <c r="A476" t="s">
        <v>480</v>
      </c>
      <c r="B476" s="3">
        <f ca="1">TODAY()-3044</f>
        <v>41563</v>
      </c>
      <c r="C476" s="4">
        <v>269000</v>
      </c>
      <c r="D476" t="b">
        <v>1</v>
      </c>
    </row>
    <row r="477" spans="1:4" x14ac:dyDescent="0.2">
      <c r="A477" t="s">
        <v>481</v>
      </c>
      <c r="B477" s="3">
        <f ca="1">TODAY()-2391</f>
        <v>42216</v>
      </c>
      <c r="C477" s="4">
        <v>309000</v>
      </c>
      <c r="D477" t="b">
        <v>1</v>
      </c>
    </row>
    <row r="478" spans="1:4" x14ac:dyDescent="0.2">
      <c r="A478" t="s">
        <v>482</v>
      </c>
      <c r="B478" s="3">
        <f ca="1">TODAY()-3630</f>
        <v>40977</v>
      </c>
      <c r="C478" s="4">
        <v>314000</v>
      </c>
      <c r="D478" t="b">
        <v>0</v>
      </c>
    </row>
    <row r="479" spans="1:4" x14ac:dyDescent="0.2">
      <c r="A479" t="s">
        <v>483</v>
      </c>
      <c r="B479" s="3">
        <f ca="1">TODAY()-3998</f>
        <v>40609</v>
      </c>
      <c r="C479" s="4">
        <v>283000</v>
      </c>
      <c r="D479" t="b">
        <v>0</v>
      </c>
    </row>
    <row r="480" spans="1:4" x14ac:dyDescent="0.2">
      <c r="A480" t="s">
        <v>484</v>
      </c>
      <c r="B480" s="3">
        <f ca="1">TODAY()-599</f>
        <v>44008</v>
      </c>
      <c r="C480" s="4">
        <v>259000</v>
      </c>
      <c r="D480" t="b">
        <v>1</v>
      </c>
    </row>
    <row r="481" spans="1:4" x14ac:dyDescent="0.2">
      <c r="A481" t="s">
        <v>485</v>
      </c>
      <c r="B481" s="3">
        <f ca="1">TODAY()-941</f>
        <v>43666</v>
      </c>
      <c r="C481" s="4">
        <v>222000</v>
      </c>
      <c r="D481" t="b">
        <v>0</v>
      </c>
    </row>
    <row r="482" spans="1:4" x14ac:dyDescent="0.2">
      <c r="A482" t="s">
        <v>486</v>
      </c>
      <c r="B482" s="3">
        <f ca="1">TODAY()-2716</f>
        <v>41891</v>
      </c>
      <c r="C482" s="4">
        <v>257000</v>
      </c>
      <c r="D482" t="b">
        <v>0</v>
      </c>
    </row>
    <row r="483" spans="1:4" x14ac:dyDescent="0.2">
      <c r="A483" t="s">
        <v>487</v>
      </c>
      <c r="B483" s="3">
        <f ca="1">TODAY()-2850</f>
        <v>41757</v>
      </c>
      <c r="C483" s="4">
        <v>254000</v>
      </c>
      <c r="D483" t="b">
        <v>0</v>
      </c>
    </row>
    <row r="484" spans="1:4" x14ac:dyDescent="0.2">
      <c r="A484" t="s">
        <v>488</v>
      </c>
      <c r="B484" s="3">
        <f ca="1">TODAY()-4112</f>
        <v>40495</v>
      </c>
      <c r="C484" s="4">
        <v>294000</v>
      </c>
      <c r="D484" t="b">
        <v>0</v>
      </c>
    </row>
    <row r="485" spans="1:4" x14ac:dyDescent="0.2">
      <c r="A485" t="s">
        <v>489</v>
      </c>
      <c r="B485" s="3">
        <f ca="1">TODAY()-574</f>
        <v>44033</v>
      </c>
      <c r="C485" s="4">
        <v>227000</v>
      </c>
      <c r="D485" t="b">
        <v>0</v>
      </c>
    </row>
    <row r="486" spans="1:4" x14ac:dyDescent="0.2">
      <c r="A486" t="s">
        <v>490</v>
      </c>
      <c r="B486" s="3">
        <f ca="1">TODAY()-152</f>
        <v>44455</v>
      </c>
      <c r="C486" s="4">
        <v>231000</v>
      </c>
      <c r="D486" t="b">
        <v>0</v>
      </c>
    </row>
    <row r="487" spans="1:4" x14ac:dyDescent="0.2">
      <c r="A487" t="s">
        <v>491</v>
      </c>
      <c r="B487" s="3">
        <f ca="1">TODAY()-2124</f>
        <v>42483</v>
      </c>
      <c r="C487" s="4">
        <v>344000</v>
      </c>
      <c r="D487" t="b">
        <v>1</v>
      </c>
    </row>
    <row r="488" spans="1:4" x14ac:dyDescent="0.2">
      <c r="A488" t="s">
        <v>492</v>
      </c>
      <c r="B488" s="3">
        <f ca="1">TODAY()-3116</f>
        <v>41491</v>
      </c>
      <c r="C488" s="4">
        <v>302000</v>
      </c>
      <c r="D488" t="b">
        <v>0</v>
      </c>
    </row>
    <row r="489" spans="1:4" x14ac:dyDescent="0.2">
      <c r="A489" t="s">
        <v>493</v>
      </c>
      <c r="B489" s="3">
        <f ca="1">TODAY()-3886</f>
        <v>40721</v>
      </c>
      <c r="C489" s="4">
        <v>250000</v>
      </c>
      <c r="D489" t="b">
        <v>1</v>
      </c>
    </row>
    <row r="490" spans="1:4" x14ac:dyDescent="0.2">
      <c r="A490" t="s">
        <v>494</v>
      </c>
      <c r="B490" s="3">
        <f ca="1">TODAY()-4238</f>
        <v>40369</v>
      </c>
      <c r="C490" s="4">
        <v>238000</v>
      </c>
      <c r="D490" t="b">
        <v>0</v>
      </c>
    </row>
    <row r="491" spans="1:4" x14ac:dyDescent="0.2">
      <c r="A491" t="s">
        <v>495</v>
      </c>
      <c r="B491" s="3">
        <f ca="1">TODAY()-2017</f>
        <v>42590</v>
      </c>
      <c r="C491" s="4">
        <v>270000</v>
      </c>
      <c r="D491" t="b">
        <v>1</v>
      </c>
    </row>
    <row r="492" spans="1:4" x14ac:dyDescent="0.2">
      <c r="A492" t="s">
        <v>496</v>
      </c>
      <c r="B492" s="3">
        <f ca="1">TODAY()-3639</f>
        <v>40968</v>
      </c>
      <c r="C492" s="4">
        <v>319000</v>
      </c>
      <c r="D492" t="b">
        <v>0</v>
      </c>
    </row>
    <row r="493" spans="1:4" x14ac:dyDescent="0.2">
      <c r="A493" t="s">
        <v>497</v>
      </c>
      <c r="B493" s="3">
        <f ca="1">TODAY()-169</f>
        <v>44438</v>
      </c>
      <c r="C493" s="4">
        <v>303000</v>
      </c>
      <c r="D493" t="b">
        <v>0</v>
      </c>
    </row>
    <row r="494" spans="1:4" x14ac:dyDescent="0.2">
      <c r="A494" t="s">
        <v>498</v>
      </c>
      <c r="B494" s="3">
        <f ca="1">TODAY()-1981</f>
        <v>42626</v>
      </c>
      <c r="C494" s="4">
        <v>342000</v>
      </c>
      <c r="D494" t="b">
        <v>1</v>
      </c>
    </row>
    <row r="495" spans="1:4" x14ac:dyDescent="0.2">
      <c r="A495" t="s">
        <v>499</v>
      </c>
      <c r="B495" s="3">
        <f ca="1">TODAY()-3456</f>
        <v>41151</v>
      </c>
      <c r="C495" s="4">
        <v>349000</v>
      </c>
      <c r="D495" t="b">
        <v>0</v>
      </c>
    </row>
    <row r="496" spans="1:4" x14ac:dyDescent="0.2">
      <c r="A496" t="s">
        <v>500</v>
      </c>
      <c r="B496" s="3">
        <f ca="1">TODAY()-2135</f>
        <v>42472</v>
      </c>
      <c r="C496" s="4">
        <v>258000</v>
      </c>
      <c r="D496" t="b">
        <v>0</v>
      </c>
    </row>
    <row r="497" spans="1:4" x14ac:dyDescent="0.2">
      <c r="A497" t="s">
        <v>501</v>
      </c>
      <c r="B497" s="3">
        <f ca="1">TODAY()-1307</f>
        <v>43300</v>
      </c>
      <c r="C497" s="4">
        <v>237000</v>
      </c>
      <c r="D497" t="b">
        <v>0</v>
      </c>
    </row>
    <row r="498" spans="1:4" x14ac:dyDescent="0.2">
      <c r="A498" t="s">
        <v>502</v>
      </c>
      <c r="B498" s="3">
        <f ca="1">TODAY()-663</f>
        <v>43944</v>
      </c>
      <c r="C498" s="4">
        <v>251000</v>
      </c>
      <c r="D498" t="b">
        <v>1</v>
      </c>
    </row>
    <row r="499" spans="1:4" x14ac:dyDescent="0.2">
      <c r="A499" t="s">
        <v>503</v>
      </c>
      <c r="B499" s="3">
        <f ca="1">TODAY()-730</f>
        <v>43877</v>
      </c>
      <c r="C499" s="4">
        <v>298000</v>
      </c>
      <c r="D499" t="b">
        <v>0</v>
      </c>
    </row>
    <row r="500" spans="1:4" x14ac:dyDescent="0.2">
      <c r="A500" t="s">
        <v>504</v>
      </c>
      <c r="B500" s="3">
        <f ca="1">TODAY()-1034</f>
        <v>43573</v>
      </c>
      <c r="C500" s="4">
        <v>311000</v>
      </c>
      <c r="D500" t="b">
        <v>0</v>
      </c>
    </row>
    <row r="501" spans="1:4" x14ac:dyDescent="0.2">
      <c r="A501" t="s">
        <v>505</v>
      </c>
      <c r="B501" s="3">
        <f ca="1">TODAY()-748</f>
        <v>43859</v>
      </c>
      <c r="C501" s="4">
        <v>272000</v>
      </c>
      <c r="D5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prémium</vt:lpstr>
      <vt:lpstr>jutalom</vt:lpstr>
      <vt:lpstr>fizetés-emelés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Lúdas Mátyás</dc:creator>
  <cp:lastModifiedBy>Dantesz Tamás</cp:lastModifiedBy>
  <dcterms:created xsi:type="dcterms:W3CDTF">2020-10-27T13:26:55Z</dcterms:created>
  <dcterms:modified xsi:type="dcterms:W3CDTF">2022-02-15T07:42:55Z</dcterms:modified>
</cp:coreProperties>
</file>