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75" yWindow="420" windowWidth="13065" windowHeight="11475"/>
  </bookViews>
  <sheets>
    <sheet name="201405" sheetId="8" r:id="rId1"/>
    <sheet name="201404" sheetId="7" r:id="rId2"/>
    <sheet name="201403" sheetId="6" r:id="rId3"/>
    <sheet name="201402" sheetId="5" r:id="rId4"/>
    <sheet name="201401" sheetId="4" r:id="rId5"/>
    <sheet name="201312" sheetId="1" r:id="rId6"/>
  </sheets>
  <definedNames>
    <definedName name="_xlnm.Print_Area" localSheetId="5">'201312'!$A$1:$O$35</definedName>
    <definedName name="_xlnm.Print_Area" localSheetId="4">'201401'!$A$1:$U$38</definedName>
    <definedName name="_xlnm.Print_Area" localSheetId="3">'201402'!$A$1:$X$38</definedName>
    <definedName name="_xlnm.Print_Area" localSheetId="2">'201403'!$A$1:$Z$40</definedName>
    <definedName name="_xlnm.Print_Area" localSheetId="1">'201404'!$A$1:$Z$36</definedName>
    <definedName name="_xlnm.Print_Area" localSheetId="0">'201405'!$A$1:$Z$36</definedName>
  </definedNames>
  <calcPr calcId="145621"/>
</workbook>
</file>

<file path=xl/calcChain.xml><?xml version="1.0" encoding="utf-8"?>
<calcChain xmlns="http://schemas.openxmlformats.org/spreadsheetml/2006/main">
  <c r="Z36" i="8" l="1"/>
  <c r="S36" i="8"/>
  <c r="Z35" i="8"/>
  <c r="S35" i="8"/>
  <c r="Z34" i="8"/>
  <c r="S34" i="8"/>
  <c r="P34" i="8"/>
  <c r="N34" i="8"/>
  <c r="J34" i="8"/>
  <c r="H34" i="8"/>
  <c r="D34" i="8"/>
  <c r="Z33" i="8"/>
  <c r="S33" i="8"/>
  <c r="P33" i="8"/>
  <c r="N33" i="8"/>
  <c r="H33" i="8"/>
  <c r="J33" i="8" s="1"/>
  <c r="D33" i="8"/>
  <c r="Z32" i="8"/>
  <c r="S32" i="8"/>
  <c r="P32" i="8"/>
  <c r="N32" i="8"/>
  <c r="J32" i="8"/>
  <c r="H32" i="8"/>
  <c r="D32" i="8"/>
  <c r="Z31" i="8"/>
  <c r="S31" i="8"/>
  <c r="P31" i="8"/>
  <c r="N31" i="8"/>
  <c r="H31" i="8"/>
  <c r="J31" i="8" s="1"/>
  <c r="D31" i="8"/>
  <c r="Z30" i="8"/>
  <c r="S30" i="8"/>
  <c r="P30" i="8"/>
  <c r="N30" i="8"/>
  <c r="J30" i="8"/>
  <c r="H30" i="8"/>
  <c r="D30" i="8"/>
  <c r="Z29" i="8"/>
  <c r="S29" i="8"/>
  <c r="P29" i="8"/>
  <c r="N29" i="8"/>
  <c r="H29" i="8"/>
  <c r="J29" i="8" s="1"/>
  <c r="D29" i="8"/>
  <c r="Z28" i="8"/>
  <c r="S28" i="8"/>
  <c r="P28" i="8"/>
  <c r="N28" i="8"/>
  <c r="J28" i="8"/>
  <c r="H28" i="8"/>
  <c r="D28" i="8"/>
  <c r="Z27" i="8"/>
  <c r="S27" i="8"/>
  <c r="P27" i="8"/>
  <c r="N27" i="8"/>
  <c r="H27" i="8"/>
  <c r="J27" i="8" s="1"/>
  <c r="D27" i="8"/>
  <c r="Z26" i="8"/>
  <c r="S26" i="8"/>
  <c r="P26" i="8"/>
  <c r="N26" i="8"/>
  <c r="J26" i="8"/>
  <c r="H26" i="8"/>
  <c r="D26" i="8"/>
  <c r="Z25" i="8"/>
  <c r="S25" i="8"/>
  <c r="P25" i="8"/>
  <c r="N25" i="8"/>
  <c r="H25" i="8"/>
  <c r="J25" i="8" s="1"/>
  <c r="D25" i="8"/>
  <c r="Z24" i="8"/>
  <c r="S24" i="8"/>
  <c r="P24" i="8"/>
  <c r="N24" i="8"/>
  <c r="J24" i="8"/>
  <c r="H24" i="8"/>
  <c r="D24" i="8"/>
  <c r="Z23" i="8"/>
  <c r="S23" i="8"/>
  <c r="P23" i="8"/>
  <c r="N23" i="8"/>
  <c r="H23" i="8"/>
  <c r="J23" i="8" s="1"/>
  <c r="D23" i="8"/>
  <c r="Z22" i="8"/>
  <c r="S22" i="8"/>
  <c r="P22" i="8"/>
  <c r="N22" i="8"/>
  <c r="J22" i="8"/>
  <c r="H22" i="8"/>
  <c r="D22" i="8"/>
  <c r="Z21" i="8"/>
  <c r="S21" i="8"/>
  <c r="P21" i="8"/>
  <c r="N21" i="8"/>
  <c r="H21" i="8"/>
  <c r="J21" i="8" s="1"/>
  <c r="D21" i="8"/>
  <c r="Z20" i="8"/>
  <c r="S20" i="8"/>
  <c r="P20" i="8"/>
  <c r="N20" i="8"/>
  <c r="J20" i="8"/>
  <c r="H20" i="8"/>
  <c r="D20" i="8"/>
  <c r="Z19" i="8"/>
  <c r="S19" i="8"/>
  <c r="P19" i="8"/>
  <c r="N19" i="8"/>
  <c r="H19" i="8"/>
  <c r="J19" i="8" s="1"/>
  <c r="D19" i="8"/>
  <c r="Z18" i="8"/>
  <c r="S18" i="8"/>
  <c r="P18" i="8"/>
  <c r="N18" i="8"/>
  <c r="H18" i="8"/>
  <c r="J18" i="8" s="1"/>
  <c r="D18" i="8"/>
  <c r="Z17" i="8"/>
  <c r="S17" i="8"/>
  <c r="P17" i="8"/>
  <c r="N17" i="8"/>
  <c r="H17" i="8"/>
  <c r="J17" i="8" s="1"/>
  <c r="D17" i="8"/>
  <c r="Z16" i="8"/>
  <c r="S16" i="8"/>
  <c r="P16" i="8"/>
  <c r="N16" i="8"/>
  <c r="J16" i="8"/>
  <c r="H16" i="8"/>
  <c r="D16" i="8"/>
  <c r="Z15" i="8"/>
  <c r="S15" i="8"/>
  <c r="P15" i="8"/>
  <c r="N15" i="8"/>
  <c r="H15" i="8"/>
  <c r="J15" i="8" s="1"/>
  <c r="D15" i="8"/>
  <c r="Z14" i="8"/>
  <c r="S14" i="8"/>
  <c r="P14" i="8"/>
  <c r="N14" i="8"/>
  <c r="J14" i="8"/>
  <c r="H14" i="8"/>
  <c r="D14" i="8"/>
  <c r="Z13" i="8"/>
  <c r="S13" i="8"/>
  <c r="P13" i="8"/>
  <c r="N13" i="8"/>
  <c r="H13" i="8"/>
  <c r="J13" i="8" s="1"/>
  <c r="D13" i="8"/>
  <c r="Z12" i="8"/>
  <c r="S12" i="8"/>
  <c r="P12" i="8"/>
  <c r="N12" i="8"/>
  <c r="H12" i="8"/>
  <c r="J12" i="8" s="1"/>
  <c r="D12" i="8"/>
  <c r="Z11" i="8"/>
  <c r="S11" i="8"/>
  <c r="P11" i="8"/>
  <c r="N11" i="8"/>
  <c r="H11" i="8"/>
  <c r="J11" i="8" s="1"/>
  <c r="D11" i="8"/>
  <c r="Z10" i="8"/>
  <c r="S10" i="8"/>
  <c r="P10" i="8"/>
  <c r="N10" i="8"/>
  <c r="J10" i="8"/>
  <c r="H10" i="8"/>
  <c r="D10" i="8"/>
  <c r="Z9" i="8"/>
  <c r="S9" i="8"/>
  <c r="P9" i="8"/>
  <c r="N9" i="8"/>
  <c r="H9" i="8"/>
  <c r="J9" i="8" s="1"/>
  <c r="D9" i="8"/>
  <c r="Z8" i="8"/>
  <c r="S8" i="8"/>
  <c r="P8" i="8"/>
  <c r="N8" i="8"/>
  <c r="J8" i="8"/>
  <c r="H8" i="8"/>
  <c r="D8" i="8"/>
  <c r="Z7" i="8"/>
  <c r="S7" i="8"/>
  <c r="P7" i="8"/>
  <c r="N7" i="8"/>
  <c r="H7" i="8"/>
  <c r="J7" i="8" s="1"/>
  <c r="D7" i="8"/>
  <c r="Z6" i="8"/>
  <c r="S6" i="8"/>
  <c r="P6" i="8"/>
  <c r="N6" i="8"/>
  <c r="H6" i="8"/>
  <c r="J6" i="8" s="1"/>
  <c r="D6" i="8"/>
  <c r="Z5" i="8"/>
  <c r="S5" i="8"/>
  <c r="P5" i="8"/>
  <c r="N5" i="8"/>
  <c r="H5" i="8"/>
  <c r="J5" i="8" s="1"/>
  <c r="D5" i="8"/>
  <c r="O5" i="8" l="1"/>
  <c r="O7" i="8"/>
  <c r="O11" i="8"/>
  <c r="O13" i="8"/>
  <c r="O15" i="8"/>
  <c r="O6" i="8"/>
  <c r="O8" i="8"/>
  <c r="O10" i="8"/>
  <c r="O12" i="8"/>
  <c r="O14" i="8"/>
  <c r="O16" i="8"/>
  <c r="O18" i="8"/>
  <c r="O20" i="8"/>
  <c r="O22" i="8"/>
  <c r="O24" i="8"/>
  <c r="O26" i="8"/>
  <c r="O28" i="8"/>
  <c r="O30" i="8"/>
  <c r="O32" i="8"/>
  <c r="O34" i="8"/>
  <c r="O9" i="8"/>
  <c r="O17" i="8"/>
  <c r="O19" i="8"/>
  <c r="O21" i="8"/>
  <c r="O23" i="8"/>
  <c r="O25" i="8"/>
  <c r="O27" i="8"/>
  <c r="O29" i="8"/>
  <c r="O31" i="8"/>
  <c r="O33" i="8"/>
  <c r="D33" i="7"/>
  <c r="D32" i="7" l="1"/>
  <c r="D15" i="7" l="1"/>
  <c r="W11" i="7" l="1"/>
  <c r="Z11" i="7" s="1"/>
  <c r="Z10" i="7"/>
  <c r="Z9" i="7"/>
  <c r="Z8" i="7"/>
  <c r="Z7" i="7"/>
  <c r="Z6" i="7"/>
  <c r="Z5" i="7"/>
  <c r="S8" i="7" l="1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6" i="7"/>
  <c r="S7" i="7"/>
  <c r="H6" i="7" l="1"/>
  <c r="S5" i="7" l="1"/>
  <c r="P6" i="7" l="1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5" i="7"/>
  <c r="O9" i="7"/>
  <c r="O10" i="7"/>
  <c r="O16" i="7"/>
  <c r="O17" i="7"/>
  <c r="O23" i="7"/>
  <c r="O24" i="7"/>
  <c r="O30" i="7"/>
  <c r="O31" i="7"/>
  <c r="O34" i="7"/>
  <c r="O5" i="7"/>
  <c r="J30" i="7" l="1"/>
  <c r="J31" i="7"/>
  <c r="J34" i="7"/>
  <c r="J23" i="7"/>
  <c r="J24" i="7"/>
  <c r="J9" i="7"/>
  <c r="J10" i="7"/>
  <c r="J16" i="7"/>
  <c r="J17" i="7"/>
  <c r="J5" i="7"/>
  <c r="O25" i="6" l="1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5" i="7"/>
  <c r="N6" i="7"/>
  <c r="N7" i="7"/>
  <c r="N8" i="7"/>
  <c r="N9" i="7"/>
  <c r="N10" i="7"/>
  <c r="N11" i="7"/>
  <c r="H13" i="7"/>
  <c r="J13" i="7" s="1"/>
  <c r="H14" i="7"/>
  <c r="J14" i="7" s="1"/>
  <c r="H15" i="7"/>
  <c r="H16" i="7"/>
  <c r="H17" i="7"/>
  <c r="H18" i="7"/>
  <c r="J18" i="7" s="1"/>
  <c r="H19" i="7"/>
  <c r="J19" i="7" s="1"/>
  <c r="H20" i="7"/>
  <c r="J20" i="7" s="1"/>
  <c r="H21" i="7"/>
  <c r="J21" i="7" s="1"/>
  <c r="H22" i="7"/>
  <c r="J22" i="7" s="1"/>
  <c r="H23" i="7"/>
  <c r="H24" i="7"/>
  <c r="H25" i="7"/>
  <c r="J25" i="7" s="1"/>
  <c r="H26" i="7"/>
  <c r="J26" i="7" s="1"/>
  <c r="H27" i="7"/>
  <c r="J27" i="7" s="1"/>
  <c r="H28" i="7"/>
  <c r="J28" i="7" s="1"/>
  <c r="H29" i="7"/>
  <c r="J29" i="7" s="1"/>
  <c r="H30" i="7"/>
  <c r="H31" i="7"/>
  <c r="H32" i="7"/>
  <c r="H33" i="7"/>
  <c r="J33" i="7" s="1"/>
  <c r="H34" i="7"/>
  <c r="H5" i="7"/>
  <c r="J6" i="7"/>
  <c r="H7" i="7"/>
  <c r="J7" i="7" s="1"/>
  <c r="H8" i="7"/>
  <c r="J8" i="7" s="1"/>
  <c r="H9" i="7"/>
  <c r="H10" i="7"/>
  <c r="H11" i="7"/>
  <c r="J11" i="7" s="1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O27" i="7" s="1"/>
  <c r="D28" i="7"/>
  <c r="D29" i="7"/>
  <c r="O29" i="7" s="1"/>
  <c r="D30" i="7"/>
  <c r="D31" i="7"/>
  <c r="D34" i="7"/>
  <c r="D5" i="7"/>
  <c r="D6" i="7"/>
  <c r="D7" i="7"/>
  <c r="D8" i="7"/>
  <c r="D9" i="7"/>
  <c r="D10" i="7"/>
  <c r="D11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3" i="7"/>
  <c r="Z12" i="7"/>
  <c r="N12" i="7"/>
  <c r="H12" i="7"/>
  <c r="J12" i="7" s="1"/>
  <c r="D12" i="7"/>
  <c r="O33" i="7" l="1"/>
  <c r="O32" i="7"/>
  <c r="J32" i="7"/>
  <c r="O28" i="7"/>
  <c r="O26" i="7"/>
  <c r="O25" i="7"/>
  <c r="O22" i="7"/>
  <c r="O21" i="7"/>
  <c r="O20" i="7"/>
  <c r="O19" i="7"/>
  <c r="O18" i="7"/>
  <c r="O15" i="7"/>
  <c r="J15" i="7"/>
  <c r="O14" i="7"/>
  <c r="O13" i="7"/>
  <c r="O12" i="7"/>
  <c r="O11" i="7"/>
  <c r="O8" i="7"/>
  <c r="O7" i="7"/>
  <c r="O6" i="7"/>
  <c r="Z14" i="7"/>
  <c r="T39" i="6"/>
  <c r="U39" i="6"/>
  <c r="W39" i="6"/>
  <c r="X39" i="6"/>
  <c r="Y39" i="6"/>
  <c r="Z39" i="6"/>
  <c r="D39" i="6" l="1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C39" i="6"/>
  <c r="L27" i="6" l="1"/>
  <c r="T31" i="6" l="1"/>
  <c r="U31" i="6"/>
  <c r="W31" i="6"/>
  <c r="X31" i="6"/>
  <c r="Y31" i="6"/>
  <c r="Z31" i="6"/>
  <c r="W20" i="6"/>
  <c r="X20" i="6"/>
  <c r="Y20" i="6"/>
  <c r="Z20" i="6"/>
  <c r="X28" i="6"/>
  <c r="D31" i="6" l="1"/>
  <c r="G31" i="6"/>
  <c r="H31" i="6"/>
  <c r="I31" i="6"/>
  <c r="J31" i="6"/>
  <c r="L31" i="6"/>
  <c r="M31" i="6"/>
  <c r="Q31" i="6"/>
  <c r="R31" i="6"/>
  <c r="S31" i="6"/>
  <c r="F31" i="6"/>
  <c r="C31" i="6"/>
  <c r="X26" i="6" l="1"/>
  <c r="N26" i="6" l="1"/>
  <c r="D20" i="6" l="1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C20" i="6"/>
  <c r="J18" i="6" l="1"/>
  <c r="Z14" i="6" l="1"/>
  <c r="D14" i="6" l="1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W14" i="6"/>
  <c r="X14" i="6"/>
  <c r="Y14" i="6"/>
  <c r="C14" i="6"/>
  <c r="X15" i="6"/>
  <c r="X10" i="6" l="1"/>
  <c r="X9" i="6" l="1"/>
  <c r="Z8" i="6" l="1"/>
  <c r="Z9" i="6"/>
  <c r="Z10" i="6"/>
  <c r="Z11" i="6"/>
  <c r="Z12" i="6"/>
  <c r="Z13" i="6"/>
  <c r="Z15" i="6"/>
  <c r="Z16" i="6"/>
  <c r="Z17" i="6"/>
  <c r="Z18" i="6"/>
  <c r="Z19" i="6"/>
  <c r="Z21" i="6"/>
  <c r="Z22" i="6"/>
  <c r="Z23" i="6"/>
  <c r="Z24" i="6"/>
  <c r="Z25" i="6"/>
  <c r="Z26" i="6"/>
  <c r="Z27" i="6"/>
  <c r="Z28" i="6"/>
  <c r="Z29" i="6"/>
  <c r="Z30" i="6"/>
  <c r="Z32" i="6"/>
  <c r="Z33" i="6"/>
  <c r="Z34" i="6"/>
  <c r="Z35" i="6"/>
  <c r="Z36" i="6"/>
  <c r="Z37" i="6"/>
  <c r="Z38" i="6"/>
  <c r="Z40" i="6"/>
  <c r="Z7" i="6" l="1"/>
  <c r="D35" i="5" l="1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U35" i="5"/>
  <c r="V35" i="5"/>
  <c r="W35" i="5"/>
  <c r="X35" i="5"/>
  <c r="C35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U29" i="5"/>
  <c r="V29" i="5"/>
  <c r="W29" i="5"/>
  <c r="X29" i="5"/>
  <c r="C29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U21" i="5"/>
  <c r="V21" i="5"/>
  <c r="W21" i="5"/>
  <c r="X21" i="5"/>
  <c r="C21" i="5"/>
  <c r="D13" i="5"/>
  <c r="C13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2" i="5"/>
  <c r="X23" i="5"/>
  <c r="X24" i="5"/>
  <c r="X25" i="5"/>
  <c r="X26" i="5"/>
  <c r="X27" i="5"/>
  <c r="X28" i="5"/>
  <c r="X30" i="5"/>
  <c r="X31" i="5"/>
  <c r="X32" i="5"/>
  <c r="X33" i="5"/>
  <c r="X34" i="5"/>
  <c r="X6" i="5"/>
  <c r="V13" i="5"/>
  <c r="W13" i="5"/>
  <c r="U13" i="5"/>
  <c r="F13" i="5"/>
  <c r="G13" i="5"/>
  <c r="H13" i="5"/>
  <c r="I13" i="5"/>
  <c r="J13" i="5"/>
  <c r="K13" i="5"/>
  <c r="L13" i="5"/>
  <c r="M13" i="5"/>
  <c r="N13" i="5"/>
  <c r="O13" i="5"/>
  <c r="P13" i="5"/>
  <c r="Q13" i="5"/>
  <c r="E13" i="5"/>
  <c r="S36" i="6" l="1"/>
  <c r="S37" i="6"/>
  <c r="S38" i="6"/>
  <c r="S40" i="6"/>
  <c r="P36" i="6"/>
  <c r="O37" i="6"/>
  <c r="P37" i="6"/>
  <c r="O38" i="6"/>
  <c r="P38" i="6"/>
  <c r="P40" i="6"/>
  <c r="N36" i="6"/>
  <c r="N37" i="6"/>
  <c r="N38" i="6"/>
  <c r="N40" i="6"/>
  <c r="J37" i="6"/>
  <c r="J38" i="6"/>
  <c r="H36" i="6"/>
  <c r="J36" i="6" s="1"/>
  <c r="H37" i="6"/>
  <c r="H38" i="6"/>
  <c r="H40" i="6"/>
  <c r="J40" i="6" s="1"/>
  <c r="D36" i="6"/>
  <c r="D37" i="6"/>
  <c r="D38" i="6"/>
  <c r="D40" i="6"/>
  <c r="S35" i="6"/>
  <c r="P35" i="6"/>
  <c r="N35" i="6"/>
  <c r="H35" i="6"/>
  <c r="J35" i="6" s="1"/>
  <c r="D35" i="6"/>
  <c r="S34" i="6"/>
  <c r="P34" i="6"/>
  <c r="N34" i="6"/>
  <c r="H34" i="6"/>
  <c r="J34" i="6" s="1"/>
  <c r="D34" i="6"/>
  <c r="S33" i="6"/>
  <c r="P33" i="6"/>
  <c r="N33" i="6"/>
  <c r="H33" i="6"/>
  <c r="J33" i="6" s="1"/>
  <c r="D33" i="6"/>
  <c r="S32" i="6"/>
  <c r="P32" i="6"/>
  <c r="N32" i="6"/>
  <c r="H32" i="6"/>
  <c r="J32" i="6" s="1"/>
  <c r="D32" i="6"/>
  <c r="S30" i="6"/>
  <c r="P30" i="6"/>
  <c r="N30" i="6"/>
  <c r="H30" i="6"/>
  <c r="J30" i="6" s="1"/>
  <c r="D30" i="6"/>
  <c r="S29" i="6"/>
  <c r="P29" i="6"/>
  <c r="N29" i="6"/>
  <c r="H29" i="6"/>
  <c r="J29" i="6" s="1"/>
  <c r="D29" i="6"/>
  <c r="S28" i="6"/>
  <c r="P28" i="6"/>
  <c r="P31" i="6" s="1"/>
  <c r="N28" i="6"/>
  <c r="H28" i="6"/>
  <c r="J28" i="6" s="1"/>
  <c r="D28" i="6"/>
  <c r="S27" i="6"/>
  <c r="P27" i="6"/>
  <c r="N27" i="6"/>
  <c r="N31" i="6" s="1"/>
  <c r="H27" i="6"/>
  <c r="J27" i="6" s="1"/>
  <c r="D27" i="6"/>
  <c r="S26" i="6"/>
  <c r="P26" i="6"/>
  <c r="H26" i="6"/>
  <c r="J26" i="6" s="1"/>
  <c r="D26" i="6"/>
  <c r="S25" i="6"/>
  <c r="P25" i="6"/>
  <c r="N25" i="6"/>
  <c r="H25" i="6"/>
  <c r="J25" i="6" s="1"/>
  <c r="D25" i="6"/>
  <c r="S24" i="6"/>
  <c r="P24" i="6"/>
  <c r="N24" i="6"/>
  <c r="H24" i="6"/>
  <c r="J24" i="6" s="1"/>
  <c r="D24" i="6"/>
  <c r="S23" i="6"/>
  <c r="P23" i="6"/>
  <c r="N23" i="6"/>
  <c r="H23" i="6"/>
  <c r="J23" i="6" s="1"/>
  <c r="D23" i="6"/>
  <c r="S22" i="6"/>
  <c r="P22" i="6"/>
  <c r="N22" i="6"/>
  <c r="H22" i="6"/>
  <c r="J22" i="6" s="1"/>
  <c r="D22" i="6"/>
  <c r="S19" i="6"/>
  <c r="P19" i="6"/>
  <c r="N19" i="6"/>
  <c r="H19" i="6"/>
  <c r="J19" i="6" s="1"/>
  <c r="D19" i="6"/>
  <c r="S18" i="6"/>
  <c r="P18" i="6"/>
  <c r="N18" i="6"/>
  <c r="H18" i="6"/>
  <c r="D18" i="6"/>
  <c r="S17" i="6"/>
  <c r="P17" i="6"/>
  <c r="N17" i="6"/>
  <c r="H17" i="6"/>
  <c r="J17" i="6" s="1"/>
  <c r="D17" i="6"/>
  <c r="S16" i="6"/>
  <c r="P16" i="6"/>
  <c r="N16" i="6"/>
  <c r="H16" i="6"/>
  <c r="J16" i="6" s="1"/>
  <c r="D16" i="6"/>
  <c r="S15" i="6"/>
  <c r="P15" i="6"/>
  <c r="N15" i="6"/>
  <c r="H15" i="6"/>
  <c r="J15" i="6" s="1"/>
  <c r="D15" i="6"/>
  <c r="S13" i="6"/>
  <c r="P13" i="6"/>
  <c r="N13" i="6"/>
  <c r="H13" i="6"/>
  <c r="J13" i="6" s="1"/>
  <c r="D13" i="6"/>
  <c r="O13" i="6" s="1"/>
  <c r="S12" i="6"/>
  <c r="P12" i="6"/>
  <c r="N12" i="6"/>
  <c r="H12" i="6"/>
  <c r="J12" i="6" s="1"/>
  <c r="D12" i="6"/>
  <c r="S11" i="6"/>
  <c r="P11" i="6"/>
  <c r="N11" i="6"/>
  <c r="H11" i="6"/>
  <c r="J11" i="6" s="1"/>
  <c r="D11" i="6"/>
  <c r="S10" i="6"/>
  <c r="P10" i="6"/>
  <c r="N10" i="6"/>
  <c r="H10" i="6"/>
  <c r="J10" i="6" s="1"/>
  <c r="D10" i="6"/>
  <c r="S9" i="6"/>
  <c r="P9" i="6"/>
  <c r="N9" i="6"/>
  <c r="H9" i="6"/>
  <c r="J9" i="6" s="1"/>
  <c r="D9" i="6"/>
  <c r="S8" i="6"/>
  <c r="P8" i="6"/>
  <c r="N8" i="6"/>
  <c r="H8" i="6"/>
  <c r="J8" i="6" s="1"/>
  <c r="D8" i="6"/>
  <c r="S7" i="6"/>
  <c r="P7" i="6"/>
  <c r="N7" i="6"/>
  <c r="H7" i="6"/>
  <c r="J7" i="6" s="1"/>
  <c r="D7" i="6"/>
  <c r="S6" i="6"/>
  <c r="P6" i="6"/>
  <c r="N6" i="6"/>
  <c r="H6" i="6"/>
  <c r="J6" i="6" s="1"/>
  <c r="D6" i="6"/>
  <c r="O40" i="6" l="1"/>
  <c r="O36" i="6"/>
  <c r="O24" i="6"/>
  <c r="O16" i="6"/>
  <c r="O8" i="6"/>
  <c r="O7" i="6"/>
  <c r="O23" i="6"/>
  <c r="O29" i="6"/>
  <c r="O30" i="6"/>
  <c r="O34" i="6"/>
  <c r="O12" i="6"/>
  <c r="O22" i="6"/>
  <c r="O33" i="6"/>
  <c r="O6" i="6"/>
  <c r="O9" i="6"/>
  <c r="O10" i="6"/>
  <c r="O11" i="6"/>
  <c r="O15" i="6"/>
  <c r="O17" i="6"/>
  <c r="O18" i="6"/>
  <c r="O19" i="6"/>
  <c r="O26" i="6"/>
  <c r="O27" i="6"/>
  <c r="O31" i="6" s="1"/>
  <c r="O28" i="6"/>
  <c r="O32" i="6"/>
  <c r="O35" i="6"/>
  <c r="V31" i="5"/>
  <c r="V26" i="5" l="1"/>
  <c r="T16" i="5" l="1"/>
  <c r="T23" i="5"/>
  <c r="V22" i="5" l="1"/>
  <c r="T18" i="5" l="1"/>
  <c r="V15" i="5" l="1"/>
  <c r="T10" i="5" l="1"/>
  <c r="Q7" i="5" l="1"/>
  <c r="Q8" i="5"/>
  <c r="Q9" i="5"/>
  <c r="Q10" i="5"/>
  <c r="Q11" i="5"/>
  <c r="Q12" i="5"/>
  <c r="Q14" i="5"/>
  <c r="Q15" i="5"/>
  <c r="Q16" i="5"/>
  <c r="Q17" i="5"/>
  <c r="Q18" i="5"/>
  <c r="Q19" i="5"/>
  <c r="Q20" i="5"/>
  <c r="Q22" i="5"/>
  <c r="Q23" i="5"/>
  <c r="Q24" i="5"/>
  <c r="Q25" i="5"/>
  <c r="Q26" i="5"/>
  <c r="Q27" i="5"/>
  <c r="Q28" i="5"/>
  <c r="Q30" i="5"/>
  <c r="Q31" i="5"/>
  <c r="Q32" i="5"/>
  <c r="Q33" i="5"/>
  <c r="Q34" i="5"/>
  <c r="Q6" i="5"/>
  <c r="N7" i="5" l="1"/>
  <c r="N8" i="5"/>
  <c r="N9" i="5"/>
  <c r="N10" i="5"/>
  <c r="N11" i="5"/>
  <c r="N12" i="5"/>
  <c r="N14" i="5"/>
  <c r="N15" i="5"/>
  <c r="N16" i="5"/>
  <c r="N17" i="5"/>
  <c r="N18" i="5"/>
  <c r="N19" i="5"/>
  <c r="N20" i="5"/>
  <c r="N22" i="5"/>
  <c r="N23" i="5"/>
  <c r="N24" i="5"/>
  <c r="N25" i="5"/>
  <c r="N26" i="5"/>
  <c r="N27" i="5"/>
  <c r="N28" i="5"/>
  <c r="N30" i="5"/>
  <c r="N31" i="5"/>
  <c r="N32" i="5"/>
  <c r="N33" i="5"/>
  <c r="N34" i="5"/>
  <c r="N6" i="5"/>
  <c r="L7" i="5"/>
  <c r="L8" i="5"/>
  <c r="L9" i="5"/>
  <c r="L10" i="5"/>
  <c r="L11" i="5"/>
  <c r="L12" i="5"/>
  <c r="L14" i="5"/>
  <c r="L15" i="5"/>
  <c r="L16" i="5"/>
  <c r="L17" i="5"/>
  <c r="L18" i="5"/>
  <c r="L19" i="5"/>
  <c r="L20" i="5"/>
  <c r="L22" i="5"/>
  <c r="L23" i="5"/>
  <c r="L24" i="5"/>
  <c r="L25" i="5"/>
  <c r="L26" i="5"/>
  <c r="L27" i="5"/>
  <c r="L28" i="5"/>
  <c r="L30" i="5"/>
  <c r="L31" i="5"/>
  <c r="L32" i="5"/>
  <c r="L33" i="5"/>
  <c r="L34" i="5"/>
  <c r="L6" i="5"/>
  <c r="I11" i="5"/>
  <c r="G7" i="5"/>
  <c r="I7" i="5" s="1"/>
  <c r="G8" i="5"/>
  <c r="I8" i="5" s="1"/>
  <c r="G9" i="5"/>
  <c r="I9" i="5" s="1"/>
  <c r="G10" i="5"/>
  <c r="I10" i="5" s="1"/>
  <c r="G11" i="5"/>
  <c r="G12" i="5"/>
  <c r="I12" i="5" s="1"/>
  <c r="G14" i="5"/>
  <c r="G15" i="5"/>
  <c r="G16" i="5"/>
  <c r="I16" i="5" s="1"/>
  <c r="G17" i="5"/>
  <c r="I17" i="5" s="1"/>
  <c r="G18" i="5"/>
  <c r="I18" i="5" s="1"/>
  <c r="G19" i="5"/>
  <c r="I19" i="5" s="1"/>
  <c r="G20" i="5"/>
  <c r="I20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30" i="5"/>
  <c r="I30" i="5" s="1"/>
  <c r="G31" i="5"/>
  <c r="I31" i="5" s="1"/>
  <c r="G32" i="5"/>
  <c r="I32" i="5" s="1"/>
  <c r="G33" i="5"/>
  <c r="I33" i="5" s="1"/>
  <c r="G34" i="5"/>
  <c r="I34" i="5" s="1"/>
  <c r="G6" i="5"/>
  <c r="I6" i="5" s="1"/>
  <c r="D7" i="5"/>
  <c r="D8" i="5"/>
  <c r="D9" i="5"/>
  <c r="D10" i="5"/>
  <c r="D11" i="5"/>
  <c r="D12" i="5"/>
  <c r="M12" i="5" s="1"/>
  <c r="D14" i="5"/>
  <c r="D15" i="5"/>
  <c r="D16" i="5"/>
  <c r="D17" i="5"/>
  <c r="M17" i="5" s="1"/>
  <c r="D18" i="5"/>
  <c r="D19" i="5"/>
  <c r="M19" i="5" s="1"/>
  <c r="D20" i="5"/>
  <c r="D22" i="5"/>
  <c r="D23" i="5"/>
  <c r="D24" i="5"/>
  <c r="M24" i="5" s="1"/>
  <c r="D25" i="5"/>
  <c r="D26" i="5"/>
  <c r="D27" i="5"/>
  <c r="M27" i="5" s="1"/>
  <c r="D28" i="5"/>
  <c r="M28" i="5" s="1"/>
  <c r="D30" i="5"/>
  <c r="D31" i="5"/>
  <c r="D32" i="5"/>
  <c r="D33" i="5"/>
  <c r="D34" i="5"/>
  <c r="D6" i="5"/>
  <c r="M34" i="5" l="1"/>
  <c r="M33" i="5"/>
  <c r="M32" i="5"/>
  <c r="M31" i="5"/>
  <c r="M30" i="5"/>
  <c r="M26" i="5"/>
  <c r="M11" i="5"/>
  <c r="M20" i="5"/>
  <c r="M18" i="5"/>
  <c r="M6" i="5"/>
  <c r="M25" i="5"/>
  <c r="M23" i="5"/>
  <c r="M22" i="5"/>
  <c r="M16" i="5"/>
  <c r="M15" i="5"/>
  <c r="I15" i="5"/>
  <c r="M14" i="5"/>
  <c r="I14" i="5"/>
  <c r="M10" i="5"/>
  <c r="M9" i="5"/>
  <c r="M8" i="5"/>
  <c r="M7" i="5"/>
  <c r="H33" i="4" l="1"/>
  <c r="Q27" i="4" l="1"/>
  <c r="H17" i="4" l="1"/>
  <c r="I17" i="4"/>
  <c r="H25" i="4"/>
  <c r="J25" i="4"/>
  <c r="K25" i="4"/>
  <c r="J17" i="4"/>
  <c r="P25" i="4" l="1"/>
  <c r="Q23" i="4"/>
  <c r="Q24" i="4"/>
  <c r="Q26" i="4"/>
  <c r="Q28" i="4"/>
  <c r="Q29" i="4"/>
  <c r="Q30" i="4"/>
  <c r="Q31" i="4"/>
  <c r="Q32" i="4"/>
  <c r="Q34" i="4"/>
  <c r="Q35" i="4"/>
  <c r="Q36" i="4"/>
  <c r="Q20" i="4"/>
  <c r="Q21" i="4"/>
  <c r="Q22" i="4"/>
  <c r="Q33" i="4" l="1"/>
  <c r="O33" i="4"/>
  <c r="P33" i="4"/>
  <c r="O25" i="4"/>
  <c r="O17" i="4"/>
  <c r="P17" i="4"/>
  <c r="Q6" i="4"/>
  <c r="Q7" i="4"/>
  <c r="Q8" i="4"/>
  <c r="Q9" i="4"/>
  <c r="Q10" i="4"/>
  <c r="Q11" i="4"/>
  <c r="Q12" i="4"/>
  <c r="Q13" i="4"/>
  <c r="Q14" i="4"/>
  <c r="Q15" i="4"/>
  <c r="Q16" i="4"/>
  <c r="Q18" i="4"/>
  <c r="Q17" i="4" l="1"/>
  <c r="K33" i="4"/>
  <c r="J33" i="4"/>
  <c r="F33" i="4"/>
  <c r="E33" i="4"/>
  <c r="C33" i="4"/>
  <c r="F25" i="4"/>
  <c r="E25" i="4"/>
  <c r="C25" i="4"/>
  <c r="Q19" i="4"/>
  <c r="Q25" i="4" s="1"/>
  <c r="V15" i="4" l="1"/>
  <c r="V16" i="4"/>
  <c r="V18" i="4"/>
  <c r="V19" i="4"/>
  <c r="V20" i="4"/>
  <c r="V21" i="4"/>
  <c r="V22" i="4"/>
  <c r="V23" i="4"/>
  <c r="V24" i="4"/>
  <c r="V26" i="4"/>
  <c r="V27" i="4"/>
  <c r="V14" i="4" l="1"/>
  <c r="E17" i="4" l="1"/>
  <c r="F17" i="4"/>
  <c r="K17" i="4"/>
  <c r="C17" i="4"/>
  <c r="N13" i="4" l="1"/>
  <c r="L13" i="4"/>
  <c r="G13" i="4"/>
  <c r="D13" i="4"/>
  <c r="M13" i="4" l="1"/>
  <c r="V7" i="4"/>
  <c r="V8" i="4"/>
  <c r="V9" i="4"/>
  <c r="V10" i="4"/>
  <c r="V11" i="4"/>
  <c r="V12" i="4"/>
  <c r="V13" i="4"/>
  <c r="V6" i="4"/>
  <c r="N7" i="4" l="1"/>
  <c r="N8" i="4"/>
  <c r="N9" i="4"/>
  <c r="N10" i="4"/>
  <c r="N11" i="4"/>
  <c r="N12" i="4"/>
  <c r="N14" i="4"/>
  <c r="N17" i="4" s="1"/>
  <c r="N15" i="4"/>
  <c r="N16" i="4"/>
  <c r="N18" i="4"/>
  <c r="N19" i="4"/>
  <c r="N20" i="4"/>
  <c r="N21" i="4"/>
  <c r="N22" i="4"/>
  <c r="N23" i="4"/>
  <c r="N24" i="4"/>
  <c r="N26" i="4"/>
  <c r="N27" i="4"/>
  <c r="N28" i="4"/>
  <c r="N29" i="4"/>
  <c r="N30" i="4"/>
  <c r="N31" i="4"/>
  <c r="N32" i="4"/>
  <c r="N34" i="4"/>
  <c r="N35" i="4"/>
  <c r="N36" i="4"/>
  <c r="N33" i="4" l="1"/>
  <c r="N25" i="4"/>
  <c r="N6" i="4"/>
  <c r="L7" i="4" l="1"/>
  <c r="L8" i="4"/>
  <c r="L9" i="4"/>
  <c r="L10" i="4"/>
  <c r="L11" i="4"/>
  <c r="L12" i="4"/>
  <c r="L14" i="4"/>
  <c r="L17" i="4" s="1"/>
  <c r="L15" i="4"/>
  <c r="L16" i="4"/>
  <c r="L18" i="4"/>
  <c r="L19" i="4"/>
  <c r="L20" i="4"/>
  <c r="L21" i="4"/>
  <c r="L22" i="4"/>
  <c r="L23" i="4"/>
  <c r="L24" i="4"/>
  <c r="L26" i="4"/>
  <c r="L27" i="4"/>
  <c r="L28" i="4"/>
  <c r="L29" i="4"/>
  <c r="L30" i="4"/>
  <c r="L31" i="4"/>
  <c r="L32" i="4"/>
  <c r="L34" i="4"/>
  <c r="L35" i="4"/>
  <c r="L36" i="4"/>
  <c r="G36" i="4"/>
  <c r="G7" i="4"/>
  <c r="G8" i="4"/>
  <c r="G9" i="4"/>
  <c r="G10" i="4"/>
  <c r="G11" i="4"/>
  <c r="G12" i="4"/>
  <c r="G14" i="4"/>
  <c r="G15" i="4"/>
  <c r="G16" i="4"/>
  <c r="G18" i="4"/>
  <c r="G19" i="4"/>
  <c r="G20" i="4"/>
  <c r="G21" i="4"/>
  <c r="I21" i="4" s="1"/>
  <c r="G22" i="4"/>
  <c r="I22" i="4" s="1"/>
  <c r="G23" i="4"/>
  <c r="G24" i="4"/>
  <c r="G26" i="4"/>
  <c r="I26" i="4" s="1"/>
  <c r="G27" i="4"/>
  <c r="I27" i="4" s="1"/>
  <c r="G28" i="4"/>
  <c r="I28" i="4" s="1"/>
  <c r="G29" i="4"/>
  <c r="I29" i="4" s="1"/>
  <c r="G30" i="4"/>
  <c r="I30" i="4" s="1"/>
  <c r="G31" i="4"/>
  <c r="G32" i="4"/>
  <c r="G34" i="4"/>
  <c r="I34" i="4" s="1"/>
  <c r="G35" i="4"/>
  <c r="I35" i="4" s="1"/>
  <c r="D36" i="4"/>
  <c r="D7" i="4"/>
  <c r="D8" i="4"/>
  <c r="D9" i="4"/>
  <c r="D10" i="4"/>
  <c r="D11" i="4"/>
  <c r="D12" i="4"/>
  <c r="D14" i="4"/>
  <c r="D15" i="4"/>
  <c r="D16" i="4"/>
  <c r="D18" i="4"/>
  <c r="D19" i="4"/>
  <c r="D20" i="4"/>
  <c r="D21" i="4"/>
  <c r="D22" i="4"/>
  <c r="D23" i="4"/>
  <c r="D24" i="4"/>
  <c r="D26" i="4"/>
  <c r="D27" i="4"/>
  <c r="D28" i="4"/>
  <c r="D29" i="4"/>
  <c r="D30" i="4"/>
  <c r="D31" i="4"/>
  <c r="D32" i="4"/>
  <c r="D34" i="4"/>
  <c r="D35" i="4"/>
  <c r="M16" i="4"/>
  <c r="M23" i="4"/>
  <c r="M32" i="4"/>
  <c r="L6" i="4"/>
  <c r="G6" i="4"/>
  <c r="D6" i="4"/>
  <c r="I33" i="4" l="1"/>
  <c r="I25" i="4"/>
  <c r="M28" i="4"/>
  <c r="L25" i="4"/>
  <c r="M8" i="4"/>
  <c r="D33" i="4"/>
  <c r="G33" i="4"/>
  <c r="M35" i="4"/>
  <c r="M30" i="4"/>
  <c r="M26" i="4"/>
  <c r="L33" i="4"/>
  <c r="M21" i="4"/>
  <c r="D25" i="4"/>
  <c r="G25" i="4"/>
  <c r="M19" i="4"/>
  <c r="M14" i="4"/>
  <c r="M6" i="4"/>
  <c r="M11" i="4"/>
  <c r="M9" i="4"/>
  <c r="D17" i="4"/>
  <c r="M34" i="4"/>
  <c r="M31" i="4"/>
  <c r="M29" i="4"/>
  <c r="M27" i="4"/>
  <c r="M24" i="4"/>
  <c r="M22" i="4"/>
  <c r="M20" i="4"/>
  <c r="M15" i="4"/>
  <c r="G17" i="4"/>
  <c r="M18" i="4"/>
  <c r="M12" i="4"/>
  <c r="M7" i="4"/>
  <c r="M10" i="4"/>
  <c r="M36" i="4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0" i="1"/>
  <c r="M25" i="4" l="1"/>
  <c r="M33" i="4"/>
  <c r="M17" i="4"/>
  <c r="Q31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J28" i="1"/>
  <c r="J29" i="1"/>
  <c r="J30" i="1"/>
  <c r="J31" i="1"/>
  <c r="J32" i="1"/>
  <c r="J33" i="1"/>
  <c r="J34" i="1"/>
  <c r="J35" i="1"/>
  <c r="G28" i="1"/>
  <c r="G29" i="1"/>
  <c r="G30" i="1"/>
  <c r="G31" i="1"/>
  <c r="G32" i="1"/>
  <c r="G33" i="1"/>
  <c r="G34" i="1"/>
  <c r="G35" i="1"/>
  <c r="K35" i="1" s="1"/>
  <c r="K29" i="1"/>
  <c r="K31" i="1"/>
  <c r="K32" i="1"/>
  <c r="K33" i="1"/>
  <c r="K3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K21" i="1"/>
  <c r="K22" i="1"/>
  <c r="K23" i="1"/>
  <c r="K24" i="1"/>
  <c r="K25" i="1"/>
  <c r="K26" i="1"/>
  <c r="J27" i="1"/>
  <c r="K27" i="1"/>
  <c r="G27" i="1"/>
  <c r="K20" i="1" l="1"/>
  <c r="K30" i="1"/>
  <c r="K28" i="1"/>
</calcChain>
</file>

<file path=xl/sharedStrings.xml><?xml version="1.0" encoding="utf-8"?>
<sst xmlns="http://schemas.openxmlformats.org/spreadsheetml/2006/main" count="382" uniqueCount="70">
  <si>
    <t>합계</t>
    <phoneticPr fontId="2" type="noConversion"/>
  </si>
  <si>
    <t>일</t>
  </si>
  <si>
    <t>월</t>
  </si>
  <si>
    <t>화</t>
  </si>
  <si>
    <t>수</t>
  </si>
  <si>
    <t>목</t>
  </si>
  <si>
    <t>금</t>
  </si>
  <si>
    <t>토</t>
  </si>
  <si>
    <t>구분</t>
    <phoneticPr fontId="2" type="noConversion"/>
  </si>
  <si>
    <t>조식</t>
    <phoneticPr fontId="2" type="noConversion"/>
  </si>
  <si>
    <t>중식</t>
    <phoneticPr fontId="2" type="noConversion"/>
  </si>
  <si>
    <t>석식</t>
    <phoneticPr fontId="2" type="noConversion"/>
  </si>
  <si>
    <t>총 합계</t>
    <phoneticPr fontId="2" type="noConversion"/>
  </si>
  <si>
    <t>회수식권</t>
    <phoneticPr fontId="2" type="noConversion"/>
  </si>
  <si>
    <t>판매식권</t>
    <phoneticPr fontId="2" type="noConversion"/>
  </si>
  <si>
    <t>ID카드</t>
    <phoneticPr fontId="2" type="noConversion"/>
  </si>
  <si>
    <t>식권</t>
    <phoneticPr fontId="2" type="noConversion"/>
  </si>
  <si>
    <t>합계</t>
    <phoneticPr fontId="2" type="noConversion"/>
  </si>
  <si>
    <t>일</t>
    <phoneticPr fontId="2" type="noConversion"/>
  </si>
  <si>
    <t>월</t>
    <phoneticPr fontId="2" type="noConversion"/>
  </si>
  <si>
    <t>13년 12월 식수 인원 현황</t>
    <phoneticPr fontId="2" type="noConversion"/>
  </si>
  <si>
    <t>예약식사</t>
    <phoneticPr fontId="2" type="noConversion"/>
  </si>
  <si>
    <t>분식매출</t>
    <phoneticPr fontId="2" type="noConversion"/>
  </si>
  <si>
    <t>윤보람M / 글로버사업</t>
    <phoneticPr fontId="2" type="noConversion"/>
  </si>
  <si>
    <t>정동현부사장님</t>
    <phoneticPr fontId="2" type="noConversion"/>
  </si>
  <si>
    <t>유수민M</t>
    <phoneticPr fontId="2" type="noConversion"/>
  </si>
  <si>
    <t>수</t>
    <phoneticPr fontId="2" type="noConversion"/>
  </si>
  <si>
    <t>목</t>
    <phoneticPr fontId="2" type="noConversion"/>
  </si>
  <si>
    <t>식당(카드)</t>
    <phoneticPr fontId="2" type="noConversion"/>
  </si>
  <si>
    <t>현금</t>
    <phoneticPr fontId="2" type="noConversion"/>
  </si>
  <si>
    <t>카드</t>
    <phoneticPr fontId="2" type="noConversion"/>
  </si>
  <si>
    <t>후불</t>
    <phoneticPr fontId="2" type="noConversion"/>
  </si>
  <si>
    <t>14년 01월 식수 인원 현황</t>
    <phoneticPr fontId="2" type="noConversion"/>
  </si>
  <si>
    <t>일주 평균</t>
    <phoneticPr fontId="2" type="noConversion"/>
  </si>
  <si>
    <t>(120000원식당매출 : 10일날 잡음)</t>
    <phoneticPr fontId="2" type="noConversion"/>
  </si>
  <si>
    <t>(12만원분식매출로잡음 / 1200000-120000=108000)</t>
    <phoneticPr fontId="2" type="noConversion"/>
  </si>
  <si>
    <t>카드</t>
    <phoneticPr fontId="2" type="noConversion"/>
  </si>
  <si>
    <t>현금</t>
    <phoneticPr fontId="2" type="noConversion"/>
  </si>
  <si>
    <t>합계</t>
    <phoneticPr fontId="2" type="noConversion"/>
  </si>
  <si>
    <t>일</t>
    <phoneticPr fontId="2" type="noConversion"/>
  </si>
  <si>
    <t>요일</t>
    <phoneticPr fontId="2" type="noConversion"/>
  </si>
  <si>
    <t>A코너</t>
    <phoneticPr fontId="2" type="noConversion"/>
  </si>
  <si>
    <t>B코너</t>
    <phoneticPr fontId="2" type="noConversion"/>
  </si>
  <si>
    <t>월</t>
    <phoneticPr fontId="2" type="noConversion"/>
  </si>
  <si>
    <t>화</t>
    <phoneticPr fontId="2" type="noConversion"/>
  </si>
  <si>
    <t>14년 02월 식수 인원 현황</t>
    <phoneticPr fontId="2" type="noConversion"/>
  </si>
  <si>
    <t>조찬</t>
    <phoneticPr fontId="2" type="noConversion"/>
  </si>
  <si>
    <t>오찬</t>
    <phoneticPr fontId="2" type="noConversion"/>
  </si>
  <si>
    <t>사장님 오찬</t>
    <phoneticPr fontId="2" type="noConversion"/>
  </si>
  <si>
    <t>사장님 오찬</t>
    <phoneticPr fontId="2" type="noConversion"/>
  </si>
  <si>
    <t>식당
(카드)</t>
    <phoneticPr fontId="2" type="noConversion"/>
  </si>
  <si>
    <t>24명조찬</t>
    <phoneticPr fontId="2" type="noConversion"/>
  </si>
  <si>
    <t>12명조찬</t>
    <phoneticPr fontId="2" type="noConversion"/>
  </si>
  <si>
    <t>사장님오찬(4명)/외국인(32명)</t>
    <phoneticPr fontId="2" type="noConversion"/>
  </si>
  <si>
    <t>3명 (17000)</t>
    <phoneticPr fontId="2" type="noConversion"/>
  </si>
  <si>
    <t>토</t>
    <phoneticPr fontId="2" type="noConversion"/>
  </si>
  <si>
    <t>일</t>
    <phoneticPr fontId="2" type="noConversion"/>
  </si>
  <si>
    <t>일주평균</t>
    <phoneticPr fontId="2" type="noConversion"/>
  </si>
  <si>
    <t>합계</t>
    <phoneticPr fontId="2" type="noConversion"/>
  </si>
  <si>
    <t>14년 03월 식수 인원 현황</t>
    <phoneticPr fontId="2" type="noConversion"/>
  </si>
  <si>
    <t>37000단가</t>
    <phoneticPr fontId="2" type="noConversion"/>
  </si>
  <si>
    <t xml:space="preserve">    </t>
    <phoneticPr fontId="2" type="noConversion"/>
  </si>
  <si>
    <t>화</t>
    <phoneticPr fontId="2" type="noConversion"/>
  </si>
  <si>
    <t>14년 04월 식수 인원 현황</t>
    <phoneticPr fontId="2" type="noConversion"/>
  </si>
  <si>
    <t>14년 05월 식수 인원 현황</t>
    <phoneticPr fontId="2" type="noConversion"/>
  </si>
  <si>
    <t>목</t>
    <phoneticPr fontId="2" type="noConversion"/>
  </si>
  <si>
    <t>금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</si>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</sst>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4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나눔고딕"/>
      <family val="3"/>
      <charset val="129"/>
    </font>
    <font>
      <sz val="1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0" borderId="1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" fontId="3" fillId="6" borderId="23" xfId="0" applyNumberFormat="1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1" fontId="3" fillId="6" borderId="27" xfId="0" applyNumberFormat="1" applyFont="1" applyFill="1" applyBorder="1" applyAlignment="1">
      <alignment horizontal="center" vertical="center"/>
    </xf>
    <xf numFmtId="1" fontId="3" fillId="0" borderId="28" xfId="0" applyNumberFormat="1" applyFont="1" applyFill="1" applyBorder="1" applyAlignment="1">
      <alignment horizontal="center" vertical="center"/>
    </xf>
    <xf numFmtId="1" fontId="3" fillId="6" borderId="28" xfId="0" applyNumberFormat="1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2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2" xfId="2" applyFont="1" applyBorder="1" applyAlignment="1">
      <alignment horizontal="center" vertical="center"/>
    </xf>
    <xf numFmtId="41" fontId="0" fillId="0" borderId="2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7" fillId="8" borderId="4" xfId="0" applyFont="1" applyFill="1" applyBorder="1" applyAlignment="1">
      <alignment vertical="center"/>
    </xf>
    <xf numFmtId="0" fontId="3" fillId="10" borderId="2" xfId="0" applyFont="1" applyFill="1" applyBorder="1" applyAlignment="1">
      <alignment horizontal="center" vertical="center"/>
    </xf>
    <xf numFmtId="1" fontId="3" fillId="10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41" fontId="0" fillId="10" borderId="2" xfId="2" applyFont="1" applyFill="1" applyBorder="1" applyAlignment="1">
      <alignment horizontal="center" vertical="center"/>
    </xf>
    <xf numFmtId="0" fontId="0" fillId="10" borderId="0" xfId="0" applyFill="1">
      <alignment vertical="center"/>
    </xf>
    <xf numFmtId="41" fontId="0" fillId="0" borderId="2" xfId="2" applyFont="1" applyBorder="1">
      <alignment vertical="center"/>
    </xf>
    <xf numFmtId="41" fontId="0" fillId="10" borderId="2" xfId="2" applyFont="1" applyFill="1" applyBorder="1">
      <alignment vertical="center"/>
    </xf>
    <xf numFmtId="41" fontId="3" fillId="10" borderId="2" xfId="2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4" fontId="0" fillId="11" borderId="0" xfId="0" applyNumberFormat="1" applyFill="1">
      <alignment vertical="center"/>
    </xf>
    <xf numFmtId="41" fontId="0" fillId="0" borderId="2" xfId="0" applyNumberFormat="1" applyBorder="1">
      <alignment vertical="center"/>
    </xf>
    <xf numFmtId="1" fontId="3" fillId="11" borderId="2" xfId="0" applyNumberFormat="1" applyFont="1" applyFill="1" applyBorder="1" applyAlignment="1">
      <alignment horizontal="center" vertical="center"/>
    </xf>
    <xf numFmtId="41" fontId="3" fillId="11" borderId="2" xfId="2" applyFont="1" applyFill="1" applyBorder="1" applyAlignment="1">
      <alignment horizontal="center" vertical="center"/>
    </xf>
    <xf numFmtId="41" fontId="0" fillId="0" borderId="42" xfId="2" applyFont="1" applyFill="1" applyBorder="1" applyAlignment="1">
      <alignment horizontal="center" vertical="center"/>
    </xf>
    <xf numFmtId="1" fontId="0" fillId="11" borderId="0" xfId="0" applyNumberFormat="1" applyFill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41" fontId="0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41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1" fontId="3" fillId="11" borderId="21" xfId="0" applyNumberFormat="1" applyFont="1" applyFill="1" applyBorder="1" applyAlignment="1">
      <alignment horizontal="center" vertical="center"/>
    </xf>
    <xf numFmtId="1" fontId="3" fillId="11" borderId="23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3">
    <cellStyle name="계산" xfId="1" builtinId="22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0"/>
  <sheetViews>
    <sheetView tabSelected="1" view="pageBreakPreview" zoomScale="85" zoomScaleNormal="100" zoomScaleSheetLayoutView="85" workbookViewId="0">
      <pane ySplit="5" topLeftCell="A6" activePane="bottomLeft" state="frozen"/>
      <selection pane="bottomLeft" activeCell="Y11" sqref="Y11"/>
    </sheetView>
  </sheetViews>
  <sheetFormatPr defaultRowHeight="16.5" x14ac:dyDescent="0.3"/>
  <cols>
    <col min="1" max="2" width="3.875" style="1" customWidth="1"/>
    <col min="3" max="3" width="7" style="1" customWidth="1"/>
    <col min="4" max="4" width="7" style="6" customWidth="1"/>
    <col min="5" max="5" width="7" style="134" hidden="1" customWidth="1"/>
    <col min="6" max="7" width="7" style="1" customWidth="1"/>
    <col min="8" max="8" width="7" style="6" customWidth="1"/>
    <col min="9" max="10" width="6.125" style="6" customWidth="1"/>
    <col min="11" max="11" width="6.125" style="134" hidden="1" customWidth="1"/>
    <col min="12" max="13" width="7" style="1" customWidth="1"/>
    <col min="14" max="14" width="7" style="6" customWidth="1"/>
    <col min="15" max="15" width="7" style="1" customWidth="1"/>
    <col min="16" max="16" width="7.625" style="11" customWidth="1"/>
    <col min="17" max="17" width="6" style="11" customWidth="1"/>
    <col min="18" max="18" width="6.125" style="11" customWidth="1"/>
    <col min="19" max="19" width="6.5" style="11" customWidth="1"/>
    <col min="20" max="21" width="6.5" customWidth="1"/>
    <col min="22" max="22" width="8.75" customWidth="1"/>
    <col min="23" max="25" width="11" style="1" customWidth="1"/>
    <col min="26" max="26" width="14.125" customWidth="1"/>
    <col min="29" max="29" width="11.125" bestFit="1" customWidth="1"/>
  </cols>
  <sheetData>
    <row r="1" spans="1:28" ht="24.75" customHeight="1" x14ac:dyDescent="0.3">
      <c r="A1" s="150" t="s">
        <v>64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8" s="8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W2" s="14"/>
      <c r="X2" s="14"/>
      <c r="Y2" s="14"/>
    </row>
    <row r="3" spans="1:28" ht="23.25" customHeight="1" x14ac:dyDescent="0.3">
      <c r="A3" s="152" t="s">
        <v>8</v>
      </c>
      <c r="B3" s="152"/>
      <c r="C3" s="152" t="s">
        <v>9</v>
      </c>
      <c r="D3" s="152"/>
      <c r="E3" s="148"/>
      <c r="F3" s="152" t="s">
        <v>10</v>
      </c>
      <c r="G3" s="152"/>
      <c r="H3" s="152"/>
      <c r="I3" s="152"/>
      <c r="J3" s="152"/>
      <c r="K3" s="148"/>
      <c r="L3" s="152" t="s">
        <v>11</v>
      </c>
      <c r="M3" s="152"/>
      <c r="N3" s="152"/>
      <c r="O3" s="152" t="s">
        <v>12</v>
      </c>
      <c r="P3" s="153" t="s">
        <v>13</v>
      </c>
      <c r="Q3" s="154" t="s">
        <v>14</v>
      </c>
      <c r="R3" s="154"/>
      <c r="S3" s="154"/>
      <c r="T3" s="149" t="s">
        <v>21</v>
      </c>
      <c r="U3" s="149"/>
      <c r="V3" s="155" t="s">
        <v>50</v>
      </c>
      <c r="W3" s="149" t="s">
        <v>22</v>
      </c>
      <c r="X3" s="149"/>
      <c r="Y3" s="149"/>
      <c r="Z3" s="149"/>
    </row>
    <row r="4" spans="1:28" ht="23.25" customHeight="1" x14ac:dyDescent="0.3">
      <c r="A4" s="146" t="s">
        <v>18</v>
      </c>
      <c r="B4" s="146" t="s">
        <v>40</v>
      </c>
      <c r="C4" s="146" t="s">
        <v>15</v>
      </c>
      <c r="D4" s="5" t="s">
        <v>0</v>
      </c>
      <c r="E4" s="125"/>
      <c r="F4" s="146" t="s">
        <v>15</v>
      </c>
      <c r="G4" s="146" t="s">
        <v>16</v>
      </c>
      <c r="H4" s="5" t="s">
        <v>0</v>
      </c>
      <c r="I4" s="148" t="s">
        <v>41</v>
      </c>
      <c r="J4" s="148" t="s">
        <v>42</v>
      </c>
      <c r="K4" s="125"/>
      <c r="L4" s="146" t="s">
        <v>15</v>
      </c>
      <c r="M4" s="146" t="s">
        <v>16</v>
      </c>
      <c r="N4" s="5" t="s">
        <v>0</v>
      </c>
      <c r="O4" s="152"/>
      <c r="P4" s="153"/>
      <c r="Q4" s="148" t="s">
        <v>29</v>
      </c>
      <c r="R4" s="148" t="s">
        <v>30</v>
      </c>
      <c r="S4" s="47" t="s">
        <v>0</v>
      </c>
      <c r="T4" s="145" t="s">
        <v>46</v>
      </c>
      <c r="U4" s="145" t="s">
        <v>47</v>
      </c>
      <c r="V4" s="149"/>
      <c r="W4" s="145" t="s">
        <v>30</v>
      </c>
      <c r="X4" s="145" t="s">
        <v>31</v>
      </c>
      <c r="Y4" s="145" t="s">
        <v>29</v>
      </c>
      <c r="Z4" s="33" t="s">
        <v>0</v>
      </c>
    </row>
    <row r="5" spans="1:28" ht="33.75" customHeight="1" thickTop="1" x14ac:dyDescent="0.3">
      <c r="A5" s="146">
        <v>1</v>
      </c>
      <c r="B5" s="146" t="s">
        <v>65</v>
      </c>
      <c r="C5" s="146"/>
      <c r="D5" s="5">
        <f t="shared" ref="D5:D34" si="0">C5</f>
        <v>0</v>
      </c>
      <c r="E5" s="125"/>
      <c r="F5" s="146"/>
      <c r="G5" s="146"/>
      <c r="H5" s="5">
        <f t="shared" ref="H5:H34" si="1">F5+G5</f>
        <v>0</v>
      </c>
      <c r="I5" s="148"/>
      <c r="J5" s="148">
        <f>H5-I5</f>
        <v>0</v>
      </c>
      <c r="K5" s="125"/>
      <c r="L5" s="146"/>
      <c r="M5" s="146"/>
      <c r="N5" s="5">
        <f t="shared" ref="N5:N34" si="2">L5+M5</f>
        <v>0</v>
      </c>
      <c r="O5" s="146">
        <f>D5+H5+N5</f>
        <v>0</v>
      </c>
      <c r="P5" s="147">
        <f>G5+M5</f>
        <v>0</v>
      </c>
      <c r="Q5" s="148"/>
      <c r="R5" s="148"/>
      <c r="S5" s="47">
        <f>Q5+R5</f>
        <v>0</v>
      </c>
      <c r="T5" s="145"/>
      <c r="U5" s="145"/>
      <c r="V5" s="145"/>
      <c r="W5" s="143"/>
      <c r="X5" s="143"/>
      <c r="Y5" s="143"/>
      <c r="Z5" s="128">
        <f>W5+X5+Y5</f>
        <v>0</v>
      </c>
    </row>
    <row r="6" spans="1:28" ht="33.75" customHeight="1" x14ac:dyDescent="0.3">
      <c r="A6" s="146">
        <v>2</v>
      </c>
      <c r="B6" s="146" t="s">
        <v>66</v>
      </c>
      <c r="C6" s="146">
        <v>98</v>
      </c>
      <c r="D6" s="5">
        <f t="shared" si="0"/>
        <v>98</v>
      </c>
      <c r="E6" s="125"/>
      <c r="F6" s="146">
        <v>285</v>
      </c>
      <c r="G6" s="146">
        <v>95</v>
      </c>
      <c r="H6" s="5">
        <f t="shared" si="1"/>
        <v>380</v>
      </c>
      <c r="I6" s="148">
        <v>380</v>
      </c>
      <c r="J6" s="148">
        <f>H6-I6</f>
        <v>0</v>
      </c>
      <c r="K6" s="125"/>
      <c r="L6" s="146"/>
      <c r="M6" s="146"/>
      <c r="N6" s="5">
        <f t="shared" si="2"/>
        <v>0</v>
      </c>
      <c r="O6" s="146">
        <f t="shared" ref="O6:O34" si="3">D6+H6+N6</f>
        <v>478</v>
      </c>
      <c r="P6" s="147">
        <f t="shared" ref="P6:P34" si="4">G6+M6</f>
        <v>95</v>
      </c>
      <c r="Q6" s="148">
        <v>8</v>
      </c>
      <c r="R6" s="33">
        <v>98</v>
      </c>
      <c r="S6" s="47">
        <f t="shared" ref="S6:S36" si="5">Q6+R6</f>
        <v>106</v>
      </c>
      <c r="T6" s="145"/>
      <c r="U6" s="145"/>
      <c r="V6" s="145"/>
      <c r="W6" s="144">
        <v>266000</v>
      </c>
      <c r="X6" s="144">
        <v>553400</v>
      </c>
      <c r="Y6" s="144">
        <v>14500</v>
      </c>
      <c r="Z6" s="128">
        <f>W6+X6+Y6</f>
        <v>833900</v>
      </c>
    </row>
    <row r="7" spans="1:28" ht="33.75" customHeight="1" x14ac:dyDescent="0.3">
      <c r="A7" s="146">
        <v>5</v>
      </c>
      <c r="B7" s="146" t="s">
        <v>67</v>
      </c>
      <c r="C7" s="146"/>
      <c r="D7" s="5">
        <f t="shared" si="0"/>
        <v>0</v>
      </c>
      <c r="E7" s="125"/>
      <c r="F7" s="146"/>
      <c r="G7" s="146"/>
      <c r="H7" s="5">
        <f t="shared" si="1"/>
        <v>0</v>
      </c>
      <c r="I7" s="148"/>
      <c r="J7" s="148">
        <f t="shared" ref="J7:J34" si="6">H7-I7</f>
        <v>0</v>
      </c>
      <c r="K7" s="125"/>
      <c r="L7" s="146"/>
      <c r="M7" s="146"/>
      <c r="N7" s="5">
        <f t="shared" si="2"/>
        <v>0</v>
      </c>
      <c r="O7" s="146">
        <f t="shared" si="3"/>
        <v>0</v>
      </c>
      <c r="P7" s="147">
        <f t="shared" si="4"/>
        <v>0</v>
      </c>
      <c r="Q7" s="148"/>
      <c r="R7" s="33"/>
      <c r="S7" s="47">
        <f t="shared" si="5"/>
        <v>0</v>
      </c>
      <c r="T7" s="145"/>
      <c r="U7" s="145"/>
      <c r="V7" s="145"/>
      <c r="W7" s="108"/>
      <c r="X7" s="108"/>
      <c r="Y7" s="108"/>
      <c r="Z7" s="128">
        <f>W7+X7+Y7</f>
        <v>0</v>
      </c>
    </row>
    <row r="8" spans="1:28" s="103" customFormat="1" ht="33.75" customHeight="1" x14ac:dyDescent="0.3">
      <c r="A8" s="146">
        <v>6</v>
      </c>
      <c r="B8" s="146" t="s">
        <v>68</v>
      </c>
      <c r="C8" s="146"/>
      <c r="D8" s="5">
        <f t="shared" si="0"/>
        <v>0</v>
      </c>
      <c r="E8" s="125"/>
      <c r="F8" s="146"/>
      <c r="G8" s="146"/>
      <c r="H8" s="5">
        <f t="shared" si="1"/>
        <v>0</v>
      </c>
      <c r="I8" s="148"/>
      <c r="J8" s="148">
        <f t="shared" si="6"/>
        <v>0</v>
      </c>
      <c r="K8" s="125"/>
      <c r="L8" s="146"/>
      <c r="M8" s="146"/>
      <c r="N8" s="5">
        <f t="shared" si="2"/>
        <v>0</v>
      </c>
      <c r="O8" s="146">
        <f t="shared" si="3"/>
        <v>0</v>
      </c>
      <c r="P8" s="147">
        <f t="shared" si="4"/>
        <v>0</v>
      </c>
      <c r="Q8" s="148"/>
      <c r="R8" s="101"/>
      <c r="S8" s="47">
        <f t="shared" si="5"/>
        <v>0</v>
      </c>
      <c r="T8" s="102"/>
      <c r="U8" s="102"/>
      <c r="V8" s="102"/>
      <c r="W8" s="108"/>
      <c r="X8" s="108"/>
      <c r="Y8" s="108"/>
      <c r="Z8" s="128">
        <f t="shared" ref="Z8:Z36" si="7">W8+X8+Y8</f>
        <v>0</v>
      </c>
      <c r="AB8" s="103" t="s">
        <v>61</v>
      </c>
    </row>
    <row r="9" spans="1:28" s="103" customFormat="1" ht="33.75" hidden="1" customHeight="1" x14ac:dyDescent="0.3">
      <c r="A9" s="146">
        <v>5</v>
      </c>
      <c r="B9" s="146" t="s">
        <v>7</v>
      </c>
      <c r="C9" s="146"/>
      <c r="D9" s="5">
        <f t="shared" si="0"/>
        <v>0</v>
      </c>
      <c r="E9" s="125"/>
      <c r="F9" s="146"/>
      <c r="G9" s="146"/>
      <c r="H9" s="5">
        <f t="shared" si="1"/>
        <v>0</v>
      </c>
      <c r="I9" s="148"/>
      <c r="J9" s="148">
        <f t="shared" si="6"/>
        <v>0</v>
      </c>
      <c r="K9" s="125"/>
      <c r="L9" s="146"/>
      <c r="M9" s="146"/>
      <c r="N9" s="5">
        <f t="shared" si="2"/>
        <v>0</v>
      </c>
      <c r="O9" s="146">
        <f t="shared" si="3"/>
        <v>0</v>
      </c>
      <c r="P9" s="147">
        <f t="shared" si="4"/>
        <v>0</v>
      </c>
      <c r="Q9" s="148"/>
      <c r="R9" s="101"/>
      <c r="S9" s="47">
        <f t="shared" si="5"/>
        <v>0</v>
      </c>
      <c r="T9" s="102"/>
      <c r="U9" s="102"/>
      <c r="V9" s="102"/>
      <c r="W9" s="108"/>
      <c r="X9" s="108"/>
      <c r="Y9" s="108"/>
      <c r="Z9" s="128">
        <f t="shared" si="7"/>
        <v>0</v>
      </c>
    </row>
    <row r="10" spans="1:28" ht="33.75" hidden="1" customHeight="1" x14ac:dyDescent="0.3">
      <c r="A10" s="146">
        <v>6</v>
      </c>
      <c r="B10" s="146" t="s">
        <v>1</v>
      </c>
      <c r="C10" s="146"/>
      <c r="D10" s="5">
        <f t="shared" si="0"/>
        <v>0</v>
      </c>
      <c r="E10" s="125"/>
      <c r="F10" s="146"/>
      <c r="G10" s="146"/>
      <c r="H10" s="5">
        <f t="shared" si="1"/>
        <v>0</v>
      </c>
      <c r="I10" s="148"/>
      <c r="J10" s="148">
        <f t="shared" si="6"/>
        <v>0</v>
      </c>
      <c r="K10" s="125"/>
      <c r="L10" s="146"/>
      <c r="M10" s="146"/>
      <c r="N10" s="5">
        <f t="shared" si="2"/>
        <v>0</v>
      </c>
      <c r="O10" s="146">
        <f t="shared" si="3"/>
        <v>0</v>
      </c>
      <c r="P10" s="147">
        <f t="shared" si="4"/>
        <v>0</v>
      </c>
      <c r="Q10" s="148"/>
      <c r="R10" s="33"/>
      <c r="S10" s="47">
        <f t="shared" si="5"/>
        <v>0</v>
      </c>
      <c r="T10" s="145"/>
      <c r="U10" s="145"/>
      <c r="V10" s="145"/>
      <c r="W10" s="108"/>
      <c r="X10" s="108"/>
      <c r="Y10" s="108"/>
      <c r="Z10" s="128">
        <f t="shared" si="7"/>
        <v>0</v>
      </c>
    </row>
    <row r="11" spans="1:28" ht="33.75" customHeight="1" x14ac:dyDescent="0.3">
      <c r="A11" s="146">
        <v>7</v>
      </c>
      <c r="B11" s="146" t="s">
        <v>69</v>
      </c>
      <c r="C11" s="146">
        <v>101</v>
      </c>
      <c r="D11" s="5">
        <f t="shared" si="0"/>
        <v>101</v>
      </c>
      <c r="E11" s="125"/>
      <c r="F11" s="146">
        <v>629</v>
      </c>
      <c r="G11" s="146">
        <v>149</v>
      </c>
      <c r="H11" s="5">
        <f t="shared" si="1"/>
        <v>778</v>
      </c>
      <c r="I11" s="148">
        <v>352</v>
      </c>
      <c r="J11" s="148">
        <f t="shared" si="6"/>
        <v>426</v>
      </c>
      <c r="K11" s="125"/>
      <c r="L11" s="146">
        <v>204</v>
      </c>
      <c r="M11" s="146">
        <v>49</v>
      </c>
      <c r="N11" s="5">
        <f t="shared" si="2"/>
        <v>253</v>
      </c>
      <c r="O11" s="146">
        <f t="shared" si="3"/>
        <v>1132</v>
      </c>
      <c r="P11" s="147">
        <f t="shared" si="4"/>
        <v>198</v>
      </c>
      <c r="Q11" s="148">
        <v>10</v>
      </c>
      <c r="R11" s="33">
        <v>228</v>
      </c>
      <c r="S11" s="47">
        <f t="shared" si="5"/>
        <v>238</v>
      </c>
      <c r="T11" s="145"/>
      <c r="U11" s="145"/>
      <c r="V11" s="145"/>
      <c r="W11" s="108">
        <v>229000</v>
      </c>
      <c r="X11" s="108">
        <v>597900</v>
      </c>
      <c r="Y11" s="108">
        <v>12500</v>
      </c>
      <c r="Z11" s="128">
        <f t="shared" si="7"/>
        <v>839400</v>
      </c>
    </row>
    <row r="12" spans="1:28" ht="33.75" customHeight="1" x14ac:dyDescent="0.3">
      <c r="A12" s="146">
        <v>8</v>
      </c>
      <c r="B12" s="146" t="s">
        <v>65</v>
      </c>
      <c r="C12" s="146">
        <v>105</v>
      </c>
      <c r="D12" s="5">
        <f t="shared" si="0"/>
        <v>105</v>
      </c>
      <c r="E12" s="125"/>
      <c r="F12" s="146">
        <v>517</v>
      </c>
      <c r="G12" s="146">
        <v>124</v>
      </c>
      <c r="H12" s="5">
        <f t="shared" si="1"/>
        <v>641</v>
      </c>
      <c r="I12" s="148">
        <v>394</v>
      </c>
      <c r="J12" s="148">
        <f t="shared" si="6"/>
        <v>247</v>
      </c>
      <c r="K12" s="125"/>
      <c r="L12" s="146">
        <v>193</v>
      </c>
      <c r="M12" s="146">
        <v>31</v>
      </c>
      <c r="N12" s="5">
        <f t="shared" si="2"/>
        <v>224</v>
      </c>
      <c r="O12" s="146">
        <f t="shared" si="3"/>
        <v>970</v>
      </c>
      <c r="P12" s="147">
        <f t="shared" si="4"/>
        <v>155</v>
      </c>
      <c r="Q12" s="148">
        <v>7</v>
      </c>
      <c r="R12" s="33">
        <v>158</v>
      </c>
      <c r="S12" s="47">
        <f t="shared" si="5"/>
        <v>165</v>
      </c>
      <c r="T12" s="145"/>
      <c r="U12" s="145"/>
      <c r="V12" s="145"/>
      <c r="W12" s="108">
        <v>256200</v>
      </c>
      <c r="X12" s="108">
        <v>723400</v>
      </c>
      <c r="Y12" s="108">
        <v>2000</v>
      </c>
      <c r="Z12" s="128">
        <f t="shared" si="7"/>
        <v>981600</v>
      </c>
    </row>
    <row r="13" spans="1:28" ht="33.75" customHeight="1" x14ac:dyDescent="0.3">
      <c r="A13" s="146">
        <v>9</v>
      </c>
      <c r="B13" s="146" t="s">
        <v>66</v>
      </c>
      <c r="C13" s="146"/>
      <c r="D13" s="5">
        <f t="shared" si="0"/>
        <v>0</v>
      </c>
      <c r="E13" s="125"/>
      <c r="F13" s="146"/>
      <c r="G13" s="146"/>
      <c r="H13" s="5">
        <f t="shared" si="1"/>
        <v>0</v>
      </c>
      <c r="I13" s="148"/>
      <c r="J13" s="148">
        <f t="shared" si="6"/>
        <v>0</v>
      </c>
      <c r="K13" s="125"/>
      <c r="L13" s="146"/>
      <c r="M13" s="146"/>
      <c r="N13" s="5">
        <f t="shared" si="2"/>
        <v>0</v>
      </c>
      <c r="O13" s="146">
        <f t="shared" si="3"/>
        <v>0</v>
      </c>
      <c r="P13" s="147">
        <f t="shared" si="4"/>
        <v>0</v>
      </c>
      <c r="Q13" s="148"/>
      <c r="R13" s="33"/>
      <c r="S13" s="47">
        <f t="shared" si="5"/>
        <v>0</v>
      </c>
      <c r="T13" s="145"/>
      <c r="U13" s="145"/>
      <c r="V13" s="145"/>
      <c r="W13" s="108"/>
      <c r="X13" s="108"/>
      <c r="Y13" s="108"/>
      <c r="Z13" s="128">
        <f t="shared" si="7"/>
        <v>0</v>
      </c>
    </row>
    <row r="14" spans="1:28" ht="33.75" customHeight="1" x14ac:dyDescent="0.3">
      <c r="A14" s="146">
        <v>12</v>
      </c>
      <c r="B14" s="146" t="s">
        <v>67</v>
      </c>
      <c r="C14" s="146"/>
      <c r="D14" s="5">
        <f t="shared" si="0"/>
        <v>0</v>
      </c>
      <c r="E14" s="125"/>
      <c r="F14" s="146"/>
      <c r="G14" s="146"/>
      <c r="H14" s="5">
        <f t="shared" si="1"/>
        <v>0</v>
      </c>
      <c r="I14" s="148"/>
      <c r="J14" s="148">
        <f t="shared" si="6"/>
        <v>0</v>
      </c>
      <c r="K14" s="125"/>
      <c r="L14" s="146"/>
      <c r="M14" s="146"/>
      <c r="N14" s="5">
        <f t="shared" si="2"/>
        <v>0</v>
      </c>
      <c r="O14" s="146">
        <f t="shared" si="3"/>
        <v>0</v>
      </c>
      <c r="P14" s="147">
        <f t="shared" si="4"/>
        <v>0</v>
      </c>
      <c r="Q14" s="148"/>
      <c r="R14" s="33"/>
      <c r="S14" s="47">
        <f t="shared" si="5"/>
        <v>0</v>
      </c>
      <c r="T14" s="145"/>
      <c r="U14" s="145"/>
      <c r="V14" s="145"/>
      <c r="W14" s="108"/>
      <c r="X14" s="108"/>
      <c r="Y14" s="108"/>
      <c r="Z14" s="122">
        <f t="shared" si="7"/>
        <v>0</v>
      </c>
    </row>
    <row r="15" spans="1:28" ht="33.75" customHeight="1" x14ac:dyDescent="0.3">
      <c r="A15" s="146">
        <v>13</v>
      </c>
      <c r="B15" s="146" t="s">
        <v>68</v>
      </c>
      <c r="C15" s="146"/>
      <c r="D15" s="5">
        <f>C15</f>
        <v>0</v>
      </c>
      <c r="E15" s="125"/>
      <c r="F15" s="146"/>
      <c r="G15" s="146"/>
      <c r="H15" s="5">
        <f t="shared" si="1"/>
        <v>0</v>
      </c>
      <c r="I15" s="148"/>
      <c r="J15" s="148">
        <f t="shared" si="6"/>
        <v>0</v>
      </c>
      <c r="K15" s="125"/>
      <c r="L15" s="146"/>
      <c r="M15" s="146"/>
      <c r="N15" s="5">
        <f t="shared" si="2"/>
        <v>0</v>
      </c>
      <c r="O15" s="146">
        <f t="shared" si="3"/>
        <v>0</v>
      </c>
      <c r="P15" s="147">
        <f t="shared" si="4"/>
        <v>0</v>
      </c>
      <c r="Q15" s="148"/>
      <c r="R15" s="33"/>
      <c r="S15" s="47">
        <f t="shared" si="5"/>
        <v>0</v>
      </c>
      <c r="T15" s="145"/>
      <c r="U15" s="145"/>
      <c r="V15" s="145"/>
      <c r="W15" s="108"/>
      <c r="X15" s="108"/>
      <c r="Y15" s="108"/>
      <c r="Z15" s="122">
        <f t="shared" si="7"/>
        <v>0</v>
      </c>
    </row>
    <row r="16" spans="1:28" ht="33.75" hidden="1" customHeight="1" x14ac:dyDescent="0.3">
      <c r="A16" s="146">
        <v>12</v>
      </c>
      <c r="B16" s="146" t="s">
        <v>7</v>
      </c>
      <c r="C16" s="146"/>
      <c r="D16" s="5">
        <f t="shared" si="0"/>
        <v>0</v>
      </c>
      <c r="E16" s="125"/>
      <c r="F16" s="146"/>
      <c r="G16" s="146"/>
      <c r="H16" s="5">
        <f t="shared" si="1"/>
        <v>0</v>
      </c>
      <c r="I16" s="148"/>
      <c r="J16" s="148">
        <f t="shared" si="6"/>
        <v>0</v>
      </c>
      <c r="K16" s="125"/>
      <c r="L16" s="146"/>
      <c r="M16" s="146"/>
      <c r="N16" s="5">
        <f t="shared" si="2"/>
        <v>0</v>
      </c>
      <c r="O16" s="146">
        <f t="shared" si="3"/>
        <v>0</v>
      </c>
      <c r="P16" s="147">
        <f t="shared" si="4"/>
        <v>0</v>
      </c>
      <c r="Q16" s="148"/>
      <c r="R16" s="33"/>
      <c r="S16" s="47">
        <f t="shared" si="5"/>
        <v>0</v>
      </c>
      <c r="T16" s="145"/>
      <c r="U16" s="145"/>
      <c r="V16" s="145"/>
      <c r="W16" s="108"/>
      <c r="X16" s="108"/>
      <c r="Y16" s="108"/>
      <c r="Z16" s="122">
        <f t="shared" si="7"/>
        <v>0</v>
      </c>
    </row>
    <row r="17" spans="1:29" ht="33.75" hidden="1" customHeight="1" x14ac:dyDescent="0.3">
      <c r="A17" s="146">
        <v>13</v>
      </c>
      <c r="B17" s="146" t="s">
        <v>1</v>
      </c>
      <c r="C17" s="146"/>
      <c r="D17" s="5">
        <f t="shared" si="0"/>
        <v>0</v>
      </c>
      <c r="E17" s="125"/>
      <c r="F17" s="146"/>
      <c r="G17" s="146"/>
      <c r="H17" s="5">
        <f t="shared" si="1"/>
        <v>0</v>
      </c>
      <c r="I17" s="148"/>
      <c r="J17" s="148">
        <f t="shared" si="6"/>
        <v>0</v>
      </c>
      <c r="K17" s="125"/>
      <c r="L17" s="146"/>
      <c r="M17" s="146"/>
      <c r="N17" s="5">
        <f t="shared" si="2"/>
        <v>0</v>
      </c>
      <c r="O17" s="146">
        <f t="shared" si="3"/>
        <v>0</v>
      </c>
      <c r="P17" s="147">
        <f t="shared" si="4"/>
        <v>0</v>
      </c>
      <c r="Q17" s="148"/>
      <c r="R17" s="148"/>
      <c r="S17" s="47">
        <f t="shared" si="5"/>
        <v>0</v>
      </c>
      <c r="T17" s="145"/>
      <c r="U17" s="145"/>
      <c r="V17" s="145"/>
      <c r="W17" s="108"/>
      <c r="X17" s="108"/>
      <c r="Y17" s="108"/>
      <c r="Z17" s="122">
        <f t="shared" si="7"/>
        <v>0</v>
      </c>
      <c r="AA17" s="131" t="s">
        <v>60</v>
      </c>
    </row>
    <row r="18" spans="1:29" ht="33.75" customHeight="1" x14ac:dyDescent="0.3">
      <c r="A18" s="146">
        <v>14</v>
      </c>
      <c r="B18" s="146" t="s">
        <v>69</v>
      </c>
      <c r="C18" s="146"/>
      <c r="D18" s="5">
        <f t="shared" si="0"/>
        <v>0</v>
      </c>
      <c r="E18" s="125"/>
      <c r="F18" s="146"/>
      <c r="G18" s="146"/>
      <c r="H18" s="5">
        <f t="shared" si="1"/>
        <v>0</v>
      </c>
      <c r="I18" s="148"/>
      <c r="J18" s="148">
        <f t="shared" si="6"/>
        <v>0</v>
      </c>
      <c r="K18" s="125"/>
      <c r="L18" s="146"/>
      <c r="M18" s="146"/>
      <c r="N18" s="5">
        <f t="shared" si="2"/>
        <v>0</v>
      </c>
      <c r="O18" s="146">
        <f t="shared" si="3"/>
        <v>0</v>
      </c>
      <c r="P18" s="147">
        <f t="shared" si="4"/>
        <v>0</v>
      </c>
      <c r="Q18" s="148"/>
      <c r="R18" s="148"/>
      <c r="S18" s="47">
        <f t="shared" si="5"/>
        <v>0</v>
      </c>
      <c r="T18" s="145"/>
      <c r="U18" s="145"/>
      <c r="V18" s="145"/>
      <c r="W18" s="108"/>
      <c r="X18" s="108"/>
      <c r="Y18" s="108"/>
      <c r="Z18" s="122">
        <f t="shared" si="7"/>
        <v>0</v>
      </c>
    </row>
    <row r="19" spans="1:29" ht="33.75" customHeight="1" x14ac:dyDescent="0.3">
      <c r="A19" s="146">
        <v>15</v>
      </c>
      <c r="B19" s="146" t="s">
        <v>65</v>
      </c>
      <c r="C19" s="146"/>
      <c r="D19" s="5">
        <f t="shared" si="0"/>
        <v>0</v>
      </c>
      <c r="E19" s="125"/>
      <c r="F19" s="146"/>
      <c r="G19" s="146"/>
      <c r="H19" s="5">
        <f t="shared" si="1"/>
        <v>0</v>
      </c>
      <c r="I19" s="148"/>
      <c r="J19" s="148">
        <f t="shared" si="6"/>
        <v>0</v>
      </c>
      <c r="K19" s="125"/>
      <c r="L19" s="146"/>
      <c r="M19" s="146"/>
      <c r="N19" s="5">
        <f t="shared" si="2"/>
        <v>0</v>
      </c>
      <c r="O19" s="146">
        <f t="shared" si="3"/>
        <v>0</v>
      </c>
      <c r="P19" s="147">
        <f t="shared" si="4"/>
        <v>0</v>
      </c>
      <c r="Q19" s="148"/>
      <c r="R19" s="148"/>
      <c r="S19" s="47">
        <f t="shared" si="5"/>
        <v>0</v>
      </c>
      <c r="T19" s="145"/>
      <c r="U19" s="145"/>
      <c r="V19" s="145"/>
      <c r="W19" s="108"/>
      <c r="X19" s="108"/>
      <c r="Y19" s="108"/>
      <c r="Z19" s="122">
        <f t="shared" si="7"/>
        <v>0</v>
      </c>
    </row>
    <row r="20" spans="1:29" ht="33.75" customHeight="1" x14ac:dyDescent="0.3">
      <c r="A20" s="146">
        <v>16</v>
      </c>
      <c r="B20" s="146" t="s">
        <v>66</v>
      </c>
      <c r="C20" s="146"/>
      <c r="D20" s="5">
        <f t="shared" si="0"/>
        <v>0</v>
      </c>
      <c r="E20" s="125"/>
      <c r="F20" s="146"/>
      <c r="G20" s="146"/>
      <c r="H20" s="5">
        <f t="shared" si="1"/>
        <v>0</v>
      </c>
      <c r="I20" s="148"/>
      <c r="J20" s="148">
        <f t="shared" si="6"/>
        <v>0</v>
      </c>
      <c r="K20" s="125"/>
      <c r="L20" s="146"/>
      <c r="M20" s="146"/>
      <c r="N20" s="5">
        <f t="shared" si="2"/>
        <v>0</v>
      </c>
      <c r="O20" s="146">
        <f t="shared" si="3"/>
        <v>0</v>
      </c>
      <c r="P20" s="147">
        <f t="shared" si="4"/>
        <v>0</v>
      </c>
      <c r="Q20" s="148"/>
      <c r="R20" s="148"/>
      <c r="S20" s="47">
        <f t="shared" si="5"/>
        <v>0</v>
      </c>
      <c r="T20" s="145"/>
      <c r="U20" s="145"/>
      <c r="V20" s="145"/>
      <c r="W20" s="108"/>
      <c r="X20" s="108"/>
      <c r="Y20" s="108"/>
      <c r="Z20" s="122">
        <f t="shared" si="7"/>
        <v>0</v>
      </c>
    </row>
    <row r="21" spans="1:29" ht="33.75" customHeight="1" x14ac:dyDescent="0.3">
      <c r="A21" s="146">
        <v>19</v>
      </c>
      <c r="B21" s="146" t="s">
        <v>67</v>
      </c>
      <c r="C21" s="146"/>
      <c r="D21" s="5">
        <f t="shared" si="0"/>
        <v>0</v>
      </c>
      <c r="E21" s="125"/>
      <c r="F21" s="146"/>
      <c r="G21" s="146"/>
      <c r="H21" s="5">
        <f t="shared" si="1"/>
        <v>0</v>
      </c>
      <c r="I21" s="148"/>
      <c r="J21" s="148">
        <f t="shared" si="6"/>
        <v>0</v>
      </c>
      <c r="K21" s="125"/>
      <c r="L21" s="146"/>
      <c r="M21" s="146"/>
      <c r="N21" s="5">
        <f t="shared" si="2"/>
        <v>0</v>
      </c>
      <c r="O21" s="146">
        <f t="shared" si="3"/>
        <v>0</v>
      </c>
      <c r="P21" s="147">
        <f t="shared" si="4"/>
        <v>0</v>
      </c>
      <c r="Q21" s="148"/>
      <c r="R21" s="148"/>
      <c r="S21" s="47">
        <f t="shared" si="5"/>
        <v>0</v>
      </c>
      <c r="T21" s="145"/>
      <c r="U21" s="145"/>
      <c r="V21" s="145"/>
      <c r="W21" s="108"/>
      <c r="X21" s="108"/>
      <c r="Y21" s="108"/>
      <c r="Z21" s="122">
        <f t="shared" si="7"/>
        <v>0</v>
      </c>
    </row>
    <row r="22" spans="1:29" ht="33.75" customHeight="1" x14ac:dyDescent="0.3">
      <c r="A22" s="146">
        <v>20</v>
      </c>
      <c r="B22" s="146" t="s">
        <v>68</v>
      </c>
      <c r="C22" s="146"/>
      <c r="D22" s="5">
        <f t="shared" si="0"/>
        <v>0</v>
      </c>
      <c r="E22" s="125"/>
      <c r="F22" s="146"/>
      <c r="G22" s="146"/>
      <c r="H22" s="5">
        <f t="shared" si="1"/>
        <v>0</v>
      </c>
      <c r="I22" s="148"/>
      <c r="J22" s="148">
        <f t="shared" si="6"/>
        <v>0</v>
      </c>
      <c r="K22" s="125"/>
      <c r="L22" s="146"/>
      <c r="M22" s="146"/>
      <c r="N22" s="5">
        <f t="shared" si="2"/>
        <v>0</v>
      </c>
      <c r="O22" s="146">
        <f t="shared" si="3"/>
        <v>0</v>
      </c>
      <c r="P22" s="147">
        <f t="shared" si="4"/>
        <v>0</v>
      </c>
      <c r="Q22" s="148"/>
      <c r="R22" s="148"/>
      <c r="S22" s="47">
        <f t="shared" si="5"/>
        <v>0</v>
      </c>
      <c r="T22" s="145"/>
      <c r="U22" s="145"/>
      <c r="V22" s="145"/>
      <c r="W22" s="108"/>
      <c r="X22" s="108"/>
      <c r="Y22" s="108"/>
      <c r="Z22" s="122">
        <f t="shared" si="7"/>
        <v>0</v>
      </c>
    </row>
    <row r="23" spans="1:29" ht="33.75" hidden="1" customHeight="1" x14ac:dyDescent="0.3">
      <c r="A23" s="146">
        <v>19</v>
      </c>
      <c r="B23" s="146" t="s">
        <v>7</v>
      </c>
      <c r="C23" s="146"/>
      <c r="D23" s="5">
        <f t="shared" si="0"/>
        <v>0</v>
      </c>
      <c r="E23" s="125"/>
      <c r="F23" s="146"/>
      <c r="G23" s="146"/>
      <c r="H23" s="5">
        <f t="shared" si="1"/>
        <v>0</v>
      </c>
      <c r="I23" s="148"/>
      <c r="J23" s="148">
        <f t="shared" si="6"/>
        <v>0</v>
      </c>
      <c r="K23" s="125"/>
      <c r="L23" s="146"/>
      <c r="M23" s="146"/>
      <c r="N23" s="5">
        <f t="shared" si="2"/>
        <v>0</v>
      </c>
      <c r="O23" s="146">
        <f t="shared" si="3"/>
        <v>0</v>
      </c>
      <c r="P23" s="147">
        <f t="shared" si="4"/>
        <v>0</v>
      </c>
      <c r="Q23" s="148"/>
      <c r="R23" s="148"/>
      <c r="S23" s="47">
        <f t="shared" si="5"/>
        <v>0</v>
      </c>
      <c r="T23" s="33"/>
      <c r="U23" s="33"/>
      <c r="V23" s="33"/>
      <c r="W23" s="109"/>
      <c r="X23" s="108"/>
      <c r="Y23" s="109"/>
      <c r="Z23" s="122">
        <f t="shared" si="7"/>
        <v>0</v>
      </c>
      <c r="AC23" s="31"/>
    </row>
    <row r="24" spans="1:29" ht="33.75" hidden="1" customHeight="1" x14ac:dyDescent="0.3">
      <c r="A24" s="146">
        <v>20</v>
      </c>
      <c r="B24" s="146" t="s">
        <v>1</v>
      </c>
      <c r="C24" s="146"/>
      <c r="D24" s="5">
        <f t="shared" si="0"/>
        <v>0</v>
      </c>
      <c r="E24" s="125"/>
      <c r="F24" s="146"/>
      <c r="G24" s="146"/>
      <c r="H24" s="5">
        <f t="shared" si="1"/>
        <v>0</v>
      </c>
      <c r="I24" s="148"/>
      <c r="J24" s="148">
        <f t="shared" si="6"/>
        <v>0</v>
      </c>
      <c r="K24" s="125"/>
      <c r="L24" s="146"/>
      <c r="M24" s="146"/>
      <c r="N24" s="5">
        <f t="shared" si="2"/>
        <v>0</v>
      </c>
      <c r="O24" s="146">
        <f t="shared" si="3"/>
        <v>0</v>
      </c>
      <c r="P24" s="147">
        <f t="shared" si="4"/>
        <v>0</v>
      </c>
      <c r="Q24" s="148"/>
      <c r="R24" s="148"/>
      <c r="S24" s="47">
        <f t="shared" si="5"/>
        <v>0</v>
      </c>
      <c r="T24" s="145"/>
      <c r="U24" s="145"/>
      <c r="V24" s="145"/>
      <c r="W24" s="108"/>
      <c r="X24" s="108"/>
      <c r="Y24" s="108"/>
      <c r="Z24" s="122">
        <f t="shared" si="7"/>
        <v>0</v>
      </c>
    </row>
    <row r="25" spans="1:29" ht="33.75" customHeight="1" x14ac:dyDescent="0.3">
      <c r="A25" s="146">
        <v>21</v>
      </c>
      <c r="B25" s="146" t="s">
        <v>69</v>
      </c>
      <c r="C25" s="146"/>
      <c r="D25" s="5">
        <f t="shared" si="0"/>
        <v>0</v>
      </c>
      <c r="E25" s="125"/>
      <c r="F25" s="146"/>
      <c r="G25" s="146"/>
      <c r="H25" s="5">
        <f t="shared" si="1"/>
        <v>0</v>
      </c>
      <c r="I25" s="148"/>
      <c r="J25" s="148">
        <f t="shared" si="6"/>
        <v>0</v>
      </c>
      <c r="K25" s="125"/>
      <c r="L25" s="135"/>
      <c r="M25" s="146"/>
      <c r="N25" s="5">
        <f t="shared" si="2"/>
        <v>0</v>
      </c>
      <c r="O25" s="146">
        <f t="shared" si="3"/>
        <v>0</v>
      </c>
      <c r="P25" s="147">
        <f t="shared" si="4"/>
        <v>0</v>
      </c>
      <c r="Q25" s="148"/>
      <c r="R25" s="148"/>
      <c r="S25" s="47">
        <f t="shared" si="5"/>
        <v>0</v>
      </c>
      <c r="T25" s="145"/>
      <c r="U25" s="145"/>
      <c r="V25" s="145"/>
      <c r="W25" s="108"/>
      <c r="X25" s="108"/>
      <c r="Y25" s="108"/>
      <c r="Z25" s="122">
        <f t="shared" si="7"/>
        <v>0</v>
      </c>
    </row>
    <row r="26" spans="1:29" ht="33.75" customHeight="1" x14ac:dyDescent="0.3">
      <c r="A26" s="146">
        <v>22</v>
      </c>
      <c r="B26" s="146" t="s">
        <v>65</v>
      </c>
      <c r="C26" s="146"/>
      <c r="D26" s="5">
        <f t="shared" si="0"/>
        <v>0</v>
      </c>
      <c r="E26" s="125"/>
      <c r="F26" s="146"/>
      <c r="G26" s="146"/>
      <c r="H26" s="5">
        <f t="shared" si="1"/>
        <v>0</v>
      </c>
      <c r="I26" s="148"/>
      <c r="J26" s="148">
        <f t="shared" si="6"/>
        <v>0</v>
      </c>
      <c r="K26" s="125"/>
      <c r="L26" s="146"/>
      <c r="M26" s="146"/>
      <c r="N26" s="5">
        <f t="shared" si="2"/>
        <v>0</v>
      </c>
      <c r="O26" s="146">
        <f t="shared" si="3"/>
        <v>0</v>
      </c>
      <c r="P26" s="147">
        <f t="shared" si="4"/>
        <v>0</v>
      </c>
      <c r="Q26" s="148"/>
      <c r="R26" s="148"/>
      <c r="S26" s="47">
        <f t="shared" si="5"/>
        <v>0</v>
      </c>
      <c r="T26" s="145"/>
      <c r="U26" s="145"/>
      <c r="V26" s="145"/>
      <c r="W26" s="108"/>
      <c r="X26" s="108"/>
      <c r="Y26" s="108"/>
      <c r="Z26" s="122">
        <f t="shared" si="7"/>
        <v>0</v>
      </c>
    </row>
    <row r="27" spans="1:29" ht="33.75" customHeight="1" x14ac:dyDescent="0.3">
      <c r="A27" s="146">
        <v>23</v>
      </c>
      <c r="B27" s="146" t="s">
        <v>66</v>
      </c>
      <c r="C27" s="146"/>
      <c r="D27" s="5">
        <f t="shared" si="0"/>
        <v>0</v>
      </c>
      <c r="E27" s="125"/>
      <c r="F27" s="146"/>
      <c r="G27" s="146"/>
      <c r="H27" s="5">
        <f t="shared" si="1"/>
        <v>0</v>
      </c>
      <c r="I27" s="148"/>
      <c r="J27" s="148">
        <f t="shared" si="6"/>
        <v>0</v>
      </c>
      <c r="K27" s="125"/>
      <c r="L27" s="146"/>
      <c r="M27" s="146"/>
      <c r="N27" s="5">
        <f t="shared" si="2"/>
        <v>0</v>
      </c>
      <c r="O27" s="146">
        <f t="shared" si="3"/>
        <v>0</v>
      </c>
      <c r="P27" s="147">
        <f t="shared" si="4"/>
        <v>0</v>
      </c>
      <c r="Q27" s="148"/>
      <c r="R27" s="148"/>
      <c r="S27" s="47">
        <f t="shared" si="5"/>
        <v>0</v>
      </c>
      <c r="T27" s="145"/>
      <c r="U27" s="145"/>
      <c r="V27" s="145"/>
      <c r="W27" s="108"/>
      <c r="X27" s="108"/>
      <c r="Y27" s="108"/>
      <c r="Z27" s="122">
        <f t="shared" si="7"/>
        <v>0</v>
      </c>
    </row>
    <row r="28" spans="1:29" ht="33.75" customHeight="1" x14ac:dyDescent="0.3">
      <c r="A28" s="146">
        <v>26</v>
      </c>
      <c r="B28" s="146" t="s">
        <v>67</v>
      </c>
      <c r="C28" s="146"/>
      <c r="D28" s="5">
        <f t="shared" si="0"/>
        <v>0</v>
      </c>
      <c r="E28" s="125"/>
      <c r="F28" s="146"/>
      <c r="G28" s="146"/>
      <c r="H28" s="5">
        <f t="shared" si="1"/>
        <v>0</v>
      </c>
      <c r="I28" s="148"/>
      <c r="J28" s="148">
        <f t="shared" si="6"/>
        <v>0</v>
      </c>
      <c r="K28" s="125"/>
      <c r="L28" s="146"/>
      <c r="M28" s="146"/>
      <c r="N28" s="5">
        <f t="shared" si="2"/>
        <v>0</v>
      </c>
      <c r="O28" s="146">
        <f t="shared" si="3"/>
        <v>0</v>
      </c>
      <c r="P28" s="147">
        <f t="shared" si="4"/>
        <v>0</v>
      </c>
      <c r="Q28" s="148"/>
      <c r="R28" s="148"/>
      <c r="S28" s="47">
        <f t="shared" si="5"/>
        <v>0</v>
      </c>
      <c r="T28" s="145"/>
      <c r="U28" s="145"/>
      <c r="V28" s="145"/>
      <c r="W28" s="108"/>
      <c r="X28" s="108"/>
      <c r="Y28" s="108"/>
      <c r="Z28" s="122">
        <f t="shared" si="7"/>
        <v>0</v>
      </c>
    </row>
    <row r="29" spans="1:29" ht="33.75" customHeight="1" x14ac:dyDescent="0.3">
      <c r="A29" s="146">
        <v>27</v>
      </c>
      <c r="B29" s="146" t="s">
        <v>68</v>
      </c>
      <c r="C29" s="146"/>
      <c r="D29" s="5">
        <f t="shared" si="0"/>
        <v>0</v>
      </c>
      <c r="E29" s="125"/>
      <c r="F29" s="146"/>
      <c r="G29" s="146"/>
      <c r="H29" s="5">
        <f t="shared" si="1"/>
        <v>0</v>
      </c>
      <c r="I29" s="148"/>
      <c r="J29" s="148">
        <f t="shared" si="6"/>
        <v>0</v>
      </c>
      <c r="K29" s="125"/>
      <c r="L29" s="146"/>
      <c r="M29" s="146"/>
      <c r="N29" s="5">
        <f t="shared" si="2"/>
        <v>0</v>
      </c>
      <c r="O29" s="146">
        <f t="shared" si="3"/>
        <v>0</v>
      </c>
      <c r="P29" s="147">
        <f t="shared" si="4"/>
        <v>0</v>
      </c>
      <c r="Q29" s="148"/>
      <c r="R29" s="148"/>
      <c r="S29" s="47">
        <f t="shared" si="5"/>
        <v>0</v>
      </c>
      <c r="T29" s="145"/>
      <c r="U29" s="145"/>
      <c r="V29" s="145"/>
      <c r="W29" s="108"/>
      <c r="X29" s="108"/>
      <c r="Y29" s="108"/>
      <c r="Z29" s="122">
        <f t="shared" si="7"/>
        <v>0</v>
      </c>
    </row>
    <row r="30" spans="1:29" ht="33.75" hidden="1" customHeight="1" x14ac:dyDescent="0.3">
      <c r="A30" s="146">
        <v>26</v>
      </c>
      <c r="B30" s="146" t="s">
        <v>7</v>
      </c>
      <c r="C30" s="146"/>
      <c r="D30" s="5">
        <f t="shared" si="0"/>
        <v>0</v>
      </c>
      <c r="E30" s="125"/>
      <c r="F30" s="146"/>
      <c r="G30" s="146"/>
      <c r="H30" s="5">
        <f t="shared" si="1"/>
        <v>0</v>
      </c>
      <c r="I30" s="148"/>
      <c r="J30" s="148">
        <f t="shared" si="6"/>
        <v>0</v>
      </c>
      <c r="K30" s="125"/>
      <c r="L30" s="146"/>
      <c r="M30" s="146"/>
      <c r="N30" s="5">
        <f t="shared" si="2"/>
        <v>0</v>
      </c>
      <c r="O30" s="146">
        <f t="shared" si="3"/>
        <v>0</v>
      </c>
      <c r="P30" s="147">
        <f t="shared" si="4"/>
        <v>0</v>
      </c>
      <c r="Q30" s="148"/>
      <c r="R30" s="148"/>
      <c r="S30" s="47">
        <f t="shared" si="5"/>
        <v>0</v>
      </c>
      <c r="T30" s="145"/>
      <c r="U30" s="145"/>
      <c r="V30" s="145"/>
      <c r="W30" s="108"/>
      <c r="X30" s="108"/>
      <c r="Y30" s="108"/>
      <c r="Z30" s="122">
        <f t="shared" si="7"/>
        <v>0</v>
      </c>
    </row>
    <row r="31" spans="1:29" ht="33.75" hidden="1" customHeight="1" x14ac:dyDescent="0.3">
      <c r="A31" s="146">
        <v>27</v>
      </c>
      <c r="B31" s="146" t="s">
        <v>1</v>
      </c>
      <c r="C31" s="146"/>
      <c r="D31" s="5">
        <f t="shared" si="0"/>
        <v>0</v>
      </c>
      <c r="E31" s="125"/>
      <c r="F31" s="146"/>
      <c r="G31" s="146"/>
      <c r="H31" s="5">
        <f t="shared" si="1"/>
        <v>0</v>
      </c>
      <c r="I31" s="148"/>
      <c r="J31" s="148">
        <f t="shared" si="6"/>
        <v>0</v>
      </c>
      <c r="K31" s="125"/>
      <c r="L31" s="146"/>
      <c r="M31" s="146"/>
      <c r="N31" s="5">
        <f t="shared" si="2"/>
        <v>0</v>
      </c>
      <c r="O31" s="146">
        <f t="shared" si="3"/>
        <v>0</v>
      </c>
      <c r="P31" s="147">
        <f t="shared" si="4"/>
        <v>0</v>
      </c>
      <c r="Q31" s="148"/>
      <c r="R31" s="148"/>
      <c r="S31" s="47">
        <f t="shared" si="5"/>
        <v>0</v>
      </c>
      <c r="T31" s="145"/>
      <c r="U31" s="145"/>
      <c r="V31" s="145"/>
      <c r="W31" s="108"/>
      <c r="X31" s="108"/>
      <c r="Y31" s="108"/>
      <c r="Z31" s="122">
        <f t="shared" si="7"/>
        <v>0</v>
      </c>
    </row>
    <row r="32" spans="1:29" ht="33.75" customHeight="1" x14ac:dyDescent="0.3">
      <c r="A32" s="146">
        <v>28</v>
      </c>
      <c r="B32" s="146" t="s">
        <v>69</v>
      </c>
      <c r="C32" s="146"/>
      <c r="D32" s="5">
        <f>C32</f>
        <v>0</v>
      </c>
      <c r="E32" s="125"/>
      <c r="F32" s="146"/>
      <c r="G32" s="146"/>
      <c r="H32" s="5">
        <f t="shared" si="1"/>
        <v>0</v>
      </c>
      <c r="I32" s="50"/>
      <c r="J32" s="148">
        <f t="shared" si="6"/>
        <v>0</v>
      </c>
      <c r="K32" s="125"/>
      <c r="L32" s="146"/>
      <c r="M32" s="146"/>
      <c r="N32" s="5">
        <f t="shared" si="2"/>
        <v>0</v>
      </c>
      <c r="O32" s="146">
        <f t="shared" si="3"/>
        <v>0</v>
      </c>
      <c r="P32" s="147">
        <f t="shared" si="4"/>
        <v>0</v>
      </c>
      <c r="Q32" s="148"/>
      <c r="R32" s="148"/>
      <c r="S32" s="47">
        <f t="shared" si="5"/>
        <v>0</v>
      </c>
      <c r="T32" s="145"/>
      <c r="U32" s="145"/>
      <c r="V32" s="145"/>
      <c r="W32" s="108"/>
      <c r="X32" s="108"/>
      <c r="Y32" s="108"/>
      <c r="Z32" s="122">
        <f t="shared" si="7"/>
        <v>0</v>
      </c>
      <c r="AA32" s="30"/>
      <c r="AB32" s="30"/>
      <c r="AC32" s="31"/>
    </row>
    <row r="33" spans="1:29" ht="33.75" customHeight="1" x14ac:dyDescent="0.3">
      <c r="A33" s="146">
        <v>29</v>
      </c>
      <c r="B33" s="146" t="s">
        <v>65</v>
      </c>
      <c r="C33" s="146"/>
      <c r="D33" s="5">
        <f>C33</f>
        <v>0</v>
      </c>
      <c r="E33" s="125"/>
      <c r="F33" s="146"/>
      <c r="G33" s="146"/>
      <c r="H33" s="5">
        <f t="shared" si="1"/>
        <v>0</v>
      </c>
      <c r="I33" s="50"/>
      <c r="J33" s="148">
        <f t="shared" si="6"/>
        <v>0</v>
      </c>
      <c r="K33" s="125"/>
      <c r="L33" s="146"/>
      <c r="M33" s="146"/>
      <c r="N33" s="5">
        <f t="shared" si="2"/>
        <v>0</v>
      </c>
      <c r="O33" s="146">
        <f t="shared" si="3"/>
        <v>0</v>
      </c>
      <c r="P33" s="147">
        <f t="shared" si="4"/>
        <v>0</v>
      </c>
      <c r="Q33" s="148"/>
      <c r="R33" s="148"/>
      <c r="S33" s="47">
        <f t="shared" si="5"/>
        <v>0</v>
      </c>
      <c r="T33" s="145"/>
      <c r="U33" s="145"/>
      <c r="V33" s="145"/>
      <c r="W33" s="108"/>
      <c r="X33" s="108"/>
      <c r="Y33" s="108"/>
      <c r="Z33" s="122">
        <f t="shared" si="7"/>
        <v>0</v>
      </c>
    </row>
    <row r="34" spans="1:29" ht="33.75" customHeight="1" x14ac:dyDescent="0.3">
      <c r="A34" s="146">
        <v>30</v>
      </c>
      <c r="B34" s="146" t="s">
        <v>66</v>
      </c>
      <c r="C34" s="146"/>
      <c r="D34" s="5">
        <f t="shared" si="0"/>
        <v>0</v>
      </c>
      <c r="E34" s="125"/>
      <c r="F34" s="146"/>
      <c r="G34" s="146"/>
      <c r="H34" s="5">
        <f t="shared" si="1"/>
        <v>0</v>
      </c>
      <c r="I34" s="90"/>
      <c r="J34" s="148">
        <f t="shared" si="6"/>
        <v>0</v>
      </c>
      <c r="K34" s="125"/>
      <c r="L34" s="90"/>
      <c r="M34" s="90"/>
      <c r="N34" s="5">
        <f t="shared" si="2"/>
        <v>0</v>
      </c>
      <c r="O34" s="146">
        <f t="shared" si="3"/>
        <v>0</v>
      </c>
      <c r="P34" s="147">
        <f t="shared" si="4"/>
        <v>0</v>
      </c>
      <c r="Q34" s="90"/>
      <c r="R34" s="90"/>
      <c r="S34" s="47">
        <f t="shared" si="5"/>
        <v>0</v>
      </c>
      <c r="T34" s="145"/>
      <c r="U34" s="145"/>
      <c r="V34" s="145"/>
      <c r="W34" s="108"/>
      <c r="X34" s="108"/>
      <c r="Y34" s="108"/>
      <c r="Z34" s="122">
        <f t="shared" si="7"/>
        <v>0</v>
      </c>
    </row>
    <row r="35" spans="1:29" ht="33.75" hidden="1" customHeight="1" x14ac:dyDescent="0.3">
      <c r="A35" s="146"/>
      <c r="B35" s="146"/>
      <c r="C35" s="146"/>
      <c r="D35" s="5"/>
      <c r="E35" s="125"/>
      <c r="F35" s="146"/>
      <c r="G35" s="146"/>
      <c r="H35" s="5"/>
      <c r="I35" s="148"/>
      <c r="J35" s="148"/>
      <c r="K35" s="125"/>
      <c r="L35" s="146"/>
      <c r="M35" s="146"/>
      <c r="N35" s="5"/>
      <c r="O35" s="146"/>
      <c r="P35" s="147"/>
      <c r="Q35" s="148"/>
      <c r="R35" s="148"/>
      <c r="S35" s="47">
        <f t="shared" si="5"/>
        <v>0</v>
      </c>
      <c r="T35" s="145"/>
      <c r="U35" s="145"/>
      <c r="V35" s="145"/>
      <c r="W35" s="108"/>
      <c r="X35" s="108"/>
      <c r="Y35" s="108"/>
      <c r="Z35" s="122">
        <f t="shared" si="7"/>
        <v>0</v>
      </c>
      <c r="AA35" s="30"/>
      <c r="AB35" s="30"/>
      <c r="AC35" s="31"/>
    </row>
    <row r="36" spans="1:29" ht="33.75" hidden="1" customHeight="1" x14ac:dyDescent="0.3">
      <c r="A36" s="146"/>
      <c r="B36" s="146"/>
      <c r="C36" s="146"/>
      <c r="D36" s="5"/>
      <c r="E36" s="125"/>
      <c r="F36" s="146"/>
      <c r="G36" s="146"/>
      <c r="H36" s="5"/>
      <c r="I36" s="148"/>
      <c r="J36" s="148"/>
      <c r="K36" s="125"/>
      <c r="L36" s="146"/>
      <c r="M36" s="146"/>
      <c r="N36" s="5"/>
      <c r="O36" s="146"/>
      <c r="P36" s="147"/>
      <c r="Q36" s="148"/>
      <c r="R36" s="148"/>
      <c r="S36" s="47">
        <f t="shared" si="5"/>
        <v>0</v>
      </c>
      <c r="T36" s="145"/>
      <c r="U36" s="145"/>
      <c r="V36" s="145"/>
      <c r="W36" s="108"/>
      <c r="X36" s="108"/>
      <c r="Y36" s="108"/>
      <c r="Z36" s="122">
        <f t="shared" si="7"/>
        <v>0</v>
      </c>
    </row>
    <row r="37" spans="1:29" x14ac:dyDescent="0.3">
      <c r="C37" s="14"/>
      <c r="D37" s="14"/>
      <c r="F37" s="14"/>
      <c r="G37" s="14"/>
      <c r="H37" s="14"/>
      <c r="I37" s="14"/>
      <c r="J37" s="14"/>
      <c r="L37" s="14"/>
      <c r="M37" s="14"/>
      <c r="N37" s="14"/>
      <c r="O37" s="14"/>
      <c r="P37" s="14"/>
      <c r="Q37" s="14"/>
      <c r="R37" s="14"/>
      <c r="S37" s="14"/>
      <c r="T37" s="8"/>
      <c r="U37" s="8"/>
      <c r="V37" s="8"/>
      <c r="W37" s="14"/>
      <c r="X37" s="14"/>
      <c r="Y37" s="14"/>
    </row>
    <row r="38" spans="1:29" x14ac:dyDescent="0.3">
      <c r="C38" s="14"/>
      <c r="D38" s="14"/>
      <c r="F38" s="14"/>
      <c r="G38" s="14"/>
      <c r="H38" s="14"/>
      <c r="I38" s="14"/>
      <c r="J38" s="14"/>
      <c r="L38" s="14"/>
      <c r="M38" s="14"/>
      <c r="N38" s="14"/>
      <c r="O38" s="14"/>
      <c r="P38" s="14"/>
      <c r="Q38" s="14"/>
      <c r="R38" s="14"/>
      <c r="S38" s="14"/>
      <c r="T38" s="8"/>
      <c r="U38" s="8"/>
      <c r="V38" s="8"/>
      <c r="W38" s="14"/>
      <c r="X38" s="14"/>
      <c r="Y38" s="14"/>
    </row>
    <row r="39" spans="1:29" x14ac:dyDescent="0.3">
      <c r="C39" s="14"/>
      <c r="D39" s="14"/>
      <c r="F39" s="14"/>
      <c r="G39" s="14"/>
      <c r="H39" s="14"/>
      <c r="I39" s="14"/>
      <c r="J39" s="14"/>
      <c r="L39" s="14"/>
      <c r="M39" s="14"/>
      <c r="N39" s="14"/>
      <c r="O39" s="14"/>
      <c r="P39" s="14"/>
      <c r="Q39" s="14"/>
      <c r="R39" s="14"/>
      <c r="S39" s="14"/>
      <c r="T39" s="8"/>
      <c r="U39" s="8"/>
      <c r="V39" s="8"/>
      <c r="W39" s="14"/>
      <c r="X39" s="14"/>
      <c r="Y39" s="14"/>
    </row>
    <row r="40" spans="1:29" x14ac:dyDescent="0.3">
      <c r="C40" s="14"/>
      <c r="D40" s="14"/>
      <c r="F40" s="14"/>
      <c r="G40" s="14"/>
      <c r="H40" s="14"/>
      <c r="I40" s="14"/>
      <c r="J40" s="14"/>
      <c r="L40" s="14"/>
      <c r="M40" s="14"/>
      <c r="N40" s="14"/>
      <c r="O40" s="14"/>
      <c r="P40" s="14"/>
      <c r="Q40" s="14"/>
      <c r="R40" s="14"/>
      <c r="S40" s="14"/>
      <c r="T40" s="8"/>
      <c r="U40" s="8"/>
      <c r="V40" s="8"/>
      <c r="W40" s="14"/>
      <c r="X40" s="14"/>
      <c r="Y40" s="14"/>
    </row>
    <row r="41" spans="1:29" x14ac:dyDescent="0.3">
      <c r="C41" s="14"/>
      <c r="D41" s="14"/>
      <c r="F41" s="14"/>
      <c r="G41" s="14"/>
      <c r="H41" s="14"/>
      <c r="I41" s="14"/>
      <c r="J41" s="14"/>
      <c r="L41" s="14"/>
      <c r="M41" s="14"/>
      <c r="N41" s="14"/>
      <c r="O41" s="14"/>
      <c r="P41" s="14"/>
      <c r="Q41" s="14"/>
      <c r="R41" s="14"/>
      <c r="S41" s="14"/>
      <c r="T41" s="8"/>
      <c r="U41" s="8"/>
      <c r="V41" s="8"/>
      <c r="W41" s="14"/>
      <c r="X41" s="14"/>
      <c r="Y41" s="14"/>
    </row>
    <row r="42" spans="1:29" x14ac:dyDescent="0.3">
      <c r="C42" s="14"/>
      <c r="D42" s="14"/>
      <c r="F42" s="14"/>
      <c r="G42" s="14"/>
      <c r="H42" s="14"/>
      <c r="I42" s="14"/>
      <c r="J42" s="14"/>
      <c r="L42" s="14"/>
      <c r="M42" s="14"/>
      <c r="N42" s="14"/>
      <c r="O42" s="14"/>
      <c r="P42" s="14"/>
      <c r="Q42" s="14"/>
      <c r="R42" s="14"/>
      <c r="S42" s="14"/>
      <c r="T42" s="8"/>
      <c r="U42" s="8"/>
      <c r="V42" s="8"/>
      <c r="W42" s="14"/>
      <c r="X42" s="14"/>
      <c r="Y42" s="14"/>
    </row>
    <row r="43" spans="1:29" x14ac:dyDescent="0.3">
      <c r="C43" s="14"/>
      <c r="D43" s="14"/>
      <c r="F43" s="14"/>
      <c r="G43" s="14"/>
      <c r="H43" s="14"/>
      <c r="I43" s="14"/>
      <c r="J43" s="14"/>
      <c r="L43" s="14"/>
      <c r="M43" s="14"/>
      <c r="N43" s="14"/>
      <c r="O43" s="14"/>
      <c r="P43" s="14"/>
      <c r="Q43" s="14"/>
      <c r="R43" s="14"/>
      <c r="S43" s="14"/>
      <c r="T43" s="8"/>
      <c r="U43" s="8"/>
      <c r="V43" s="8"/>
      <c r="W43" s="14"/>
      <c r="X43" s="14"/>
      <c r="Y43" s="14"/>
    </row>
    <row r="44" spans="1:29" x14ac:dyDescent="0.3">
      <c r="C44" s="14"/>
      <c r="D44" s="14"/>
      <c r="F44" s="14"/>
      <c r="G44" s="14"/>
      <c r="H44" s="14"/>
      <c r="I44" s="14"/>
      <c r="J44" s="14"/>
      <c r="L44" s="14"/>
      <c r="M44" s="14"/>
      <c r="N44" s="14"/>
      <c r="O44" s="14"/>
      <c r="P44" s="14"/>
      <c r="Q44" s="14"/>
      <c r="R44" s="14"/>
      <c r="S44" s="14"/>
      <c r="T44" s="8"/>
      <c r="U44" s="8"/>
      <c r="V44" s="8"/>
      <c r="W44" s="14"/>
      <c r="X44" s="14"/>
      <c r="Y44" s="14"/>
    </row>
    <row r="45" spans="1:29" x14ac:dyDescent="0.3">
      <c r="C45" s="14"/>
      <c r="D45" s="14"/>
      <c r="F45" s="14"/>
      <c r="G45" s="14"/>
      <c r="H45" s="14"/>
      <c r="I45" s="14"/>
      <c r="J45" s="14"/>
      <c r="L45" s="14"/>
      <c r="M45" s="14"/>
      <c r="N45" s="14"/>
      <c r="O45" s="14"/>
      <c r="P45" s="14"/>
      <c r="Q45" s="14"/>
      <c r="R45" s="14"/>
      <c r="S45" s="14"/>
      <c r="T45" s="8"/>
      <c r="U45" s="8"/>
      <c r="V45" s="8"/>
      <c r="W45" s="14"/>
      <c r="X45" s="14"/>
      <c r="Y45" s="14"/>
    </row>
    <row r="46" spans="1:29" x14ac:dyDescent="0.3">
      <c r="C46" s="14"/>
      <c r="D46" s="14"/>
      <c r="F46" s="14"/>
      <c r="G46" s="14"/>
      <c r="H46" s="14"/>
      <c r="I46" s="14"/>
      <c r="J46" s="14"/>
      <c r="L46" s="14"/>
      <c r="M46" s="14"/>
      <c r="N46" s="14"/>
      <c r="O46" s="14"/>
      <c r="P46" s="14"/>
      <c r="Q46" s="14"/>
      <c r="R46" s="14"/>
      <c r="S46" s="14"/>
      <c r="T46" s="8"/>
      <c r="U46" s="8"/>
      <c r="V46" s="8"/>
      <c r="W46" s="14"/>
      <c r="X46" s="14"/>
      <c r="Y46" s="14"/>
    </row>
    <row r="47" spans="1:29" x14ac:dyDescent="0.3">
      <c r="C47" s="14"/>
      <c r="D47" s="14"/>
      <c r="F47" s="14"/>
      <c r="G47" s="14"/>
      <c r="H47" s="14"/>
      <c r="I47" s="14"/>
      <c r="J47" s="14"/>
      <c r="L47" s="14"/>
      <c r="M47" s="14"/>
      <c r="N47" s="14"/>
      <c r="O47" s="14"/>
      <c r="P47" s="14"/>
      <c r="Q47" s="14"/>
      <c r="R47" s="14"/>
      <c r="S47" s="14"/>
      <c r="T47" s="8"/>
      <c r="U47" s="8"/>
      <c r="V47" s="8"/>
      <c r="W47" s="14"/>
      <c r="X47" s="14"/>
      <c r="Y47" s="14"/>
    </row>
    <row r="48" spans="1:29" x14ac:dyDescent="0.3">
      <c r="C48" s="14"/>
      <c r="D48" s="14"/>
      <c r="F48" s="14"/>
      <c r="G48" s="14"/>
      <c r="H48" s="14"/>
      <c r="I48" s="14"/>
      <c r="J48" s="14"/>
      <c r="L48" s="14"/>
      <c r="M48" s="14"/>
      <c r="N48" s="14"/>
      <c r="O48" s="14"/>
      <c r="P48" s="14"/>
      <c r="Q48" s="14"/>
      <c r="R48" s="14"/>
      <c r="S48" s="14"/>
      <c r="T48" s="8"/>
      <c r="U48" s="8"/>
      <c r="V48" s="8"/>
      <c r="W48" s="14"/>
      <c r="X48" s="14"/>
      <c r="Y48" s="14"/>
    </row>
    <row r="49" spans="3:25" x14ac:dyDescent="0.3">
      <c r="C49" s="14"/>
      <c r="D49" s="14"/>
      <c r="F49" s="14"/>
      <c r="G49" s="14"/>
      <c r="H49" s="14"/>
      <c r="I49" s="14"/>
      <c r="J49" s="14"/>
      <c r="L49" s="14"/>
      <c r="M49" s="14"/>
      <c r="N49" s="14"/>
      <c r="O49" s="14"/>
      <c r="P49" s="14"/>
      <c r="Q49" s="14"/>
      <c r="R49" s="14"/>
      <c r="S49" s="14"/>
      <c r="T49" s="8"/>
      <c r="U49" s="8"/>
      <c r="V49" s="8"/>
      <c r="W49" s="14"/>
      <c r="X49" s="14"/>
      <c r="Y49" s="14"/>
    </row>
    <row r="50" spans="3:25" x14ac:dyDescent="0.3">
      <c r="C50" s="14"/>
      <c r="D50" s="14"/>
      <c r="F50" s="14"/>
      <c r="G50" s="14"/>
      <c r="H50" s="14"/>
      <c r="I50" s="14"/>
      <c r="J50" s="14"/>
      <c r="L50" s="14"/>
      <c r="M50" s="14"/>
      <c r="N50" s="14"/>
      <c r="O50" s="14"/>
      <c r="P50" s="14"/>
      <c r="Q50" s="14"/>
      <c r="R50" s="14"/>
      <c r="S50" s="14"/>
      <c r="T50" s="8"/>
      <c r="U50" s="8"/>
      <c r="V50" s="8"/>
      <c r="W50" s="14"/>
      <c r="X50" s="14"/>
      <c r="Y50" s="14"/>
    </row>
    <row r="51" spans="3:25" x14ac:dyDescent="0.3">
      <c r="C51" s="14"/>
      <c r="D51" s="14"/>
      <c r="F51" s="14"/>
      <c r="G51" s="14"/>
      <c r="H51" s="14"/>
      <c r="I51" s="14"/>
      <c r="J51" s="14"/>
      <c r="L51" s="14"/>
      <c r="M51" s="14"/>
      <c r="N51" s="14"/>
      <c r="O51" s="14"/>
      <c r="P51" s="14"/>
      <c r="Q51" s="14"/>
      <c r="R51" s="14"/>
      <c r="S51" s="14"/>
      <c r="T51" s="8"/>
      <c r="U51" s="8"/>
      <c r="V51" s="8"/>
      <c r="W51" s="14"/>
      <c r="X51" s="14"/>
      <c r="Y51" s="14"/>
    </row>
    <row r="52" spans="3:25" x14ac:dyDescent="0.3">
      <c r="C52" s="14"/>
      <c r="D52" s="14"/>
      <c r="F52" s="14"/>
      <c r="G52" s="14"/>
      <c r="H52" s="14"/>
      <c r="I52" s="14"/>
      <c r="J52" s="14"/>
      <c r="L52" s="14"/>
      <c r="M52" s="14"/>
      <c r="N52" s="14"/>
      <c r="O52" s="14"/>
      <c r="P52" s="14"/>
      <c r="Q52" s="14"/>
      <c r="R52" s="14"/>
      <c r="S52" s="14"/>
      <c r="T52" s="8"/>
      <c r="U52" s="8"/>
      <c r="V52" s="8"/>
      <c r="W52" s="14"/>
      <c r="X52" s="14"/>
      <c r="Y52" s="14"/>
    </row>
    <row r="53" spans="3:25" x14ac:dyDescent="0.3">
      <c r="C53" s="14"/>
      <c r="D53" s="14"/>
      <c r="F53" s="14"/>
      <c r="G53" s="14"/>
      <c r="H53" s="14"/>
      <c r="I53" s="14"/>
      <c r="J53" s="14"/>
      <c r="L53" s="14"/>
      <c r="M53" s="14"/>
      <c r="N53" s="14"/>
      <c r="O53" s="14"/>
      <c r="P53" s="14"/>
      <c r="Q53" s="14"/>
      <c r="R53" s="14"/>
      <c r="S53" s="14"/>
      <c r="T53" s="8"/>
      <c r="U53" s="8"/>
      <c r="V53" s="8"/>
      <c r="W53" s="14"/>
      <c r="X53" s="14"/>
      <c r="Y53" s="14"/>
    </row>
    <row r="54" spans="3:25" x14ac:dyDescent="0.3">
      <c r="C54" s="14"/>
      <c r="D54" s="14"/>
      <c r="F54" s="14"/>
      <c r="G54" s="14"/>
      <c r="H54" s="14"/>
      <c r="I54" s="14"/>
      <c r="J54" s="14"/>
      <c r="L54" s="14"/>
      <c r="M54" s="14"/>
      <c r="N54" s="14"/>
      <c r="O54" s="14"/>
      <c r="P54" s="14"/>
      <c r="Q54" s="14"/>
      <c r="R54" s="14"/>
      <c r="S54" s="14"/>
      <c r="T54" s="8"/>
      <c r="U54" s="8"/>
      <c r="V54" s="8"/>
      <c r="W54" s="14"/>
      <c r="X54" s="14"/>
      <c r="Y54" s="14"/>
    </row>
    <row r="55" spans="3:25" x14ac:dyDescent="0.3">
      <c r="C55" s="14"/>
      <c r="D55" s="14"/>
      <c r="F55" s="14"/>
      <c r="G55" s="14"/>
      <c r="H55" s="14"/>
      <c r="I55" s="14"/>
      <c r="J55" s="14"/>
      <c r="L55" s="14"/>
      <c r="M55" s="14"/>
      <c r="N55" s="14"/>
      <c r="O55" s="14"/>
      <c r="P55" s="14"/>
      <c r="Q55" s="14"/>
      <c r="R55" s="14"/>
      <c r="S55" s="14"/>
      <c r="T55" s="8"/>
      <c r="U55" s="8"/>
      <c r="V55" s="8"/>
      <c r="W55" s="14"/>
      <c r="X55" s="14"/>
      <c r="Y55" s="14"/>
    </row>
    <row r="56" spans="3:25" x14ac:dyDescent="0.3">
      <c r="C56" s="14"/>
      <c r="D56" s="14"/>
      <c r="F56" s="14"/>
      <c r="G56" s="14"/>
      <c r="H56" s="14"/>
      <c r="I56" s="14"/>
      <c r="J56" s="14"/>
      <c r="L56" s="14"/>
      <c r="M56" s="14"/>
      <c r="N56" s="14"/>
      <c r="O56" s="14"/>
      <c r="P56" s="14"/>
      <c r="Q56" s="14"/>
      <c r="R56" s="14"/>
      <c r="S56" s="14"/>
      <c r="T56" s="8"/>
      <c r="U56" s="8"/>
      <c r="V56" s="8"/>
      <c r="W56" s="14"/>
      <c r="X56" s="14"/>
      <c r="Y56" s="14"/>
    </row>
    <row r="57" spans="3:25" x14ac:dyDescent="0.3">
      <c r="C57" s="14"/>
      <c r="D57" s="14"/>
      <c r="F57" s="14"/>
      <c r="G57" s="14"/>
      <c r="H57" s="14"/>
      <c r="I57" s="14"/>
      <c r="J57" s="14"/>
      <c r="L57" s="14"/>
      <c r="M57" s="14"/>
      <c r="N57" s="14"/>
      <c r="O57" s="14"/>
      <c r="P57" s="14"/>
      <c r="Q57" s="14"/>
      <c r="R57" s="14"/>
      <c r="S57" s="14"/>
      <c r="T57" s="8"/>
      <c r="U57" s="8"/>
      <c r="V57" s="8"/>
      <c r="W57" s="14"/>
      <c r="X57" s="14"/>
      <c r="Y57" s="14"/>
    </row>
    <row r="58" spans="3:25" x14ac:dyDescent="0.3">
      <c r="C58" s="14"/>
      <c r="D58" s="14"/>
      <c r="F58" s="14"/>
      <c r="G58" s="14"/>
      <c r="H58" s="14"/>
      <c r="I58" s="14"/>
      <c r="J58" s="14"/>
      <c r="L58" s="14"/>
      <c r="M58" s="14"/>
      <c r="N58" s="14"/>
      <c r="O58" s="14"/>
      <c r="P58" s="14"/>
      <c r="Q58" s="14"/>
      <c r="R58" s="14"/>
      <c r="S58" s="14"/>
      <c r="T58" s="8"/>
      <c r="U58" s="8"/>
      <c r="V58" s="8"/>
      <c r="W58" s="14"/>
      <c r="X58" s="14"/>
      <c r="Y58" s="14"/>
    </row>
    <row r="59" spans="3:25" x14ac:dyDescent="0.3">
      <c r="C59" s="14"/>
      <c r="D59" s="14"/>
      <c r="F59" s="14"/>
      <c r="G59" s="14"/>
      <c r="H59" s="14"/>
      <c r="I59" s="14"/>
      <c r="J59" s="14"/>
      <c r="L59" s="14"/>
      <c r="M59" s="14"/>
      <c r="N59" s="14"/>
      <c r="O59" s="14"/>
      <c r="P59" s="14"/>
      <c r="Q59" s="14"/>
      <c r="R59" s="14"/>
      <c r="S59" s="14"/>
      <c r="T59" s="8"/>
      <c r="U59" s="8"/>
      <c r="V59" s="8"/>
      <c r="W59" s="14"/>
      <c r="X59" s="14"/>
      <c r="Y59" s="14"/>
    </row>
    <row r="60" spans="3:25" x14ac:dyDescent="0.3">
      <c r="C60" s="14"/>
      <c r="D60" s="14"/>
      <c r="F60" s="14"/>
      <c r="G60" s="14"/>
      <c r="H60" s="14"/>
      <c r="I60" s="14"/>
      <c r="J60" s="14"/>
      <c r="L60" s="14"/>
      <c r="M60" s="14"/>
      <c r="N60" s="14"/>
      <c r="O60" s="14"/>
      <c r="P60" s="14"/>
      <c r="Q60" s="14"/>
      <c r="R60" s="14"/>
      <c r="S60" s="14"/>
      <c r="T60" s="8"/>
      <c r="U60" s="8"/>
      <c r="V60" s="8"/>
      <c r="W60" s="14"/>
      <c r="X60" s="14"/>
      <c r="Y60" s="14"/>
    </row>
    <row r="61" spans="3:25" x14ac:dyDescent="0.3">
      <c r="C61" s="14"/>
      <c r="D61" s="14"/>
      <c r="F61" s="14"/>
      <c r="G61" s="14"/>
      <c r="H61" s="14"/>
      <c r="I61" s="14"/>
      <c r="J61" s="14"/>
      <c r="L61" s="14"/>
      <c r="M61" s="14"/>
      <c r="N61" s="14"/>
      <c r="O61" s="14"/>
      <c r="P61" s="14"/>
      <c r="Q61" s="14"/>
      <c r="R61" s="14"/>
      <c r="S61" s="14"/>
      <c r="T61" s="8"/>
      <c r="U61" s="8"/>
      <c r="V61" s="8"/>
      <c r="W61" s="14"/>
      <c r="X61" s="14"/>
      <c r="Y61" s="14"/>
    </row>
    <row r="62" spans="3:25" x14ac:dyDescent="0.3">
      <c r="C62" s="14"/>
      <c r="D62" s="14"/>
      <c r="F62" s="14"/>
      <c r="G62" s="14"/>
      <c r="H62" s="14"/>
      <c r="I62" s="14"/>
      <c r="J62" s="14"/>
      <c r="L62" s="14"/>
      <c r="M62" s="14"/>
      <c r="N62" s="14"/>
      <c r="O62" s="14"/>
      <c r="P62" s="14"/>
      <c r="Q62" s="14"/>
      <c r="R62" s="14"/>
      <c r="S62" s="14"/>
      <c r="T62" s="8"/>
      <c r="U62" s="8"/>
      <c r="V62" s="8"/>
      <c r="W62" s="14"/>
      <c r="X62" s="14"/>
      <c r="Y62" s="14"/>
    </row>
    <row r="63" spans="3:25" x14ac:dyDescent="0.3">
      <c r="C63" s="14"/>
      <c r="D63" s="14"/>
      <c r="F63" s="14"/>
      <c r="G63" s="14"/>
      <c r="H63" s="14"/>
      <c r="I63" s="14"/>
      <c r="J63" s="14"/>
      <c r="L63" s="14"/>
      <c r="M63" s="14"/>
      <c r="N63" s="14"/>
      <c r="O63" s="14"/>
      <c r="P63" s="14"/>
      <c r="Q63" s="14"/>
      <c r="R63" s="14"/>
      <c r="S63" s="14"/>
      <c r="T63" s="8"/>
      <c r="U63" s="8"/>
      <c r="V63" s="8"/>
      <c r="W63" s="14"/>
      <c r="X63" s="14"/>
      <c r="Y63" s="14"/>
    </row>
    <row r="64" spans="3:25" x14ac:dyDescent="0.3">
      <c r="C64" s="14"/>
      <c r="D64" s="14"/>
      <c r="F64" s="14"/>
      <c r="G64" s="14"/>
      <c r="H64" s="14"/>
      <c r="I64" s="14"/>
      <c r="J64" s="14"/>
      <c r="L64" s="14"/>
      <c r="M64" s="14"/>
      <c r="N64" s="14"/>
      <c r="O64" s="14"/>
      <c r="P64" s="14"/>
      <c r="Q64" s="14"/>
      <c r="R64" s="14"/>
      <c r="S64" s="14"/>
      <c r="T64" s="8"/>
      <c r="U64" s="8"/>
      <c r="V64" s="8"/>
      <c r="W64" s="14"/>
      <c r="X64" s="14"/>
      <c r="Y64" s="14"/>
    </row>
    <row r="65" spans="3:25" x14ac:dyDescent="0.3">
      <c r="C65" s="14"/>
      <c r="D65" s="14"/>
      <c r="F65" s="14"/>
      <c r="G65" s="14"/>
      <c r="H65" s="14"/>
      <c r="I65" s="14"/>
      <c r="J65" s="14"/>
      <c r="L65" s="14"/>
      <c r="M65" s="14"/>
      <c r="N65" s="14"/>
      <c r="O65" s="14"/>
      <c r="P65" s="14"/>
      <c r="Q65" s="14"/>
      <c r="R65" s="14"/>
      <c r="S65" s="14"/>
      <c r="T65" s="8"/>
      <c r="U65" s="8"/>
      <c r="V65" s="8"/>
      <c r="W65" s="14"/>
      <c r="X65" s="14"/>
      <c r="Y65" s="14"/>
    </row>
    <row r="66" spans="3:25" x14ac:dyDescent="0.3">
      <c r="C66" s="14"/>
      <c r="D66" s="14"/>
      <c r="F66" s="14"/>
      <c r="G66" s="14"/>
      <c r="H66" s="14"/>
      <c r="I66" s="14"/>
      <c r="J66" s="14"/>
      <c r="L66" s="14"/>
      <c r="M66" s="14"/>
      <c r="N66" s="14"/>
      <c r="O66" s="14"/>
      <c r="P66" s="14"/>
      <c r="Q66" s="14"/>
      <c r="R66" s="14"/>
      <c r="S66" s="14"/>
      <c r="T66" s="8"/>
      <c r="U66" s="8"/>
      <c r="V66" s="8"/>
      <c r="W66" s="14"/>
      <c r="X66" s="14"/>
      <c r="Y66" s="14"/>
    </row>
    <row r="67" spans="3:25" x14ac:dyDescent="0.3">
      <c r="C67" s="14"/>
      <c r="D67" s="14"/>
      <c r="F67" s="14"/>
      <c r="G67" s="14"/>
      <c r="H67" s="14"/>
      <c r="I67" s="14"/>
      <c r="J67" s="14"/>
      <c r="L67" s="14"/>
      <c r="M67" s="14"/>
      <c r="N67" s="14"/>
      <c r="O67" s="14"/>
      <c r="P67" s="14"/>
      <c r="Q67" s="14"/>
      <c r="R67" s="14"/>
      <c r="S67" s="14"/>
      <c r="T67" s="8"/>
      <c r="U67" s="8"/>
      <c r="V67" s="8"/>
      <c r="W67" s="14"/>
      <c r="X67" s="14"/>
      <c r="Y67" s="14"/>
    </row>
    <row r="68" spans="3:25" x14ac:dyDescent="0.3">
      <c r="C68" s="14"/>
      <c r="D68" s="14"/>
      <c r="F68" s="14"/>
      <c r="G68" s="14"/>
      <c r="H68" s="14"/>
      <c r="I68" s="14"/>
      <c r="J68" s="14"/>
      <c r="L68" s="14"/>
      <c r="M68" s="14"/>
      <c r="N68" s="14"/>
      <c r="O68" s="14"/>
      <c r="P68" s="14"/>
      <c r="Q68" s="14"/>
      <c r="R68" s="14"/>
      <c r="S68" s="14"/>
      <c r="T68" s="8"/>
      <c r="U68" s="8"/>
      <c r="V68" s="8"/>
      <c r="W68" s="14"/>
      <c r="X68" s="14"/>
      <c r="Y68" s="14"/>
    </row>
    <row r="69" spans="3:25" x14ac:dyDescent="0.3">
      <c r="C69" s="14"/>
      <c r="D69" s="14"/>
      <c r="F69" s="14"/>
      <c r="G69" s="14"/>
      <c r="H69" s="14"/>
      <c r="I69" s="14"/>
      <c r="J69" s="14"/>
      <c r="L69" s="14"/>
      <c r="M69" s="14"/>
      <c r="N69" s="14"/>
      <c r="O69" s="14"/>
      <c r="P69" s="14"/>
      <c r="Q69" s="14"/>
      <c r="R69" s="14"/>
      <c r="S69" s="14"/>
      <c r="T69" s="8"/>
      <c r="U69" s="8"/>
      <c r="V69" s="8"/>
      <c r="W69" s="14"/>
      <c r="X69" s="14"/>
      <c r="Y69" s="14"/>
    </row>
    <row r="70" spans="3:25" x14ac:dyDescent="0.3">
      <c r="C70" s="14"/>
      <c r="D70" s="14"/>
      <c r="F70" s="14"/>
      <c r="G70" s="14"/>
      <c r="H70" s="14"/>
      <c r="I70" s="14"/>
      <c r="J70" s="14"/>
      <c r="L70" s="14"/>
      <c r="M70" s="14"/>
      <c r="N70" s="14"/>
      <c r="O70" s="14"/>
      <c r="P70" s="14"/>
      <c r="Q70" s="14"/>
      <c r="R70" s="14"/>
      <c r="S70" s="14"/>
      <c r="T70" s="8"/>
      <c r="U70" s="8"/>
      <c r="V70" s="8"/>
      <c r="W70" s="14"/>
      <c r="X70" s="14"/>
      <c r="Y70" s="14"/>
    </row>
    <row r="71" spans="3:25" x14ac:dyDescent="0.3">
      <c r="C71" s="14"/>
      <c r="D71" s="14"/>
      <c r="F71" s="14"/>
      <c r="G71" s="14"/>
      <c r="H71" s="14"/>
      <c r="I71" s="14"/>
      <c r="J71" s="14"/>
      <c r="L71" s="14"/>
      <c r="M71" s="14"/>
      <c r="N71" s="14"/>
      <c r="O71" s="14"/>
      <c r="P71" s="14"/>
      <c r="Q71" s="14"/>
      <c r="R71" s="14"/>
      <c r="S71" s="14"/>
      <c r="T71" s="8"/>
      <c r="U71" s="8"/>
      <c r="V71" s="8"/>
      <c r="W71" s="14"/>
      <c r="X71" s="14"/>
      <c r="Y71" s="14"/>
    </row>
    <row r="72" spans="3:25" x14ac:dyDescent="0.3">
      <c r="C72" s="14"/>
      <c r="D72" s="14"/>
      <c r="F72" s="14"/>
      <c r="G72" s="14"/>
      <c r="H72" s="14"/>
      <c r="I72" s="14"/>
      <c r="J72" s="14"/>
      <c r="L72" s="14"/>
      <c r="M72" s="14"/>
      <c r="N72" s="14"/>
      <c r="O72" s="14"/>
      <c r="P72" s="14"/>
      <c r="Q72" s="14"/>
      <c r="R72" s="14"/>
      <c r="S72" s="14"/>
      <c r="T72" s="8"/>
      <c r="U72" s="8"/>
      <c r="V72" s="8"/>
      <c r="W72" s="14"/>
      <c r="X72" s="14"/>
      <c r="Y72" s="14"/>
    </row>
    <row r="73" spans="3:25" x14ac:dyDescent="0.3">
      <c r="C73" s="14"/>
      <c r="D73" s="14"/>
      <c r="F73" s="14"/>
      <c r="G73" s="14"/>
      <c r="H73" s="14"/>
      <c r="I73" s="14"/>
      <c r="J73" s="14"/>
      <c r="L73" s="14"/>
      <c r="M73" s="14"/>
      <c r="N73" s="14"/>
      <c r="O73" s="14"/>
      <c r="P73" s="14"/>
      <c r="Q73" s="14"/>
      <c r="R73" s="14"/>
      <c r="S73" s="14"/>
      <c r="T73" s="8"/>
      <c r="U73" s="8"/>
      <c r="V73" s="8"/>
      <c r="W73" s="14"/>
      <c r="X73" s="14"/>
      <c r="Y73" s="14"/>
    </row>
    <row r="74" spans="3:25" x14ac:dyDescent="0.3">
      <c r="C74" s="14"/>
      <c r="D74" s="14"/>
      <c r="F74" s="14"/>
      <c r="G74" s="14"/>
      <c r="H74" s="14"/>
      <c r="I74" s="14"/>
      <c r="J74" s="14"/>
      <c r="L74" s="14"/>
      <c r="M74" s="14"/>
      <c r="N74" s="14"/>
      <c r="O74" s="14"/>
      <c r="P74" s="14"/>
      <c r="Q74" s="14"/>
      <c r="R74" s="14"/>
      <c r="S74" s="14"/>
      <c r="T74" s="8"/>
      <c r="U74" s="8"/>
      <c r="V74" s="8"/>
      <c r="W74" s="14"/>
      <c r="X74" s="14"/>
      <c r="Y74" s="14"/>
    </row>
    <row r="75" spans="3:25" x14ac:dyDescent="0.3">
      <c r="C75" s="14"/>
      <c r="D75" s="14"/>
      <c r="F75" s="14"/>
      <c r="G75" s="14"/>
      <c r="H75" s="14"/>
      <c r="I75" s="14"/>
      <c r="J75" s="14"/>
      <c r="L75" s="14"/>
      <c r="M75" s="14"/>
      <c r="N75" s="14"/>
      <c r="O75" s="14"/>
      <c r="P75" s="14"/>
      <c r="Q75" s="14"/>
      <c r="R75" s="14"/>
      <c r="S75" s="14"/>
      <c r="T75" s="8"/>
      <c r="U75" s="8"/>
      <c r="V75" s="8"/>
      <c r="W75" s="14"/>
      <c r="X75" s="14"/>
      <c r="Y75" s="14"/>
    </row>
    <row r="76" spans="3:25" x14ac:dyDescent="0.3">
      <c r="C76" s="14"/>
      <c r="D76" s="14"/>
      <c r="F76" s="14"/>
      <c r="G76" s="14"/>
      <c r="H76" s="14"/>
      <c r="I76" s="14"/>
      <c r="J76" s="14"/>
      <c r="L76" s="14"/>
      <c r="M76" s="14"/>
      <c r="N76" s="14"/>
      <c r="O76" s="14"/>
      <c r="P76" s="14"/>
      <c r="Q76" s="14"/>
      <c r="R76" s="14"/>
      <c r="S76" s="14"/>
      <c r="T76" s="8"/>
      <c r="U76" s="8"/>
      <c r="V76" s="8"/>
      <c r="W76" s="14"/>
      <c r="X76" s="14"/>
      <c r="Y76" s="14"/>
    </row>
    <row r="77" spans="3:25" x14ac:dyDescent="0.3">
      <c r="C77" s="14"/>
      <c r="D77" s="14"/>
      <c r="F77" s="14"/>
      <c r="G77" s="14"/>
      <c r="H77" s="14"/>
      <c r="I77" s="14"/>
      <c r="J77" s="14"/>
      <c r="L77" s="14"/>
      <c r="M77" s="14"/>
      <c r="N77" s="14"/>
      <c r="O77" s="14"/>
      <c r="P77" s="14"/>
      <c r="Q77" s="14"/>
      <c r="R77" s="14"/>
      <c r="S77" s="14"/>
      <c r="T77" s="8"/>
      <c r="U77" s="8"/>
      <c r="V77" s="8"/>
      <c r="W77" s="14"/>
      <c r="X77" s="14"/>
      <c r="Y77" s="14"/>
    </row>
    <row r="78" spans="3:25" x14ac:dyDescent="0.3">
      <c r="C78" s="14"/>
      <c r="D78" s="14"/>
      <c r="F78" s="14"/>
      <c r="G78" s="14"/>
      <c r="H78" s="14"/>
      <c r="I78" s="14"/>
      <c r="J78" s="14"/>
      <c r="L78" s="14"/>
      <c r="M78" s="14"/>
      <c r="N78" s="14"/>
      <c r="O78" s="14"/>
      <c r="P78" s="14"/>
      <c r="Q78" s="14"/>
      <c r="R78" s="14"/>
      <c r="S78" s="14"/>
      <c r="T78" s="8"/>
      <c r="U78" s="8"/>
      <c r="V78" s="8"/>
      <c r="W78" s="14"/>
      <c r="X78" s="14"/>
      <c r="Y78" s="14"/>
    </row>
    <row r="79" spans="3:25" x14ac:dyDescent="0.3">
      <c r="C79" s="14"/>
      <c r="D79" s="14"/>
      <c r="F79" s="14"/>
      <c r="G79" s="14"/>
      <c r="H79" s="14"/>
      <c r="I79" s="14"/>
      <c r="J79" s="14"/>
      <c r="L79" s="14"/>
      <c r="M79" s="14"/>
      <c r="N79" s="14"/>
      <c r="O79" s="14"/>
      <c r="P79" s="14"/>
      <c r="Q79" s="14"/>
      <c r="R79" s="14"/>
      <c r="S79" s="14"/>
      <c r="T79" s="8"/>
      <c r="U79" s="8"/>
      <c r="V79" s="8"/>
      <c r="W79" s="14"/>
      <c r="X79" s="14"/>
      <c r="Y79" s="14"/>
    </row>
    <row r="80" spans="3:25" x14ac:dyDescent="0.3">
      <c r="C80" s="14"/>
      <c r="D80" s="14"/>
      <c r="F80" s="14"/>
      <c r="G80" s="14"/>
      <c r="H80" s="14"/>
      <c r="I80" s="14"/>
      <c r="J80" s="14"/>
      <c r="L80" s="14"/>
      <c r="M80" s="14"/>
      <c r="N80" s="14"/>
      <c r="O80" s="14"/>
      <c r="P80" s="14"/>
      <c r="Q80" s="14"/>
      <c r="R80" s="14"/>
      <c r="S80" s="14"/>
      <c r="T80" s="8"/>
      <c r="U80" s="8"/>
      <c r="V80" s="8"/>
      <c r="W80" s="14"/>
      <c r="X80" s="14"/>
      <c r="Y80" s="14"/>
    </row>
    <row r="81" spans="3:25" x14ac:dyDescent="0.3">
      <c r="C81" s="14"/>
      <c r="D81" s="14"/>
      <c r="F81" s="14"/>
      <c r="G81" s="14"/>
      <c r="H81" s="14"/>
      <c r="I81" s="14"/>
      <c r="J81" s="14"/>
      <c r="L81" s="14"/>
      <c r="M81" s="14"/>
      <c r="N81" s="14"/>
      <c r="O81" s="14"/>
      <c r="P81" s="14"/>
      <c r="Q81" s="14"/>
      <c r="R81" s="14"/>
      <c r="S81" s="14"/>
      <c r="T81" s="8"/>
      <c r="U81" s="8"/>
      <c r="V81" s="8"/>
      <c r="W81" s="14"/>
      <c r="X81" s="14"/>
      <c r="Y81" s="14"/>
    </row>
    <row r="82" spans="3:25" x14ac:dyDescent="0.3">
      <c r="C82" s="14"/>
      <c r="D82" s="14"/>
      <c r="F82" s="14"/>
      <c r="G82" s="14"/>
      <c r="H82" s="14"/>
      <c r="I82" s="14"/>
      <c r="J82" s="14"/>
      <c r="L82" s="14"/>
      <c r="M82" s="14"/>
      <c r="N82" s="14"/>
      <c r="O82" s="14"/>
      <c r="P82" s="14"/>
      <c r="Q82" s="14"/>
      <c r="R82" s="14"/>
      <c r="S82" s="14"/>
      <c r="T82" s="8"/>
      <c r="U82" s="8"/>
      <c r="V82" s="8"/>
      <c r="W82" s="14"/>
      <c r="X82" s="14"/>
      <c r="Y82" s="14"/>
    </row>
    <row r="83" spans="3:25" x14ac:dyDescent="0.3">
      <c r="C83" s="14"/>
      <c r="D83" s="14"/>
      <c r="F83" s="14"/>
      <c r="G83" s="14"/>
      <c r="H83" s="14"/>
      <c r="I83" s="14"/>
      <c r="J83" s="14"/>
      <c r="L83" s="14"/>
      <c r="M83" s="14"/>
      <c r="N83" s="14"/>
      <c r="O83" s="14"/>
      <c r="P83" s="14"/>
      <c r="Q83" s="14"/>
      <c r="R83" s="14"/>
      <c r="S83" s="14"/>
      <c r="T83" s="8"/>
      <c r="U83" s="8"/>
      <c r="V83" s="8"/>
      <c r="W83" s="14"/>
      <c r="X83" s="14"/>
      <c r="Y83" s="14"/>
    </row>
    <row r="84" spans="3:25" x14ac:dyDescent="0.3">
      <c r="C84" s="14"/>
      <c r="D84" s="14"/>
      <c r="F84" s="14"/>
      <c r="G84" s="14"/>
      <c r="H84" s="14"/>
      <c r="I84" s="14"/>
      <c r="J84" s="14"/>
      <c r="L84" s="14"/>
      <c r="M84" s="14"/>
      <c r="N84" s="14"/>
      <c r="O84" s="14"/>
      <c r="P84" s="14"/>
      <c r="Q84" s="14"/>
      <c r="R84" s="14"/>
      <c r="S84" s="14"/>
      <c r="T84" s="8"/>
      <c r="U84" s="8"/>
      <c r="V84" s="8"/>
      <c r="W84" s="14"/>
      <c r="X84" s="14"/>
      <c r="Y84" s="14"/>
    </row>
    <row r="85" spans="3:25" x14ac:dyDescent="0.3">
      <c r="C85" s="14"/>
      <c r="D85" s="14"/>
      <c r="F85" s="14"/>
      <c r="G85" s="14"/>
      <c r="H85" s="14"/>
      <c r="I85" s="14"/>
      <c r="J85" s="14"/>
      <c r="L85" s="14"/>
      <c r="M85" s="14"/>
      <c r="N85" s="14"/>
      <c r="O85" s="14"/>
      <c r="P85" s="14"/>
      <c r="Q85" s="14"/>
      <c r="R85" s="14"/>
      <c r="S85" s="14"/>
      <c r="T85" s="8"/>
      <c r="U85" s="8"/>
      <c r="V85" s="8"/>
      <c r="W85" s="14"/>
      <c r="X85" s="14"/>
      <c r="Y85" s="14"/>
    </row>
    <row r="86" spans="3:25" x14ac:dyDescent="0.3">
      <c r="C86" s="14"/>
      <c r="D86" s="14"/>
      <c r="F86" s="14"/>
      <c r="G86" s="14"/>
      <c r="H86" s="14"/>
      <c r="I86" s="14"/>
      <c r="J86" s="14"/>
      <c r="L86" s="14"/>
      <c r="M86" s="14"/>
      <c r="N86" s="14"/>
      <c r="O86" s="14"/>
      <c r="P86" s="14"/>
      <c r="Q86" s="14"/>
      <c r="R86" s="14"/>
      <c r="S86" s="14"/>
      <c r="T86" s="8"/>
      <c r="U86" s="8"/>
      <c r="V86" s="8"/>
      <c r="W86" s="14"/>
      <c r="X86" s="14"/>
      <c r="Y86" s="14"/>
    </row>
    <row r="87" spans="3:25" x14ac:dyDescent="0.3">
      <c r="C87" s="14"/>
      <c r="D87" s="14"/>
      <c r="F87" s="14"/>
      <c r="G87" s="14"/>
      <c r="H87" s="14"/>
      <c r="I87" s="14"/>
      <c r="J87" s="14"/>
      <c r="L87" s="14"/>
      <c r="M87" s="14"/>
      <c r="N87" s="14"/>
      <c r="O87" s="14"/>
      <c r="P87" s="14"/>
      <c r="Q87" s="14"/>
      <c r="R87" s="14"/>
      <c r="S87" s="14"/>
      <c r="T87" s="8"/>
      <c r="U87" s="8"/>
      <c r="V87" s="8"/>
      <c r="W87" s="14"/>
      <c r="X87" s="14"/>
      <c r="Y87" s="14"/>
    </row>
    <row r="88" spans="3:25" x14ac:dyDescent="0.3">
      <c r="C88" s="14"/>
      <c r="D88" s="14"/>
      <c r="F88" s="14"/>
      <c r="G88" s="14"/>
      <c r="H88" s="14"/>
      <c r="I88" s="14"/>
      <c r="J88" s="14"/>
      <c r="L88" s="14"/>
      <c r="M88" s="14"/>
      <c r="N88" s="14"/>
      <c r="O88" s="14"/>
      <c r="P88" s="14"/>
      <c r="Q88" s="14"/>
      <c r="R88" s="14"/>
      <c r="S88" s="14"/>
      <c r="T88" s="8"/>
      <c r="U88" s="8"/>
      <c r="V88" s="8"/>
      <c r="W88" s="14"/>
      <c r="X88" s="14"/>
      <c r="Y88" s="14"/>
    </row>
    <row r="89" spans="3:25" x14ac:dyDescent="0.3">
      <c r="C89" s="14"/>
      <c r="D89" s="14"/>
      <c r="F89" s="14"/>
      <c r="G89" s="14"/>
      <c r="H89" s="14"/>
      <c r="I89" s="14"/>
      <c r="J89" s="14"/>
      <c r="L89" s="14"/>
      <c r="M89" s="14"/>
      <c r="N89" s="14"/>
      <c r="O89" s="14"/>
      <c r="P89" s="14"/>
      <c r="Q89" s="14"/>
      <c r="R89" s="14"/>
      <c r="S89" s="14"/>
      <c r="T89" s="8"/>
      <c r="U89" s="8"/>
      <c r="V89" s="8"/>
      <c r="W89" s="14"/>
      <c r="X89" s="14"/>
      <c r="Y89" s="14"/>
    </row>
    <row r="90" spans="3:25" x14ac:dyDescent="0.3">
      <c r="C90" s="14"/>
      <c r="D90" s="14"/>
      <c r="F90" s="14"/>
      <c r="G90" s="14"/>
      <c r="H90" s="14"/>
      <c r="I90" s="14"/>
      <c r="J90" s="14"/>
      <c r="L90" s="14"/>
      <c r="M90" s="14"/>
      <c r="N90" s="14"/>
      <c r="O90" s="14"/>
      <c r="P90" s="14"/>
      <c r="Q90" s="14"/>
      <c r="R90" s="14"/>
      <c r="S90" s="14"/>
      <c r="T90" s="8"/>
      <c r="U90" s="8"/>
      <c r="V90" s="8"/>
      <c r="W90" s="14"/>
      <c r="X90" s="14"/>
      <c r="Y90" s="14"/>
    </row>
    <row r="91" spans="3:25" x14ac:dyDescent="0.3">
      <c r="C91" s="14"/>
      <c r="D91" s="14"/>
      <c r="F91" s="14"/>
      <c r="G91" s="14"/>
      <c r="H91" s="14"/>
      <c r="I91" s="14"/>
      <c r="J91" s="14"/>
      <c r="L91" s="14"/>
      <c r="M91" s="14"/>
      <c r="N91" s="14"/>
      <c r="O91" s="14"/>
      <c r="P91" s="14"/>
      <c r="Q91" s="14"/>
      <c r="R91" s="14"/>
      <c r="S91" s="14"/>
      <c r="T91" s="8"/>
      <c r="U91" s="8"/>
      <c r="V91" s="8"/>
      <c r="W91" s="14"/>
      <c r="X91" s="14"/>
      <c r="Y91" s="14"/>
    </row>
    <row r="92" spans="3:25" x14ac:dyDescent="0.3">
      <c r="C92" s="14"/>
      <c r="D92" s="14"/>
      <c r="F92" s="14"/>
      <c r="G92" s="14"/>
      <c r="H92" s="14"/>
      <c r="I92" s="14"/>
      <c r="J92" s="14"/>
      <c r="L92" s="14"/>
      <c r="M92" s="14"/>
      <c r="N92" s="14"/>
      <c r="O92" s="14"/>
      <c r="P92" s="14"/>
      <c r="Q92" s="14"/>
      <c r="R92" s="14"/>
      <c r="S92" s="14"/>
      <c r="T92" s="8"/>
      <c r="U92" s="8"/>
      <c r="V92" s="8"/>
      <c r="W92" s="14"/>
      <c r="X92" s="14"/>
      <c r="Y92" s="14"/>
    </row>
    <row r="93" spans="3:25" x14ac:dyDescent="0.3">
      <c r="C93" s="14"/>
      <c r="D93" s="14"/>
      <c r="F93" s="14"/>
      <c r="G93" s="14"/>
      <c r="H93" s="14"/>
      <c r="I93" s="14"/>
      <c r="J93" s="14"/>
      <c r="L93" s="14"/>
      <c r="M93" s="14"/>
      <c r="N93" s="14"/>
      <c r="O93" s="14"/>
      <c r="P93" s="14"/>
      <c r="Q93" s="14"/>
      <c r="R93" s="14"/>
      <c r="S93" s="14"/>
      <c r="T93" s="8"/>
      <c r="U93" s="8"/>
      <c r="V93" s="8"/>
      <c r="W93" s="14"/>
      <c r="X93" s="14"/>
      <c r="Y93" s="14"/>
    </row>
    <row r="94" spans="3:25" x14ac:dyDescent="0.3">
      <c r="C94" s="14"/>
      <c r="D94" s="14"/>
      <c r="F94" s="14"/>
      <c r="G94" s="14"/>
      <c r="H94" s="14"/>
      <c r="I94" s="14"/>
      <c r="J94" s="14"/>
      <c r="L94" s="14"/>
      <c r="M94" s="14"/>
      <c r="N94" s="14"/>
      <c r="O94" s="14"/>
      <c r="P94" s="14"/>
      <c r="Q94" s="14"/>
      <c r="R94" s="14"/>
      <c r="S94" s="14"/>
      <c r="T94" s="8"/>
      <c r="U94" s="8"/>
      <c r="V94" s="8"/>
      <c r="W94" s="14"/>
      <c r="X94" s="14"/>
      <c r="Y94" s="14"/>
    </row>
    <row r="95" spans="3:25" x14ac:dyDescent="0.3">
      <c r="C95" s="14"/>
      <c r="D95" s="14"/>
      <c r="F95" s="14"/>
      <c r="G95" s="14"/>
      <c r="H95" s="14"/>
      <c r="I95" s="14"/>
      <c r="J95" s="14"/>
      <c r="L95" s="14"/>
      <c r="M95" s="14"/>
      <c r="N95" s="14"/>
      <c r="O95" s="14"/>
      <c r="P95" s="14"/>
      <c r="Q95" s="14"/>
      <c r="R95" s="14"/>
      <c r="S95" s="14"/>
      <c r="T95" s="8"/>
      <c r="U95" s="8"/>
      <c r="V95" s="8"/>
      <c r="W95" s="14"/>
      <c r="X95" s="14"/>
      <c r="Y95" s="14"/>
    </row>
    <row r="96" spans="3:25" x14ac:dyDescent="0.3">
      <c r="C96" s="14"/>
      <c r="D96" s="14"/>
      <c r="F96" s="14"/>
      <c r="G96" s="14"/>
      <c r="H96" s="14"/>
      <c r="I96" s="14"/>
      <c r="J96" s="14"/>
      <c r="L96" s="14"/>
      <c r="M96" s="14"/>
      <c r="N96" s="14"/>
      <c r="O96" s="14"/>
      <c r="P96" s="14"/>
      <c r="Q96" s="14"/>
      <c r="R96" s="14"/>
      <c r="S96" s="14"/>
      <c r="T96" s="8"/>
      <c r="U96" s="8"/>
      <c r="V96" s="8"/>
      <c r="W96" s="14"/>
      <c r="X96" s="14"/>
      <c r="Y96" s="14"/>
    </row>
    <row r="97" spans="3:25" x14ac:dyDescent="0.3">
      <c r="C97" s="14"/>
      <c r="D97" s="14"/>
      <c r="F97" s="14"/>
      <c r="G97" s="14"/>
      <c r="H97" s="14"/>
      <c r="I97" s="14"/>
      <c r="J97" s="14"/>
      <c r="L97" s="14"/>
      <c r="M97" s="14"/>
      <c r="N97" s="14"/>
      <c r="O97" s="14"/>
      <c r="P97" s="14"/>
      <c r="Q97" s="14"/>
      <c r="R97" s="14"/>
      <c r="S97" s="14"/>
      <c r="T97" s="8"/>
      <c r="U97" s="8"/>
      <c r="V97" s="8"/>
      <c r="W97" s="14"/>
      <c r="X97" s="14"/>
      <c r="Y97" s="14"/>
    </row>
    <row r="98" spans="3:25" x14ac:dyDescent="0.3">
      <c r="C98" s="14"/>
      <c r="D98" s="14"/>
      <c r="F98" s="14"/>
      <c r="G98" s="14"/>
      <c r="H98" s="14"/>
      <c r="I98" s="14"/>
      <c r="J98" s="14"/>
      <c r="L98" s="14"/>
      <c r="M98" s="14"/>
      <c r="N98" s="14"/>
      <c r="O98" s="14"/>
      <c r="P98" s="14"/>
      <c r="Q98" s="14"/>
      <c r="R98" s="14"/>
      <c r="S98" s="14"/>
      <c r="T98" s="8"/>
      <c r="U98" s="8"/>
      <c r="V98" s="8"/>
      <c r="W98" s="14"/>
      <c r="X98" s="14"/>
      <c r="Y98" s="14"/>
    </row>
    <row r="99" spans="3:25" x14ac:dyDescent="0.3">
      <c r="C99" s="14"/>
      <c r="D99" s="14"/>
      <c r="F99" s="14"/>
      <c r="G99" s="14"/>
      <c r="H99" s="14"/>
      <c r="I99" s="14"/>
      <c r="J99" s="14"/>
      <c r="L99" s="14"/>
      <c r="M99" s="14"/>
      <c r="N99" s="14"/>
      <c r="O99" s="14"/>
      <c r="P99" s="14"/>
      <c r="Q99" s="14"/>
      <c r="R99" s="14"/>
      <c r="S99" s="14"/>
      <c r="T99" s="8"/>
      <c r="U99" s="8"/>
      <c r="V99" s="8"/>
      <c r="W99" s="14"/>
      <c r="X99" s="14"/>
      <c r="Y99" s="14"/>
    </row>
    <row r="100" spans="3:25" x14ac:dyDescent="0.3">
      <c r="C100" s="14"/>
      <c r="D100" s="14"/>
      <c r="F100" s="14"/>
      <c r="G100" s="14"/>
      <c r="H100" s="14"/>
      <c r="I100" s="14"/>
      <c r="J100" s="14"/>
      <c r="L100" s="14"/>
      <c r="M100" s="14"/>
      <c r="N100" s="14"/>
      <c r="O100" s="14"/>
      <c r="P100" s="14"/>
      <c r="Q100" s="14"/>
      <c r="R100" s="14"/>
      <c r="S100" s="14"/>
      <c r="T100" s="8"/>
      <c r="U100" s="8"/>
      <c r="V100" s="8"/>
      <c r="W100" s="14"/>
      <c r="X100" s="14"/>
      <c r="Y100" s="14"/>
    </row>
    <row r="101" spans="3:25" x14ac:dyDescent="0.3">
      <c r="C101" s="14"/>
      <c r="D101" s="14"/>
      <c r="F101" s="14"/>
      <c r="G101" s="14"/>
      <c r="H101" s="14"/>
      <c r="I101" s="14"/>
      <c r="J101" s="14"/>
      <c r="L101" s="14"/>
      <c r="M101" s="14"/>
      <c r="N101" s="14"/>
      <c r="O101" s="14"/>
      <c r="P101" s="14"/>
      <c r="Q101" s="14"/>
      <c r="R101" s="14"/>
      <c r="S101" s="14"/>
      <c r="T101" s="8"/>
      <c r="U101" s="8"/>
      <c r="V101" s="8"/>
      <c r="W101" s="14"/>
      <c r="X101" s="14"/>
      <c r="Y101" s="14"/>
    </row>
    <row r="102" spans="3:25" x14ac:dyDescent="0.3">
      <c r="C102" s="14"/>
      <c r="D102" s="14"/>
      <c r="F102" s="14"/>
      <c r="G102" s="14"/>
      <c r="H102" s="14"/>
      <c r="I102" s="14"/>
      <c r="J102" s="14"/>
      <c r="L102" s="14"/>
      <c r="M102" s="14"/>
      <c r="N102" s="14"/>
      <c r="O102" s="14"/>
      <c r="P102" s="14"/>
      <c r="Q102" s="14"/>
      <c r="R102" s="14"/>
      <c r="S102" s="14"/>
      <c r="T102" s="8"/>
      <c r="U102" s="8"/>
      <c r="V102" s="8"/>
      <c r="W102" s="14"/>
      <c r="X102" s="14"/>
      <c r="Y102" s="14"/>
    </row>
    <row r="103" spans="3:25" x14ac:dyDescent="0.3">
      <c r="C103" s="14"/>
      <c r="D103" s="14"/>
      <c r="F103" s="14"/>
      <c r="G103" s="14"/>
      <c r="H103" s="14"/>
      <c r="I103" s="14"/>
      <c r="J103" s="14"/>
      <c r="L103" s="14"/>
      <c r="M103" s="14"/>
      <c r="N103" s="14"/>
      <c r="O103" s="14"/>
      <c r="P103" s="14"/>
      <c r="Q103" s="14"/>
      <c r="R103" s="14"/>
      <c r="S103" s="14"/>
      <c r="T103" s="8"/>
      <c r="U103" s="8"/>
      <c r="V103" s="8"/>
      <c r="W103" s="14"/>
      <c r="X103" s="14"/>
      <c r="Y103" s="14"/>
    </row>
    <row r="104" spans="3:25" x14ac:dyDescent="0.3">
      <c r="C104" s="14"/>
      <c r="D104" s="14"/>
      <c r="F104" s="14"/>
      <c r="G104" s="14"/>
      <c r="H104" s="14"/>
      <c r="I104" s="14"/>
      <c r="J104" s="14"/>
      <c r="L104" s="14"/>
      <c r="M104" s="14"/>
      <c r="N104" s="14"/>
      <c r="O104" s="14"/>
      <c r="P104" s="14"/>
      <c r="Q104" s="14"/>
      <c r="R104" s="14"/>
      <c r="S104" s="14"/>
      <c r="T104" s="8"/>
      <c r="U104" s="8"/>
      <c r="V104" s="8"/>
      <c r="W104" s="14"/>
      <c r="X104" s="14"/>
      <c r="Y104" s="14"/>
    </row>
    <row r="105" spans="3:25" x14ac:dyDescent="0.3">
      <c r="C105" s="14"/>
      <c r="D105" s="14"/>
      <c r="F105" s="14"/>
      <c r="G105" s="14"/>
      <c r="H105" s="14"/>
      <c r="I105" s="14"/>
      <c r="J105" s="14"/>
      <c r="L105" s="14"/>
      <c r="M105" s="14"/>
      <c r="N105" s="14"/>
      <c r="O105" s="14"/>
      <c r="P105" s="14"/>
      <c r="Q105" s="14"/>
      <c r="R105" s="14"/>
      <c r="S105" s="14"/>
      <c r="T105" s="8"/>
      <c r="U105" s="8"/>
      <c r="V105" s="8"/>
      <c r="W105" s="14"/>
      <c r="X105" s="14"/>
      <c r="Y105" s="14"/>
    </row>
    <row r="106" spans="3:25" x14ac:dyDescent="0.3">
      <c r="C106" s="14"/>
      <c r="D106" s="14"/>
      <c r="F106" s="14"/>
      <c r="G106" s="14"/>
      <c r="H106" s="14"/>
      <c r="I106" s="14"/>
      <c r="J106" s="14"/>
      <c r="L106" s="14"/>
      <c r="M106" s="14"/>
      <c r="N106" s="14"/>
      <c r="O106" s="14"/>
      <c r="P106" s="14"/>
      <c r="Q106" s="14"/>
      <c r="R106" s="14"/>
      <c r="S106" s="14"/>
      <c r="T106" s="8"/>
      <c r="U106" s="8"/>
      <c r="V106" s="8"/>
      <c r="W106" s="14"/>
      <c r="X106" s="14"/>
      <c r="Y106" s="14"/>
    </row>
    <row r="107" spans="3:25" x14ac:dyDescent="0.3">
      <c r="C107" s="14"/>
      <c r="D107" s="14"/>
      <c r="F107" s="14"/>
      <c r="G107" s="14"/>
      <c r="H107" s="14"/>
      <c r="I107" s="14"/>
      <c r="J107" s="14"/>
      <c r="L107" s="14"/>
      <c r="M107" s="14"/>
      <c r="N107" s="14"/>
      <c r="O107" s="14"/>
      <c r="P107" s="14"/>
      <c r="Q107" s="14"/>
      <c r="R107" s="14"/>
      <c r="S107" s="14"/>
      <c r="T107" s="8"/>
      <c r="U107" s="8"/>
      <c r="V107" s="8"/>
      <c r="W107" s="14"/>
      <c r="X107" s="14"/>
      <c r="Y107" s="14"/>
    </row>
    <row r="108" spans="3:25" x14ac:dyDescent="0.3">
      <c r="C108" s="14"/>
      <c r="D108" s="14"/>
      <c r="F108" s="14"/>
      <c r="G108" s="14"/>
      <c r="H108" s="14"/>
      <c r="I108" s="14"/>
      <c r="J108" s="14"/>
      <c r="L108" s="14"/>
      <c r="M108" s="14"/>
      <c r="N108" s="14"/>
      <c r="O108" s="14"/>
      <c r="P108" s="14"/>
      <c r="Q108" s="14"/>
      <c r="R108" s="14"/>
      <c r="S108" s="14"/>
      <c r="T108" s="8"/>
      <c r="U108" s="8"/>
      <c r="V108" s="8"/>
      <c r="W108" s="14"/>
      <c r="X108" s="14"/>
      <c r="Y108" s="14"/>
    </row>
    <row r="109" spans="3:25" x14ac:dyDescent="0.3">
      <c r="C109" s="14"/>
      <c r="D109" s="14"/>
      <c r="F109" s="14"/>
      <c r="G109" s="14"/>
      <c r="H109" s="14"/>
      <c r="I109" s="14"/>
      <c r="J109" s="14"/>
      <c r="L109" s="14"/>
      <c r="M109" s="14"/>
      <c r="N109" s="14"/>
      <c r="O109" s="14"/>
      <c r="P109" s="14"/>
      <c r="Q109" s="14"/>
      <c r="R109" s="14"/>
      <c r="S109" s="14"/>
      <c r="T109" s="8"/>
      <c r="U109" s="8"/>
      <c r="V109" s="8"/>
      <c r="W109" s="14"/>
      <c r="X109" s="14"/>
      <c r="Y109" s="14"/>
    </row>
    <row r="110" spans="3:25" x14ac:dyDescent="0.3">
      <c r="C110" s="14"/>
      <c r="D110" s="14"/>
      <c r="F110" s="14"/>
      <c r="G110" s="14"/>
      <c r="H110" s="14"/>
      <c r="I110" s="14"/>
      <c r="J110" s="14"/>
      <c r="L110" s="14"/>
      <c r="M110" s="14"/>
      <c r="N110" s="14"/>
      <c r="O110" s="14"/>
      <c r="P110" s="14"/>
      <c r="Q110" s="14"/>
      <c r="R110" s="14"/>
      <c r="S110" s="14"/>
      <c r="T110" s="8"/>
      <c r="U110" s="8"/>
      <c r="V110" s="8"/>
      <c r="W110" s="14"/>
      <c r="X110" s="14"/>
      <c r="Y110" s="14"/>
    </row>
    <row r="111" spans="3:25" x14ac:dyDescent="0.3">
      <c r="C111" s="14"/>
      <c r="D111" s="14"/>
      <c r="F111" s="14"/>
      <c r="G111" s="14"/>
      <c r="H111" s="14"/>
      <c r="I111" s="14"/>
      <c r="J111" s="14"/>
      <c r="L111" s="14"/>
      <c r="M111" s="14"/>
      <c r="N111" s="14"/>
      <c r="O111" s="14"/>
      <c r="P111" s="14"/>
      <c r="Q111" s="14"/>
      <c r="R111" s="14"/>
      <c r="S111" s="14"/>
      <c r="T111" s="8"/>
      <c r="U111" s="8"/>
      <c r="V111" s="8"/>
      <c r="W111" s="14"/>
      <c r="X111" s="14"/>
      <c r="Y111" s="14"/>
    </row>
    <row r="112" spans="3:25" x14ac:dyDescent="0.3">
      <c r="C112" s="14"/>
      <c r="D112" s="14"/>
      <c r="F112" s="14"/>
      <c r="G112" s="14"/>
      <c r="H112" s="14"/>
      <c r="I112" s="14"/>
      <c r="J112" s="14"/>
      <c r="L112" s="14"/>
      <c r="M112" s="14"/>
      <c r="N112" s="14"/>
      <c r="O112" s="14"/>
      <c r="P112" s="14"/>
      <c r="Q112" s="14"/>
      <c r="R112" s="14"/>
      <c r="S112" s="14"/>
      <c r="T112" s="8"/>
      <c r="U112" s="8"/>
      <c r="V112" s="8"/>
      <c r="W112" s="14"/>
      <c r="X112" s="14"/>
      <c r="Y112" s="14"/>
    </row>
    <row r="113" spans="3:25" x14ac:dyDescent="0.3">
      <c r="C113" s="14"/>
      <c r="D113" s="14"/>
      <c r="F113" s="14"/>
      <c r="G113" s="14"/>
      <c r="H113" s="14"/>
      <c r="I113" s="14"/>
      <c r="J113" s="14"/>
      <c r="L113" s="14"/>
      <c r="M113" s="14"/>
      <c r="N113" s="14"/>
      <c r="O113" s="14"/>
      <c r="P113" s="14"/>
      <c r="Q113" s="14"/>
      <c r="R113" s="14"/>
      <c r="S113" s="14"/>
      <c r="T113" s="8"/>
      <c r="U113" s="8"/>
      <c r="V113" s="8"/>
      <c r="W113" s="14"/>
      <c r="X113" s="14"/>
      <c r="Y113" s="14"/>
    </row>
    <row r="114" spans="3:25" x14ac:dyDescent="0.3">
      <c r="C114" s="14"/>
      <c r="D114" s="14"/>
      <c r="F114" s="14"/>
      <c r="G114" s="14"/>
      <c r="H114" s="14"/>
      <c r="I114" s="14"/>
      <c r="J114" s="14"/>
      <c r="L114" s="14"/>
      <c r="M114" s="14"/>
      <c r="N114" s="14"/>
      <c r="O114" s="14"/>
      <c r="P114" s="14"/>
      <c r="Q114" s="14"/>
      <c r="R114" s="14"/>
      <c r="S114" s="14"/>
      <c r="T114" s="8"/>
      <c r="U114" s="8"/>
      <c r="V114" s="8"/>
      <c r="W114" s="14"/>
      <c r="X114" s="14"/>
      <c r="Y114" s="14"/>
    </row>
    <row r="115" spans="3:25" x14ac:dyDescent="0.3">
      <c r="C115" s="14"/>
      <c r="D115" s="14"/>
      <c r="F115" s="14"/>
      <c r="G115" s="14"/>
      <c r="H115" s="14"/>
      <c r="I115" s="14"/>
      <c r="J115" s="14"/>
      <c r="L115" s="14"/>
      <c r="M115" s="14"/>
      <c r="N115" s="14"/>
      <c r="O115" s="14"/>
      <c r="P115" s="14"/>
      <c r="Q115" s="14"/>
      <c r="R115" s="14"/>
      <c r="S115" s="14"/>
      <c r="T115" s="8"/>
      <c r="U115" s="8"/>
      <c r="V115" s="8"/>
      <c r="W115" s="14"/>
      <c r="X115" s="14"/>
      <c r="Y115" s="14"/>
    </row>
    <row r="116" spans="3:25" x14ac:dyDescent="0.3">
      <c r="C116" s="14"/>
      <c r="D116" s="14"/>
      <c r="F116" s="14"/>
      <c r="G116" s="14"/>
      <c r="H116" s="14"/>
      <c r="I116" s="14"/>
      <c r="J116" s="14"/>
      <c r="L116" s="14"/>
      <c r="M116" s="14"/>
      <c r="N116" s="14"/>
      <c r="O116" s="14"/>
      <c r="P116" s="14"/>
      <c r="Q116" s="14"/>
      <c r="R116" s="14"/>
      <c r="S116" s="14"/>
      <c r="T116" s="8"/>
      <c r="U116" s="8"/>
      <c r="V116" s="8"/>
      <c r="W116" s="14"/>
      <c r="X116" s="14"/>
      <c r="Y116" s="14"/>
    </row>
    <row r="117" spans="3:25" x14ac:dyDescent="0.3">
      <c r="C117" s="14"/>
      <c r="D117" s="14"/>
      <c r="F117" s="14"/>
      <c r="G117" s="14"/>
      <c r="H117" s="14"/>
      <c r="I117" s="14"/>
      <c r="J117" s="14"/>
      <c r="L117" s="14"/>
      <c r="M117" s="14"/>
      <c r="N117" s="14"/>
      <c r="O117" s="14"/>
      <c r="P117" s="14"/>
      <c r="Q117" s="14"/>
      <c r="R117" s="14"/>
      <c r="S117" s="14"/>
      <c r="T117" s="8"/>
      <c r="U117" s="8"/>
      <c r="V117" s="8"/>
      <c r="W117" s="14"/>
      <c r="X117" s="14"/>
      <c r="Y117" s="14"/>
    </row>
    <row r="118" spans="3:25" x14ac:dyDescent="0.3">
      <c r="C118" s="14"/>
      <c r="D118" s="14"/>
      <c r="F118" s="14"/>
      <c r="G118" s="14"/>
      <c r="H118" s="14"/>
      <c r="I118" s="14"/>
      <c r="J118" s="14"/>
      <c r="L118" s="14"/>
      <c r="M118" s="14"/>
      <c r="N118" s="14"/>
      <c r="O118" s="14"/>
      <c r="P118" s="14"/>
      <c r="Q118" s="14"/>
      <c r="R118" s="14"/>
      <c r="S118" s="14"/>
      <c r="T118" s="8"/>
      <c r="U118" s="8"/>
      <c r="V118" s="8"/>
      <c r="W118" s="14"/>
      <c r="X118" s="14"/>
      <c r="Y118" s="14"/>
    </row>
    <row r="119" spans="3:25" x14ac:dyDescent="0.3">
      <c r="C119" s="14"/>
      <c r="D119" s="14"/>
      <c r="F119" s="14"/>
      <c r="G119" s="14"/>
      <c r="H119" s="14"/>
      <c r="I119" s="14"/>
      <c r="J119" s="14"/>
      <c r="L119" s="14"/>
      <c r="M119" s="14"/>
      <c r="N119" s="14"/>
      <c r="O119" s="14"/>
      <c r="P119" s="14"/>
      <c r="Q119" s="14"/>
      <c r="R119" s="14"/>
      <c r="S119" s="14"/>
      <c r="T119" s="8"/>
      <c r="U119" s="8"/>
      <c r="V119" s="8"/>
      <c r="W119" s="14"/>
      <c r="X119" s="14"/>
      <c r="Y119" s="14"/>
    </row>
    <row r="120" spans="3:25" x14ac:dyDescent="0.3">
      <c r="C120" s="14"/>
      <c r="D120" s="14"/>
      <c r="F120" s="14"/>
      <c r="G120" s="14"/>
      <c r="H120" s="14"/>
      <c r="I120" s="14"/>
      <c r="J120" s="14"/>
      <c r="L120" s="14"/>
      <c r="M120" s="14"/>
      <c r="N120" s="14"/>
      <c r="O120" s="14"/>
      <c r="P120" s="14"/>
      <c r="Q120" s="14"/>
      <c r="R120" s="14"/>
      <c r="S120" s="14"/>
      <c r="T120" s="8"/>
      <c r="U120" s="8"/>
      <c r="V120" s="8"/>
      <c r="W120" s="14"/>
      <c r="X120" s="14"/>
      <c r="Y120" s="14"/>
    </row>
  </sheetData>
  <mergeCells count="11">
    <mergeCell ref="W3:Z3"/>
    <mergeCell ref="A1:Z1"/>
    <mergeCell ref="A3:B3"/>
    <mergeCell ref="C3:D3"/>
    <mergeCell ref="F3:J3"/>
    <mergeCell ref="L3:N3"/>
    <mergeCell ref="O3:O4"/>
    <mergeCell ref="P3:P4"/>
    <mergeCell ref="Q3:S3"/>
    <mergeCell ref="T3:U3"/>
    <mergeCell ref="V3:V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7" orientation="landscape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0"/>
  <sheetViews>
    <sheetView view="pageBreakPreview" zoomScale="85" zoomScaleNormal="100" zoomScaleSheetLayoutView="85" workbookViewId="0">
      <pane ySplit="5" topLeftCell="A6" activePane="bottomLeft" state="frozen"/>
      <selection pane="bottomLeft" activeCell="M34" sqref="M34"/>
    </sheetView>
  </sheetViews>
  <sheetFormatPr defaultRowHeight="16.5" x14ac:dyDescent="0.3"/>
  <cols>
    <col min="1" max="2" width="3.875" style="1" customWidth="1"/>
    <col min="3" max="3" width="7" style="1" customWidth="1"/>
    <col min="4" max="4" width="7" style="6" customWidth="1"/>
    <col min="5" max="5" width="7" style="134" hidden="1" customWidth="1"/>
    <col min="6" max="7" width="7" style="1" customWidth="1"/>
    <col min="8" max="8" width="7" style="6" customWidth="1"/>
    <col min="9" max="10" width="6.125" style="6" customWidth="1"/>
    <col min="11" max="11" width="6.125" style="134" hidden="1" customWidth="1"/>
    <col min="12" max="13" width="7" style="1" customWidth="1"/>
    <col min="14" max="14" width="7" style="6" customWidth="1"/>
    <col min="15" max="15" width="7" style="1" customWidth="1"/>
    <col min="16" max="16" width="7.625" style="11" customWidth="1"/>
    <col min="17" max="17" width="6" style="11" customWidth="1"/>
    <col min="18" max="18" width="6.125" style="11" customWidth="1"/>
    <col min="19" max="19" width="6.5" style="11" customWidth="1"/>
    <col min="20" max="21" width="6.5" customWidth="1"/>
    <col min="22" max="22" width="8.75" customWidth="1"/>
    <col min="23" max="25" width="11" style="1" customWidth="1"/>
    <col min="26" max="26" width="14.125" customWidth="1"/>
    <col min="29" max="29" width="11.125" bestFit="1" customWidth="1"/>
  </cols>
  <sheetData>
    <row r="1" spans="1:28" ht="24.75" customHeight="1" x14ac:dyDescent="0.3">
      <c r="A1" s="150" t="s">
        <v>63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8" s="8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W2" s="14"/>
      <c r="X2" s="14"/>
      <c r="Y2" s="14"/>
    </row>
    <row r="3" spans="1:28" ht="23.25" customHeight="1" x14ac:dyDescent="0.3">
      <c r="A3" s="152" t="s">
        <v>8</v>
      </c>
      <c r="B3" s="152"/>
      <c r="C3" s="152" t="s">
        <v>9</v>
      </c>
      <c r="D3" s="152"/>
      <c r="E3" s="139"/>
      <c r="F3" s="152" t="s">
        <v>10</v>
      </c>
      <c r="G3" s="152"/>
      <c r="H3" s="152"/>
      <c r="I3" s="152"/>
      <c r="J3" s="152"/>
      <c r="K3" s="139"/>
      <c r="L3" s="152" t="s">
        <v>11</v>
      </c>
      <c r="M3" s="152"/>
      <c r="N3" s="152"/>
      <c r="O3" s="152" t="s">
        <v>12</v>
      </c>
      <c r="P3" s="153" t="s">
        <v>13</v>
      </c>
      <c r="Q3" s="154" t="s">
        <v>14</v>
      </c>
      <c r="R3" s="154"/>
      <c r="S3" s="154"/>
      <c r="T3" s="149" t="s">
        <v>21</v>
      </c>
      <c r="U3" s="149"/>
      <c r="V3" s="155" t="s">
        <v>50</v>
      </c>
      <c r="W3" s="149" t="s">
        <v>22</v>
      </c>
      <c r="X3" s="149"/>
      <c r="Y3" s="149"/>
      <c r="Z3" s="149"/>
    </row>
    <row r="4" spans="1:28" ht="23.25" customHeight="1" x14ac:dyDescent="0.3">
      <c r="A4" s="137" t="s">
        <v>18</v>
      </c>
      <c r="B4" s="137" t="s">
        <v>40</v>
      </c>
      <c r="C4" s="137" t="s">
        <v>15</v>
      </c>
      <c r="D4" s="5" t="s">
        <v>0</v>
      </c>
      <c r="E4" s="125"/>
      <c r="F4" s="137" t="s">
        <v>15</v>
      </c>
      <c r="G4" s="137" t="s">
        <v>16</v>
      </c>
      <c r="H4" s="5" t="s">
        <v>0</v>
      </c>
      <c r="I4" s="139" t="s">
        <v>41</v>
      </c>
      <c r="J4" s="139" t="s">
        <v>42</v>
      </c>
      <c r="K4" s="125"/>
      <c r="L4" s="137" t="s">
        <v>15</v>
      </c>
      <c r="M4" s="137" t="s">
        <v>16</v>
      </c>
      <c r="N4" s="5" t="s">
        <v>0</v>
      </c>
      <c r="O4" s="152"/>
      <c r="P4" s="153"/>
      <c r="Q4" s="139" t="s">
        <v>29</v>
      </c>
      <c r="R4" s="139" t="s">
        <v>30</v>
      </c>
      <c r="S4" s="47" t="s">
        <v>0</v>
      </c>
      <c r="T4" s="136" t="s">
        <v>46</v>
      </c>
      <c r="U4" s="136" t="s">
        <v>47</v>
      </c>
      <c r="V4" s="149"/>
      <c r="W4" s="136" t="s">
        <v>30</v>
      </c>
      <c r="X4" s="136" t="s">
        <v>31</v>
      </c>
      <c r="Y4" s="136" t="s">
        <v>29</v>
      </c>
      <c r="Z4" s="33" t="s">
        <v>0</v>
      </c>
    </row>
    <row r="5" spans="1:28" ht="33.75" customHeight="1" thickTop="1" x14ac:dyDescent="0.3">
      <c r="A5" s="137">
        <v>1</v>
      </c>
      <c r="B5" s="137" t="s">
        <v>62</v>
      </c>
      <c r="C5" s="137">
        <v>83</v>
      </c>
      <c r="D5" s="5">
        <f t="shared" ref="D5:D34" si="0">C5</f>
        <v>83</v>
      </c>
      <c r="E5" s="125"/>
      <c r="F5" s="137">
        <v>505</v>
      </c>
      <c r="G5" s="137">
        <v>131</v>
      </c>
      <c r="H5" s="5">
        <f t="shared" ref="H5:H34" si="1">F5+G5</f>
        <v>636</v>
      </c>
      <c r="I5" s="139">
        <v>303</v>
      </c>
      <c r="J5" s="139">
        <f>H5-I5</f>
        <v>333</v>
      </c>
      <c r="K5" s="125"/>
      <c r="L5" s="137">
        <v>198</v>
      </c>
      <c r="M5" s="137">
        <v>29</v>
      </c>
      <c r="N5" s="5">
        <f t="shared" ref="N5:N34" si="2">L5+M5</f>
        <v>227</v>
      </c>
      <c r="O5" s="137">
        <f>D5+H5+N5</f>
        <v>946</v>
      </c>
      <c r="P5" s="138">
        <f>G5+M5</f>
        <v>160</v>
      </c>
      <c r="Q5" s="139">
        <v>5</v>
      </c>
      <c r="R5" s="139">
        <v>277</v>
      </c>
      <c r="S5" s="47">
        <f>Q5+R5</f>
        <v>282</v>
      </c>
      <c r="T5" s="136">
        <v>10</v>
      </c>
      <c r="U5" s="136"/>
      <c r="V5" s="136"/>
      <c r="W5" s="143">
        <v>330900</v>
      </c>
      <c r="X5" s="143">
        <v>761400</v>
      </c>
      <c r="Y5" s="143">
        <v>0</v>
      </c>
      <c r="Z5" s="128">
        <f>W5+X5+Y5</f>
        <v>1092300</v>
      </c>
    </row>
    <row r="6" spans="1:28" ht="33.75" customHeight="1" x14ac:dyDescent="0.3">
      <c r="A6" s="137">
        <v>2</v>
      </c>
      <c r="B6" s="137" t="s">
        <v>4</v>
      </c>
      <c r="C6" s="137">
        <v>95</v>
      </c>
      <c r="D6" s="5">
        <f t="shared" si="0"/>
        <v>95</v>
      </c>
      <c r="E6" s="125"/>
      <c r="F6" s="137">
        <v>485</v>
      </c>
      <c r="G6" s="137">
        <v>112</v>
      </c>
      <c r="H6" s="5">
        <f t="shared" si="1"/>
        <v>597</v>
      </c>
      <c r="I6" s="139">
        <v>308</v>
      </c>
      <c r="J6" s="139">
        <f>H6-I6</f>
        <v>289</v>
      </c>
      <c r="K6" s="125"/>
      <c r="L6" s="137">
        <v>198</v>
      </c>
      <c r="M6" s="137">
        <v>54</v>
      </c>
      <c r="N6" s="5">
        <f t="shared" si="2"/>
        <v>252</v>
      </c>
      <c r="O6" s="141">
        <f t="shared" ref="O6:O34" si="3">D6+H6+N6</f>
        <v>944</v>
      </c>
      <c r="P6" s="142">
        <f t="shared" ref="P6:P34" si="4">G6+M6</f>
        <v>166</v>
      </c>
      <c r="Q6" s="139">
        <v>2</v>
      </c>
      <c r="R6" s="33">
        <v>162</v>
      </c>
      <c r="S6" s="47">
        <f t="shared" ref="S6:S36" si="5">Q6+R6</f>
        <v>164</v>
      </c>
      <c r="T6" s="136">
        <v>5</v>
      </c>
      <c r="U6" s="136"/>
      <c r="V6" s="136"/>
      <c r="W6" s="144">
        <v>175200</v>
      </c>
      <c r="X6" s="144">
        <v>745800</v>
      </c>
      <c r="Y6" s="144">
        <v>5000</v>
      </c>
      <c r="Z6" s="128">
        <f>W6+X6+Y6</f>
        <v>926000</v>
      </c>
    </row>
    <row r="7" spans="1:28" ht="33.75" customHeight="1" x14ac:dyDescent="0.3">
      <c r="A7" s="137">
        <v>3</v>
      </c>
      <c r="B7" s="137" t="s">
        <v>5</v>
      </c>
      <c r="C7" s="137">
        <v>102</v>
      </c>
      <c r="D7" s="5">
        <f t="shared" si="0"/>
        <v>102</v>
      </c>
      <c r="E7" s="125"/>
      <c r="F7" s="137">
        <v>488</v>
      </c>
      <c r="G7" s="137">
        <v>122</v>
      </c>
      <c r="H7" s="5">
        <f t="shared" si="1"/>
        <v>610</v>
      </c>
      <c r="I7" s="139">
        <v>273</v>
      </c>
      <c r="J7" s="140">
        <f t="shared" ref="J7:J34" si="6">H7-I7</f>
        <v>337</v>
      </c>
      <c r="K7" s="125"/>
      <c r="L7" s="137">
        <v>155</v>
      </c>
      <c r="M7" s="137">
        <v>35</v>
      </c>
      <c r="N7" s="5">
        <f t="shared" si="2"/>
        <v>190</v>
      </c>
      <c r="O7" s="141">
        <f t="shared" si="3"/>
        <v>902</v>
      </c>
      <c r="P7" s="142">
        <f t="shared" si="4"/>
        <v>157</v>
      </c>
      <c r="Q7" s="139">
        <v>6</v>
      </c>
      <c r="R7" s="33">
        <v>122</v>
      </c>
      <c r="S7" s="47">
        <f t="shared" si="5"/>
        <v>128</v>
      </c>
      <c r="T7" s="136"/>
      <c r="U7" s="136">
        <v>10</v>
      </c>
      <c r="V7" s="136"/>
      <c r="W7" s="108">
        <v>333200</v>
      </c>
      <c r="X7" s="108">
        <v>779700</v>
      </c>
      <c r="Y7" s="108">
        <v>9100</v>
      </c>
      <c r="Z7" s="128">
        <f>W7+X7+Y7</f>
        <v>1122000</v>
      </c>
    </row>
    <row r="8" spans="1:28" s="103" customFormat="1" ht="33.75" customHeight="1" x14ac:dyDescent="0.3">
      <c r="A8" s="137">
        <v>4</v>
      </c>
      <c r="B8" s="137" t="s">
        <v>6</v>
      </c>
      <c r="C8" s="137">
        <v>79</v>
      </c>
      <c r="D8" s="5">
        <f t="shared" si="0"/>
        <v>79</v>
      </c>
      <c r="E8" s="125"/>
      <c r="F8" s="137">
        <v>440</v>
      </c>
      <c r="G8" s="137">
        <v>80</v>
      </c>
      <c r="H8" s="5">
        <f t="shared" si="1"/>
        <v>520</v>
      </c>
      <c r="I8" s="139">
        <v>214</v>
      </c>
      <c r="J8" s="140">
        <f t="shared" si="6"/>
        <v>306</v>
      </c>
      <c r="K8" s="125"/>
      <c r="L8" s="137">
        <v>136</v>
      </c>
      <c r="M8" s="137">
        <v>32</v>
      </c>
      <c r="N8" s="5">
        <f t="shared" si="2"/>
        <v>168</v>
      </c>
      <c r="O8" s="141">
        <f t="shared" si="3"/>
        <v>767</v>
      </c>
      <c r="P8" s="142">
        <f t="shared" si="4"/>
        <v>112</v>
      </c>
      <c r="Q8" s="139">
        <v>4</v>
      </c>
      <c r="R8" s="101">
        <v>116</v>
      </c>
      <c r="S8" s="47">
        <f t="shared" si="5"/>
        <v>120</v>
      </c>
      <c r="T8" s="102"/>
      <c r="U8" s="102">
        <v>8</v>
      </c>
      <c r="V8" s="102"/>
      <c r="W8" s="108">
        <v>184500</v>
      </c>
      <c r="X8" s="108">
        <v>612600</v>
      </c>
      <c r="Y8" s="108">
        <v>0</v>
      </c>
      <c r="Z8" s="128">
        <f t="shared" ref="Z8:Z11" si="7">W8+X8+Y8</f>
        <v>797100</v>
      </c>
      <c r="AB8" s="103" t="s">
        <v>61</v>
      </c>
    </row>
    <row r="9" spans="1:28" s="103" customFormat="1" ht="33.75" hidden="1" customHeight="1" x14ac:dyDescent="0.3">
      <c r="A9" s="137">
        <v>5</v>
      </c>
      <c r="B9" s="137" t="s">
        <v>7</v>
      </c>
      <c r="C9" s="137"/>
      <c r="D9" s="5">
        <f t="shared" si="0"/>
        <v>0</v>
      </c>
      <c r="E9" s="125"/>
      <c r="F9" s="137"/>
      <c r="G9" s="137"/>
      <c r="H9" s="5">
        <f t="shared" si="1"/>
        <v>0</v>
      </c>
      <c r="I9" s="139"/>
      <c r="J9" s="140">
        <f t="shared" si="6"/>
        <v>0</v>
      </c>
      <c r="K9" s="125"/>
      <c r="L9" s="137"/>
      <c r="M9" s="137"/>
      <c r="N9" s="5">
        <f t="shared" si="2"/>
        <v>0</v>
      </c>
      <c r="O9" s="141">
        <f t="shared" si="3"/>
        <v>0</v>
      </c>
      <c r="P9" s="142">
        <f t="shared" si="4"/>
        <v>0</v>
      </c>
      <c r="Q9" s="139"/>
      <c r="R9" s="101"/>
      <c r="S9" s="47">
        <f t="shared" si="5"/>
        <v>0</v>
      </c>
      <c r="T9" s="102"/>
      <c r="U9" s="102"/>
      <c r="V9" s="102"/>
      <c r="W9" s="108"/>
      <c r="X9" s="108"/>
      <c r="Y9" s="108"/>
      <c r="Z9" s="128">
        <f t="shared" si="7"/>
        <v>0</v>
      </c>
    </row>
    <row r="10" spans="1:28" ht="33.75" hidden="1" customHeight="1" x14ac:dyDescent="0.3">
      <c r="A10" s="137">
        <v>6</v>
      </c>
      <c r="B10" s="137" t="s">
        <v>1</v>
      </c>
      <c r="C10" s="137"/>
      <c r="D10" s="5">
        <f t="shared" si="0"/>
        <v>0</v>
      </c>
      <c r="E10" s="125"/>
      <c r="F10" s="137"/>
      <c r="G10" s="137"/>
      <c r="H10" s="5">
        <f t="shared" si="1"/>
        <v>0</v>
      </c>
      <c r="I10" s="139"/>
      <c r="J10" s="140">
        <f t="shared" si="6"/>
        <v>0</v>
      </c>
      <c r="K10" s="125"/>
      <c r="L10" s="137"/>
      <c r="M10" s="137"/>
      <c r="N10" s="5">
        <f t="shared" si="2"/>
        <v>0</v>
      </c>
      <c r="O10" s="141">
        <f t="shared" si="3"/>
        <v>0</v>
      </c>
      <c r="P10" s="142">
        <f t="shared" si="4"/>
        <v>0</v>
      </c>
      <c r="Q10" s="139"/>
      <c r="R10" s="33"/>
      <c r="S10" s="47">
        <f t="shared" si="5"/>
        <v>0</v>
      </c>
      <c r="T10" s="136"/>
      <c r="U10" s="136"/>
      <c r="V10" s="136"/>
      <c r="W10" s="108"/>
      <c r="X10" s="108"/>
      <c r="Y10" s="108"/>
      <c r="Z10" s="128">
        <f t="shared" si="7"/>
        <v>0</v>
      </c>
    </row>
    <row r="11" spans="1:28" ht="33.75" customHeight="1" x14ac:dyDescent="0.3">
      <c r="A11" s="137">
        <v>7</v>
      </c>
      <c r="B11" s="137" t="s">
        <v>2</v>
      </c>
      <c r="C11" s="137">
        <v>100</v>
      </c>
      <c r="D11" s="5">
        <f t="shared" si="0"/>
        <v>100</v>
      </c>
      <c r="E11" s="125"/>
      <c r="F11" s="137">
        <v>584</v>
      </c>
      <c r="G11" s="137">
        <v>119</v>
      </c>
      <c r="H11" s="5">
        <f t="shared" si="1"/>
        <v>703</v>
      </c>
      <c r="I11" s="139">
        <v>314</v>
      </c>
      <c r="J11" s="140">
        <f t="shared" si="6"/>
        <v>389</v>
      </c>
      <c r="K11" s="125"/>
      <c r="L11" s="137">
        <v>214</v>
      </c>
      <c r="M11" s="137">
        <v>33</v>
      </c>
      <c r="N11" s="5">
        <f t="shared" si="2"/>
        <v>247</v>
      </c>
      <c r="O11" s="141">
        <f t="shared" si="3"/>
        <v>1050</v>
      </c>
      <c r="P11" s="142">
        <f t="shared" si="4"/>
        <v>152</v>
      </c>
      <c r="Q11" s="139">
        <v>2</v>
      </c>
      <c r="R11" s="33">
        <v>187</v>
      </c>
      <c r="S11" s="47">
        <f t="shared" si="5"/>
        <v>189</v>
      </c>
      <c r="T11" s="136"/>
      <c r="U11" s="136">
        <v>2</v>
      </c>
      <c r="V11" s="136"/>
      <c r="W11" s="108">
        <f>310400+1960000</f>
        <v>2270400</v>
      </c>
      <c r="X11" s="108">
        <v>714700</v>
      </c>
      <c r="Y11" s="108">
        <v>0</v>
      </c>
      <c r="Z11" s="128">
        <f t="shared" si="7"/>
        <v>2985100</v>
      </c>
    </row>
    <row r="12" spans="1:28" ht="33.75" customHeight="1" x14ac:dyDescent="0.3">
      <c r="A12" s="137">
        <v>8</v>
      </c>
      <c r="B12" s="137" t="s">
        <v>3</v>
      </c>
      <c r="C12" s="137">
        <v>88</v>
      </c>
      <c r="D12" s="5">
        <f t="shared" ref="D12" si="8">C12</f>
        <v>88</v>
      </c>
      <c r="E12" s="125"/>
      <c r="F12" s="137">
        <v>515</v>
      </c>
      <c r="G12" s="137">
        <v>125</v>
      </c>
      <c r="H12" s="5">
        <f t="shared" ref="H12" si="9">F12+G12</f>
        <v>640</v>
      </c>
      <c r="I12" s="139">
        <v>323</v>
      </c>
      <c r="J12" s="140">
        <f t="shared" si="6"/>
        <v>317</v>
      </c>
      <c r="K12" s="125"/>
      <c r="L12" s="137">
        <v>199</v>
      </c>
      <c r="M12" s="137">
        <v>37</v>
      </c>
      <c r="N12" s="5">
        <f t="shared" ref="N12" si="10">L12+M12</f>
        <v>236</v>
      </c>
      <c r="O12" s="141">
        <f t="shared" si="3"/>
        <v>964</v>
      </c>
      <c r="P12" s="142">
        <f t="shared" si="4"/>
        <v>162</v>
      </c>
      <c r="Q12" s="139">
        <v>8</v>
      </c>
      <c r="R12" s="33">
        <v>169</v>
      </c>
      <c r="S12" s="47">
        <f t="shared" si="5"/>
        <v>177</v>
      </c>
      <c r="T12" s="136"/>
      <c r="U12" s="136">
        <v>5</v>
      </c>
      <c r="V12" s="136"/>
      <c r="W12" s="108">
        <v>244900</v>
      </c>
      <c r="X12" s="108">
        <v>591000</v>
      </c>
      <c r="Y12" s="108">
        <v>0</v>
      </c>
      <c r="Z12" s="128">
        <f t="shared" ref="Z12:Z36" si="11">W12+X12+Y12</f>
        <v>835900</v>
      </c>
    </row>
    <row r="13" spans="1:28" ht="33.75" customHeight="1" x14ac:dyDescent="0.3">
      <c r="A13" s="137">
        <v>9</v>
      </c>
      <c r="B13" s="137" t="s">
        <v>4</v>
      </c>
      <c r="C13" s="137">
        <v>84</v>
      </c>
      <c r="D13" s="5">
        <f t="shared" si="0"/>
        <v>84</v>
      </c>
      <c r="E13" s="125"/>
      <c r="F13" s="137">
        <v>430</v>
      </c>
      <c r="G13" s="137">
        <v>89</v>
      </c>
      <c r="H13" s="5">
        <f t="shared" si="1"/>
        <v>519</v>
      </c>
      <c r="I13" s="139">
        <v>320</v>
      </c>
      <c r="J13" s="140">
        <f t="shared" si="6"/>
        <v>199</v>
      </c>
      <c r="K13" s="125"/>
      <c r="L13" s="137">
        <v>154</v>
      </c>
      <c r="M13" s="137">
        <v>33</v>
      </c>
      <c r="N13" s="5">
        <f t="shared" si="2"/>
        <v>187</v>
      </c>
      <c r="O13" s="141">
        <f t="shared" si="3"/>
        <v>790</v>
      </c>
      <c r="P13" s="142">
        <f t="shared" si="4"/>
        <v>122</v>
      </c>
      <c r="Q13" s="139">
        <v>9</v>
      </c>
      <c r="R13" s="33">
        <v>64</v>
      </c>
      <c r="S13" s="47">
        <f t="shared" si="5"/>
        <v>73</v>
      </c>
      <c r="T13" s="136">
        <v>24</v>
      </c>
      <c r="U13" s="136"/>
      <c r="V13" s="136"/>
      <c r="W13" s="108">
        <v>186200</v>
      </c>
      <c r="X13" s="108">
        <v>733200</v>
      </c>
      <c r="Y13" s="108"/>
      <c r="Z13" s="128">
        <f t="shared" si="11"/>
        <v>919400</v>
      </c>
    </row>
    <row r="14" spans="1:28" ht="33.75" customHeight="1" x14ac:dyDescent="0.3">
      <c r="A14" s="137">
        <v>10</v>
      </c>
      <c r="B14" s="137" t="s">
        <v>5</v>
      </c>
      <c r="C14" s="137">
        <v>93</v>
      </c>
      <c r="D14" s="5">
        <f t="shared" si="0"/>
        <v>93</v>
      </c>
      <c r="E14" s="125"/>
      <c r="F14" s="137">
        <v>496</v>
      </c>
      <c r="G14" s="137">
        <v>108</v>
      </c>
      <c r="H14" s="5">
        <f t="shared" si="1"/>
        <v>604</v>
      </c>
      <c r="I14" s="139">
        <v>274</v>
      </c>
      <c r="J14" s="140">
        <f t="shared" si="6"/>
        <v>330</v>
      </c>
      <c r="K14" s="125"/>
      <c r="L14" s="137">
        <v>187</v>
      </c>
      <c r="M14" s="137">
        <v>42</v>
      </c>
      <c r="N14" s="5">
        <f t="shared" si="2"/>
        <v>229</v>
      </c>
      <c r="O14" s="141">
        <f t="shared" si="3"/>
        <v>926</v>
      </c>
      <c r="P14" s="142">
        <f t="shared" si="4"/>
        <v>150</v>
      </c>
      <c r="Q14" s="139">
        <v>15</v>
      </c>
      <c r="R14" s="33">
        <v>117</v>
      </c>
      <c r="S14" s="47">
        <f t="shared" si="5"/>
        <v>132</v>
      </c>
      <c r="T14" s="136"/>
      <c r="U14" s="136"/>
      <c r="V14" s="136"/>
      <c r="W14" s="108">
        <v>215900</v>
      </c>
      <c r="X14" s="108">
        <v>660400</v>
      </c>
      <c r="Y14" s="108"/>
      <c r="Z14" s="122">
        <f t="shared" si="11"/>
        <v>876300</v>
      </c>
    </row>
    <row r="15" spans="1:28" ht="33.75" customHeight="1" x14ac:dyDescent="0.3">
      <c r="A15" s="137">
        <v>11</v>
      </c>
      <c r="B15" s="137" t="s">
        <v>6</v>
      </c>
      <c r="C15" s="137">
        <v>92</v>
      </c>
      <c r="D15" s="5">
        <f>C15</f>
        <v>92</v>
      </c>
      <c r="E15" s="125"/>
      <c r="F15" s="137">
        <v>376</v>
      </c>
      <c r="G15" s="137">
        <v>72</v>
      </c>
      <c r="H15" s="5">
        <f t="shared" si="1"/>
        <v>448</v>
      </c>
      <c r="I15" s="139">
        <v>220</v>
      </c>
      <c r="J15" s="140">
        <f t="shared" si="6"/>
        <v>228</v>
      </c>
      <c r="K15" s="125"/>
      <c r="L15" s="137">
        <v>115</v>
      </c>
      <c r="M15" s="137">
        <v>36</v>
      </c>
      <c r="N15" s="5">
        <f t="shared" si="2"/>
        <v>151</v>
      </c>
      <c r="O15" s="141">
        <f t="shared" si="3"/>
        <v>691</v>
      </c>
      <c r="P15" s="142">
        <f t="shared" si="4"/>
        <v>108</v>
      </c>
      <c r="Q15" s="139">
        <v>0</v>
      </c>
      <c r="R15" s="33">
        <v>119</v>
      </c>
      <c r="S15" s="47">
        <f t="shared" si="5"/>
        <v>119</v>
      </c>
      <c r="T15" s="136"/>
      <c r="U15" s="136"/>
      <c r="V15" s="136"/>
      <c r="W15" s="108">
        <v>211700</v>
      </c>
      <c r="X15" s="108">
        <v>620200</v>
      </c>
      <c r="Y15" s="108"/>
      <c r="Z15" s="122">
        <f t="shared" si="11"/>
        <v>831900</v>
      </c>
    </row>
    <row r="16" spans="1:28" ht="33.75" hidden="1" customHeight="1" x14ac:dyDescent="0.3">
      <c r="A16" s="137">
        <v>12</v>
      </c>
      <c r="B16" s="137" t="s">
        <v>7</v>
      </c>
      <c r="C16" s="137"/>
      <c r="D16" s="5">
        <f t="shared" si="0"/>
        <v>0</v>
      </c>
      <c r="E16" s="125"/>
      <c r="F16" s="137"/>
      <c r="G16" s="137"/>
      <c r="H16" s="5">
        <f t="shared" si="1"/>
        <v>0</v>
      </c>
      <c r="I16" s="139"/>
      <c r="J16" s="140">
        <f t="shared" si="6"/>
        <v>0</v>
      </c>
      <c r="K16" s="125"/>
      <c r="L16" s="137"/>
      <c r="M16" s="137"/>
      <c r="N16" s="5">
        <f t="shared" si="2"/>
        <v>0</v>
      </c>
      <c r="O16" s="141">
        <f t="shared" si="3"/>
        <v>0</v>
      </c>
      <c r="P16" s="142">
        <f t="shared" si="4"/>
        <v>0</v>
      </c>
      <c r="Q16" s="139"/>
      <c r="R16" s="33"/>
      <c r="S16" s="47">
        <f t="shared" si="5"/>
        <v>0</v>
      </c>
      <c r="T16" s="136"/>
      <c r="U16" s="136"/>
      <c r="V16" s="136"/>
      <c r="W16" s="108"/>
      <c r="X16" s="108"/>
      <c r="Y16" s="108"/>
      <c r="Z16" s="122">
        <f t="shared" si="11"/>
        <v>0</v>
      </c>
    </row>
    <row r="17" spans="1:29" ht="33.75" hidden="1" customHeight="1" x14ac:dyDescent="0.3">
      <c r="A17" s="137">
        <v>13</v>
      </c>
      <c r="B17" s="137" t="s">
        <v>1</v>
      </c>
      <c r="C17" s="137"/>
      <c r="D17" s="5">
        <f t="shared" si="0"/>
        <v>0</v>
      </c>
      <c r="E17" s="125"/>
      <c r="F17" s="137"/>
      <c r="G17" s="137"/>
      <c r="H17" s="5">
        <f t="shared" si="1"/>
        <v>0</v>
      </c>
      <c r="I17" s="139"/>
      <c r="J17" s="140">
        <f t="shared" si="6"/>
        <v>0</v>
      </c>
      <c r="K17" s="125"/>
      <c r="L17" s="137"/>
      <c r="M17" s="137"/>
      <c r="N17" s="5">
        <f t="shared" si="2"/>
        <v>0</v>
      </c>
      <c r="O17" s="141">
        <f t="shared" si="3"/>
        <v>0</v>
      </c>
      <c r="P17" s="142">
        <f t="shared" si="4"/>
        <v>0</v>
      </c>
      <c r="Q17" s="139"/>
      <c r="R17" s="139"/>
      <c r="S17" s="47">
        <f t="shared" si="5"/>
        <v>0</v>
      </c>
      <c r="T17" s="136"/>
      <c r="U17" s="136"/>
      <c r="V17" s="136"/>
      <c r="W17" s="108"/>
      <c r="X17" s="108"/>
      <c r="Y17" s="108"/>
      <c r="Z17" s="122">
        <f t="shared" si="11"/>
        <v>0</v>
      </c>
      <c r="AA17" s="131" t="s">
        <v>60</v>
      </c>
    </row>
    <row r="18" spans="1:29" ht="33.75" customHeight="1" x14ac:dyDescent="0.3">
      <c r="A18" s="137">
        <v>14</v>
      </c>
      <c r="B18" s="137" t="s">
        <v>2</v>
      </c>
      <c r="C18" s="137">
        <v>88</v>
      </c>
      <c r="D18" s="5">
        <f t="shared" si="0"/>
        <v>88</v>
      </c>
      <c r="E18" s="125"/>
      <c r="F18" s="137">
        <v>542</v>
      </c>
      <c r="G18" s="137">
        <v>134</v>
      </c>
      <c r="H18" s="5">
        <f t="shared" si="1"/>
        <v>676</v>
      </c>
      <c r="I18" s="139">
        <v>316</v>
      </c>
      <c r="J18" s="140">
        <f t="shared" si="6"/>
        <v>360</v>
      </c>
      <c r="K18" s="125"/>
      <c r="L18" s="137">
        <v>243</v>
      </c>
      <c r="M18" s="137">
        <v>37</v>
      </c>
      <c r="N18" s="5">
        <f t="shared" si="2"/>
        <v>280</v>
      </c>
      <c r="O18" s="141">
        <f t="shared" si="3"/>
        <v>1044</v>
      </c>
      <c r="P18" s="142">
        <f t="shared" si="4"/>
        <v>171</v>
      </c>
      <c r="Q18" s="139">
        <v>5</v>
      </c>
      <c r="R18" s="139">
        <v>218</v>
      </c>
      <c r="S18" s="47">
        <f t="shared" si="5"/>
        <v>223</v>
      </c>
      <c r="T18" s="136">
        <v>24</v>
      </c>
      <c r="U18" s="136">
        <v>8</v>
      </c>
      <c r="V18" s="136"/>
      <c r="W18" s="108">
        <v>251900</v>
      </c>
      <c r="X18" s="108">
        <v>651300</v>
      </c>
      <c r="Y18" s="108">
        <v>24000</v>
      </c>
      <c r="Z18" s="122">
        <f t="shared" si="11"/>
        <v>927200</v>
      </c>
    </row>
    <row r="19" spans="1:29" ht="33.75" customHeight="1" x14ac:dyDescent="0.3">
      <c r="A19" s="137">
        <v>15</v>
      </c>
      <c r="B19" s="137" t="s">
        <v>3</v>
      </c>
      <c r="C19" s="137">
        <v>88</v>
      </c>
      <c r="D19" s="5">
        <f t="shared" si="0"/>
        <v>88</v>
      </c>
      <c r="E19" s="125"/>
      <c r="F19" s="137">
        <v>460</v>
      </c>
      <c r="G19" s="137">
        <v>92</v>
      </c>
      <c r="H19" s="5">
        <f t="shared" si="1"/>
        <v>552</v>
      </c>
      <c r="I19" s="139">
        <v>292</v>
      </c>
      <c r="J19" s="140">
        <f t="shared" si="6"/>
        <v>260</v>
      </c>
      <c r="K19" s="125"/>
      <c r="L19" s="137">
        <v>197</v>
      </c>
      <c r="M19" s="137">
        <v>58</v>
      </c>
      <c r="N19" s="5">
        <f t="shared" si="2"/>
        <v>255</v>
      </c>
      <c r="O19" s="141">
        <f t="shared" si="3"/>
        <v>895</v>
      </c>
      <c r="P19" s="142">
        <f t="shared" si="4"/>
        <v>150</v>
      </c>
      <c r="Q19" s="139">
        <v>3</v>
      </c>
      <c r="R19" s="139">
        <v>98</v>
      </c>
      <c r="S19" s="47">
        <f t="shared" si="5"/>
        <v>101</v>
      </c>
      <c r="T19" s="136">
        <v>10</v>
      </c>
      <c r="U19" s="136"/>
      <c r="V19" s="136"/>
      <c r="W19" s="108">
        <v>220200</v>
      </c>
      <c r="X19" s="108">
        <v>799100</v>
      </c>
      <c r="Y19" s="108"/>
      <c r="Z19" s="122">
        <f t="shared" si="11"/>
        <v>1019300</v>
      </c>
    </row>
    <row r="20" spans="1:29" ht="33.75" customHeight="1" x14ac:dyDescent="0.3">
      <c r="A20" s="137">
        <v>16</v>
      </c>
      <c r="B20" s="137" t="s">
        <v>4</v>
      </c>
      <c r="C20" s="137">
        <v>116</v>
      </c>
      <c r="D20" s="5">
        <f t="shared" si="0"/>
        <v>116</v>
      </c>
      <c r="E20" s="125"/>
      <c r="F20" s="137">
        <v>493</v>
      </c>
      <c r="G20" s="137">
        <v>124</v>
      </c>
      <c r="H20" s="5">
        <f t="shared" si="1"/>
        <v>617</v>
      </c>
      <c r="I20" s="139">
        <v>282</v>
      </c>
      <c r="J20" s="140">
        <f t="shared" si="6"/>
        <v>335</v>
      </c>
      <c r="K20" s="125"/>
      <c r="L20" s="137">
        <v>172</v>
      </c>
      <c r="M20" s="137">
        <v>45</v>
      </c>
      <c r="N20" s="5">
        <f t="shared" si="2"/>
        <v>217</v>
      </c>
      <c r="O20" s="141">
        <f t="shared" si="3"/>
        <v>950</v>
      </c>
      <c r="P20" s="142">
        <f t="shared" si="4"/>
        <v>169</v>
      </c>
      <c r="Q20" s="139">
        <v>12</v>
      </c>
      <c r="R20" s="139">
        <v>170</v>
      </c>
      <c r="S20" s="47">
        <f t="shared" si="5"/>
        <v>182</v>
      </c>
      <c r="T20" s="136">
        <v>2</v>
      </c>
      <c r="U20" s="136"/>
      <c r="V20" s="136"/>
      <c r="W20" s="108">
        <v>178000</v>
      </c>
      <c r="X20" s="108">
        <v>685400</v>
      </c>
      <c r="Y20" s="108"/>
      <c r="Z20" s="122">
        <f t="shared" si="11"/>
        <v>863400</v>
      </c>
    </row>
    <row r="21" spans="1:29" ht="33.75" customHeight="1" x14ac:dyDescent="0.3">
      <c r="A21" s="137">
        <v>17</v>
      </c>
      <c r="B21" s="137" t="s">
        <v>5</v>
      </c>
      <c r="C21" s="137">
        <v>87</v>
      </c>
      <c r="D21" s="5">
        <f t="shared" si="0"/>
        <v>87</v>
      </c>
      <c r="E21" s="125"/>
      <c r="F21" s="137">
        <v>466</v>
      </c>
      <c r="G21" s="137">
        <v>90</v>
      </c>
      <c r="H21" s="5">
        <f t="shared" si="1"/>
        <v>556</v>
      </c>
      <c r="I21" s="139">
        <v>280</v>
      </c>
      <c r="J21" s="140">
        <f t="shared" si="6"/>
        <v>276</v>
      </c>
      <c r="K21" s="125"/>
      <c r="L21" s="137">
        <v>185</v>
      </c>
      <c r="M21" s="137">
        <v>55</v>
      </c>
      <c r="N21" s="5">
        <f t="shared" si="2"/>
        <v>240</v>
      </c>
      <c r="O21" s="141">
        <f t="shared" si="3"/>
        <v>883</v>
      </c>
      <c r="P21" s="142">
        <f t="shared" si="4"/>
        <v>145</v>
      </c>
      <c r="Q21" s="139">
        <v>3</v>
      </c>
      <c r="R21" s="139">
        <v>88</v>
      </c>
      <c r="S21" s="47">
        <f t="shared" si="5"/>
        <v>91</v>
      </c>
      <c r="T21" s="136"/>
      <c r="U21" s="136">
        <v>8</v>
      </c>
      <c r="V21" s="136"/>
      <c r="W21" s="108">
        <v>272700</v>
      </c>
      <c r="X21" s="108">
        <v>646300</v>
      </c>
      <c r="Y21" s="108"/>
      <c r="Z21" s="122">
        <f t="shared" si="11"/>
        <v>919000</v>
      </c>
    </row>
    <row r="22" spans="1:29" ht="33.75" customHeight="1" x14ac:dyDescent="0.3">
      <c r="A22" s="137">
        <v>18</v>
      </c>
      <c r="B22" s="137" t="s">
        <v>6</v>
      </c>
      <c r="C22" s="137">
        <v>86</v>
      </c>
      <c r="D22" s="5">
        <f t="shared" si="0"/>
        <v>86</v>
      </c>
      <c r="E22" s="125"/>
      <c r="F22" s="137">
        <v>393</v>
      </c>
      <c r="G22" s="137">
        <v>111</v>
      </c>
      <c r="H22" s="5">
        <f t="shared" si="1"/>
        <v>504</v>
      </c>
      <c r="I22" s="139">
        <v>274</v>
      </c>
      <c r="J22" s="140">
        <f t="shared" si="6"/>
        <v>230</v>
      </c>
      <c r="K22" s="125"/>
      <c r="L22" s="137">
        <v>101</v>
      </c>
      <c r="M22" s="137">
        <v>43</v>
      </c>
      <c r="N22" s="5">
        <f t="shared" si="2"/>
        <v>144</v>
      </c>
      <c r="O22" s="141">
        <f t="shared" si="3"/>
        <v>734</v>
      </c>
      <c r="P22" s="142">
        <f t="shared" si="4"/>
        <v>154</v>
      </c>
      <c r="Q22" s="139">
        <v>5</v>
      </c>
      <c r="R22" s="139">
        <v>133</v>
      </c>
      <c r="S22" s="47">
        <f t="shared" si="5"/>
        <v>138</v>
      </c>
      <c r="T22" s="136"/>
      <c r="U22" s="136">
        <v>3</v>
      </c>
      <c r="V22" s="136"/>
      <c r="W22" s="108">
        <v>198200</v>
      </c>
      <c r="X22" s="108">
        <v>441900</v>
      </c>
      <c r="Y22" s="108">
        <v>7000</v>
      </c>
      <c r="Z22" s="122">
        <f t="shared" si="11"/>
        <v>647100</v>
      </c>
    </row>
    <row r="23" spans="1:29" ht="33.75" hidden="1" customHeight="1" x14ac:dyDescent="0.3">
      <c r="A23" s="137">
        <v>19</v>
      </c>
      <c r="B23" s="137" t="s">
        <v>7</v>
      </c>
      <c r="C23" s="137"/>
      <c r="D23" s="5">
        <f t="shared" si="0"/>
        <v>0</v>
      </c>
      <c r="E23" s="125"/>
      <c r="F23" s="137"/>
      <c r="G23" s="137"/>
      <c r="H23" s="5">
        <f t="shared" si="1"/>
        <v>0</v>
      </c>
      <c r="I23" s="139"/>
      <c r="J23" s="140">
        <f t="shared" si="6"/>
        <v>0</v>
      </c>
      <c r="K23" s="125"/>
      <c r="L23" s="137"/>
      <c r="M23" s="137"/>
      <c r="N23" s="5">
        <f t="shared" si="2"/>
        <v>0</v>
      </c>
      <c r="O23" s="141">
        <f t="shared" si="3"/>
        <v>0</v>
      </c>
      <c r="P23" s="142">
        <f t="shared" si="4"/>
        <v>0</v>
      </c>
      <c r="Q23" s="139"/>
      <c r="R23" s="139"/>
      <c r="S23" s="47">
        <f t="shared" si="5"/>
        <v>0</v>
      </c>
      <c r="T23" s="33"/>
      <c r="U23" s="33"/>
      <c r="V23" s="33"/>
      <c r="W23" s="109"/>
      <c r="X23" s="108"/>
      <c r="Y23" s="109"/>
      <c r="Z23" s="122">
        <f t="shared" si="11"/>
        <v>0</v>
      </c>
      <c r="AC23" s="31"/>
    </row>
    <row r="24" spans="1:29" ht="33.75" hidden="1" customHeight="1" x14ac:dyDescent="0.3">
      <c r="A24" s="137">
        <v>20</v>
      </c>
      <c r="B24" s="137" t="s">
        <v>1</v>
      </c>
      <c r="C24" s="137"/>
      <c r="D24" s="5">
        <f t="shared" si="0"/>
        <v>0</v>
      </c>
      <c r="E24" s="125"/>
      <c r="F24" s="137"/>
      <c r="G24" s="137"/>
      <c r="H24" s="5">
        <f t="shared" si="1"/>
        <v>0</v>
      </c>
      <c r="I24" s="139"/>
      <c r="J24" s="140">
        <f t="shared" si="6"/>
        <v>0</v>
      </c>
      <c r="K24" s="125"/>
      <c r="L24" s="137"/>
      <c r="M24" s="137"/>
      <c r="N24" s="5">
        <f t="shared" si="2"/>
        <v>0</v>
      </c>
      <c r="O24" s="141">
        <f t="shared" si="3"/>
        <v>0</v>
      </c>
      <c r="P24" s="142">
        <f t="shared" si="4"/>
        <v>0</v>
      </c>
      <c r="Q24" s="139"/>
      <c r="R24" s="139"/>
      <c r="S24" s="47">
        <f t="shared" si="5"/>
        <v>0</v>
      </c>
      <c r="T24" s="136"/>
      <c r="U24" s="136"/>
      <c r="V24" s="136"/>
      <c r="W24" s="108"/>
      <c r="X24" s="108"/>
      <c r="Y24" s="108"/>
      <c r="Z24" s="122">
        <f t="shared" si="11"/>
        <v>0</v>
      </c>
    </row>
    <row r="25" spans="1:29" ht="33.75" customHeight="1" x14ac:dyDescent="0.3">
      <c r="A25" s="137">
        <v>21</v>
      </c>
      <c r="B25" s="137" t="s">
        <v>2</v>
      </c>
      <c r="C25" s="137">
        <v>97</v>
      </c>
      <c r="D25" s="5">
        <f t="shared" si="0"/>
        <v>97</v>
      </c>
      <c r="E25" s="125"/>
      <c r="F25" s="137">
        <v>586</v>
      </c>
      <c r="G25" s="137">
        <v>126</v>
      </c>
      <c r="H25" s="5">
        <f t="shared" si="1"/>
        <v>712</v>
      </c>
      <c r="I25" s="139">
        <v>316</v>
      </c>
      <c r="J25" s="140">
        <f t="shared" si="6"/>
        <v>396</v>
      </c>
      <c r="K25" s="125"/>
      <c r="L25" s="135">
        <v>194</v>
      </c>
      <c r="M25" s="137">
        <v>61</v>
      </c>
      <c r="N25" s="5">
        <f t="shared" si="2"/>
        <v>255</v>
      </c>
      <c r="O25" s="141">
        <f t="shared" si="3"/>
        <v>1064</v>
      </c>
      <c r="P25" s="142">
        <f t="shared" si="4"/>
        <v>187</v>
      </c>
      <c r="Q25" s="139">
        <v>10</v>
      </c>
      <c r="R25" s="139">
        <v>199</v>
      </c>
      <c r="S25" s="47">
        <f t="shared" si="5"/>
        <v>209</v>
      </c>
      <c r="T25" s="136">
        <v>20</v>
      </c>
      <c r="U25" s="136"/>
      <c r="V25" s="136"/>
      <c r="W25" s="108">
        <v>225900</v>
      </c>
      <c r="X25" s="108">
        <v>696100</v>
      </c>
      <c r="Y25" s="108">
        <v>12000</v>
      </c>
      <c r="Z25" s="122">
        <f t="shared" si="11"/>
        <v>934000</v>
      </c>
    </row>
    <row r="26" spans="1:29" ht="33.75" customHeight="1" x14ac:dyDescent="0.3">
      <c r="A26" s="137">
        <v>22</v>
      </c>
      <c r="B26" s="137" t="s">
        <v>3</v>
      </c>
      <c r="C26" s="137">
        <v>90</v>
      </c>
      <c r="D26" s="5">
        <f t="shared" si="0"/>
        <v>90</v>
      </c>
      <c r="E26" s="125"/>
      <c r="F26" s="137">
        <v>400</v>
      </c>
      <c r="G26" s="137">
        <v>90</v>
      </c>
      <c r="H26" s="5">
        <f t="shared" si="1"/>
        <v>490</v>
      </c>
      <c r="I26" s="139">
        <v>239</v>
      </c>
      <c r="J26" s="140">
        <f t="shared" si="6"/>
        <v>251</v>
      </c>
      <c r="K26" s="125"/>
      <c r="L26" s="137">
        <v>220</v>
      </c>
      <c r="M26" s="137">
        <v>64</v>
      </c>
      <c r="N26" s="5">
        <f t="shared" si="2"/>
        <v>284</v>
      </c>
      <c r="O26" s="141">
        <f t="shared" si="3"/>
        <v>864</v>
      </c>
      <c r="P26" s="142">
        <f t="shared" si="4"/>
        <v>154</v>
      </c>
      <c r="Q26" s="139">
        <v>12</v>
      </c>
      <c r="R26" s="139">
        <v>166</v>
      </c>
      <c r="S26" s="47">
        <f t="shared" si="5"/>
        <v>178</v>
      </c>
      <c r="T26" s="136">
        <v>9</v>
      </c>
      <c r="U26" s="136"/>
      <c r="V26" s="136"/>
      <c r="W26" s="108">
        <v>221200</v>
      </c>
      <c r="X26" s="108">
        <v>744900</v>
      </c>
      <c r="Y26" s="108">
        <v>12500</v>
      </c>
      <c r="Z26" s="122">
        <f t="shared" si="11"/>
        <v>978600</v>
      </c>
    </row>
    <row r="27" spans="1:29" ht="33.75" customHeight="1" x14ac:dyDescent="0.3">
      <c r="A27" s="137">
        <v>23</v>
      </c>
      <c r="B27" s="137" t="s">
        <v>4</v>
      </c>
      <c r="C27" s="137">
        <v>80</v>
      </c>
      <c r="D27" s="5">
        <f t="shared" si="0"/>
        <v>80</v>
      </c>
      <c r="E27" s="125"/>
      <c r="F27" s="137">
        <v>408</v>
      </c>
      <c r="G27" s="137">
        <v>91</v>
      </c>
      <c r="H27" s="5">
        <f t="shared" si="1"/>
        <v>499</v>
      </c>
      <c r="I27" s="139">
        <v>271</v>
      </c>
      <c r="J27" s="140">
        <f t="shared" si="6"/>
        <v>228</v>
      </c>
      <c r="K27" s="125"/>
      <c r="L27" s="137">
        <v>165</v>
      </c>
      <c r="M27" s="137">
        <v>47</v>
      </c>
      <c r="N27" s="5">
        <f t="shared" si="2"/>
        <v>212</v>
      </c>
      <c r="O27" s="141">
        <f t="shared" si="3"/>
        <v>791</v>
      </c>
      <c r="P27" s="142">
        <f t="shared" si="4"/>
        <v>138</v>
      </c>
      <c r="Q27" s="139">
        <v>5</v>
      </c>
      <c r="R27" s="139">
        <v>135</v>
      </c>
      <c r="S27" s="47">
        <f t="shared" si="5"/>
        <v>140</v>
      </c>
      <c r="T27" s="136"/>
      <c r="U27" s="136"/>
      <c r="V27" s="136"/>
      <c r="W27" s="108">
        <v>122000</v>
      </c>
      <c r="X27" s="108">
        <v>517700</v>
      </c>
      <c r="Y27" s="108">
        <v>29500</v>
      </c>
      <c r="Z27" s="122">
        <f t="shared" si="11"/>
        <v>669200</v>
      </c>
    </row>
    <row r="28" spans="1:29" ht="33.75" customHeight="1" x14ac:dyDescent="0.3">
      <c r="A28" s="137">
        <v>24</v>
      </c>
      <c r="B28" s="137" t="s">
        <v>5</v>
      </c>
      <c r="C28" s="137">
        <v>86</v>
      </c>
      <c r="D28" s="5">
        <f t="shared" si="0"/>
        <v>86</v>
      </c>
      <c r="E28" s="125"/>
      <c r="F28" s="137">
        <v>415</v>
      </c>
      <c r="G28" s="137">
        <v>88</v>
      </c>
      <c r="H28" s="5">
        <f t="shared" si="1"/>
        <v>503</v>
      </c>
      <c r="I28" s="139">
        <v>241</v>
      </c>
      <c r="J28" s="140">
        <f t="shared" si="6"/>
        <v>262</v>
      </c>
      <c r="K28" s="125"/>
      <c r="L28" s="137">
        <v>167</v>
      </c>
      <c r="M28" s="137">
        <v>29</v>
      </c>
      <c r="N28" s="5">
        <f t="shared" si="2"/>
        <v>196</v>
      </c>
      <c r="O28" s="141">
        <f t="shared" si="3"/>
        <v>785</v>
      </c>
      <c r="P28" s="142">
        <f t="shared" si="4"/>
        <v>117</v>
      </c>
      <c r="Q28" s="139">
        <v>9</v>
      </c>
      <c r="R28" s="139">
        <v>126</v>
      </c>
      <c r="S28" s="47">
        <f t="shared" si="5"/>
        <v>135</v>
      </c>
      <c r="T28" s="136"/>
      <c r="U28" s="136"/>
      <c r="V28" s="136"/>
      <c r="W28" s="108">
        <v>324500</v>
      </c>
      <c r="X28" s="108">
        <v>552900</v>
      </c>
      <c r="Y28" s="108">
        <v>12500</v>
      </c>
      <c r="Z28" s="122">
        <f t="shared" si="11"/>
        <v>889900</v>
      </c>
    </row>
    <row r="29" spans="1:29" ht="33.75" customHeight="1" x14ac:dyDescent="0.3">
      <c r="A29" s="137">
        <v>25</v>
      </c>
      <c r="B29" s="137" t="s">
        <v>6</v>
      </c>
      <c r="C29" s="137">
        <v>97</v>
      </c>
      <c r="D29" s="5">
        <f t="shared" si="0"/>
        <v>97</v>
      </c>
      <c r="E29" s="125"/>
      <c r="F29" s="137">
        <v>363</v>
      </c>
      <c r="G29" s="137">
        <v>79</v>
      </c>
      <c r="H29" s="5">
        <f t="shared" si="1"/>
        <v>442</v>
      </c>
      <c r="I29" s="139">
        <v>315</v>
      </c>
      <c r="J29" s="140">
        <f t="shared" si="6"/>
        <v>127</v>
      </c>
      <c r="K29" s="125"/>
      <c r="L29" s="137">
        <v>75</v>
      </c>
      <c r="M29" s="137">
        <v>33</v>
      </c>
      <c r="N29" s="5">
        <f t="shared" si="2"/>
        <v>108</v>
      </c>
      <c r="O29" s="141">
        <f t="shared" si="3"/>
        <v>647</v>
      </c>
      <c r="P29" s="142">
        <f t="shared" si="4"/>
        <v>112</v>
      </c>
      <c r="Q29" s="139">
        <v>6</v>
      </c>
      <c r="R29" s="139">
        <v>92</v>
      </c>
      <c r="S29" s="47">
        <f t="shared" si="5"/>
        <v>98</v>
      </c>
      <c r="T29" s="136"/>
      <c r="U29" s="136">
        <v>3</v>
      </c>
      <c r="V29" s="136"/>
      <c r="W29" s="108">
        <v>137400</v>
      </c>
      <c r="X29" s="108">
        <v>540200</v>
      </c>
      <c r="Y29" s="108">
        <v>11500</v>
      </c>
      <c r="Z29" s="122">
        <f t="shared" si="11"/>
        <v>689100</v>
      </c>
    </row>
    <row r="30" spans="1:29" ht="33.75" hidden="1" customHeight="1" x14ac:dyDescent="0.3">
      <c r="A30" s="137">
        <v>26</v>
      </c>
      <c r="B30" s="137" t="s">
        <v>7</v>
      </c>
      <c r="C30" s="137"/>
      <c r="D30" s="5">
        <f t="shared" si="0"/>
        <v>0</v>
      </c>
      <c r="E30" s="125"/>
      <c r="F30" s="137"/>
      <c r="G30" s="137"/>
      <c r="H30" s="5">
        <f t="shared" si="1"/>
        <v>0</v>
      </c>
      <c r="I30" s="139"/>
      <c r="J30" s="140">
        <f t="shared" si="6"/>
        <v>0</v>
      </c>
      <c r="K30" s="125"/>
      <c r="L30" s="137"/>
      <c r="M30" s="137"/>
      <c r="N30" s="5">
        <f t="shared" si="2"/>
        <v>0</v>
      </c>
      <c r="O30" s="141">
        <f t="shared" si="3"/>
        <v>0</v>
      </c>
      <c r="P30" s="142">
        <f t="shared" si="4"/>
        <v>0</v>
      </c>
      <c r="Q30" s="139"/>
      <c r="R30" s="139"/>
      <c r="S30" s="47">
        <f t="shared" si="5"/>
        <v>0</v>
      </c>
      <c r="T30" s="136"/>
      <c r="U30" s="136"/>
      <c r="V30" s="136"/>
      <c r="W30" s="108"/>
      <c r="X30" s="108"/>
      <c r="Y30" s="108"/>
      <c r="Z30" s="122">
        <f t="shared" si="11"/>
        <v>0</v>
      </c>
    </row>
    <row r="31" spans="1:29" ht="33.75" hidden="1" customHeight="1" x14ac:dyDescent="0.3">
      <c r="A31" s="137">
        <v>27</v>
      </c>
      <c r="B31" s="137" t="s">
        <v>1</v>
      </c>
      <c r="C31" s="137"/>
      <c r="D31" s="5">
        <f t="shared" si="0"/>
        <v>0</v>
      </c>
      <c r="E31" s="125"/>
      <c r="F31" s="137"/>
      <c r="G31" s="137"/>
      <c r="H31" s="5">
        <f t="shared" si="1"/>
        <v>0</v>
      </c>
      <c r="I31" s="139"/>
      <c r="J31" s="140">
        <f t="shared" si="6"/>
        <v>0</v>
      </c>
      <c r="K31" s="125"/>
      <c r="L31" s="137"/>
      <c r="M31" s="137"/>
      <c r="N31" s="5">
        <f t="shared" si="2"/>
        <v>0</v>
      </c>
      <c r="O31" s="141">
        <f t="shared" si="3"/>
        <v>0</v>
      </c>
      <c r="P31" s="142">
        <f t="shared" si="4"/>
        <v>0</v>
      </c>
      <c r="Q31" s="139"/>
      <c r="R31" s="139"/>
      <c r="S31" s="47">
        <f t="shared" si="5"/>
        <v>0</v>
      </c>
      <c r="T31" s="136"/>
      <c r="U31" s="136"/>
      <c r="V31" s="136"/>
      <c r="W31" s="108"/>
      <c r="X31" s="108"/>
      <c r="Y31" s="108"/>
      <c r="Z31" s="122">
        <f t="shared" si="11"/>
        <v>0</v>
      </c>
    </row>
    <row r="32" spans="1:29" ht="33.75" customHeight="1" x14ac:dyDescent="0.3">
      <c r="A32" s="137">
        <v>28</v>
      </c>
      <c r="B32" s="137" t="s">
        <v>2</v>
      </c>
      <c r="C32" s="137">
        <v>97</v>
      </c>
      <c r="D32" s="5">
        <f>C32</f>
        <v>97</v>
      </c>
      <c r="E32" s="125"/>
      <c r="F32" s="137">
        <v>675</v>
      </c>
      <c r="G32" s="137">
        <v>164</v>
      </c>
      <c r="H32" s="5">
        <f t="shared" si="1"/>
        <v>839</v>
      </c>
      <c r="I32" s="50">
        <v>395</v>
      </c>
      <c r="J32" s="140">
        <f t="shared" si="6"/>
        <v>444</v>
      </c>
      <c r="K32" s="125"/>
      <c r="L32" s="137">
        <v>254</v>
      </c>
      <c r="M32" s="137">
        <v>64</v>
      </c>
      <c r="N32" s="5">
        <f t="shared" si="2"/>
        <v>318</v>
      </c>
      <c r="O32" s="141">
        <f t="shared" si="3"/>
        <v>1254</v>
      </c>
      <c r="P32" s="142">
        <f t="shared" si="4"/>
        <v>228</v>
      </c>
      <c r="Q32" s="139">
        <v>8</v>
      </c>
      <c r="R32" s="139">
        <v>214</v>
      </c>
      <c r="S32" s="47">
        <f t="shared" si="5"/>
        <v>222</v>
      </c>
      <c r="T32" s="136">
        <v>20</v>
      </c>
      <c r="U32" s="136">
        <v>5</v>
      </c>
      <c r="V32" s="136"/>
      <c r="W32" s="108">
        <v>221900</v>
      </c>
      <c r="X32" s="108">
        <v>842400</v>
      </c>
      <c r="Y32" s="108">
        <v>8500</v>
      </c>
      <c r="Z32" s="122">
        <f t="shared" si="11"/>
        <v>1072800</v>
      </c>
      <c r="AA32" s="30"/>
      <c r="AB32" s="30"/>
      <c r="AC32" s="31"/>
    </row>
    <row r="33" spans="1:29" ht="33.75" customHeight="1" x14ac:dyDescent="0.3">
      <c r="A33" s="137">
        <v>29</v>
      </c>
      <c r="B33" s="137" t="s">
        <v>3</v>
      </c>
      <c r="C33" s="137">
        <v>83</v>
      </c>
      <c r="D33" s="5">
        <f>C33</f>
        <v>83</v>
      </c>
      <c r="E33" s="125"/>
      <c r="F33" s="137">
        <v>524</v>
      </c>
      <c r="G33" s="137">
        <v>116</v>
      </c>
      <c r="H33" s="5">
        <f t="shared" si="1"/>
        <v>640</v>
      </c>
      <c r="I33" s="50">
        <v>197</v>
      </c>
      <c r="J33" s="140">
        <f t="shared" si="6"/>
        <v>443</v>
      </c>
      <c r="K33" s="125"/>
      <c r="L33" s="137">
        <v>197</v>
      </c>
      <c r="M33" s="137">
        <v>36</v>
      </c>
      <c r="N33" s="5">
        <f t="shared" si="2"/>
        <v>233</v>
      </c>
      <c r="O33" s="141">
        <f t="shared" si="3"/>
        <v>956</v>
      </c>
      <c r="P33" s="142">
        <f t="shared" si="4"/>
        <v>152</v>
      </c>
      <c r="Q33" s="139">
        <v>10</v>
      </c>
      <c r="R33" s="139">
        <v>147</v>
      </c>
      <c r="S33" s="47">
        <f t="shared" si="5"/>
        <v>157</v>
      </c>
      <c r="T33" s="136"/>
      <c r="U33" s="136"/>
      <c r="V33" s="136"/>
      <c r="W33" s="108">
        <v>244200</v>
      </c>
      <c r="X33" s="108">
        <v>594300</v>
      </c>
      <c r="Y33" s="108">
        <v>47000</v>
      </c>
      <c r="Z33" s="122">
        <f t="shared" si="11"/>
        <v>885500</v>
      </c>
    </row>
    <row r="34" spans="1:29" ht="33.75" customHeight="1" x14ac:dyDescent="0.3">
      <c r="A34" s="137">
        <v>30</v>
      </c>
      <c r="B34" s="137" t="s">
        <v>4</v>
      </c>
      <c r="C34" s="137"/>
      <c r="D34" s="5">
        <f t="shared" si="0"/>
        <v>0</v>
      </c>
      <c r="E34" s="125"/>
      <c r="F34" s="137"/>
      <c r="G34" s="137"/>
      <c r="H34" s="5">
        <f t="shared" si="1"/>
        <v>0</v>
      </c>
      <c r="I34" s="90"/>
      <c r="J34" s="140">
        <f t="shared" si="6"/>
        <v>0</v>
      </c>
      <c r="K34" s="125"/>
      <c r="L34" s="90"/>
      <c r="M34" s="90"/>
      <c r="N34" s="5">
        <f t="shared" si="2"/>
        <v>0</v>
      </c>
      <c r="O34" s="141">
        <f t="shared" si="3"/>
        <v>0</v>
      </c>
      <c r="P34" s="142">
        <f t="shared" si="4"/>
        <v>0</v>
      </c>
      <c r="Q34" s="90"/>
      <c r="R34" s="90"/>
      <c r="S34" s="47">
        <f t="shared" si="5"/>
        <v>0</v>
      </c>
      <c r="T34" s="136"/>
      <c r="U34" s="136"/>
      <c r="V34" s="136"/>
      <c r="W34" s="108"/>
      <c r="X34" s="108"/>
      <c r="Y34" s="108"/>
      <c r="Z34" s="122">
        <f t="shared" si="11"/>
        <v>0</v>
      </c>
    </row>
    <row r="35" spans="1:29" ht="33.75" hidden="1" customHeight="1" x14ac:dyDescent="0.3">
      <c r="A35" s="137"/>
      <c r="B35" s="137"/>
      <c r="C35" s="137"/>
      <c r="D35" s="5"/>
      <c r="E35" s="125"/>
      <c r="F35" s="137"/>
      <c r="G35" s="137"/>
      <c r="H35" s="5"/>
      <c r="I35" s="139"/>
      <c r="J35" s="139"/>
      <c r="K35" s="125"/>
      <c r="L35" s="137"/>
      <c r="M35" s="137"/>
      <c r="N35" s="5"/>
      <c r="O35" s="137"/>
      <c r="P35" s="138"/>
      <c r="Q35" s="139"/>
      <c r="R35" s="139"/>
      <c r="S35" s="47">
        <f t="shared" si="5"/>
        <v>0</v>
      </c>
      <c r="T35" s="136"/>
      <c r="U35" s="136"/>
      <c r="V35" s="136"/>
      <c r="W35" s="108"/>
      <c r="X35" s="108"/>
      <c r="Y35" s="108"/>
      <c r="Z35" s="122">
        <f t="shared" si="11"/>
        <v>0</v>
      </c>
      <c r="AA35" s="30"/>
      <c r="AB35" s="30"/>
      <c r="AC35" s="31"/>
    </row>
    <row r="36" spans="1:29" ht="33.75" hidden="1" customHeight="1" x14ac:dyDescent="0.3">
      <c r="A36" s="137"/>
      <c r="B36" s="137"/>
      <c r="C36" s="137"/>
      <c r="D36" s="5"/>
      <c r="E36" s="125"/>
      <c r="F36" s="137"/>
      <c r="G36" s="137"/>
      <c r="H36" s="5"/>
      <c r="I36" s="139"/>
      <c r="J36" s="139"/>
      <c r="K36" s="125"/>
      <c r="L36" s="137"/>
      <c r="M36" s="137"/>
      <c r="N36" s="5"/>
      <c r="O36" s="137"/>
      <c r="P36" s="138"/>
      <c r="Q36" s="139"/>
      <c r="R36" s="139"/>
      <c r="S36" s="47">
        <f t="shared" si="5"/>
        <v>0</v>
      </c>
      <c r="T36" s="136"/>
      <c r="U36" s="136"/>
      <c r="V36" s="136"/>
      <c r="W36" s="108"/>
      <c r="X36" s="108"/>
      <c r="Y36" s="108"/>
      <c r="Z36" s="122">
        <f t="shared" si="11"/>
        <v>0</v>
      </c>
    </row>
    <row r="37" spans="1:29" x14ac:dyDescent="0.3">
      <c r="C37" s="14"/>
      <c r="D37" s="14"/>
      <c r="F37" s="14"/>
      <c r="G37" s="14"/>
      <c r="H37" s="14"/>
      <c r="I37" s="14"/>
      <c r="J37" s="14"/>
      <c r="L37" s="14"/>
      <c r="M37" s="14"/>
      <c r="N37" s="14"/>
      <c r="O37" s="14"/>
      <c r="P37" s="14"/>
      <c r="Q37" s="14"/>
      <c r="R37" s="14"/>
      <c r="S37" s="14"/>
      <c r="T37" s="8"/>
      <c r="U37" s="8"/>
      <c r="V37" s="8"/>
      <c r="W37" s="14"/>
      <c r="X37" s="14"/>
      <c r="Y37" s="14"/>
    </row>
    <row r="38" spans="1:29" x14ac:dyDescent="0.3">
      <c r="C38" s="14"/>
      <c r="D38" s="14"/>
      <c r="F38" s="14"/>
      <c r="G38" s="14"/>
      <c r="H38" s="14"/>
      <c r="I38" s="14"/>
      <c r="J38" s="14"/>
      <c r="L38" s="14"/>
      <c r="M38" s="14"/>
      <c r="N38" s="14"/>
      <c r="O38" s="14"/>
      <c r="P38" s="14"/>
      <c r="Q38" s="14"/>
      <c r="R38" s="14"/>
      <c r="S38" s="14"/>
      <c r="T38" s="8"/>
      <c r="U38" s="8"/>
      <c r="V38" s="8"/>
      <c r="W38" s="14"/>
      <c r="X38" s="14"/>
      <c r="Y38" s="14"/>
    </row>
    <row r="39" spans="1:29" x14ac:dyDescent="0.3">
      <c r="C39" s="14"/>
      <c r="D39" s="14"/>
      <c r="F39" s="14"/>
      <c r="G39" s="14"/>
      <c r="H39" s="14"/>
      <c r="I39" s="14"/>
      <c r="J39" s="14"/>
      <c r="L39" s="14"/>
      <c r="M39" s="14"/>
      <c r="N39" s="14"/>
      <c r="O39" s="14"/>
      <c r="P39" s="14"/>
      <c r="Q39" s="14"/>
      <c r="R39" s="14"/>
      <c r="S39" s="14"/>
      <c r="T39" s="8"/>
      <c r="U39" s="8"/>
      <c r="V39" s="8"/>
      <c r="W39" s="14"/>
      <c r="X39" s="14"/>
      <c r="Y39" s="14"/>
    </row>
    <row r="40" spans="1:29" x14ac:dyDescent="0.3">
      <c r="C40" s="14"/>
      <c r="D40" s="14"/>
      <c r="F40" s="14"/>
      <c r="G40" s="14"/>
      <c r="H40" s="14"/>
      <c r="I40" s="14"/>
      <c r="J40" s="14"/>
      <c r="L40" s="14"/>
      <c r="M40" s="14"/>
      <c r="N40" s="14"/>
      <c r="O40" s="14"/>
      <c r="P40" s="14"/>
      <c r="Q40" s="14"/>
      <c r="R40" s="14"/>
      <c r="S40" s="14"/>
      <c r="T40" s="8"/>
      <c r="U40" s="8"/>
      <c r="V40" s="8"/>
      <c r="W40" s="14"/>
      <c r="X40" s="14"/>
      <c r="Y40" s="14"/>
    </row>
    <row r="41" spans="1:29" x14ac:dyDescent="0.3">
      <c r="C41" s="14"/>
      <c r="D41" s="14"/>
      <c r="F41" s="14"/>
      <c r="G41" s="14"/>
      <c r="H41" s="14"/>
      <c r="I41" s="14"/>
      <c r="J41" s="14"/>
      <c r="L41" s="14"/>
      <c r="M41" s="14"/>
      <c r="N41" s="14"/>
      <c r="O41" s="14"/>
      <c r="P41" s="14"/>
      <c r="Q41" s="14"/>
      <c r="R41" s="14"/>
      <c r="S41" s="14"/>
      <c r="T41" s="8"/>
      <c r="U41" s="8"/>
      <c r="V41" s="8"/>
      <c r="W41" s="14"/>
      <c r="X41" s="14"/>
      <c r="Y41" s="14"/>
    </row>
    <row r="42" spans="1:29" x14ac:dyDescent="0.3">
      <c r="C42" s="14"/>
      <c r="D42" s="14"/>
      <c r="F42" s="14"/>
      <c r="G42" s="14"/>
      <c r="H42" s="14"/>
      <c r="I42" s="14"/>
      <c r="J42" s="14"/>
      <c r="L42" s="14"/>
      <c r="M42" s="14"/>
      <c r="N42" s="14"/>
      <c r="O42" s="14"/>
      <c r="P42" s="14"/>
      <c r="Q42" s="14"/>
      <c r="R42" s="14"/>
      <c r="S42" s="14"/>
      <c r="T42" s="8"/>
      <c r="U42" s="8"/>
      <c r="V42" s="8"/>
      <c r="W42" s="14"/>
      <c r="X42" s="14"/>
      <c r="Y42" s="14"/>
    </row>
    <row r="43" spans="1:29" x14ac:dyDescent="0.3">
      <c r="C43" s="14"/>
      <c r="D43" s="14"/>
      <c r="F43" s="14"/>
      <c r="G43" s="14"/>
      <c r="H43" s="14"/>
      <c r="I43" s="14"/>
      <c r="J43" s="14"/>
      <c r="L43" s="14"/>
      <c r="M43" s="14"/>
      <c r="N43" s="14"/>
      <c r="O43" s="14"/>
      <c r="P43" s="14"/>
      <c r="Q43" s="14"/>
      <c r="R43" s="14"/>
      <c r="S43" s="14"/>
      <c r="T43" s="8"/>
      <c r="U43" s="8"/>
      <c r="V43" s="8"/>
      <c r="W43" s="14"/>
      <c r="X43" s="14"/>
      <c r="Y43" s="14"/>
    </row>
    <row r="44" spans="1:29" x14ac:dyDescent="0.3">
      <c r="C44" s="14"/>
      <c r="D44" s="14"/>
      <c r="F44" s="14"/>
      <c r="G44" s="14"/>
      <c r="H44" s="14"/>
      <c r="I44" s="14"/>
      <c r="J44" s="14"/>
      <c r="L44" s="14"/>
      <c r="M44" s="14"/>
      <c r="N44" s="14"/>
      <c r="O44" s="14"/>
      <c r="P44" s="14"/>
      <c r="Q44" s="14"/>
      <c r="R44" s="14"/>
      <c r="S44" s="14"/>
      <c r="T44" s="8"/>
      <c r="U44" s="8"/>
      <c r="V44" s="8"/>
      <c r="W44" s="14"/>
      <c r="X44" s="14"/>
      <c r="Y44" s="14"/>
    </row>
    <row r="45" spans="1:29" x14ac:dyDescent="0.3">
      <c r="C45" s="14"/>
      <c r="D45" s="14"/>
      <c r="F45" s="14"/>
      <c r="G45" s="14"/>
      <c r="H45" s="14"/>
      <c r="I45" s="14"/>
      <c r="J45" s="14"/>
      <c r="L45" s="14"/>
      <c r="M45" s="14"/>
      <c r="N45" s="14"/>
      <c r="O45" s="14"/>
      <c r="P45" s="14"/>
      <c r="Q45" s="14"/>
      <c r="R45" s="14"/>
      <c r="S45" s="14"/>
      <c r="T45" s="8"/>
      <c r="U45" s="8"/>
      <c r="V45" s="8"/>
      <c r="W45" s="14"/>
      <c r="X45" s="14"/>
      <c r="Y45" s="14"/>
    </row>
    <row r="46" spans="1:29" x14ac:dyDescent="0.3">
      <c r="C46" s="14"/>
      <c r="D46" s="14"/>
      <c r="F46" s="14"/>
      <c r="G46" s="14"/>
      <c r="H46" s="14"/>
      <c r="I46" s="14"/>
      <c r="J46" s="14"/>
      <c r="L46" s="14"/>
      <c r="M46" s="14"/>
      <c r="N46" s="14"/>
      <c r="O46" s="14"/>
      <c r="P46" s="14"/>
      <c r="Q46" s="14"/>
      <c r="R46" s="14"/>
      <c r="S46" s="14"/>
      <c r="T46" s="8"/>
      <c r="U46" s="8"/>
      <c r="V46" s="8"/>
      <c r="W46" s="14"/>
      <c r="X46" s="14"/>
      <c r="Y46" s="14"/>
    </row>
    <row r="47" spans="1:29" x14ac:dyDescent="0.3">
      <c r="C47" s="14"/>
      <c r="D47" s="14"/>
      <c r="F47" s="14"/>
      <c r="G47" s="14"/>
      <c r="H47" s="14"/>
      <c r="I47" s="14"/>
      <c r="J47" s="14"/>
      <c r="L47" s="14"/>
      <c r="M47" s="14"/>
      <c r="N47" s="14"/>
      <c r="O47" s="14"/>
      <c r="P47" s="14"/>
      <c r="Q47" s="14"/>
      <c r="R47" s="14"/>
      <c r="S47" s="14"/>
      <c r="T47" s="8"/>
      <c r="U47" s="8"/>
      <c r="V47" s="8"/>
      <c r="W47" s="14"/>
      <c r="X47" s="14"/>
      <c r="Y47" s="14"/>
    </row>
    <row r="48" spans="1:29" x14ac:dyDescent="0.3">
      <c r="C48" s="14"/>
      <c r="D48" s="14"/>
      <c r="F48" s="14"/>
      <c r="G48" s="14"/>
      <c r="H48" s="14"/>
      <c r="I48" s="14"/>
      <c r="J48" s="14"/>
      <c r="L48" s="14"/>
      <c r="M48" s="14"/>
      <c r="N48" s="14"/>
      <c r="O48" s="14"/>
      <c r="P48" s="14"/>
      <c r="Q48" s="14"/>
      <c r="R48" s="14"/>
      <c r="S48" s="14"/>
      <c r="T48" s="8"/>
      <c r="U48" s="8"/>
      <c r="V48" s="8"/>
      <c r="W48" s="14"/>
      <c r="X48" s="14"/>
      <c r="Y48" s="14"/>
    </row>
    <row r="49" spans="3:25" x14ac:dyDescent="0.3">
      <c r="C49" s="14"/>
      <c r="D49" s="14"/>
      <c r="F49" s="14"/>
      <c r="G49" s="14"/>
      <c r="H49" s="14"/>
      <c r="I49" s="14"/>
      <c r="J49" s="14"/>
      <c r="L49" s="14"/>
      <c r="M49" s="14"/>
      <c r="N49" s="14"/>
      <c r="O49" s="14"/>
      <c r="P49" s="14"/>
      <c r="Q49" s="14"/>
      <c r="R49" s="14"/>
      <c r="S49" s="14"/>
      <c r="T49" s="8"/>
      <c r="U49" s="8"/>
      <c r="V49" s="8"/>
      <c r="W49" s="14"/>
      <c r="X49" s="14"/>
      <c r="Y49" s="14"/>
    </row>
    <row r="50" spans="3:25" x14ac:dyDescent="0.3">
      <c r="C50" s="14"/>
      <c r="D50" s="14"/>
      <c r="F50" s="14"/>
      <c r="G50" s="14"/>
      <c r="H50" s="14"/>
      <c r="I50" s="14"/>
      <c r="J50" s="14"/>
      <c r="L50" s="14"/>
      <c r="M50" s="14"/>
      <c r="N50" s="14"/>
      <c r="O50" s="14"/>
      <c r="P50" s="14"/>
      <c r="Q50" s="14"/>
      <c r="R50" s="14"/>
      <c r="S50" s="14"/>
      <c r="T50" s="8"/>
      <c r="U50" s="8"/>
      <c r="V50" s="8"/>
      <c r="W50" s="14"/>
      <c r="X50" s="14"/>
      <c r="Y50" s="14"/>
    </row>
    <row r="51" spans="3:25" x14ac:dyDescent="0.3">
      <c r="C51" s="14"/>
      <c r="D51" s="14"/>
      <c r="F51" s="14"/>
      <c r="G51" s="14"/>
      <c r="H51" s="14"/>
      <c r="I51" s="14"/>
      <c r="J51" s="14"/>
      <c r="L51" s="14"/>
      <c r="M51" s="14"/>
      <c r="N51" s="14"/>
      <c r="O51" s="14"/>
      <c r="P51" s="14"/>
      <c r="Q51" s="14"/>
      <c r="R51" s="14"/>
      <c r="S51" s="14"/>
      <c r="T51" s="8"/>
      <c r="U51" s="8"/>
      <c r="V51" s="8"/>
      <c r="W51" s="14"/>
      <c r="X51" s="14"/>
      <c r="Y51" s="14"/>
    </row>
    <row r="52" spans="3:25" x14ac:dyDescent="0.3">
      <c r="C52" s="14"/>
      <c r="D52" s="14"/>
      <c r="F52" s="14"/>
      <c r="G52" s="14"/>
      <c r="H52" s="14"/>
      <c r="I52" s="14"/>
      <c r="J52" s="14"/>
      <c r="L52" s="14"/>
      <c r="M52" s="14"/>
      <c r="N52" s="14"/>
      <c r="O52" s="14"/>
      <c r="P52" s="14"/>
      <c r="Q52" s="14"/>
      <c r="R52" s="14"/>
      <c r="S52" s="14"/>
      <c r="T52" s="8"/>
      <c r="U52" s="8"/>
      <c r="V52" s="8"/>
      <c r="W52" s="14"/>
      <c r="X52" s="14"/>
      <c r="Y52" s="14"/>
    </row>
    <row r="53" spans="3:25" x14ac:dyDescent="0.3">
      <c r="C53" s="14"/>
      <c r="D53" s="14"/>
      <c r="F53" s="14"/>
      <c r="G53" s="14"/>
      <c r="H53" s="14"/>
      <c r="I53" s="14"/>
      <c r="J53" s="14"/>
      <c r="L53" s="14"/>
      <c r="M53" s="14"/>
      <c r="N53" s="14"/>
      <c r="O53" s="14"/>
      <c r="P53" s="14"/>
      <c r="Q53" s="14"/>
      <c r="R53" s="14"/>
      <c r="S53" s="14"/>
      <c r="T53" s="8"/>
      <c r="U53" s="8"/>
      <c r="V53" s="8"/>
      <c r="W53" s="14"/>
      <c r="X53" s="14"/>
      <c r="Y53" s="14"/>
    </row>
    <row r="54" spans="3:25" x14ac:dyDescent="0.3">
      <c r="C54" s="14"/>
      <c r="D54" s="14"/>
      <c r="F54" s="14"/>
      <c r="G54" s="14"/>
      <c r="H54" s="14"/>
      <c r="I54" s="14"/>
      <c r="J54" s="14"/>
      <c r="L54" s="14"/>
      <c r="M54" s="14"/>
      <c r="N54" s="14"/>
      <c r="O54" s="14"/>
      <c r="P54" s="14"/>
      <c r="Q54" s="14"/>
      <c r="R54" s="14"/>
      <c r="S54" s="14"/>
      <c r="T54" s="8"/>
      <c r="U54" s="8"/>
      <c r="V54" s="8"/>
      <c r="W54" s="14"/>
      <c r="X54" s="14"/>
      <c r="Y54" s="14"/>
    </row>
    <row r="55" spans="3:25" x14ac:dyDescent="0.3">
      <c r="C55" s="14"/>
      <c r="D55" s="14"/>
      <c r="F55" s="14"/>
      <c r="G55" s="14"/>
      <c r="H55" s="14"/>
      <c r="I55" s="14"/>
      <c r="J55" s="14"/>
      <c r="L55" s="14"/>
      <c r="M55" s="14"/>
      <c r="N55" s="14"/>
      <c r="O55" s="14"/>
      <c r="P55" s="14"/>
      <c r="Q55" s="14"/>
      <c r="R55" s="14"/>
      <c r="S55" s="14"/>
      <c r="T55" s="8"/>
      <c r="U55" s="8"/>
      <c r="V55" s="8"/>
      <c r="W55" s="14"/>
      <c r="X55" s="14"/>
      <c r="Y55" s="14"/>
    </row>
    <row r="56" spans="3:25" x14ac:dyDescent="0.3">
      <c r="C56" s="14"/>
      <c r="D56" s="14"/>
      <c r="F56" s="14"/>
      <c r="G56" s="14"/>
      <c r="H56" s="14"/>
      <c r="I56" s="14"/>
      <c r="J56" s="14"/>
      <c r="L56" s="14"/>
      <c r="M56" s="14"/>
      <c r="N56" s="14"/>
      <c r="O56" s="14"/>
      <c r="P56" s="14"/>
      <c r="Q56" s="14"/>
      <c r="R56" s="14"/>
      <c r="S56" s="14"/>
      <c r="T56" s="8"/>
      <c r="U56" s="8"/>
      <c r="V56" s="8"/>
      <c r="W56" s="14"/>
      <c r="X56" s="14"/>
      <c r="Y56" s="14"/>
    </row>
    <row r="57" spans="3:25" x14ac:dyDescent="0.3">
      <c r="C57" s="14"/>
      <c r="D57" s="14"/>
      <c r="F57" s="14"/>
      <c r="G57" s="14"/>
      <c r="H57" s="14"/>
      <c r="I57" s="14"/>
      <c r="J57" s="14"/>
      <c r="L57" s="14"/>
      <c r="M57" s="14"/>
      <c r="N57" s="14"/>
      <c r="O57" s="14"/>
      <c r="P57" s="14"/>
      <c r="Q57" s="14"/>
      <c r="R57" s="14"/>
      <c r="S57" s="14"/>
      <c r="T57" s="8"/>
      <c r="U57" s="8"/>
      <c r="V57" s="8"/>
      <c r="W57" s="14"/>
      <c r="X57" s="14"/>
      <c r="Y57" s="14"/>
    </row>
    <row r="58" spans="3:25" x14ac:dyDescent="0.3">
      <c r="C58" s="14"/>
      <c r="D58" s="14"/>
      <c r="F58" s="14"/>
      <c r="G58" s="14"/>
      <c r="H58" s="14"/>
      <c r="I58" s="14"/>
      <c r="J58" s="14"/>
      <c r="L58" s="14"/>
      <c r="M58" s="14"/>
      <c r="N58" s="14"/>
      <c r="O58" s="14"/>
      <c r="P58" s="14"/>
      <c r="Q58" s="14"/>
      <c r="R58" s="14"/>
      <c r="S58" s="14"/>
      <c r="T58" s="8"/>
      <c r="U58" s="8"/>
      <c r="V58" s="8"/>
      <c r="W58" s="14"/>
      <c r="X58" s="14"/>
      <c r="Y58" s="14"/>
    </row>
    <row r="59" spans="3:25" x14ac:dyDescent="0.3">
      <c r="C59" s="14"/>
      <c r="D59" s="14"/>
      <c r="F59" s="14"/>
      <c r="G59" s="14"/>
      <c r="H59" s="14"/>
      <c r="I59" s="14"/>
      <c r="J59" s="14"/>
      <c r="L59" s="14"/>
      <c r="M59" s="14"/>
      <c r="N59" s="14"/>
      <c r="O59" s="14"/>
      <c r="P59" s="14"/>
      <c r="Q59" s="14"/>
      <c r="R59" s="14"/>
      <c r="S59" s="14"/>
      <c r="T59" s="8"/>
      <c r="U59" s="8"/>
      <c r="V59" s="8"/>
      <c r="W59" s="14"/>
      <c r="X59" s="14"/>
      <c r="Y59" s="14"/>
    </row>
    <row r="60" spans="3:25" x14ac:dyDescent="0.3">
      <c r="C60" s="14"/>
      <c r="D60" s="14"/>
      <c r="F60" s="14"/>
      <c r="G60" s="14"/>
      <c r="H60" s="14"/>
      <c r="I60" s="14"/>
      <c r="J60" s="14"/>
      <c r="L60" s="14"/>
      <c r="M60" s="14"/>
      <c r="N60" s="14"/>
      <c r="O60" s="14"/>
      <c r="P60" s="14"/>
      <c r="Q60" s="14"/>
      <c r="R60" s="14"/>
      <c r="S60" s="14"/>
      <c r="T60" s="8"/>
      <c r="U60" s="8"/>
      <c r="V60" s="8"/>
      <c r="W60" s="14"/>
      <c r="X60" s="14"/>
      <c r="Y60" s="14"/>
    </row>
    <row r="61" spans="3:25" x14ac:dyDescent="0.3">
      <c r="C61" s="14"/>
      <c r="D61" s="14"/>
      <c r="F61" s="14"/>
      <c r="G61" s="14"/>
      <c r="H61" s="14"/>
      <c r="I61" s="14"/>
      <c r="J61" s="14"/>
      <c r="L61" s="14"/>
      <c r="M61" s="14"/>
      <c r="N61" s="14"/>
      <c r="O61" s="14"/>
      <c r="P61" s="14"/>
      <c r="Q61" s="14"/>
      <c r="R61" s="14"/>
      <c r="S61" s="14"/>
      <c r="T61" s="8"/>
      <c r="U61" s="8"/>
      <c r="V61" s="8"/>
      <c r="W61" s="14"/>
      <c r="X61" s="14"/>
      <c r="Y61" s="14"/>
    </row>
    <row r="62" spans="3:25" x14ac:dyDescent="0.3">
      <c r="C62" s="14"/>
      <c r="D62" s="14"/>
      <c r="F62" s="14"/>
      <c r="G62" s="14"/>
      <c r="H62" s="14"/>
      <c r="I62" s="14"/>
      <c r="J62" s="14"/>
      <c r="L62" s="14"/>
      <c r="M62" s="14"/>
      <c r="N62" s="14"/>
      <c r="O62" s="14"/>
      <c r="P62" s="14"/>
      <c r="Q62" s="14"/>
      <c r="R62" s="14"/>
      <c r="S62" s="14"/>
      <c r="T62" s="8"/>
      <c r="U62" s="8"/>
      <c r="V62" s="8"/>
      <c r="W62" s="14"/>
      <c r="X62" s="14"/>
      <c r="Y62" s="14"/>
    </row>
    <row r="63" spans="3:25" x14ac:dyDescent="0.3">
      <c r="C63" s="14"/>
      <c r="D63" s="14"/>
      <c r="F63" s="14"/>
      <c r="G63" s="14"/>
      <c r="H63" s="14"/>
      <c r="I63" s="14"/>
      <c r="J63" s="14"/>
      <c r="L63" s="14"/>
      <c r="M63" s="14"/>
      <c r="N63" s="14"/>
      <c r="O63" s="14"/>
      <c r="P63" s="14"/>
      <c r="Q63" s="14"/>
      <c r="R63" s="14"/>
      <c r="S63" s="14"/>
      <c r="T63" s="8"/>
      <c r="U63" s="8"/>
      <c r="V63" s="8"/>
      <c r="W63" s="14"/>
      <c r="X63" s="14"/>
      <c r="Y63" s="14"/>
    </row>
    <row r="64" spans="3:25" x14ac:dyDescent="0.3">
      <c r="C64" s="14"/>
      <c r="D64" s="14"/>
      <c r="F64" s="14"/>
      <c r="G64" s="14"/>
      <c r="H64" s="14"/>
      <c r="I64" s="14"/>
      <c r="J64" s="14"/>
      <c r="L64" s="14"/>
      <c r="M64" s="14"/>
      <c r="N64" s="14"/>
      <c r="O64" s="14"/>
      <c r="P64" s="14"/>
      <c r="Q64" s="14"/>
      <c r="R64" s="14"/>
      <c r="S64" s="14"/>
      <c r="T64" s="8"/>
      <c r="U64" s="8"/>
      <c r="V64" s="8"/>
      <c r="W64" s="14"/>
      <c r="X64" s="14"/>
      <c r="Y64" s="14"/>
    </row>
    <row r="65" spans="3:25" x14ac:dyDescent="0.3">
      <c r="C65" s="14"/>
      <c r="D65" s="14"/>
      <c r="F65" s="14"/>
      <c r="G65" s="14"/>
      <c r="H65" s="14"/>
      <c r="I65" s="14"/>
      <c r="J65" s="14"/>
      <c r="L65" s="14"/>
      <c r="M65" s="14"/>
      <c r="N65" s="14"/>
      <c r="O65" s="14"/>
      <c r="P65" s="14"/>
      <c r="Q65" s="14"/>
      <c r="R65" s="14"/>
      <c r="S65" s="14"/>
      <c r="T65" s="8"/>
      <c r="U65" s="8"/>
      <c r="V65" s="8"/>
      <c r="W65" s="14"/>
      <c r="X65" s="14"/>
      <c r="Y65" s="14"/>
    </row>
    <row r="66" spans="3:25" x14ac:dyDescent="0.3">
      <c r="C66" s="14"/>
      <c r="D66" s="14"/>
      <c r="F66" s="14"/>
      <c r="G66" s="14"/>
      <c r="H66" s="14"/>
      <c r="I66" s="14"/>
      <c r="J66" s="14"/>
      <c r="L66" s="14"/>
      <c r="M66" s="14"/>
      <c r="N66" s="14"/>
      <c r="O66" s="14"/>
      <c r="P66" s="14"/>
      <c r="Q66" s="14"/>
      <c r="R66" s="14"/>
      <c r="S66" s="14"/>
      <c r="T66" s="8"/>
      <c r="U66" s="8"/>
      <c r="V66" s="8"/>
      <c r="W66" s="14"/>
      <c r="X66" s="14"/>
      <c r="Y66" s="14"/>
    </row>
    <row r="67" spans="3:25" x14ac:dyDescent="0.3">
      <c r="C67" s="14"/>
      <c r="D67" s="14"/>
      <c r="F67" s="14"/>
      <c r="G67" s="14"/>
      <c r="H67" s="14"/>
      <c r="I67" s="14"/>
      <c r="J67" s="14"/>
      <c r="L67" s="14"/>
      <c r="M67" s="14"/>
      <c r="N67" s="14"/>
      <c r="O67" s="14"/>
      <c r="P67" s="14"/>
      <c r="Q67" s="14"/>
      <c r="R67" s="14"/>
      <c r="S67" s="14"/>
      <c r="T67" s="8"/>
      <c r="U67" s="8"/>
      <c r="V67" s="8"/>
      <c r="W67" s="14"/>
      <c r="X67" s="14"/>
      <c r="Y67" s="14"/>
    </row>
    <row r="68" spans="3:25" x14ac:dyDescent="0.3">
      <c r="C68" s="14"/>
      <c r="D68" s="14"/>
      <c r="F68" s="14"/>
      <c r="G68" s="14"/>
      <c r="H68" s="14"/>
      <c r="I68" s="14"/>
      <c r="J68" s="14"/>
      <c r="L68" s="14"/>
      <c r="M68" s="14"/>
      <c r="N68" s="14"/>
      <c r="O68" s="14"/>
      <c r="P68" s="14"/>
      <c r="Q68" s="14"/>
      <c r="R68" s="14"/>
      <c r="S68" s="14"/>
      <c r="T68" s="8"/>
      <c r="U68" s="8"/>
      <c r="V68" s="8"/>
      <c r="W68" s="14"/>
      <c r="X68" s="14"/>
      <c r="Y68" s="14"/>
    </row>
    <row r="69" spans="3:25" x14ac:dyDescent="0.3">
      <c r="C69" s="14"/>
      <c r="D69" s="14"/>
      <c r="F69" s="14"/>
      <c r="G69" s="14"/>
      <c r="H69" s="14"/>
      <c r="I69" s="14"/>
      <c r="J69" s="14"/>
      <c r="L69" s="14"/>
      <c r="M69" s="14"/>
      <c r="N69" s="14"/>
      <c r="O69" s="14"/>
      <c r="P69" s="14"/>
      <c r="Q69" s="14"/>
      <c r="R69" s="14"/>
      <c r="S69" s="14"/>
      <c r="T69" s="8"/>
      <c r="U69" s="8"/>
      <c r="V69" s="8"/>
      <c r="W69" s="14"/>
      <c r="X69" s="14"/>
      <c r="Y69" s="14"/>
    </row>
    <row r="70" spans="3:25" x14ac:dyDescent="0.3">
      <c r="C70" s="14"/>
      <c r="D70" s="14"/>
      <c r="F70" s="14"/>
      <c r="G70" s="14"/>
      <c r="H70" s="14"/>
      <c r="I70" s="14"/>
      <c r="J70" s="14"/>
      <c r="L70" s="14"/>
      <c r="M70" s="14"/>
      <c r="N70" s="14"/>
      <c r="O70" s="14"/>
      <c r="P70" s="14"/>
      <c r="Q70" s="14"/>
      <c r="R70" s="14"/>
      <c r="S70" s="14"/>
      <c r="T70" s="8"/>
      <c r="U70" s="8"/>
      <c r="V70" s="8"/>
      <c r="W70" s="14"/>
      <c r="X70" s="14"/>
      <c r="Y70" s="14"/>
    </row>
    <row r="71" spans="3:25" x14ac:dyDescent="0.3">
      <c r="C71" s="14"/>
      <c r="D71" s="14"/>
      <c r="F71" s="14"/>
      <c r="G71" s="14"/>
      <c r="H71" s="14"/>
      <c r="I71" s="14"/>
      <c r="J71" s="14"/>
      <c r="L71" s="14"/>
      <c r="M71" s="14"/>
      <c r="N71" s="14"/>
      <c r="O71" s="14"/>
      <c r="P71" s="14"/>
      <c r="Q71" s="14"/>
      <c r="R71" s="14"/>
      <c r="S71" s="14"/>
      <c r="T71" s="8"/>
      <c r="U71" s="8"/>
      <c r="V71" s="8"/>
      <c r="W71" s="14"/>
      <c r="X71" s="14"/>
      <c r="Y71" s="14"/>
    </row>
    <row r="72" spans="3:25" x14ac:dyDescent="0.3">
      <c r="C72" s="14"/>
      <c r="D72" s="14"/>
      <c r="F72" s="14"/>
      <c r="G72" s="14"/>
      <c r="H72" s="14"/>
      <c r="I72" s="14"/>
      <c r="J72" s="14"/>
      <c r="L72" s="14"/>
      <c r="M72" s="14"/>
      <c r="N72" s="14"/>
      <c r="O72" s="14"/>
      <c r="P72" s="14"/>
      <c r="Q72" s="14"/>
      <c r="R72" s="14"/>
      <c r="S72" s="14"/>
      <c r="T72" s="8"/>
      <c r="U72" s="8"/>
      <c r="V72" s="8"/>
      <c r="W72" s="14"/>
      <c r="X72" s="14"/>
      <c r="Y72" s="14"/>
    </row>
    <row r="73" spans="3:25" x14ac:dyDescent="0.3">
      <c r="C73" s="14"/>
      <c r="D73" s="14"/>
      <c r="F73" s="14"/>
      <c r="G73" s="14"/>
      <c r="H73" s="14"/>
      <c r="I73" s="14"/>
      <c r="J73" s="14"/>
      <c r="L73" s="14"/>
      <c r="M73" s="14"/>
      <c r="N73" s="14"/>
      <c r="O73" s="14"/>
      <c r="P73" s="14"/>
      <c r="Q73" s="14"/>
      <c r="R73" s="14"/>
      <c r="S73" s="14"/>
      <c r="T73" s="8"/>
      <c r="U73" s="8"/>
      <c r="V73" s="8"/>
      <c r="W73" s="14"/>
      <c r="X73" s="14"/>
      <c r="Y73" s="14"/>
    </row>
    <row r="74" spans="3:25" x14ac:dyDescent="0.3">
      <c r="C74" s="14"/>
      <c r="D74" s="14"/>
      <c r="F74" s="14"/>
      <c r="G74" s="14"/>
      <c r="H74" s="14"/>
      <c r="I74" s="14"/>
      <c r="J74" s="14"/>
      <c r="L74" s="14"/>
      <c r="M74" s="14"/>
      <c r="N74" s="14"/>
      <c r="O74" s="14"/>
      <c r="P74" s="14"/>
      <c r="Q74" s="14"/>
      <c r="R74" s="14"/>
      <c r="S74" s="14"/>
      <c r="T74" s="8"/>
      <c r="U74" s="8"/>
      <c r="V74" s="8"/>
      <c r="W74" s="14"/>
      <c r="X74" s="14"/>
      <c r="Y74" s="14"/>
    </row>
    <row r="75" spans="3:25" x14ac:dyDescent="0.3">
      <c r="C75" s="14"/>
      <c r="D75" s="14"/>
      <c r="F75" s="14"/>
      <c r="G75" s="14"/>
      <c r="H75" s="14"/>
      <c r="I75" s="14"/>
      <c r="J75" s="14"/>
      <c r="L75" s="14"/>
      <c r="M75" s="14"/>
      <c r="N75" s="14"/>
      <c r="O75" s="14"/>
      <c r="P75" s="14"/>
      <c r="Q75" s="14"/>
      <c r="R75" s="14"/>
      <c r="S75" s="14"/>
      <c r="T75" s="8"/>
      <c r="U75" s="8"/>
      <c r="V75" s="8"/>
      <c r="W75" s="14"/>
      <c r="X75" s="14"/>
      <c r="Y75" s="14"/>
    </row>
    <row r="76" spans="3:25" x14ac:dyDescent="0.3">
      <c r="C76" s="14"/>
      <c r="D76" s="14"/>
      <c r="F76" s="14"/>
      <c r="G76" s="14"/>
      <c r="H76" s="14"/>
      <c r="I76" s="14"/>
      <c r="J76" s="14"/>
      <c r="L76" s="14"/>
      <c r="M76" s="14"/>
      <c r="N76" s="14"/>
      <c r="O76" s="14"/>
      <c r="P76" s="14"/>
      <c r="Q76" s="14"/>
      <c r="R76" s="14"/>
      <c r="S76" s="14"/>
      <c r="T76" s="8"/>
      <c r="U76" s="8"/>
      <c r="V76" s="8"/>
      <c r="W76" s="14"/>
      <c r="X76" s="14"/>
      <c r="Y76" s="14"/>
    </row>
    <row r="77" spans="3:25" x14ac:dyDescent="0.3">
      <c r="C77" s="14"/>
      <c r="D77" s="14"/>
      <c r="F77" s="14"/>
      <c r="G77" s="14"/>
      <c r="H77" s="14"/>
      <c r="I77" s="14"/>
      <c r="J77" s="14"/>
      <c r="L77" s="14"/>
      <c r="M77" s="14"/>
      <c r="N77" s="14"/>
      <c r="O77" s="14"/>
      <c r="P77" s="14"/>
      <c r="Q77" s="14"/>
      <c r="R77" s="14"/>
      <c r="S77" s="14"/>
      <c r="T77" s="8"/>
      <c r="U77" s="8"/>
      <c r="V77" s="8"/>
      <c r="W77" s="14"/>
      <c r="X77" s="14"/>
      <c r="Y77" s="14"/>
    </row>
    <row r="78" spans="3:25" x14ac:dyDescent="0.3">
      <c r="C78" s="14"/>
      <c r="D78" s="14"/>
      <c r="F78" s="14"/>
      <c r="G78" s="14"/>
      <c r="H78" s="14"/>
      <c r="I78" s="14"/>
      <c r="J78" s="14"/>
      <c r="L78" s="14"/>
      <c r="M78" s="14"/>
      <c r="N78" s="14"/>
      <c r="O78" s="14"/>
      <c r="P78" s="14"/>
      <c r="Q78" s="14"/>
      <c r="R78" s="14"/>
      <c r="S78" s="14"/>
      <c r="T78" s="8"/>
      <c r="U78" s="8"/>
      <c r="V78" s="8"/>
      <c r="W78" s="14"/>
      <c r="X78" s="14"/>
      <c r="Y78" s="14"/>
    </row>
    <row r="79" spans="3:25" x14ac:dyDescent="0.3">
      <c r="C79" s="14"/>
      <c r="D79" s="14"/>
      <c r="F79" s="14"/>
      <c r="G79" s="14"/>
      <c r="H79" s="14"/>
      <c r="I79" s="14"/>
      <c r="J79" s="14"/>
      <c r="L79" s="14"/>
      <c r="M79" s="14"/>
      <c r="N79" s="14"/>
      <c r="O79" s="14"/>
      <c r="P79" s="14"/>
      <c r="Q79" s="14"/>
      <c r="R79" s="14"/>
      <c r="S79" s="14"/>
      <c r="T79" s="8"/>
      <c r="U79" s="8"/>
      <c r="V79" s="8"/>
      <c r="W79" s="14"/>
      <c r="X79" s="14"/>
      <c r="Y79" s="14"/>
    </row>
    <row r="80" spans="3:25" x14ac:dyDescent="0.3">
      <c r="C80" s="14"/>
      <c r="D80" s="14"/>
      <c r="F80" s="14"/>
      <c r="G80" s="14"/>
      <c r="H80" s="14"/>
      <c r="I80" s="14"/>
      <c r="J80" s="14"/>
      <c r="L80" s="14"/>
      <c r="M80" s="14"/>
      <c r="N80" s="14"/>
      <c r="O80" s="14"/>
      <c r="P80" s="14"/>
      <c r="Q80" s="14"/>
      <c r="R80" s="14"/>
      <c r="S80" s="14"/>
      <c r="T80" s="8"/>
      <c r="U80" s="8"/>
      <c r="V80" s="8"/>
      <c r="W80" s="14"/>
      <c r="X80" s="14"/>
      <c r="Y80" s="14"/>
    </row>
    <row r="81" spans="3:25" x14ac:dyDescent="0.3">
      <c r="C81" s="14"/>
      <c r="D81" s="14"/>
      <c r="F81" s="14"/>
      <c r="G81" s="14"/>
      <c r="H81" s="14"/>
      <c r="I81" s="14"/>
      <c r="J81" s="14"/>
      <c r="L81" s="14"/>
      <c r="M81" s="14"/>
      <c r="N81" s="14"/>
      <c r="O81" s="14"/>
      <c r="P81" s="14"/>
      <c r="Q81" s="14"/>
      <c r="R81" s="14"/>
      <c r="S81" s="14"/>
      <c r="T81" s="8"/>
      <c r="U81" s="8"/>
      <c r="V81" s="8"/>
      <c r="W81" s="14"/>
      <c r="X81" s="14"/>
      <c r="Y81" s="14"/>
    </row>
    <row r="82" spans="3:25" x14ac:dyDescent="0.3">
      <c r="C82" s="14"/>
      <c r="D82" s="14"/>
      <c r="F82" s="14"/>
      <c r="G82" s="14"/>
      <c r="H82" s="14"/>
      <c r="I82" s="14"/>
      <c r="J82" s="14"/>
      <c r="L82" s="14"/>
      <c r="M82" s="14"/>
      <c r="N82" s="14"/>
      <c r="O82" s="14"/>
      <c r="P82" s="14"/>
      <c r="Q82" s="14"/>
      <c r="R82" s="14"/>
      <c r="S82" s="14"/>
      <c r="T82" s="8"/>
      <c r="U82" s="8"/>
      <c r="V82" s="8"/>
      <c r="W82" s="14"/>
      <c r="X82" s="14"/>
      <c r="Y82" s="14"/>
    </row>
    <row r="83" spans="3:25" x14ac:dyDescent="0.3">
      <c r="C83" s="14"/>
      <c r="D83" s="14"/>
      <c r="F83" s="14"/>
      <c r="G83" s="14"/>
      <c r="H83" s="14"/>
      <c r="I83" s="14"/>
      <c r="J83" s="14"/>
      <c r="L83" s="14"/>
      <c r="M83" s="14"/>
      <c r="N83" s="14"/>
      <c r="O83" s="14"/>
      <c r="P83" s="14"/>
      <c r="Q83" s="14"/>
      <c r="R83" s="14"/>
      <c r="S83" s="14"/>
      <c r="T83" s="8"/>
      <c r="U83" s="8"/>
      <c r="V83" s="8"/>
      <c r="W83" s="14"/>
      <c r="X83" s="14"/>
      <c r="Y83" s="14"/>
    </row>
    <row r="84" spans="3:25" x14ac:dyDescent="0.3">
      <c r="C84" s="14"/>
      <c r="D84" s="14"/>
      <c r="F84" s="14"/>
      <c r="G84" s="14"/>
      <c r="H84" s="14"/>
      <c r="I84" s="14"/>
      <c r="J84" s="14"/>
      <c r="L84" s="14"/>
      <c r="M84" s="14"/>
      <c r="N84" s="14"/>
      <c r="O84" s="14"/>
      <c r="P84" s="14"/>
      <c r="Q84" s="14"/>
      <c r="R84" s="14"/>
      <c r="S84" s="14"/>
      <c r="T84" s="8"/>
      <c r="U84" s="8"/>
      <c r="V84" s="8"/>
      <c r="W84" s="14"/>
      <c r="X84" s="14"/>
      <c r="Y84" s="14"/>
    </row>
    <row r="85" spans="3:25" x14ac:dyDescent="0.3">
      <c r="C85" s="14"/>
      <c r="D85" s="14"/>
      <c r="F85" s="14"/>
      <c r="G85" s="14"/>
      <c r="H85" s="14"/>
      <c r="I85" s="14"/>
      <c r="J85" s="14"/>
      <c r="L85" s="14"/>
      <c r="M85" s="14"/>
      <c r="N85" s="14"/>
      <c r="O85" s="14"/>
      <c r="P85" s="14"/>
      <c r="Q85" s="14"/>
      <c r="R85" s="14"/>
      <c r="S85" s="14"/>
      <c r="T85" s="8"/>
      <c r="U85" s="8"/>
      <c r="V85" s="8"/>
      <c r="W85" s="14"/>
      <c r="X85" s="14"/>
      <c r="Y85" s="14"/>
    </row>
    <row r="86" spans="3:25" x14ac:dyDescent="0.3">
      <c r="C86" s="14"/>
      <c r="D86" s="14"/>
      <c r="F86" s="14"/>
      <c r="G86" s="14"/>
      <c r="H86" s="14"/>
      <c r="I86" s="14"/>
      <c r="J86" s="14"/>
      <c r="L86" s="14"/>
      <c r="M86" s="14"/>
      <c r="N86" s="14"/>
      <c r="O86" s="14"/>
      <c r="P86" s="14"/>
      <c r="Q86" s="14"/>
      <c r="R86" s="14"/>
      <c r="S86" s="14"/>
      <c r="T86" s="8"/>
      <c r="U86" s="8"/>
      <c r="V86" s="8"/>
      <c r="W86" s="14"/>
      <c r="X86" s="14"/>
      <c r="Y86" s="14"/>
    </row>
    <row r="87" spans="3:25" x14ac:dyDescent="0.3">
      <c r="C87" s="14"/>
      <c r="D87" s="14"/>
      <c r="F87" s="14"/>
      <c r="G87" s="14"/>
      <c r="H87" s="14"/>
      <c r="I87" s="14"/>
      <c r="J87" s="14"/>
      <c r="L87" s="14"/>
      <c r="M87" s="14"/>
      <c r="N87" s="14"/>
      <c r="O87" s="14"/>
      <c r="P87" s="14"/>
      <c r="Q87" s="14"/>
      <c r="R87" s="14"/>
      <c r="S87" s="14"/>
      <c r="T87" s="8"/>
      <c r="U87" s="8"/>
      <c r="V87" s="8"/>
      <c r="W87" s="14"/>
      <c r="X87" s="14"/>
      <c r="Y87" s="14"/>
    </row>
    <row r="88" spans="3:25" x14ac:dyDescent="0.3">
      <c r="C88" s="14"/>
      <c r="D88" s="14"/>
      <c r="F88" s="14"/>
      <c r="G88" s="14"/>
      <c r="H88" s="14"/>
      <c r="I88" s="14"/>
      <c r="J88" s="14"/>
      <c r="L88" s="14"/>
      <c r="M88" s="14"/>
      <c r="N88" s="14"/>
      <c r="O88" s="14"/>
      <c r="P88" s="14"/>
      <c r="Q88" s="14"/>
      <c r="R88" s="14"/>
      <c r="S88" s="14"/>
      <c r="T88" s="8"/>
      <c r="U88" s="8"/>
      <c r="V88" s="8"/>
      <c r="W88" s="14"/>
      <c r="X88" s="14"/>
      <c r="Y88" s="14"/>
    </row>
    <row r="89" spans="3:25" x14ac:dyDescent="0.3">
      <c r="C89" s="14"/>
      <c r="D89" s="14"/>
      <c r="F89" s="14"/>
      <c r="G89" s="14"/>
      <c r="H89" s="14"/>
      <c r="I89" s="14"/>
      <c r="J89" s="14"/>
      <c r="L89" s="14"/>
      <c r="M89" s="14"/>
      <c r="N89" s="14"/>
      <c r="O89" s="14"/>
      <c r="P89" s="14"/>
      <c r="Q89" s="14"/>
      <c r="R89" s="14"/>
      <c r="S89" s="14"/>
      <c r="T89" s="8"/>
      <c r="U89" s="8"/>
      <c r="V89" s="8"/>
      <c r="W89" s="14"/>
      <c r="X89" s="14"/>
      <c r="Y89" s="14"/>
    </row>
    <row r="90" spans="3:25" x14ac:dyDescent="0.3">
      <c r="C90" s="14"/>
      <c r="D90" s="14"/>
      <c r="F90" s="14"/>
      <c r="G90" s="14"/>
      <c r="H90" s="14"/>
      <c r="I90" s="14"/>
      <c r="J90" s="14"/>
      <c r="L90" s="14"/>
      <c r="M90" s="14"/>
      <c r="N90" s="14"/>
      <c r="O90" s="14"/>
      <c r="P90" s="14"/>
      <c r="Q90" s="14"/>
      <c r="R90" s="14"/>
      <c r="S90" s="14"/>
      <c r="T90" s="8"/>
      <c r="U90" s="8"/>
      <c r="V90" s="8"/>
      <c r="W90" s="14"/>
      <c r="X90" s="14"/>
      <c r="Y90" s="14"/>
    </row>
    <row r="91" spans="3:25" x14ac:dyDescent="0.3">
      <c r="C91" s="14"/>
      <c r="D91" s="14"/>
      <c r="F91" s="14"/>
      <c r="G91" s="14"/>
      <c r="H91" s="14"/>
      <c r="I91" s="14"/>
      <c r="J91" s="14"/>
      <c r="L91" s="14"/>
      <c r="M91" s="14"/>
      <c r="N91" s="14"/>
      <c r="O91" s="14"/>
      <c r="P91" s="14"/>
      <c r="Q91" s="14"/>
      <c r="R91" s="14"/>
      <c r="S91" s="14"/>
      <c r="T91" s="8"/>
      <c r="U91" s="8"/>
      <c r="V91" s="8"/>
      <c r="W91" s="14"/>
      <c r="X91" s="14"/>
      <c r="Y91" s="14"/>
    </row>
    <row r="92" spans="3:25" x14ac:dyDescent="0.3">
      <c r="C92" s="14"/>
      <c r="D92" s="14"/>
      <c r="F92" s="14"/>
      <c r="G92" s="14"/>
      <c r="H92" s="14"/>
      <c r="I92" s="14"/>
      <c r="J92" s="14"/>
      <c r="L92" s="14"/>
      <c r="M92" s="14"/>
      <c r="N92" s="14"/>
      <c r="O92" s="14"/>
      <c r="P92" s="14"/>
      <c r="Q92" s="14"/>
      <c r="R92" s="14"/>
      <c r="S92" s="14"/>
      <c r="T92" s="8"/>
      <c r="U92" s="8"/>
      <c r="V92" s="8"/>
      <c r="W92" s="14"/>
      <c r="X92" s="14"/>
      <c r="Y92" s="14"/>
    </row>
    <row r="93" spans="3:25" x14ac:dyDescent="0.3">
      <c r="C93" s="14"/>
      <c r="D93" s="14"/>
      <c r="F93" s="14"/>
      <c r="G93" s="14"/>
      <c r="H93" s="14"/>
      <c r="I93" s="14"/>
      <c r="J93" s="14"/>
      <c r="L93" s="14"/>
      <c r="M93" s="14"/>
      <c r="N93" s="14"/>
      <c r="O93" s="14"/>
      <c r="P93" s="14"/>
      <c r="Q93" s="14"/>
      <c r="R93" s="14"/>
      <c r="S93" s="14"/>
      <c r="T93" s="8"/>
      <c r="U93" s="8"/>
      <c r="V93" s="8"/>
      <c r="W93" s="14"/>
      <c r="X93" s="14"/>
      <c r="Y93" s="14"/>
    </row>
    <row r="94" spans="3:25" x14ac:dyDescent="0.3">
      <c r="C94" s="14"/>
      <c r="D94" s="14"/>
      <c r="F94" s="14"/>
      <c r="G94" s="14"/>
      <c r="H94" s="14"/>
      <c r="I94" s="14"/>
      <c r="J94" s="14"/>
      <c r="L94" s="14"/>
      <c r="M94" s="14"/>
      <c r="N94" s="14"/>
      <c r="O94" s="14"/>
      <c r="P94" s="14"/>
      <c r="Q94" s="14"/>
      <c r="R94" s="14"/>
      <c r="S94" s="14"/>
      <c r="T94" s="8"/>
      <c r="U94" s="8"/>
      <c r="V94" s="8"/>
      <c r="W94" s="14"/>
      <c r="X94" s="14"/>
      <c r="Y94" s="14"/>
    </row>
    <row r="95" spans="3:25" x14ac:dyDescent="0.3">
      <c r="C95" s="14"/>
      <c r="D95" s="14"/>
      <c r="F95" s="14"/>
      <c r="G95" s="14"/>
      <c r="H95" s="14"/>
      <c r="I95" s="14"/>
      <c r="J95" s="14"/>
      <c r="L95" s="14"/>
      <c r="M95" s="14"/>
      <c r="N95" s="14"/>
      <c r="O95" s="14"/>
      <c r="P95" s="14"/>
      <c r="Q95" s="14"/>
      <c r="R95" s="14"/>
      <c r="S95" s="14"/>
      <c r="T95" s="8"/>
      <c r="U95" s="8"/>
      <c r="V95" s="8"/>
      <c r="W95" s="14"/>
      <c r="X95" s="14"/>
      <c r="Y95" s="14"/>
    </row>
    <row r="96" spans="3:25" x14ac:dyDescent="0.3">
      <c r="C96" s="14"/>
      <c r="D96" s="14"/>
      <c r="F96" s="14"/>
      <c r="G96" s="14"/>
      <c r="H96" s="14"/>
      <c r="I96" s="14"/>
      <c r="J96" s="14"/>
      <c r="L96" s="14"/>
      <c r="M96" s="14"/>
      <c r="N96" s="14"/>
      <c r="O96" s="14"/>
      <c r="P96" s="14"/>
      <c r="Q96" s="14"/>
      <c r="R96" s="14"/>
      <c r="S96" s="14"/>
      <c r="T96" s="8"/>
      <c r="U96" s="8"/>
      <c r="V96" s="8"/>
      <c r="W96" s="14"/>
      <c r="X96" s="14"/>
      <c r="Y96" s="14"/>
    </row>
    <row r="97" spans="3:25" x14ac:dyDescent="0.3">
      <c r="C97" s="14"/>
      <c r="D97" s="14"/>
      <c r="F97" s="14"/>
      <c r="G97" s="14"/>
      <c r="H97" s="14"/>
      <c r="I97" s="14"/>
      <c r="J97" s="14"/>
      <c r="L97" s="14"/>
      <c r="M97" s="14"/>
      <c r="N97" s="14"/>
      <c r="O97" s="14"/>
      <c r="P97" s="14"/>
      <c r="Q97" s="14"/>
      <c r="R97" s="14"/>
      <c r="S97" s="14"/>
      <c r="T97" s="8"/>
      <c r="U97" s="8"/>
      <c r="V97" s="8"/>
      <c r="W97" s="14"/>
      <c r="X97" s="14"/>
      <c r="Y97" s="14"/>
    </row>
    <row r="98" spans="3:25" x14ac:dyDescent="0.3">
      <c r="C98" s="14"/>
      <c r="D98" s="14"/>
      <c r="F98" s="14"/>
      <c r="G98" s="14"/>
      <c r="H98" s="14"/>
      <c r="I98" s="14"/>
      <c r="J98" s="14"/>
      <c r="L98" s="14"/>
      <c r="M98" s="14"/>
      <c r="N98" s="14"/>
      <c r="O98" s="14"/>
      <c r="P98" s="14"/>
      <c r="Q98" s="14"/>
      <c r="R98" s="14"/>
      <c r="S98" s="14"/>
      <c r="T98" s="8"/>
      <c r="U98" s="8"/>
      <c r="V98" s="8"/>
      <c r="W98" s="14"/>
      <c r="X98" s="14"/>
      <c r="Y98" s="14"/>
    </row>
    <row r="99" spans="3:25" x14ac:dyDescent="0.3">
      <c r="C99" s="14"/>
      <c r="D99" s="14"/>
      <c r="F99" s="14"/>
      <c r="G99" s="14"/>
      <c r="H99" s="14"/>
      <c r="I99" s="14"/>
      <c r="J99" s="14"/>
      <c r="L99" s="14"/>
      <c r="M99" s="14"/>
      <c r="N99" s="14"/>
      <c r="O99" s="14"/>
      <c r="P99" s="14"/>
      <c r="Q99" s="14"/>
      <c r="R99" s="14"/>
      <c r="S99" s="14"/>
      <c r="T99" s="8"/>
      <c r="U99" s="8"/>
      <c r="V99" s="8"/>
      <c r="W99" s="14"/>
      <c r="X99" s="14"/>
      <c r="Y99" s="14"/>
    </row>
    <row r="100" spans="3:25" x14ac:dyDescent="0.3">
      <c r="C100" s="14"/>
      <c r="D100" s="14"/>
      <c r="F100" s="14"/>
      <c r="G100" s="14"/>
      <c r="H100" s="14"/>
      <c r="I100" s="14"/>
      <c r="J100" s="14"/>
      <c r="L100" s="14"/>
      <c r="M100" s="14"/>
      <c r="N100" s="14"/>
      <c r="O100" s="14"/>
      <c r="P100" s="14"/>
      <c r="Q100" s="14"/>
      <c r="R100" s="14"/>
      <c r="S100" s="14"/>
      <c r="T100" s="8"/>
      <c r="U100" s="8"/>
      <c r="V100" s="8"/>
      <c r="W100" s="14"/>
      <c r="X100" s="14"/>
      <c r="Y100" s="14"/>
    </row>
    <row r="101" spans="3:25" x14ac:dyDescent="0.3">
      <c r="C101" s="14"/>
      <c r="D101" s="14"/>
      <c r="F101" s="14"/>
      <c r="G101" s="14"/>
      <c r="H101" s="14"/>
      <c r="I101" s="14"/>
      <c r="J101" s="14"/>
      <c r="L101" s="14"/>
      <c r="M101" s="14"/>
      <c r="N101" s="14"/>
      <c r="O101" s="14"/>
      <c r="P101" s="14"/>
      <c r="Q101" s="14"/>
      <c r="R101" s="14"/>
      <c r="S101" s="14"/>
      <c r="T101" s="8"/>
      <c r="U101" s="8"/>
      <c r="V101" s="8"/>
      <c r="W101" s="14"/>
      <c r="X101" s="14"/>
      <c r="Y101" s="14"/>
    </row>
    <row r="102" spans="3:25" x14ac:dyDescent="0.3">
      <c r="C102" s="14"/>
      <c r="D102" s="14"/>
      <c r="F102" s="14"/>
      <c r="G102" s="14"/>
      <c r="H102" s="14"/>
      <c r="I102" s="14"/>
      <c r="J102" s="14"/>
      <c r="L102" s="14"/>
      <c r="M102" s="14"/>
      <c r="N102" s="14"/>
      <c r="O102" s="14"/>
      <c r="P102" s="14"/>
      <c r="Q102" s="14"/>
      <c r="R102" s="14"/>
      <c r="S102" s="14"/>
      <c r="T102" s="8"/>
      <c r="U102" s="8"/>
      <c r="V102" s="8"/>
      <c r="W102" s="14"/>
      <c r="X102" s="14"/>
      <c r="Y102" s="14"/>
    </row>
    <row r="103" spans="3:25" x14ac:dyDescent="0.3">
      <c r="C103" s="14"/>
      <c r="D103" s="14"/>
      <c r="F103" s="14"/>
      <c r="G103" s="14"/>
      <c r="H103" s="14"/>
      <c r="I103" s="14"/>
      <c r="J103" s="14"/>
      <c r="L103" s="14"/>
      <c r="M103" s="14"/>
      <c r="N103" s="14"/>
      <c r="O103" s="14"/>
      <c r="P103" s="14"/>
      <c r="Q103" s="14"/>
      <c r="R103" s="14"/>
      <c r="S103" s="14"/>
      <c r="T103" s="8"/>
      <c r="U103" s="8"/>
      <c r="V103" s="8"/>
      <c r="W103" s="14"/>
      <c r="X103" s="14"/>
      <c r="Y103" s="14"/>
    </row>
    <row r="104" spans="3:25" x14ac:dyDescent="0.3">
      <c r="C104" s="14"/>
      <c r="D104" s="14"/>
      <c r="F104" s="14"/>
      <c r="G104" s="14"/>
      <c r="H104" s="14"/>
      <c r="I104" s="14"/>
      <c r="J104" s="14"/>
      <c r="L104" s="14"/>
      <c r="M104" s="14"/>
      <c r="N104" s="14"/>
      <c r="O104" s="14"/>
      <c r="P104" s="14"/>
      <c r="Q104" s="14"/>
      <c r="R104" s="14"/>
      <c r="S104" s="14"/>
      <c r="T104" s="8"/>
      <c r="U104" s="8"/>
      <c r="V104" s="8"/>
      <c r="W104" s="14"/>
      <c r="X104" s="14"/>
      <c r="Y104" s="14"/>
    </row>
    <row r="105" spans="3:25" x14ac:dyDescent="0.3">
      <c r="C105" s="14"/>
      <c r="D105" s="14"/>
      <c r="F105" s="14"/>
      <c r="G105" s="14"/>
      <c r="H105" s="14"/>
      <c r="I105" s="14"/>
      <c r="J105" s="14"/>
      <c r="L105" s="14"/>
      <c r="M105" s="14"/>
      <c r="N105" s="14"/>
      <c r="O105" s="14"/>
      <c r="P105" s="14"/>
      <c r="Q105" s="14"/>
      <c r="R105" s="14"/>
      <c r="S105" s="14"/>
      <c r="T105" s="8"/>
      <c r="U105" s="8"/>
      <c r="V105" s="8"/>
      <c r="W105" s="14"/>
      <c r="X105" s="14"/>
      <c r="Y105" s="14"/>
    </row>
    <row r="106" spans="3:25" x14ac:dyDescent="0.3">
      <c r="C106" s="14"/>
      <c r="D106" s="14"/>
      <c r="F106" s="14"/>
      <c r="G106" s="14"/>
      <c r="H106" s="14"/>
      <c r="I106" s="14"/>
      <c r="J106" s="14"/>
      <c r="L106" s="14"/>
      <c r="M106" s="14"/>
      <c r="N106" s="14"/>
      <c r="O106" s="14"/>
      <c r="P106" s="14"/>
      <c r="Q106" s="14"/>
      <c r="R106" s="14"/>
      <c r="S106" s="14"/>
      <c r="T106" s="8"/>
      <c r="U106" s="8"/>
      <c r="V106" s="8"/>
      <c r="W106" s="14"/>
      <c r="X106" s="14"/>
      <c r="Y106" s="14"/>
    </row>
    <row r="107" spans="3:25" x14ac:dyDescent="0.3">
      <c r="C107" s="14"/>
      <c r="D107" s="14"/>
      <c r="F107" s="14"/>
      <c r="G107" s="14"/>
      <c r="H107" s="14"/>
      <c r="I107" s="14"/>
      <c r="J107" s="14"/>
      <c r="L107" s="14"/>
      <c r="M107" s="14"/>
      <c r="N107" s="14"/>
      <c r="O107" s="14"/>
      <c r="P107" s="14"/>
      <c r="Q107" s="14"/>
      <c r="R107" s="14"/>
      <c r="S107" s="14"/>
      <c r="T107" s="8"/>
      <c r="U107" s="8"/>
      <c r="V107" s="8"/>
      <c r="W107" s="14"/>
      <c r="X107" s="14"/>
      <c r="Y107" s="14"/>
    </row>
    <row r="108" spans="3:25" x14ac:dyDescent="0.3">
      <c r="C108" s="14"/>
      <c r="D108" s="14"/>
      <c r="F108" s="14"/>
      <c r="G108" s="14"/>
      <c r="H108" s="14"/>
      <c r="I108" s="14"/>
      <c r="J108" s="14"/>
      <c r="L108" s="14"/>
      <c r="M108" s="14"/>
      <c r="N108" s="14"/>
      <c r="O108" s="14"/>
      <c r="P108" s="14"/>
      <c r="Q108" s="14"/>
      <c r="R108" s="14"/>
      <c r="S108" s="14"/>
      <c r="T108" s="8"/>
      <c r="U108" s="8"/>
      <c r="V108" s="8"/>
      <c r="W108" s="14"/>
      <c r="X108" s="14"/>
      <c r="Y108" s="14"/>
    </row>
    <row r="109" spans="3:25" x14ac:dyDescent="0.3">
      <c r="C109" s="14"/>
      <c r="D109" s="14"/>
      <c r="F109" s="14"/>
      <c r="G109" s="14"/>
      <c r="H109" s="14"/>
      <c r="I109" s="14"/>
      <c r="J109" s="14"/>
      <c r="L109" s="14"/>
      <c r="M109" s="14"/>
      <c r="N109" s="14"/>
      <c r="O109" s="14"/>
      <c r="P109" s="14"/>
      <c r="Q109" s="14"/>
      <c r="R109" s="14"/>
      <c r="S109" s="14"/>
      <c r="T109" s="8"/>
      <c r="U109" s="8"/>
      <c r="V109" s="8"/>
      <c r="W109" s="14"/>
      <c r="X109" s="14"/>
      <c r="Y109" s="14"/>
    </row>
    <row r="110" spans="3:25" x14ac:dyDescent="0.3">
      <c r="C110" s="14"/>
      <c r="D110" s="14"/>
      <c r="F110" s="14"/>
      <c r="G110" s="14"/>
      <c r="H110" s="14"/>
      <c r="I110" s="14"/>
      <c r="J110" s="14"/>
      <c r="L110" s="14"/>
      <c r="M110" s="14"/>
      <c r="N110" s="14"/>
      <c r="O110" s="14"/>
      <c r="P110" s="14"/>
      <c r="Q110" s="14"/>
      <c r="R110" s="14"/>
      <c r="S110" s="14"/>
      <c r="T110" s="8"/>
      <c r="U110" s="8"/>
      <c r="V110" s="8"/>
      <c r="W110" s="14"/>
      <c r="X110" s="14"/>
      <c r="Y110" s="14"/>
    </row>
    <row r="111" spans="3:25" x14ac:dyDescent="0.3">
      <c r="C111" s="14"/>
      <c r="D111" s="14"/>
      <c r="F111" s="14"/>
      <c r="G111" s="14"/>
      <c r="H111" s="14"/>
      <c r="I111" s="14"/>
      <c r="J111" s="14"/>
      <c r="L111" s="14"/>
      <c r="M111" s="14"/>
      <c r="N111" s="14"/>
      <c r="O111" s="14"/>
      <c r="P111" s="14"/>
      <c r="Q111" s="14"/>
      <c r="R111" s="14"/>
      <c r="S111" s="14"/>
      <c r="T111" s="8"/>
      <c r="U111" s="8"/>
      <c r="V111" s="8"/>
      <c r="W111" s="14"/>
      <c r="X111" s="14"/>
      <c r="Y111" s="14"/>
    </row>
    <row r="112" spans="3:25" x14ac:dyDescent="0.3">
      <c r="C112" s="14"/>
      <c r="D112" s="14"/>
      <c r="F112" s="14"/>
      <c r="G112" s="14"/>
      <c r="H112" s="14"/>
      <c r="I112" s="14"/>
      <c r="J112" s="14"/>
      <c r="L112" s="14"/>
      <c r="M112" s="14"/>
      <c r="N112" s="14"/>
      <c r="O112" s="14"/>
      <c r="P112" s="14"/>
      <c r="Q112" s="14"/>
      <c r="R112" s="14"/>
      <c r="S112" s="14"/>
      <c r="T112" s="8"/>
      <c r="U112" s="8"/>
      <c r="V112" s="8"/>
      <c r="W112" s="14"/>
      <c r="X112" s="14"/>
      <c r="Y112" s="14"/>
    </row>
    <row r="113" spans="3:25" x14ac:dyDescent="0.3">
      <c r="C113" s="14"/>
      <c r="D113" s="14"/>
      <c r="F113" s="14"/>
      <c r="G113" s="14"/>
      <c r="H113" s="14"/>
      <c r="I113" s="14"/>
      <c r="J113" s="14"/>
      <c r="L113" s="14"/>
      <c r="M113" s="14"/>
      <c r="N113" s="14"/>
      <c r="O113" s="14"/>
      <c r="P113" s="14"/>
      <c r="Q113" s="14"/>
      <c r="R113" s="14"/>
      <c r="S113" s="14"/>
      <c r="T113" s="8"/>
      <c r="U113" s="8"/>
      <c r="V113" s="8"/>
      <c r="W113" s="14"/>
      <c r="X113" s="14"/>
      <c r="Y113" s="14"/>
    </row>
    <row r="114" spans="3:25" x14ac:dyDescent="0.3">
      <c r="C114" s="14"/>
      <c r="D114" s="14"/>
      <c r="F114" s="14"/>
      <c r="G114" s="14"/>
      <c r="H114" s="14"/>
      <c r="I114" s="14"/>
      <c r="J114" s="14"/>
      <c r="L114" s="14"/>
      <c r="M114" s="14"/>
      <c r="N114" s="14"/>
      <c r="O114" s="14"/>
      <c r="P114" s="14"/>
      <c r="Q114" s="14"/>
      <c r="R114" s="14"/>
      <c r="S114" s="14"/>
      <c r="T114" s="8"/>
      <c r="U114" s="8"/>
      <c r="V114" s="8"/>
      <c r="W114" s="14"/>
      <c r="X114" s="14"/>
      <c r="Y114" s="14"/>
    </row>
    <row r="115" spans="3:25" x14ac:dyDescent="0.3">
      <c r="C115" s="14"/>
      <c r="D115" s="14"/>
      <c r="F115" s="14"/>
      <c r="G115" s="14"/>
      <c r="H115" s="14"/>
      <c r="I115" s="14"/>
      <c r="J115" s="14"/>
      <c r="L115" s="14"/>
      <c r="M115" s="14"/>
      <c r="N115" s="14"/>
      <c r="O115" s="14"/>
      <c r="P115" s="14"/>
      <c r="Q115" s="14"/>
      <c r="R115" s="14"/>
      <c r="S115" s="14"/>
      <c r="T115" s="8"/>
      <c r="U115" s="8"/>
      <c r="V115" s="8"/>
      <c r="W115" s="14"/>
      <c r="X115" s="14"/>
      <c r="Y115" s="14"/>
    </row>
    <row r="116" spans="3:25" x14ac:dyDescent="0.3">
      <c r="C116" s="14"/>
      <c r="D116" s="14"/>
      <c r="F116" s="14"/>
      <c r="G116" s="14"/>
      <c r="H116" s="14"/>
      <c r="I116" s="14"/>
      <c r="J116" s="14"/>
      <c r="L116" s="14"/>
      <c r="M116" s="14"/>
      <c r="N116" s="14"/>
      <c r="O116" s="14"/>
      <c r="P116" s="14"/>
      <c r="Q116" s="14"/>
      <c r="R116" s="14"/>
      <c r="S116" s="14"/>
      <c r="T116" s="8"/>
      <c r="U116" s="8"/>
      <c r="V116" s="8"/>
      <c r="W116" s="14"/>
      <c r="X116" s="14"/>
      <c r="Y116" s="14"/>
    </row>
    <row r="117" spans="3:25" x14ac:dyDescent="0.3">
      <c r="C117" s="14"/>
      <c r="D117" s="14"/>
      <c r="F117" s="14"/>
      <c r="G117" s="14"/>
      <c r="H117" s="14"/>
      <c r="I117" s="14"/>
      <c r="J117" s="14"/>
      <c r="L117" s="14"/>
      <c r="M117" s="14"/>
      <c r="N117" s="14"/>
      <c r="O117" s="14"/>
      <c r="P117" s="14"/>
      <c r="Q117" s="14"/>
      <c r="R117" s="14"/>
      <c r="S117" s="14"/>
      <c r="T117" s="8"/>
      <c r="U117" s="8"/>
      <c r="V117" s="8"/>
      <c r="W117" s="14"/>
      <c r="X117" s="14"/>
      <c r="Y117" s="14"/>
    </row>
    <row r="118" spans="3:25" x14ac:dyDescent="0.3">
      <c r="C118" s="14"/>
      <c r="D118" s="14"/>
      <c r="F118" s="14"/>
      <c r="G118" s="14"/>
      <c r="H118" s="14"/>
      <c r="I118" s="14"/>
      <c r="J118" s="14"/>
      <c r="L118" s="14"/>
      <c r="M118" s="14"/>
      <c r="N118" s="14"/>
      <c r="O118" s="14"/>
      <c r="P118" s="14"/>
      <c r="Q118" s="14"/>
      <c r="R118" s="14"/>
      <c r="S118" s="14"/>
      <c r="T118" s="8"/>
      <c r="U118" s="8"/>
      <c r="V118" s="8"/>
      <c r="W118" s="14"/>
      <c r="X118" s="14"/>
      <c r="Y118" s="14"/>
    </row>
    <row r="119" spans="3:25" x14ac:dyDescent="0.3">
      <c r="C119" s="14"/>
      <c r="D119" s="14"/>
      <c r="F119" s="14"/>
      <c r="G119" s="14"/>
      <c r="H119" s="14"/>
      <c r="I119" s="14"/>
      <c r="J119" s="14"/>
      <c r="L119" s="14"/>
      <c r="M119" s="14"/>
      <c r="N119" s="14"/>
      <c r="O119" s="14"/>
      <c r="P119" s="14"/>
      <c r="Q119" s="14"/>
      <c r="R119" s="14"/>
      <c r="S119" s="14"/>
      <c r="T119" s="8"/>
      <c r="U119" s="8"/>
      <c r="V119" s="8"/>
      <c r="W119" s="14"/>
      <c r="X119" s="14"/>
      <c r="Y119" s="14"/>
    </row>
    <row r="120" spans="3:25" x14ac:dyDescent="0.3">
      <c r="C120" s="14"/>
      <c r="D120" s="14"/>
      <c r="F120" s="14"/>
      <c r="G120" s="14"/>
      <c r="H120" s="14"/>
      <c r="I120" s="14"/>
      <c r="J120" s="14"/>
      <c r="L120" s="14"/>
      <c r="M120" s="14"/>
      <c r="N120" s="14"/>
      <c r="O120" s="14"/>
      <c r="P120" s="14"/>
      <c r="Q120" s="14"/>
      <c r="R120" s="14"/>
      <c r="S120" s="14"/>
      <c r="T120" s="8"/>
      <c r="U120" s="8"/>
      <c r="V120" s="8"/>
      <c r="W120" s="14"/>
      <c r="X120" s="14"/>
      <c r="Y120" s="14"/>
    </row>
  </sheetData>
  <mergeCells count="11">
    <mergeCell ref="W3:Z3"/>
    <mergeCell ref="A1:Z1"/>
    <mergeCell ref="A3:B3"/>
    <mergeCell ref="C3:D3"/>
    <mergeCell ref="F3:J3"/>
    <mergeCell ref="L3:N3"/>
    <mergeCell ref="O3:O4"/>
    <mergeCell ref="P3:P4"/>
    <mergeCell ref="Q3:S3"/>
    <mergeCell ref="T3:U3"/>
    <mergeCell ref="V3:V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7" orientation="landscape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4"/>
  <sheetViews>
    <sheetView view="pageBreakPreview" zoomScale="85" zoomScaleNormal="100" zoomScaleSheetLayoutView="85" workbookViewId="0">
      <pane ySplit="5" topLeftCell="A17" activePane="bottomLeft" state="frozen"/>
      <selection pane="bottomLeft" activeCell="M17" sqref="M17"/>
    </sheetView>
  </sheetViews>
  <sheetFormatPr defaultRowHeight="16.5" x14ac:dyDescent="0.3"/>
  <cols>
    <col min="1" max="2" width="3.875" style="1" customWidth="1"/>
    <col min="3" max="3" width="7" style="1" customWidth="1"/>
    <col min="4" max="4" width="7" style="6" customWidth="1"/>
    <col min="5" max="5" width="7" style="134" hidden="1" customWidth="1"/>
    <col min="6" max="7" width="7" style="1" customWidth="1"/>
    <col min="8" max="8" width="7" style="6" customWidth="1"/>
    <col min="9" max="10" width="6.125" style="6" customWidth="1"/>
    <col min="11" max="11" width="6.125" style="134" hidden="1" customWidth="1"/>
    <col min="12" max="13" width="7" style="1" customWidth="1"/>
    <col min="14" max="14" width="7" style="6" customWidth="1"/>
    <col min="15" max="15" width="7" style="1" customWidth="1"/>
    <col min="16" max="16" width="7.625" style="11" customWidth="1"/>
    <col min="17" max="17" width="6" style="11" customWidth="1"/>
    <col min="18" max="18" width="6.125" style="11" customWidth="1"/>
    <col min="19" max="19" width="6.5" style="11" customWidth="1"/>
    <col min="20" max="21" width="6.5" customWidth="1"/>
    <col min="22" max="22" width="8.75" customWidth="1"/>
    <col min="23" max="25" width="11" style="1" customWidth="1"/>
    <col min="26" max="26" width="14.125" customWidth="1"/>
    <col min="29" max="29" width="11.125" bestFit="1" customWidth="1"/>
  </cols>
  <sheetData>
    <row r="1" spans="1:28" ht="24.75" customHeight="1" x14ac:dyDescent="0.3">
      <c r="A1" s="150" t="s">
        <v>59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8" s="8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W2" s="14"/>
      <c r="X2" s="14"/>
      <c r="Y2" s="14"/>
    </row>
    <row r="3" spans="1:28" ht="23.25" customHeight="1" x14ac:dyDescent="0.3">
      <c r="A3" s="152" t="s">
        <v>8</v>
      </c>
      <c r="B3" s="152"/>
      <c r="C3" s="152" t="s">
        <v>9</v>
      </c>
      <c r="D3" s="152"/>
      <c r="E3" s="133"/>
      <c r="F3" s="152" t="s">
        <v>10</v>
      </c>
      <c r="G3" s="152"/>
      <c r="H3" s="152"/>
      <c r="I3" s="152"/>
      <c r="J3" s="152"/>
      <c r="K3" s="133"/>
      <c r="L3" s="152" t="s">
        <v>11</v>
      </c>
      <c r="M3" s="152"/>
      <c r="N3" s="152"/>
      <c r="O3" s="152" t="s">
        <v>12</v>
      </c>
      <c r="P3" s="153" t="s">
        <v>13</v>
      </c>
      <c r="Q3" s="154" t="s">
        <v>14</v>
      </c>
      <c r="R3" s="154"/>
      <c r="S3" s="154"/>
      <c r="T3" s="149" t="s">
        <v>21</v>
      </c>
      <c r="U3" s="149"/>
      <c r="V3" s="155" t="s">
        <v>50</v>
      </c>
      <c r="W3" s="149" t="s">
        <v>22</v>
      </c>
      <c r="X3" s="149"/>
      <c r="Y3" s="149"/>
      <c r="Z3" s="149"/>
    </row>
    <row r="4" spans="1:28" ht="23.25" customHeight="1" x14ac:dyDescent="0.3">
      <c r="A4" s="112" t="s">
        <v>39</v>
      </c>
      <c r="B4" s="112" t="s">
        <v>40</v>
      </c>
      <c r="C4" s="112" t="s">
        <v>15</v>
      </c>
      <c r="D4" s="5" t="s">
        <v>0</v>
      </c>
      <c r="E4" s="125"/>
      <c r="F4" s="112" t="s">
        <v>15</v>
      </c>
      <c r="G4" s="112" t="s">
        <v>16</v>
      </c>
      <c r="H4" s="5" t="s">
        <v>0</v>
      </c>
      <c r="I4" s="45" t="s">
        <v>41</v>
      </c>
      <c r="J4" s="45" t="s">
        <v>42</v>
      </c>
      <c r="K4" s="125"/>
      <c r="L4" s="112" t="s">
        <v>15</v>
      </c>
      <c r="M4" s="112" t="s">
        <v>16</v>
      </c>
      <c r="N4" s="5" t="s">
        <v>0</v>
      </c>
      <c r="O4" s="152"/>
      <c r="P4" s="153"/>
      <c r="Q4" s="45" t="s">
        <v>37</v>
      </c>
      <c r="R4" s="45" t="s">
        <v>30</v>
      </c>
      <c r="S4" s="47" t="s">
        <v>38</v>
      </c>
      <c r="T4" s="111" t="s">
        <v>46</v>
      </c>
      <c r="U4" s="111" t="s">
        <v>47</v>
      </c>
      <c r="V4" s="149"/>
      <c r="W4" s="111" t="s">
        <v>30</v>
      </c>
      <c r="X4" s="111" t="s">
        <v>31</v>
      </c>
      <c r="Y4" s="111" t="s">
        <v>29</v>
      </c>
      <c r="Z4" s="33" t="s">
        <v>58</v>
      </c>
    </row>
    <row r="5" spans="1:28" ht="33.75" hidden="1" customHeight="1" thickTop="1" x14ac:dyDescent="0.3">
      <c r="A5" s="112">
        <v>1</v>
      </c>
      <c r="B5" s="112" t="s">
        <v>55</v>
      </c>
      <c r="C5" s="112"/>
      <c r="D5" s="5"/>
      <c r="E5" s="125"/>
      <c r="F5" s="112"/>
      <c r="G5" s="112"/>
      <c r="H5" s="5"/>
      <c r="I5" s="45"/>
      <c r="J5" s="45"/>
      <c r="K5" s="125"/>
      <c r="L5" s="112"/>
      <c r="M5" s="112"/>
      <c r="N5" s="5"/>
      <c r="O5" s="112"/>
      <c r="P5" s="113"/>
      <c r="Q5" s="45"/>
      <c r="R5" s="45"/>
      <c r="S5" s="47"/>
      <c r="T5" s="111"/>
      <c r="U5" s="111"/>
      <c r="V5" s="111"/>
      <c r="W5" s="111"/>
      <c r="X5" s="111"/>
      <c r="Y5" s="111"/>
      <c r="Z5" s="115"/>
    </row>
    <row r="6" spans="1:28" ht="33.75" hidden="1" customHeight="1" x14ac:dyDescent="0.3">
      <c r="A6" s="112">
        <v>2</v>
      </c>
      <c r="B6" s="112" t="s">
        <v>56</v>
      </c>
      <c r="C6" s="112"/>
      <c r="D6" s="5">
        <f>C6</f>
        <v>0</v>
      </c>
      <c r="E6" s="125"/>
      <c r="F6" s="112"/>
      <c r="G6" s="112"/>
      <c r="H6" s="5">
        <f>F6+G6</f>
        <v>0</v>
      </c>
      <c r="I6" s="45"/>
      <c r="J6" s="45">
        <f>H6-I6</f>
        <v>0</v>
      </c>
      <c r="K6" s="125"/>
      <c r="L6" s="112"/>
      <c r="M6" s="112"/>
      <c r="N6" s="5">
        <f>L6+M6</f>
        <v>0</v>
      </c>
      <c r="O6" s="112">
        <f>D6+H6+N6</f>
        <v>0</v>
      </c>
      <c r="P6" s="113">
        <f>G6+M6</f>
        <v>0</v>
      </c>
      <c r="Q6" s="45"/>
      <c r="R6" s="33"/>
      <c r="S6" s="47">
        <f>Q6+R6</f>
        <v>0</v>
      </c>
      <c r="T6" s="111"/>
      <c r="U6" s="111"/>
      <c r="V6" s="111"/>
      <c r="W6" s="108"/>
      <c r="X6" s="108"/>
      <c r="Y6" s="108"/>
      <c r="Z6" s="115"/>
    </row>
    <row r="7" spans="1:28" ht="33.75" customHeight="1" x14ac:dyDescent="0.3">
      <c r="A7" s="112">
        <v>3</v>
      </c>
      <c r="B7" s="112" t="s">
        <v>2</v>
      </c>
      <c r="C7" s="112">
        <v>90</v>
      </c>
      <c r="D7" s="5">
        <f t="shared" ref="D7:D40" si="0">C7</f>
        <v>90</v>
      </c>
      <c r="E7" s="125">
        <v>3</v>
      </c>
      <c r="F7" s="112">
        <v>595</v>
      </c>
      <c r="G7" s="112">
        <v>59</v>
      </c>
      <c r="H7" s="5">
        <f t="shared" ref="H7:H40" si="1">F7+G7</f>
        <v>654</v>
      </c>
      <c r="I7" s="45">
        <v>330</v>
      </c>
      <c r="J7" s="45">
        <f t="shared" ref="J7:J40" si="2">H7-I7</f>
        <v>324</v>
      </c>
      <c r="K7" s="125"/>
      <c r="L7" s="112">
        <v>275</v>
      </c>
      <c r="M7" s="112">
        <v>24</v>
      </c>
      <c r="N7" s="5">
        <f t="shared" ref="N7:N40" si="3">L7+M7</f>
        <v>299</v>
      </c>
      <c r="O7" s="112">
        <f t="shared" ref="O7:O35" si="4">D7+H7+N7</f>
        <v>1043</v>
      </c>
      <c r="P7" s="113">
        <f t="shared" ref="P7:P35" si="5">G7+M7</f>
        <v>83</v>
      </c>
      <c r="Q7" s="45">
        <v>7</v>
      </c>
      <c r="R7" s="33">
        <v>130</v>
      </c>
      <c r="S7" s="47">
        <f t="shared" ref="S7:S40" si="6">Q7+R7</f>
        <v>137</v>
      </c>
      <c r="T7" s="111">
        <v>24</v>
      </c>
      <c r="U7" s="111"/>
      <c r="V7" s="111"/>
      <c r="W7" s="108">
        <v>278500</v>
      </c>
      <c r="X7" s="108">
        <v>857500</v>
      </c>
      <c r="Y7" s="108">
        <v>16500</v>
      </c>
      <c r="Z7" s="128">
        <f>W7+X7+Y7</f>
        <v>1152500</v>
      </c>
    </row>
    <row r="8" spans="1:28" s="103" customFormat="1" ht="33.75" customHeight="1" x14ac:dyDescent="0.3">
      <c r="A8" s="112">
        <v>4</v>
      </c>
      <c r="B8" s="112" t="s">
        <v>3</v>
      </c>
      <c r="C8" s="112">
        <v>86</v>
      </c>
      <c r="D8" s="5">
        <f t="shared" si="0"/>
        <v>86</v>
      </c>
      <c r="E8" s="125">
        <v>3</v>
      </c>
      <c r="F8" s="112">
        <v>572</v>
      </c>
      <c r="G8" s="112">
        <v>78</v>
      </c>
      <c r="H8" s="5">
        <f t="shared" si="1"/>
        <v>650</v>
      </c>
      <c r="I8" s="45">
        <v>352</v>
      </c>
      <c r="J8" s="45">
        <f t="shared" si="2"/>
        <v>298</v>
      </c>
      <c r="K8" s="125"/>
      <c r="L8" s="112">
        <v>200</v>
      </c>
      <c r="M8" s="112">
        <v>14</v>
      </c>
      <c r="N8" s="5">
        <f t="shared" si="3"/>
        <v>214</v>
      </c>
      <c r="O8" s="112">
        <f t="shared" si="4"/>
        <v>950</v>
      </c>
      <c r="P8" s="113">
        <f t="shared" si="5"/>
        <v>92</v>
      </c>
      <c r="Q8" s="45">
        <v>4</v>
      </c>
      <c r="R8" s="101">
        <v>143</v>
      </c>
      <c r="S8" s="47">
        <f t="shared" si="6"/>
        <v>147</v>
      </c>
      <c r="T8" s="102"/>
      <c r="U8" s="102">
        <v>3</v>
      </c>
      <c r="V8" s="102"/>
      <c r="W8" s="108">
        <v>310000</v>
      </c>
      <c r="X8" s="108">
        <v>850600</v>
      </c>
      <c r="Y8" s="108">
        <v>3000</v>
      </c>
      <c r="Z8" s="128">
        <f t="shared" ref="Z8:Z40" si="7">W8+X8+Y8</f>
        <v>1163600</v>
      </c>
      <c r="AB8" s="103" t="s">
        <v>61</v>
      </c>
    </row>
    <row r="9" spans="1:28" s="103" customFormat="1" ht="33.75" customHeight="1" x14ac:dyDescent="0.3">
      <c r="A9" s="112">
        <v>5</v>
      </c>
      <c r="B9" s="112" t="s">
        <v>4</v>
      </c>
      <c r="C9" s="112">
        <v>83</v>
      </c>
      <c r="D9" s="5">
        <f t="shared" si="0"/>
        <v>83</v>
      </c>
      <c r="E9" s="125">
        <v>3</v>
      </c>
      <c r="F9" s="112">
        <v>548</v>
      </c>
      <c r="G9" s="112">
        <v>79</v>
      </c>
      <c r="H9" s="5">
        <f t="shared" si="1"/>
        <v>627</v>
      </c>
      <c r="I9" s="45">
        <v>229</v>
      </c>
      <c r="J9" s="45">
        <f t="shared" si="2"/>
        <v>398</v>
      </c>
      <c r="K9" s="125"/>
      <c r="L9" s="112">
        <v>215</v>
      </c>
      <c r="M9" s="112">
        <v>12</v>
      </c>
      <c r="N9" s="5">
        <f t="shared" si="3"/>
        <v>227</v>
      </c>
      <c r="O9" s="112">
        <f t="shared" si="4"/>
        <v>937</v>
      </c>
      <c r="P9" s="113">
        <f t="shared" si="5"/>
        <v>91</v>
      </c>
      <c r="Q9" s="45">
        <v>7</v>
      </c>
      <c r="R9" s="101">
        <v>67</v>
      </c>
      <c r="S9" s="47">
        <f t="shared" si="6"/>
        <v>74</v>
      </c>
      <c r="T9" s="102">
        <v>5</v>
      </c>
      <c r="U9" s="102">
        <v>7</v>
      </c>
      <c r="V9" s="102"/>
      <c r="W9" s="108">
        <v>166000</v>
      </c>
      <c r="X9" s="108">
        <f>2500+1067700</f>
        <v>1070200</v>
      </c>
      <c r="Y9" s="108">
        <v>9500</v>
      </c>
      <c r="Z9" s="128">
        <f t="shared" si="7"/>
        <v>1245700</v>
      </c>
    </row>
    <row r="10" spans="1:28" ht="33.75" customHeight="1" x14ac:dyDescent="0.3">
      <c r="A10" s="112">
        <v>6</v>
      </c>
      <c r="B10" s="112" t="s">
        <v>5</v>
      </c>
      <c r="C10" s="112">
        <v>93</v>
      </c>
      <c r="D10" s="5">
        <f t="shared" si="0"/>
        <v>93</v>
      </c>
      <c r="E10" s="125">
        <v>1</v>
      </c>
      <c r="F10" s="112">
        <v>624</v>
      </c>
      <c r="G10" s="112">
        <v>79</v>
      </c>
      <c r="H10" s="5">
        <f t="shared" si="1"/>
        <v>703</v>
      </c>
      <c r="I10" s="45">
        <v>359</v>
      </c>
      <c r="J10" s="45">
        <f t="shared" si="2"/>
        <v>344</v>
      </c>
      <c r="K10" s="125"/>
      <c r="L10" s="112">
        <v>171</v>
      </c>
      <c r="M10" s="112">
        <v>28</v>
      </c>
      <c r="N10" s="5">
        <f t="shared" si="3"/>
        <v>199</v>
      </c>
      <c r="O10" s="112">
        <f t="shared" si="4"/>
        <v>995</v>
      </c>
      <c r="P10" s="113">
        <f t="shared" si="5"/>
        <v>107</v>
      </c>
      <c r="Q10" s="45">
        <v>15</v>
      </c>
      <c r="R10" s="33">
        <v>85</v>
      </c>
      <c r="S10" s="47">
        <f t="shared" si="6"/>
        <v>100</v>
      </c>
      <c r="T10" s="111"/>
      <c r="U10" s="111">
        <v>12</v>
      </c>
      <c r="V10" s="111"/>
      <c r="W10" s="108">
        <v>191500</v>
      </c>
      <c r="X10" s="108">
        <f>4500+912900</f>
        <v>917400</v>
      </c>
      <c r="Y10" s="108">
        <v>14000</v>
      </c>
      <c r="Z10" s="128">
        <f t="shared" si="7"/>
        <v>1122900</v>
      </c>
    </row>
    <row r="11" spans="1:28" ht="33.75" customHeight="1" x14ac:dyDescent="0.3">
      <c r="A11" s="112">
        <v>7</v>
      </c>
      <c r="B11" s="112" t="s">
        <v>6</v>
      </c>
      <c r="C11" s="112">
        <v>85</v>
      </c>
      <c r="D11" s="5">
        <f t="shared" si="0"/>
        <v>85</v>
      </c>
      <c r="E11" s="125">
        <v>3</v>
      </c>
      <c r="F11" s="112">
        <v>483</v>
      </c>
      <c r="G11" s="112">
        <v>73</v>
      </c>
      <c r="H11" s="5">
        <f t="shared" si="1"/>
        <v>556</v>
      </c>
      <c r="I11" s="45">
        <v>306</v>
      </c>
      <c r="J11" s="45">
        <f t="shared" si="2"/>
        <v>250</v>
      </c>
      <c r="K11" s="125"/>
      <c r="L11" s="112">
        <v>121</v>
      </c>
      <c r="M11" s="112">
        <v>17</v>
      </c>
      <c r="N11" s="5">
        <f t="shared" si="3"/>
        <v>138</v>
      </c>
      <c r="O11" s="112">
        <f t="shared" si="4"/>
        <v>779</v>
      </c>
      <c r="P11" s="113">
        <f t="shared" si="5"/>
        <v>90</v>
      </c>
      <c r="Q11" s="45">
        <v>11</v>
      </c>
      <c r="R11" s="33">
        <v>115</v>
      </c>
      <c r="S11" s="47">
        <f t="shared" si="6"/>
        <v>126</v>
      </c>
      <c r="T11" s="111"/>
      <c r="U11" s="111">
        <v>8</v>
      </c>
      <c r="V11" s="111"/>
      <c r="W11" s="108">
        <v>234000</v>
      </c>
      <c r="X11" s="108">
        <v>848400</v>
      </c>
      <c r="Y11" s="108">
        <v>4500</v>
      </c>
      <c r="Z11" s="128">
        <f t="shared" si="7"/>
        <v>1086900</v>
      </c>
    </row>
    <row r="12" spans="1:28" ht="33.75" hidden="1" customHeight="1" x14ac:dyDescent="0.3">
      <c r="A12" s="112">
        <v>8</v>
      </c>
      <c r="B12" s="112" t="s">
        <v>7</v>
      </c>
      <c r="C12" s="112"/>
      <c r="D12" s="5">
        <f t="shared" si="0"/>
        <v>0</v>
      </c>
      <c r="E12" s="125"/>
      <c r="F12" s="112"/>
      <c r="G12" s="112"/>
      <c r="H12" s="5">
        <f t="shared" si="1"/>
        <v>0</v>
      </c>
      <c r="I12" s="45"/>
      <c r="J12" s="45">
        <f t="shared" si="2"/>
        <v>0</v>
      </c>
      <c r="K12" s="125"/>
      <c r="L12" s="112"/>
      <c r="M12" s="112"/>
      <c r="N12" s="5">
        <f t="shared" si="3"/>
        <v>0</v>
      </c>
      <c r="O12" s="112">
        <f t="shared" si="4"/>
        <v>0</v>
      </c>
      <c r="P12" s="113">
        <f t="shared" si="5"/>
        <v>0</v>
      </c>
      <c r="Q12" s="45"/>
      <c r="R12" s="33"/>
      <c r="S12" s="47">
        <f t="shared" si="6"/>
        <v>0</v>
      </c>
      <c r="T12" s="111"/>
      <c r="U12" s="111"/>
      <c r="V12" s="111"/>
      <c r="W12" s="108"/>
      <c r="X12" s="108"/>
      <c r="Y12" s="108"/>
      <c r="Z12" s="128">
        <f t="shared" si="7"/>
        <v>0</v>
      </c>
    </row>
    <row r="13" spans="1:28" ht="33.75" hidden="1" customHeight="1" x14ac:dyDescent="0.3">
      <c r="A13" s="112">
        <v>9</v>
      </c>
      <c r="B13" s="112" t="s">
        <v>1</v>
      </c>
      <c r="C13" s="112"/>
      <c r="D13" s="5">
        <f t="shared" si="0"/>
        <v>0</v>
      </c>
      <c r="E13" s="125"/>
      <c r="F13" s="112"/>
      <c r="G13" s="112"/>
      <c r="H13" s="5">
        <f t="shared" si="1"/>
        <v>0</v>
      </c>
      <c r="I13" s="45"/>
      <c r="J13" s="45">
        <f t="shared" si="2"/>
        <v>0</v>
      </c>
      <c r="K13" s="125"/>
      <c r="L13" s="112"/>
      <c r="M13" s="112"/>
      <c r="N13" s="5">
        <f t="shared" si="3"/>
        <v>0</v>
      </c>
      <c r="O13" s="112">
        <f t="shared" si="4"/>
        <v>0</v>
      </c>
      <c r="P13" s="113">
        <f t="shared" si="5"/>
        <v>0</v>
      </c>
      <c r="Q13" s="45"/>
      <c r="R13" s="33"/>
      <c r="S13" s="47">
        <f t="shared" si="6"/>
        <v>0</v>
      </c>
      <c r="T13" s="111"/>
      <c r="U13" s="111"/>
      <c r="V13" s="111"/>
      <c r="W13" s="108"/>
      <c r="X13" s="108"/>
      <c r="Y13" s="108"/>
      <c r="Z13" s="128">
        <f t="shared" si="7"/>
        <v>0</v>
      </c>
    </row>
    <row r="14" spans="1:28" s="126" customFormat="1" ht="20.100000000000001" customHeight="1" x14ac:dyDescent="0.3">
      <c r="A14" s="156" t="s">
        <v>57</v>
      </c>
      <c r="B14" s="157"/>
      <c r="C14" s="129">
        <f>AVERAGE(C7:C11)</f>
        <v>87.4</v>
      </c>
      <c r="D14" s="129">
        <f t="shared" ref="D14:Z14" si="8">AVERAGE(D7:D11)</f>
        <v>87.4</v>
      </c>
      <c r="E14" s="129"/>
      <c r="F14" s="129">
        <f t="shared" si="8"/>
        <v>564.4</v>
      </c>
      <c r="G14" s="129">
        <f t="shared" si="8"/>
        <v>73.599999999999994</v>
      </c>
      <c r="H14" s="129">
        <f t="shared" si="8"/>
        <v>638</v>
      </c>
      <c r="I14" s="129">
        <f t="shared" si="8"/>
        <v>315.2</v>
      </c>
      <c r="J14" s="129">
        <f t="shared" si="8"/>
        <v>322.8</v>
      </c>
      <c r="K14" s="129"/>
      <c r="L14" s="129">
        <f t="shared" si="8"/>
        <v>196.4</v>
      </c>
      <c r="M14" s="129">
        <f t="shared" si="8"/>
        <v>19</v>
      </c>
      <c r="N14" s="129">
        <f t="shared" si="8"/>
        <v>215.4</v>
      </c>
      <c r="O14" s="129">
        <f t="shared" si="8"/>
        <v>940.8</v>
      </c>
      <c r="P14" s="129">
        <f t="shared" si="8"/>
        <v>92.6</v>
      </c>
      <c r="Q14" s="129">
        <f t="shared" si="8"/>
        <v>8.8000000000000007</v>
      </c>
      <c r="R14" s="129">
        <f t="shared" si="8"/>
        <v>108</v>
      </c>
      <c r="S14" s="129">
        <f t="shared" si="8"/>
        <v>116.8</v>
      </c>
      <c r="T14" s="129">
        <f t="shared" si="8"/>
        <v>14.5</v>
      </c>
      <c r="U14" s="129">
        <f t="shared" si="8"/>
        <v>7.5</v>
      </c>
      <c r="V14" s="129"/>
      <c r="W14" s="130">
        <f t="shared" si="8"/>
        <v>236000</v>
      </c>
      <c r="X14" s="130">
        <f t="shared" si="8"/>
        <v>908820</v>
      </c>
      <c r="Y14" s="130">
        <f t="shared" si="8"/>
        <v>9500</v>
      </c>
      <c r="Z14" s="130">
        <f t="shared" si="8"/>
        <v>1154320</v>
      </c>
    </row>
    <row r="15" spans="1:28" ht="33.75" customHeight="1" x14ac:dyDescent="0.3">
      <c r="A15" s="112">
        <v>10</v>
      </c>
      <c r="B15" s="112" t="s">
        <v>2</v>
      </c>
      <c r="C15" s="112">
        <v>97</v>
      </c>
      <c r="D15" s="5">
        <f t="shared" si="0"/>
        <v>97</v>
      </c>
      <c r="E15" s="125">
        <v>2</v>
      </c>
      <c r="F15" s="112">
        <v>666</v>
      </c>
      <c r="G15" s="112">
        <v>77</v>
      </c>
      <c r="H15" s="5">
        <f t="shared" si="1"/>
        <v>743</v>
      </c>
      <c r="I15" s="45">
        <v>400</v>
      </c>
      <c r="J15" s="45">
        <f t="shared" si="2"/>
        <v>343</v>
      </c>
      <c r="K15" s="125"/>
      <c r="L15" s="112">
        <v>263</v>
      </c>
      <c r="M15" s="112">
        <v>34</v>
      </c>
      <c r="N15" s="5">
        <f t="shared" si="3"/>
        <v>297</v>
      </c>
      <c r="O15" s="112">
        <f t="shared" si="4"/>
        <v>1137</v>
      </c>
      <c r="P15" s="113">
        <f t="shared" si="5"/>
        <v>111</v>
      </c>
      <c r="Q15" s="45">
        <v>9</v>
      </c>
      <c r="R15" s="33">
        <v>143</v>
      </c>
      <c r="S15" s="47">
        <f t="shared" si="6"/>
        <v>152</v>
      </c>
      <c r="T15" s="111">
        <v>24</v>
      </c>
      <c r="U15" s="111"/>
      <c r="V15" s="111"/>
      <c r="W15" s="108">
        <v>236500</v>
      </c>
      <c r="X15" s="108">
        <f>5000+868400</f>
        <v>873400</v>
      </c>
      <c r="Y15" s="108">
        <v>1000</v>
      </c>
      <c r="Z15" s="122">
        <f t="shared" si="7"/>
        <v>1110900</v>
      </c>
    </row>
    <row r="16" spans="1:28" ht="33.75" customHeight="1" x14ac:dyDescent="0.3">
      <c r="A16" s="112">
        <v>11</v>
      </c>
      <c r="B16" s="112" t="s">
        <v>3</v>
      </c>
      <c r="C16" s="112">
        <v>85</v>
      </c>
      <c r="D16" s="5">
        <f t="shared" si="0"/>
        <v>85</v>
      </c>
      <c r="E16" s="125"/>
      <c r="F16" s="112">
        <v>564</v>
      </c>
      <c r="G16" s="112">
        <v>82</v>
      </c>
      <c r="H16" s="5">
        <f t="shared" si="1"/>
        <v>646</v>
      </c>
      <c r="I16" s="45">
        <v>295</v>
      </c>
      <c r="J16" s="45">
        <f t="shared" si="2"/>
        <v>351</v>
      </c>
      <c r="K16" s="125"/>
      <c r="L16" s="112">
        <v>225</v>
      </c>
      <c r="M16" s="112">
        <v>26</v>
      </c>
      <c r="N16" s="5">
        <f t="shared" si="3"/>
        <v>251</v>
      </c>
      <c r="O16" s="112">
        <f t="shared" si="4"/>
        <v>982</v>
      </c>
      <c r="P16" s="113">
        <f t="shared" si="5"/>
        <v>108</v>
      </c>
      <c r="Q16" s="45">
        <v>7</v>
      </c>
      <c r="R16" s="33">
        <v>101</v>
      </c>
      <c r="S16" s="47">
        <f t="shared" si="6"/>
        <v>108</v>
      </c>
      <c r="T16" s="111"/>
      <c r="U16" s="111">
        <v>5</v>
      </c>
      <c r="V16" s="111"/>
      <c r="W16" s="108">
        <v>226200</v>
      </c>
      <c r="X16" s="108">
        <v>932000</v>
      </c>
      <c r="Y16" s="108">
        <v>23500</v>
      </c>
      <c r="Z16" s="122">
        <f t="shared" si="7"/>
        <v>1181700</v>
      </c>
    </row>
    <row r="17" spans="1:29" ht="33.75" customHeight="1" x14ac:dyDescent="0.3">
      <c r="A17" s="112">
        <v>12</v>
      </c>
      <c r="B17" s="112" t="s">
        <v>4</v>
      </c>
      <c r="C17" s="112">
        <v>83</v>
      </c>
      <c r="D17" s="5">
        <f t="shared" si="0"/>
        <v>83</v>
      </c>
      <c r="E17" s="125"/>
      <c r="F17" s="112">
        <v>530</v>
      </c>
      <c r="G17" s="112">
        <v>83</v>
      </c>
      <c r="H17" s="5">
        <f t="shared" si="1"/>
        <v>613</v>
      </c>
      <c r="I17" s="45">
        <v>267</v>
      </c>
      <c r="J17" s="45">
        <f t="shared" si="2"/>
        <v>346</v>
      </c>
      <c r="K17" s="125"/>
      <c r="L17" s="112">
        <v>244</v>
      </c>
      <c r="M17" s="112">
        <v>23</v>
      </c>
      <c r="N17" s="5">
        <f t="shared" si="3"/>
        <v>267</v>
      </c>
      <c r="O17" s="112">
        <f t="shared" si="4"/>
        <v>963</v>
      </c>
      <c r="P17" s="113">
        <f t="shared" si="5"/>
        <v>106</v>
      </c>
      <c r="Q17" s="45">
        <v>7</v>
      </c>
      <c r="R17" s="33">
        <v>97</v>
      </c>
      <c r="S17" s="47">
        <f t="shared" si="6"/>
        <v>104</v>
      </c>
      <c r="T17" s="111"/>
      <c r="U17" s="111">
        <v>5</v>
      </c>
      <c r="V17" s="111"/>
      <c r="W17" s="108">
        <v>268900</v>
      </c>
      <c r="X17" s="108">
        <v>892700</v>
      </c>
      <c r="Y17" s="108">
        <v>11500</v>
      </c>
      <c r="Z17" s="122">
        <f t="shared" si="7"/>
        <v>1173100</v>
      </c>
    </row>
    <row r="18" spans="1:29" ht="33.75" customHeight="1" x14ac:dyDescent="0.3">
      <c r="A18" s="112">
        <v>13</v>
      </c>
      <c r="B18" s="112" t="s">
        <v>5</v>
      </c>
      <c r="C18" s="112">
        <v>91</v>
      </c>
      <c r="D18" s="5">
        <f t="shared" si="0"/>
        <v>91</v>
      </c>
      <c r="E18" s="125">
        <v>1</v>
      </c>
      <c r="F18" s="112">
        <v>566</v>
      </c>
      <c r="G18" s="112">
        <v>105</v>
      </c>
      <c r="H18" s="5">
        <f t="shared" si="1"/>
        <v>671</v>
      </c>
      <c r="I18" s="45">
        <v>374</v>
      </c>
      <c r="J18" s="45">
        <f>H18-I18</f>
        <v>297</v>
      </c>
      <c r="K18" s="125"/>
      <c r="L18" s="112">
        <v>217</v>
      </c>
      <c r="M18" s="112">
        <v>38</v>
      </c>
      <c r="N18" s="5">
        <f t="shared" si="3"/>
        <v>255</v>
      </c>
      <c r="O18" s="112">
        <f t="shared" si="4"/>
        <v>1017</v>
      </c>
      <c r="P18" s="113">
        <f t="shared" si="5"/>
        <v>143</v>
      </c>
      <c r="Q18" s="45">
        <v>18</v>
      </c>
      <c r="R18" s="45">
        <v>111</v>
      </c>
      <c r="S18" s="47">
        <f t="shared" si="6"/>
        <v>129</v>
      </c>
      <c r="T18" s="111"/>
      <c r="U18" s="111">
        <v>7</v>
      </c>
      <c r="V18" s="111"/>
      <c r="W18" s="108">
        <v>211500</v>
      </c>
      <c r="X18" s="108">
        <v>737500</v>
      </c>
      <c r="Y18" s="108">
        <v>52000</v>
      </c>
      <c r="Z18" s="122">
        <f t="shared" si="7"/>
        <v>1001000</v>
      </c>
      <c r="AA18" s="131" t="s">
        <v>60</v>
      </c>
    </row>
    <row r="19" spans="1:29" ht="33.75" customHeight="1" x14ac:dyDescent="0.3">
      <c r="A19" s="112">
        <v>14</v>
      </c>
      <c r="B19" s="112" t="s">
        <v>6</v>
      </c>
      <c r="C19" s="112">
        <v>91</v>
      </c>
      <c r="D19" s="5">
        <f t="shared" si="0"/>
        <v>91</v>
      </c>
      <c r="E19" s="125"/>
      <c r="F19" s="112">
        <v>477</v>
      </c>
      <c r="G19" s="112">
        <v>83</v>
      </c>
      <c r="H19" s="5">
        <f t="shared" si="1"/>
        <v>560</v>
      </c>
      <c r="I19" s="45">
        <v>220</v>
      </c>
      <c r="J19" s="45">
        <f t="shared" si="2"/>
        <v>340</v>
      </c>
      <c r="K19" s="125"/>
      <c r="L19" s="112">
        <v>114</v>
      </c>
      <c r="M19" s="112">
        <v>15</v>
      </c>
      <c r="N19" s="5">
        <f t="shared" si="3"/>
        <v>129</v>
      </c>
      <c r="O19" s="112">
        <f t="shared" si="4"/>
        <v>780</v>
      </c>
      <c r="P19" s="113">
        <f t="shared" si="5"/>
        <v>98</v>
      </c>
      <c r="Q19" s="45">
        <v>4</v>
      </c>
      <c r="R19" s="45">
        <v>85</v>
      </c>
      <c r="S19" s="47">
        <f t="shared" si="6"/>
        <v>89</v>
      </c>
      <c r="T19" s="111">
        <v>24</v>
      </c>
      <c r="U19" s="111"/>
      <c r="V19" s="111"/>
      <c r="W19" s="108">
        <v>140500</v>
      </c>
      <c r="X19" s="108">
        <v>647000</v>
      </c>
      <c r="Y19" s="108">
        <v>38000</v>
      </c>
      <c r="Z19" s="122">
        <f t="shared" si="7"/>
        <v>825500</v>
      </c>
    </row>
    <row r="20" spans="1:29" s="132" customFormat="1" ht="20.100000000000001" customHeight="1" x14ac:dyDescent="0.3">
      <c r="A20" s="158" t="s">
        <v>57</v>
      </c>
      <c r="B20" s="159"/>
      <c r="C20" s="129">
        <f>AVERAGE(C15:C19)</f>
        <v>89.4</v>
      </c>
      <c r="D20" s="129">
        <f t="shared" ref="D20:Z20" si="9">AVERAGE(D15:D19)</f>
        <v>89.4</v>
      </c>
      <c r="E20" s="129"/>
      <c r="F20" s="129">
        <f t="shared" si="9"/>
        <v>560.6</v>
      </c>
      <c r="G20" s="129">
        <f t="shared" si="9"/>
        <v>86</v>
      </c>
      <c r="H20" s="129">
        <f t="shared" si="9"/>
        <v>646.6</v>
      </c>
      <c r="I20" s="129">
        <f t="shared" si="9"/>
        <v>311.2</v>
      </c>
      <c r="J20" s="129">
        <f t="shared" si="9"/>
        <v>335.4</v>
      </c>
      <c r="K20" s="129"/>
      <c r="L20" s="129">
        <f t="shared" si="9"/>
        <v>212.6</v>
      </c>
      <c r="M20" s="129">
        <f t="shared" si="9"/>
        <v>27.2</v>
      </c>
      <c r="N20" s="129">
        <f t="shared" si="9"/>
        <v>239.8</v>
      </c>
      <c r="O20" s="129">
        <f t="shared" si="9"/>
        <v>975.8</v>
      </c>
      <c r="P20" s="129">
        <f t="shared" si="9"/>
        <v>113.2</v>
      </c>
      <c r="Q20" s="129">
        <f t="shared" si="9"/>
        <v>9</v>
      </c>
      <c r="R20" s="129">
        <f t="shared" si="9"/>
        <v>107.4</v>
      </c>
      <c r="S20" s="129">
        <f t="shared" si="9"/>
        <v>116.4</v>
      </c>
      <c r="T20" s="129">
        <f t="shared" si="9"/>
        <v>24</v>
      </c>
      <c r="U20" s="129">
        <f t="shared" si="9"/>
        <v>5.666666666666667</v>
      </c>
      <c r="V20" s="129"/>
      <c r="W20" s="130">
        <f t="shared" si="9"/>
        <v>216720</v>
      </c>
      <c r="X20" s="130">
        <f t="shared" si="9"/>
        <v>816520</v>
      </c>
      <c r="Y20" s="130">
        <f t="shared" si="9"/>
        <v>25200</v>
      </c>
      <c r="Z20" s="130">
        <f t="shared" si="9"/>
        <v>1058440</v>
      </c>
    </row>
    <row r="21" spans="1:29" ht="33.75" hidden="1" customHeight="1" x14ac:dyDescent="0.3">
      <c r="A21" s="112"/>
      <c r="B21" s="112"/>
      <c r="C21" s="112"/>
      <c r="D21" s="5"/>
      <c r="E21" s="125"/>
      <c r="F21" s="112"/>
      <c r="G21" s="112"/>
      <c r="H21" s="5"/>
      <c r="I21" s="45"/>
      <c r="J21" s="45"/>
      <c r="K21" s="125"/>
      <c r="L21" s="112"/>
      <c r="M21" s="112"/>
      <c r="N21" s="5"/>
      <c r="O21" s="112"/>
      <c r="P21" s="113"/>
      <c r="Q21" s="45"/>
      <c r="R21" s="45"/>
      <c r="S21" s="47"/>
      <c r="T21" s="111"/>
      <c r="U21" s="111"/>
      <c r="V21" s="111"/>
      <c r="W21" s="108"/>
      <c r="X21" s="108"/>
      <c r="Y21" s="108"/>
      <c r="Z21" s="122">
        <f t="shared" si="7"/>
        <v>0</v>
      </c>
    </row>
    <row r="22" spans="1:29" ht="33.75" hidden="1" customHeight="1" x14ac:dyDescent="0.3">
      <c r="A22" s="112">
        <v>15</v>
      </c>
      <c r="B22" s="112" t="s">
        <v>7</v>
      </c>
      <c r="C22" s="112"/>
      <c r="D22" s="5">
        <f t="shared" si="0"/>
        <v>0</v>
      </c>
      <c r="E22" s="125"/>
      <c r="F22" s="112"/>
      <c r="G22" s="112"/>
      <c r="H22" s="5">
        <f t="shared" si="1"/>
        <v>0</v>
      </c>
      <c r="I22" s="45"/>
      <c r="J22" s="45">
        <f t="shared" si="2"/>
        <v>0</v>
      </c>
      <c r="K22" s="125"/>
      <c r="L22" s="112"/>
      <c r="M22" s="112"/>
      <c r="N22" s="5">
        <f t="shared" si="3"/>
        <v>0</v>
      </c>
      <c r="O22" s="112">
        <f t="shared" si="4"/>
        <v>0</v>
      </c>
      <c r="P22" s="113">
        <f t="shared" si="5"/>
        <v>0</v>
      </c>
      <c r="Q22" s="45"/>
      <c r="R22" s="45"/>
      <c r="S22" s="47">
        <f t="shared" si="6"/>
        <v>0</v>
      </c>
      <c r="T22" s="111"/>
      <c r="U22" s="111"/>
      <c r="V22" s="111"/>
      <c r="W22" s="108"/>
      <c r="X22" s="108"/>
      <c r="Y22" s="108"/>
      <c r="Z22" s="122">
        <f t="shared" si="7"/>
        <v>0</v>
      </c>
    </row>
    <row r="23" spans="1:29" ht="33.75" hidden="1" customHeight="1" x14ac:dyDescent="0.3">
      <c r="A23" s="112">
        <v>16</v>
      </c>
      <c r="B23" s="112" t="s">
        <v>1</v>
      </c>
      <c r="C23" s="112"/>
      <c r="D23" s="5">
        <f t="shared" si="0"/>
        <v>0</v>
      </c>
      <c r="E23" s="125"/>
      <c r="F23" s="112"/>
      <c r="G23" s="112"/>
      <c r="H23" s="5">
        <f t="shared" si="1"/>
        <v>0</v>
      </c>
      <c r="I23" s="45"/>
      <c r="J23" s="45">
        <f t="shared" si="2"/>
        <v>0</v>
      </c>
      <c r="K23" s="125"/>
      <c r="L23" s="112"/>
      <c r="M23" s="112"/>
      <c r="N23" s="5">
        <f t="shared" si="3"/>
        <v>0</v>
      </c>
      <c r="O23" s="112">
        <f t="shared" si="4"/>
        <v>0</v>
      </c>
      <c r="P23" s="113">
        <f t="shared" si="5"/>
        <v>0</v>
      </c>
      <c r="Q23" s="45"/>
      <c r="R23" s="45"/>
      <c r="S23" s="47">
        <f t="shared" si="6"/>
        <v>0</v>
      </c>
      <c r="T23" s="111"/>
      <c r="U23" s="111"/>
      <c r="V23" s="111"/>
      <c r="W23" s="108"/>
      <c r="X23" s="108"/>
      <c r="Y23" s="108"/>
      <c r="Z23" s="122">
        <f t="shared" si="7"/>
        <v>0</v>
      </c>
    </row>
    <row r="24" spans="1:29" ht="33.75" customHeight="1" x14ac:dyDescent="0.3">
      <c r="A24" s="112">
        <v>17</v>
      </c>
      <c r="B24" s="112" t="s">
        <v>2</v>
      </c>
      <c r="C24" s="112">
        <v>96</v>
      </c>
      <c r="D24" s="5">
        <f t="shared" si="0"/>
        <v>96</v>
      </c>
      <c r="E24" s="125"/>
      <c r="F24" s="112">
        <v>654</v>
      </c>
      <c r="G24" s="112">
        <v>86</v>
      </c>
      <c r="H24" s="5">
        <f t="shared" si="1"/>
        <v>740</v>
      </c>
      <c r="I24" s="45">
        <v>388</v>
      </c>
      <c r="J24" s="45">
        <f t="shared" si="2"/>
        <v>352</v>
      </c>
      <c r="K24" s="125"/>
      <c r="L24" s="112">
        <v>221</v>
      </c>
      <c r="M24" s="112">
        <v>36</v>
      </c>
      <c r="N24" s="5">
        <f t="shared" si="3"/>
        <v>257</v>
      </c>
      <c r="O24" s="112">
        <f t="shared" si="4"/>
        <v>1093</v>
      </c>
      <c r="P24" s="113">
        <f t="shared" si="5"/>
        <v>122</v>
      </c>
      <c r="Q24" s="45">
        <v>10</v>
      </c>
      <c r="R24" s="45">
        <v>109</v>
      </c>
      <c r="S24" s="47">
        <f t="shared" si="6"/>
        <v>119</v>
      </c>
      <c r="T24" s="111">
        <v>24</v>
      </c>
      <c r="U24" s="111">
        <v>2</v>
      </c>
      <c r="V24" s="111"/>
      <c r="W24" s="108">
        <v>251000</v>
      </c>
      <c r="X24" s="108">
        <v>933400</v>
      </c>
      <c r="Y24" s="108">
        <v>31000</v>
      </c>
      <c r="Z24" s="122">
        <f t="shared" si="7"/>
        <v>1215400</v>
      </c>
    </row>
    <row r="25" spans="1:29" ht="33.75" customHeight="1" x14ac:dyDescent="0.3">
      <c r="A25" s="112">
        <v>18</v>
      </c>
      <c r="B25" s="112" t="s">
        <v>3</v>
      </c>
      <c r="C25" s="112">
        <v>90</v>
      </c>
      <c r="D25" s="5">
        <f t="shared" si="0"/>
        <v>90</v>
      </c>
      <c r="E25" s="125"/>
      <c r="F25" s="112">
        <v>575</v>
      </c>
      <c r="G25" s="112">
        <v>82</v>
      </c>
      <c r="H25" s="5">
        <f t="shared" si="1"/>
        <v>657</v>
      </c>
      <c r="I25" s="45">
        <v>345</v>
      </c>
      <c r="J25" s="45">
        <f t="shared" si="2"/>
        <v>312</v>
      </c>
      <c r="K25" s="125">
        <v>4</v>
      </c>
      <c r="L25" s="112">
        <v>204</v>
      </c>
      <c r="M25" s="112">
        <v>37</v>
      </c>
      <c r="N25" s="5">
        <f t="shared" si="3"/>
        <v>241</v>
      </c>
      <c r="O25" s="112">
        <f>D25+H25+N25</f>
        <v>988</v>
      </c>
      <c r="P25" s="113">
        <f t="shared" si="5"/>
        <v>119</v>
      </c>
      <c r="Q25" s="45">
        <v>5</v>
      </c>
      <c r="R25" s="45">
        <v>106</v>
      </c>
      <c r="S25" s="47">
        <f t="shared" si="6"/>
        <v>111</v>
      </c>
      <c r="T25" s="33">
        <v>9</v>
      </c>
      <c r="U25" s="33"/>
      <c r="V25" s="33"/>
      <c r="W25" s="109">
        <v>183000</v>
      </c>
      <c r="X25" s="108">
        <v>759200</v>
      </c>
      <c r="Y25" s="109">
        <v>21500</v>
      </c>
      <c r="Z25" s="122">
        <f t="shared" si="7"/>
        <v>963700</v>
      </c>
      <c r="AC25" s="31"/>
    </row>
    <row r="26" spans="1:29" ht="33.75" customHeight="1" x14ac:dyDescent="0.3">
      <c r="A26" s="112">
        <v>19</v>
      </c>
      <c r="B26" s="112" t="s">
        <v>4</v>
      </c>
      <c r="C26" s="112">
        <v>90</v>
      </c>
      <c r="D26" s="5">
        <f t="shared" si="0"/>
        <v>90</v>
      </c>
      <c r="E26" s="125"/>
      <c r="F26" s="112">
        <v>520</v>
      </c>
      <c r="G26" s="112">
        <v>120</v>
      </c>
      <c r="H26" s="5">
        <f t="shared" si="1"/>
        <v>640</v>
      </c>
      <c r="I26" s="45">
        <v>344</v>
      </c>
      <c r="J26" s="45">
        <f t="shared" si="2"/>
        <v>296</v>
      </c>
      <c r="K26" s="125"/>
      <c r="L26" s="112">
        <v>158</v>
      </c>
      <c r="M26" s="112">
        <v>31</v>
      </c>
      <c r="N26" s="5">
        <f>L26+M26</f>
        <v>189</v>
      </c>
      <c r="O26" s="112">
        <f t="shared" si="4"/>
        <v>919</v>
      </c>
      <c r="P26" s="113">
        <f t="shared" si="5"/>
        <v>151</v>
      </c>
      <c r="Q26" s="45">
        <v>12</v>
      </c>
      <c r="R26" s="45">
        <v>165</v>
      </c>
      <c r="S26" s="47">
        <f t="shared" si="6"/>
        <v>177</v>
      </c>
      <c r="T26" s="111"/>
      <c r="U26" s="111"/>
      <c r="V26" s="111"/>
      <c r="W26" s="108">
        <v>189500</v>
      </c>
      <c r="X26" s="108">
        <f>5000+931100</f>
        <v>936100</v>
      </c>
      <c r="Y26" s="108">
        <v>43000</v>
      </c>
      <c r="Z26" s="122">
        <f t="shared" si="7"/>
        <v>1168600</v>
      </c>
    </row>
    <row r="27" spans="1:29" ht="33.75" customHeight="1" x14ac:dyDescent="0.3">
      <c r="A27" s="112">
        <v>20</v>
      </c>
      <c r="B27" s="112" t="s">
        <v>5</v>
      </c>
      <c r="C27" s="112">
        <v>182</v>
      </c>
      <c r="D27" s="5">
        <f t="shared" si="0"/>
        <v>182</v>
      </c>
      <c r="E27" s="125"/>
      <c r="F27" s="112">
        <v>528</v>
      </c>
      <c r="G27" s="112">
        <v>96</v>
      </c>
      <c r="H27" s="5">
        <f t="shared" si="1"/>
        <v>624</v>
      </c>
      <c r="I27" s="45">
        <v>340</v>
      </c>
      <c r="J27" s="45">
        <f t="shared" si="2"/>
        <v>284</v>
      </c>
      <c r="K27" s="125"/>
      <c r="L27" s="135">
        <f>217+36</f>
        <v>253</v>
      </c>
      <c r="M27" s="112">
        <v>50</v>
      </c>
      <c r="N27" s="5">
        <f t="shared" si="3"/>
        <v>303</v>
      </c>
      <c r="O27" s="112">
        <f t="shared" si="4"/>
        <v>1109</v>
      </c>
      <c r="P27" s="113">
        <f t="shared" si="5"/>
        <v>146</v>
      </c>
      <c r="Q27" s="45">
        <v>4</v>
      </c>
      <c r="R27" s="45">
        <v>170</v>
      </c>
      <c r="S27" s="47">
        <f t="shared" si="6"/>
        <v>174</v>
      </c>
      <c r="T27" s="111"/>
      <c r="U27" s="111"/>
      <c r="V27" s="111"/>
      <c r="W27" s="108">
        <v>177700</v>
      </c>
      <c r="X27" s="108">
        <v>800400</v>
      </c>
      <c r="Y27" s="108">
        <v>17500</v>
      </c>
      <c r="Z27" s="122">
        <f t="shared" si="7"/>
        <v>995600</v>
      </c>
    </row>
    <row r="28" spans="1:29" ht="33.75" customHeight="1" x14ac:dyDescent="0.3">
      <c r="A28" s="112">
        <v>21</v>
      </c>
      <c r="B28" s="112" t="s">
        <v>6</v>
      </c>
      <c r="C28" s="112">
        <v>97</v>
      </c>
      <c r="D28" s="5">
        <f t="shared" si="0"/>
        <v>97</v>
      </c>
      <c r="E28" s="125"/>
      <c r="F28" s="112">
        <v>434</v>
      </c>
      <c r="G28" s="112">
        <v>87</v>
      </c>
      <c r="H28" s="5">
        <f t="shared" si="1"/>
        <v>521</v>
      </c>
      <c r="I28" s="45">
        <v>209</v>
      </c>
      <c r="J28" s="45">
        <f t="shared" si="2"/>
        <v>312</v>
      </c>
      <c r="K28" s="125"/>
      <c r="L28" s="112">
        <v>114</v>
      </c>
      <c r="M28" s="112">
        <v>24</v>
      </c>
      <c r="N28" s="5">
        <f t="shared" si="3"/>
        <v>138</v>
      </c>
      <c r="O28" s="112">
        <f t="shared" si="4"/>
        <v>756</v>
      </c>
      <c r="P28" s="113">
        <f t="shared" si="5"/>
        <v>111</v>
      </c>
      <c r="Q28" s="45">
        <v>4</v>
      </c>
      <c r="R28" s="45">
        <v>119</v>
      </c>
      <c r="S28" s="47">
        <f t="shared" si="6"/>
        <v>123</v>
      </c>
      <c r="T28" s="111"/>
      <c r="U28" s="111">
        <v>8</v>
      </c>
      <c r="V28" s="111"/>
      <c r="W28" s="108">
        <v>187000</v>
      </c>
      <c r="X28" s="108">
        <f>624500+2000</f>
        <v>626500</v>
      </c>
      <c r="Y28" s="108">
        <v>26600</v>
      </c>
      <c r="Z28" s="122">
        <f t="shared" si="7"/>
        <v>840100</v>
      </c>
    </row>
    <row r="29" spans="1:29" ht="33.75" hidden="1" customHeight="1" x14ac:dyDescent="0.3">
      <c r="A29" s="112">
        <v>22</v>
      </c>
      <c r="B29" s="112" t="s">
        <v>7</v>
      </c>
      <c r="C29" s="112"/>
      <c r="D29" s="5">
        <f t="shared" si="0"/>
        <v>0</v>
      </c>
      <c r="E29" s="125"/>
      <c r="F29" s="112"/>
      <c r="G29" s="112"/>
      <c r="H29" s="5">
        <f t="shared" si="1"/>
        <v>0</v>
      </c>
      <c r="I29" s="45"/>
      <c r="J29" s="45">
        <f t="shared" si="2"/>
        <v>0</v>
      </c>
      <c r="K29" s="125"/>
      <c r="L29" s="112"/>
      <c r="M29" s="112"/>
      <c r="N29" s="5">
        <f t="shared" si="3"/>
        <v>0</v>
      </c>
      <c r="O29" s="112">
        <f t="shared" si="4"/>
        <v>0</v>
      </c>
      <c r="P29" s="113">
        <f t="shared" si="5"/>
        <v>0</v>
      </c>
      <c r="Q29" s="45"/>
      <c r="R29" s="45"/>
      <c r="S29" s="47">
        <f t="shared" si="6"/>
        <v>0</v>
      </c>
      <c r="T29" s="111"/>
      <c r="U29" s="111"/>
      <c r="V29" s="111"/>
      <c r="W29" s="108"/>
      <c r="X29" s="108"/>
      <c r="Y29" s="108"/>
      <c r="Z29" s="122">
        <f t="shared" si="7"/>
        <v>0</v>
      </c>
    </row>
    <row r="30" spans="1:29" ht="33.75" hidden="1" customHeight="1" x14ac:dyDescent="0.3">
      <c r="A30" s="112">
        <v>23</v>
      </c>
      <c r="B30" s="112" t="s">
        <v>1</v>
      </c>
      <c r="C30" s="112"/>
      <c r="D30" s="5">
        <f t="shared" si="0"/>
        <v>0</v>
      </c>
      <c r="E30" s="125"/>
      <c r="F30" s="112"/>
      <c r="G30" s="112"/>
      <c r="H30" s="5">
        <f t="shared" si="1"/>
        <v>0</v>
      </c>
      <c r="I30" s="45"/>
      <c r="J30" s="45">
        <f t="shared" si="2"/>
        <v>0</v>
      </c>
      <c r="K30" s="125"/>
      <c r="L30" s="112"/>
      <c r="M30" s="112"/>
      <c r="N30" s="5">
        <f t="shared" si="3"/>
        <v>0</v>
      </c>
      <c r="O30" s="112">
        <f t="shared" si="4"/>
        <v>0</v>
      </c>
      <c r="P30" s="113">
        <f t="shared" si="5"/>
        <v>0</v>
      </c>
      <c r="Q30" s="45"/>
      <c r="R30" s="45"/>
      <c r="S30" s="47">
        <f t="shared" si="6"/>
        <v>0</v>
      </c>
      <c r="T30" s="111"/>
      <c r="U30" s="111"/>
      <c r="V30" s="111"/>
      <c r="W30" s="108"/>
      <c r="X30" s="108"/>
      <c r="Y30" s="108"/>
      <c r="Z30" s="122">
        <f t="shared" si="7"/>
        <v>0</v>
      </c>
    </row>
    <row r="31" spans="1:29" s="126" customFormat="1" ht="20.100000000000001" customHeight="1" x14ac:dyDescent="0.3">
      <c r="A31" s="156" t="s">
        <v>57</v>
      </c>
      <c r="B31" s="157"/>
      <c r="C31" s="125">
        <f>AVERAGE(C24:C28)</f>
        <v>111</v>
      </c>
      <c r="D31" s="125">
        <f>AVERAGE(D24:D28)</f>
        <v>111</v>
      </c>
      <c r="E31" s="125"/>
      <c r="F31" s="129">
        <f>AVERAGE(F24:F28)</f>
        <v>542.20000000000005</v>
      </c>
      <c r="G31" s="129">
        <f t="shared" ref="G31:Z31" si="10">AVERAGE(G24:G28)</f>
        <v>94.2</v>
      </c>
      <c r="H31" s="129">
        <f t="shared" si="10"/>
        <v>636.4</v>
      </c>
      <c r="I31" s="129">
        <f t="shared" si="10"/>
        <v>325.2</v>
      </c>
      <c r="J31" s="129">
        <f t="shared" si="10"/>
        <v>311.2</v>
      </c>
      <c r="K31" s="129"/>
      <c r="L31" s="129">
        <f t="shared" si="10"/>
        <v>190</v>
      </c>
      <c r="M31" s="129">
        <f t="shared" si="10"/>
        <v>35.6</v>
      </c>
      <c r="N31" s="129">
        <f t="shared" si="10"/>
        <v>225.6</v>
      </c>
      <c r="O31" s="129">
        <f t="shared" si="10"/>
        <v>973</v>
      </c>
      <c r="P31" s="129">
        <f t="shared" si="10"/>
        <v>129.80000000000001</v>
      </c>
      <c r="Q31" s="129">
        <f t="shared" si="10"/>
        <v>7</v>
      </c>
      <c r="R31" s="129">
        <f t="shared" si="10"/>
        <v>133.80000000000001</v>
      </c>
      <c r="S31" s="129">
        <f t="shared" si="10"/>
        <v>140.80000000000001</v>
      </c>
      <c r="T31" s="129">
        <f t="shared" si="10"/>
        <v>16.5</v>
      </c>
      <c r="U31" s="129">
        <f t="shared" si="10"/>
        <v>5</v>
      </c>
      <c r="V31" s="129"/>
      <c r="W31" s="130">
        <f t="shared" si="10"/>
        <v>197640</v>
      </c>
      <c r="X31" s="130">
        <f t="shared" si="10"/>
        <v>811120</v>
      </c>
      <c r="Y31" s="130">
        <f t="shared" si="10"/>
        <v>27920</v>
      </c>
      <c r="Z31" s="130">
        <f t="shared" si="10"/>
        <v>1036680</v>
      </c>
    </row>
    <row r="32" spans="1:29" ht="33.75" customHeight="1" x14ac:dyDescent="0.3">
      <c r="A32" s="112">
        <v>24</v>
      </c>
      <c r="B32" s="112" t="s">
        <v>2</v>
      </c>
      <c r="C32" s="112">
        <v>103</v>
      </c>
      <c r="D32" s="5">
        <f t="shared" si="0"/>
        <v>103</v>
      </c>
      <c r="E32" s="125"/>
      <c r="F32" s="112">
        <v>613</v>
      </c>
      <c r="G32" s="112">
        <v>119</v>
      </c>
      <c r="H32" s="5">
        <f t="shared" si="1"/>
        <v>732</v>
      </c>
      <c r="I32" s="45">
        <v>260</v>
      </c>
      <c r="J32" s="45">
        <f t="shared" si="2"/>
        <v>472</v>
      </c>
      <c r="K32" s="125"/>
      <c r="L32" s="112">
        <v>186</v>
      </c>
      <c r="M32" s="112">
        <v>38</v>
      </c>
      <c r="N32" s="5">
        <f t="shared" si="3"/>
        <v>224</v>
      </c>
      <c r="O32" s="112">
        <f t="shared" si="4"/>
        <v>1059</v>
      </c>
      <c r="P32" s="113">
        <f t="shared" si="5"/>
        <v>157</v>
      </c>
      <c r="Q32" s="45">
        <v>14</v>
      </c>
      <c r="R32" s="45">
        <v>113</v>
      </c>
      <c r="S32" s="47">
        <f t="shared" si="6"/>
        <v>127</v>
      </c>
      <c r="T32" s="111">
        <v>24</v>
      </c>
      <c r="U32" s="111">
        <v>4</v>
      </c>
      <c r="V32" s="111"/>
      <c r="W32" s="108">
        <v>190200</v>
      </c>
      <c r="X32" s="108">
        <v>796500</v>
      </c>
      <c r="Y32" s="108">
        <v>35000</v>
      </c>
      <c r="Z32" s="122">
        <f t="shared" si="7"/>
        <v>1021700</v>
      </c>
    </row>
    <row r="33" spans="1:29" ht="33.75" customHeight="1" x14ac:dyDescent="0.3">
      <c r="A33" s="112">
        <v>25</v>
      </c>
      <c r="B33" s="112" t="s">
        <v>3</v>
      </c>
      <c r="C33" s="112">
        <v>96</v>
      </c>
      <c r="D33" s="5">
        <f t="shared" si="0"/>
        <v>96</v>
      </c>
      <c r="E33" s="125"/>
      <c r="F33" s="112">
        <v>487</v>
      </c>
      <c r="G33" s="112">
        <v>111</v>
      </c>
      <c r="H33" s="5">
        <f t="shared" si="1"/>
        <v>598</v>
      </c>
      <c r="I33" s="45">
        <v>297</v>
      </c>
      <c r="J33" s="45">
        <f t="shared" si="2"/>
        <v>301</v>
      </c>
      <c r="K33" s="125"/>
      <c r="L33" s="112">
        <v>157</v>
      </c>
      <c r="M33" s="112">
        <v>52</v>
      </c>
      <c r="N33" s="5">
        <f t="shared" si="3"/>
        <v>209</v>
      </c>
      <c r="O33" s="112">
        <f t="shared" si="4"/>
        <v>903</v>
      </c>
      <c r="P33" s="113">
        <f t="shared" si="5"/>
        <v>163</v>
      </c>
      <c r="Q33" s="45">
        <v>11</v>
      </c>
      <c r="R33" s="45">
        <v>118</v>
      </c>
      <c r="S33" s="47">
        <f t="shared" si="6"/>
        <v>129</v>
      </c>
      <c r="T33" s="111">
        <v>8</v>
      </c>
      <c r="U33" s="111">
        <v>5</v>
      </c>
      <c r="V33" s="111"/>
      <c r="W33" s="108">
        <v>315500</v>
      </c>
      <c r="X33" s="108">
        <v>722400</v>
      </c>
      <c r="Y33" s="108">
        <v>31400</v>
      </c>
      <c r="Z33" s="122">
        <f t="shared" si="7"/>
        <v>1069300</v>
      </c>
    </row>
    <row r="34" spans="1:29" ht="33.75" customHeight="1" x14ac:dyDescent="0.3">
      <c r="A34" s="112">
        <v>26</v>
      </c>
      <c r="B34" s="112" t="s">
        <v>4</v>
      </c>
      <c r="C34" s="112">
        <v>89</v>
      </c>
      <c r="D34" s="5">
        <f t="shared" si="0"/>
        <v>89</v>
      </c>
      <c r="E34" s="125"/>
      <c r="F34" s="112">
        <v>488</v>
      </c>
      <c r="G34" s="112">
        <v>103</v>
      </c>
      <c r="H34" s="5">
        <f t="shared" si="1"/>
        <v>591</v>
      </c>
      <c r="I34" s="45">
        <v>287</v>
      </c>
      <c r="J34" s="45">
        <f t="shared" si="2"/>
        <v>304</v>
      </c>
      <c r="K34" s="125"/>
      <c r="L34" s="112">
        <v>173</v>
      </c>
      <c r="M34" s="112">
        <v>37</v>
      </c>
      <c r="N34" s="5">
        <f t="shared" si="3"/>
        <v>210</v>
      </c>
      <c r="O34" s="112">
        <f t="shared" si="4"/>
        <v>890</v>
      </c>
      <c r="P34" s="113">
        <f t="shared" si="5"/>
        <v>140</v>
      </c>
      <c r="Q34" s="45">
        <v>11</v>
      </c>
      <c r="R34" s="45">
        <v>177</v>
      </c>
      <c r="S34" s="47">
        <f t="shared" si="6"/>
        <v>188</v>
      </c>
      <c r="T34" s="111"/>
      <c r="U34" s="111"/>
      <c r="V34" s="111"/>
      <c r="W34" s="108">
        <v>158500</v>
      </c>
      <c r="X34" s="108">
        <v>845700</v>
      </c>
      <c r="Y34" s="108">
        <v>67500</v>
      </c>
      <c r="Z34" s="122">
        <f t="shared" si="7"/>
        <v>1071700</v>
      </c>
    </row>
    <row r="35" spans="1:29" ht="33.75" customHeight="1" x14ac:dyDescent="0.3">
      <c r="A35" s="112">
        <v>27</v>
      </c>
      <c r="B35" s="112" t="s">
        <v>5</v>
      </c>
      <c r="C35" s="112">
        <v>89</v>
      </c>
      <c r="D35" s="5">
        <f t="shared" si="0"/>
        <v>89</v>
      </c>
      <c r="E35" s="125"/>
      <c r="F35" s="112">
        <v>456</v>
      </c>
      <c r="G35" s="112">
        <v>99</v>
      </c>
      <c r="H35" s="5">
        <f t="shared" si="1"/>
        <v>555</v>
      </c>
      <c r="I35" s="50">
        <v>307</v>
      </c>
      <c r="J35" s="45">
        <f t="shared" si="2"/>
        <v>248</v>
      </c>
      <c r="K35" s="125"/>
      <c r="L35" s="112">
        <v>156</v>
      </c>
      <c r="M35" s="112">
        <v>32</v>
      </c>
      <c r="N35" s="5">
        <f t="shared" si="3"/>
        <v>188</v>
      </c>
      <c r="O35" s="112">
        <f t="shared" si="4"/>
        <v>832</v>
      </c>
      <c r="P35" s="113">
        <f t="shared" si="5"/>
        <v>131</v>
      </c>
      <c r="Q35" s="45">
        <v>9</v>
      </c>
      <c r="R35" s="45">
        <v>117</v>
      </c>
      <c r="S35" s="47">
        <f t="shared" si="6"/>
        <v>126</v>
      </c>
      <c r="T35" s="111"/>
      <c r="U35" s="111"/>
      <c r="V35" s="111"/>
      <c r="W35" s="108">
        <v>242100</v>
      </c>
      <c r="X35" s="108">
        <v>507300</v>
      </c>
      <c r="Y35" s="108">
        <v>8500</v>
      </c>
      <c r="Z35" s="122">
        <f t="shared" si="7"/>
        <v>757900</v>
      </c>
      <c r="AA35" s="30"/>
      <c r="AB35" s="30"/>
      <c r="AC35" s="31"/>
    </row>
    <row r="36" spans="1:29" ht="33.75" customHeight="1" x14ac:dyDescent="0.3">
      <c r="A36" s="112">
        <v>28</v>
      </c>
      <c r="B36" s="112" t="s">
        <v>6</v>
      </c>
      <c r="C36" s="112">
        <v>84</v>
      </c>
      <c r="D36" s="5">
        <f t="shared" si="0"/>
        <v>84</v>
      </c>
      <c r="E36" s="125"/>
      <c r="F36" s="112">
        <v>487</v>
      </c>
      <c r="G36" s="112">
        <v>90</v>
      </c>
      <c r="H36" s="5">
        <f t="shared" si="1"/>
        <v>577</v>
      </c>
      <c r="I36" s="50">
        <v>307</v>
      </c>
      <c r="J36" s="45">
        <f t="shared" si="2"/>
        <v>270</v>
      </c>
      <c r="K36" s="125"/>
      <c r="L36" s="112">
        <v>92</v>
      </c>
      <c r="M36" s="112">
        <v>31</v>
      </c>
      <c r="N36" s="5">
        <f t="shared" si="3"/>
        <v>123</v>
      </c>
      <c r="O36" s="112">
        <f t="shared" ref="O36:O40" si="11">D36+H36+N36</f>
        <v>784</v>
      </c>
      <c r="P36" s="113">
        <f t="shared" ref="P36:P40" si="12">G36+M36</f>
        <v>121</v>
      </c>
      <c r="Q36" s="45">
        <v>7</v>
      </c>
      <c r="R36" s="45">
        <v>64</v>
      </c>
      <c r="S36" s="47">
        <f t="shared" si="6"/>
        <v>71</v>
      </c>
      <c r="T36" s="111"/>
      <c r="U36" s="111"/>
      <c r="V36" s="111"/>
      <c r="W36" s="108">
        <v>141500</v>
      </c>
      <c r="X36" s="108">
        <v>603000</v>
      </c>
      <c r="Y36" s="108">
        <v>9000</v>
      </c>
      <c r="Z36" s="122">
        <f t="shared" si="7"/>
        <v>753500</v>
      </c>
    </row>
    <row r="37" spans="1:29" ht="33.75" hidden="1" customHeight="1" x14ac:dyDescent="0.3">
      <c r="A37" s="112">
        <v>29</v>
      </c>
      <c r="B37" s="112" t="s">
        <v>7</v>
      </c>
      <c r="C37" s="112"/>
      <c r="D37" s="5">
        <f t="shared" si="0"/>
        <v>0</v>
      </c>
      <c r="E37" s="125"/>
      <c r="F37" s="112"/>
      <c r="G37" s="112"/>
      <c r="H37" s="5">
        <f t="shared" si="1"/>
        <v>0</v>
      </c>
      <c r="I37" s="90"/>
      <c r="J37" s="45">
        <f t="shared" si="2"/>
        <v>0</v>
      </c>
      <c r="K37" s="125"/>
      <c r="L37" s="90"/>
      <c r="M37" s="90"/>
      <c r="N37" s="5">
        <f t="shared" si="3"/>
        <v>0</v>
      </c>
      <c r="O37" s="112">
        <f t="shared" si="11"/>
        <v>0</v>
      </c>
      <c r="P37" s="113">
        <f t="shared" si="12"/>
        <v>0</v>
      </c>
      <c r="Q37" s="90"/>
      <c r="R37" s="90"/>
      <c r="S37" s="47">
        <f t="shared" si="6"/>
        <v>0</v>
      </c>
      <c r="T37" s="111"/>
      <c r="U37" s="111"/>
      <c r="V37" s="111"/>
      <c r="W37" s="108"/>
      <c r="X37" s="108"/>
      <c r="Y37" s="108"/>
      <c r="Z37" s="122">
        <f t="shared" si="7"/>
        <v>0</v>
      </c>
    </row>
    <row r="38" spans="1:29" ht="33.75" hidden="1" customHeight="1" x14ac:dyDescent="0.3">
      <c r="A38" s="112">
        <v>30</v>
      </c>
      <c r="B38" s="112" t="s">
        <v>1</v>
      </c>
      <c r="C38" s="112"/>
      <c r="D38" s="5">
        <f t="shared" si="0"/>
        <v>0</v>
      </c>
      <c r="E38" s="125"/>
      <c r="F38" s="112"/>
      <c r="G38" s="112"/>
      <c r="H38" s="5">
        <f t="shared" si="1"/>
        <v>0</v>
      </c>
      <c r="I38" s="45"/>
      <c r="J38" s="45">
        <f t="shared" si="2"/>
        <v>0</v>
      </c>
      <c r="K38" s="125"/>
      <c r="L38" s="112"/>
      <c r="M38" s="112"/>
      <c r="N38" s="5">
        <f t="shared" si="3"/>
        <v>0</v>
      </c>
      <c r="O38" s="112">
        <f t="shared" si="11"/>
        <v>0</v>
      </c>
      <c r="P38" s="113">
        <f t="shared" si="12"/>
        <v>0</v>
      </c>
      <c r="Q38" s="45"/>
      <c r="R38" s="45"/>
      <c r="S38" s="47">
        <f t="shared" si="6"/>
        <v>0</v>
      </c>
      <c r="T38" s="111"/>
      <c r="U38" s="111"/>
      <c r="V38" s="111"/>
      <c r="W38" s="108"/>
      <c r="X38" s="108"/>
      <c r="Y38" s="108"/>
      <c r="Z38" s="122">
        <f t="shared" si="7"/>
        <v>0</v>
      </c>
      <c r="AA38" s="30"/>
      <c r="AB38" s="30"/>
      <c r="AC38" s="31"/>
    </row>
    <row r="39" spans="1:29" s="126" customFormat="1" ht="20.100000000000001" customHeight="1" x14ac:dyDescent="0.3">
      <c r="A39" s="156" t="s">
        <v>57</v>
      </c>
      <c r="B39" s="157"/>
      <c r="C39" s="129">
        <f>AVERAGE(C32:C36)</f>
        <v>92.2</v>
      </c>
      <c r="D39" s="129">
        <f t="shared" ref="D39:Z39" si="13">AVERAGE(D32:D36)</f>
        <v>92.2</v>
      </c>
      <c r="E39" s="129" t="e">
        <f t="shared" si="13"/>
        <v>#DIV/0!</v>
      </c>
      <c r="F39" s="129">
        <f t="shared" si="13"/>
        <v>506.2</v>
      </c>
      <c r="G39" s="129">
        <f t="shared" si="13"/>
        <v>104.4</v>
      </c>
      <c r="H39" s="129">
        <f t="shared" si="13"/>
        <v>610.6</v>
      </c>
      <c r="I39" s="129">
        <f t="shared" si="13"/>
        <v>291.60000000000002</v>
      </c>
      <c r="J39" s="129">
        <f t="shared" si="13"/>
        <v>319</v>
      </c>
      <c r="K39" s="129" t="e">
        <f t="shared" si="13"/>
        <v>#DIV/0!</v>
      </c>
      <c r="L39" s="129">
        <f t="shared" si="13"/>
        <v>152.80000000000001</v>
      </c>
      <c r="M39" s="129">
        <f t="shared" si="13"/>
        <v>38</v>
      </c>
      <c r="N39" s="129">
        <f t="shared" si="13"/>
        <v>190.8</v>
      </c>
      <c r="O39" s="129">
        <f t="shared" si="13"/>
        <v>893.6</v>
      </c>
      <c r="P39" s="129">
        <f t="shared" si="13"/>
        <v>142.4</v>
      </c>
      <c r="Q39" s="129">
        <f t="shared" si="13"/>
        <v>10.4</v>
      </c>
      <c r="R39" s="129">
        <f t="shared" si="13"/>
        <v>117.8</v>
      </c>
      <c r="S39" s="129">
        <f t="shared" si="13"/>
        <v>128.19999999999999</v>
      </c>
      <c r="T39" s="129">
        <f t="shared" si="13"/>
        <v>16</v>
      </c>
      <c r="U39" s="129">
        <f t="shared" si="13"/>
        <v>4.5</v>
      </c>
      <c r="V39" s="129"/>
      <c r="W39" s="130">
        <f t="shared" si="13"/>
        <v>209560</v>
      </c>
      <c r="X39" s="130">
        <f t="shared" si="13"/>
        <v>694980</v>
      </c>
      <c r="Y39" s="130">
        <f t="shared" si="13"/>
        <v>30280</v>
      </c>
      <c r="Z39" s="130">
        <f t="shared" si="13"/>
        <v>934820</v>
      </c>
      <c r="AC39" s="127"/>
    </row>
    <row r="40" spans="1:29" ht="33.75" customHeight="1" x14ac:dyDescent="0.3">
      <c r="A40" s="112">
        <v>31</v>
      </c>
      <c r="B40" s="112" t="s">
        <v>2</v>
      </c>
      <c r="C40" s="112">
        <v>99</v>
      </c>
      <c r="D40" s="5">
        <f t="shared" si="0"/>
        <v>99</v>
      </c>
      <c r="E40" s="125"/>
      <c r="F40" s="112">
        <v>537</v>
      </c>
      <c r="G40" s="112">
        <v>137</v>
      </c>
      <c r="H40" s="5">
        <f t="shared" si="1"/>
        <v>674</v>
      </c>
      <c r="I40" s="45">
        <v>322</v>
      </c>
      <c r="J40" s="45">
        <f t="shared" si="2"/>
        <v>352</v>
      </c>
      <c r="K40" s="125"/>
      <c r="L40" s="112">
        <v>194</v>
      </c>
      <c r="M40" s="112">
        <v>40</v>
      </c>
      <c r="N40" s="5">
        <f t="shared" si="3"/>
        <v>234</v>
      </c>
      <c r="O40" s="112">
        <f t="shared" si="11"/>
        <v>1007</v>
      </c>
      <c r="P40" s="113">
        <f t="shared" si="12"/>
        <v>177</v>
      </c>
      <c r="Q40" s="45">
        <v>11</v>
      </c>
      <c r="R40" s="45">
        <v>190</v>
      </c>
      <c r="S40" s="47">
        <f t="shared" si="6"/>
        <v>201</v>
      </c>
      <c r="T40" s="111">
        <v>24</v>
      </c>
      <c r="U40" s="111">
        <v>2</v>
      </c>
      <c r="V40" s="111"/>
      <c r="W40" s="108">
        <v>361500</v>
      </c>
      <c r="X40" s="108">
        <v>635900</v>
      </c>
      <c r="Y40" s="108">
        <v>9500</v>
      </c>
      <c r="Z40" s="122">
        <f t="shared" si="7"/>
        <v>1006900</v>
      </c>
    </row>
    <row r="41" spans="1:29" x14ac:dyDescent="0.3">
      <c r="C41" s="14"/>
      <c r="D41" s="14"/>
      <c r="F41" s="14"/>
      <c r="G41" s="14"/>
      <c r="H41" s="14"/>
      <c r="I41" s="14"/>
      <c r="J41" s="14"/>
      <c r="L41" s="14"/>
      <c r="M41" s="14"/>
      <c r="N41" s="14"/>
      <c r="O41" s="14"/>
      <c r="P41" s="14"/>
      <c r="Q41" s="14"/>
      <c r="R41" s="14"/>
      <c r="S41" s="14"/>
      <c r="T41" s="8"/>
      <c r="U41" s="8"/>
      <c r="V41" s="8"/>
      <c r="W41" s="14"/>
      <c r="X41" s="14"/>
      <c r="Y41" s="14"/>
    </row>
    <row r="42" spans="1:29" x14ac:dyDescent="0.3">
      <c r="C42" s="14"/>
      <c r="D42" s="14"/>
      <c r="F42" s="14"/>
      <c r="G42" s="14"/>
      <c r="H42" s="14"/>
      <c r="I42" s="14"/>
      <c r="J42" s="14"/>
      <c r="L42" s="14"/>
      <c r="M42" s="14"/>
      <c r="N42" s="14"/>
      <c r="O42" s="14"/>
      <c r="P42" s="14"/>
      <c r="Q42" s="14"/>
      <c r="R42" s="14"/>
      <c r="S42" s="14"/>
      <c r="T42" s="8"/>
      <c r="U42" s="8"/>
      <c r="V42" s="8"/>
      <c r="W42" s="14"/>
      <c r="X42" s="14"/>
      <c r="Y42" s="14"/>
    </row>
    <row r="43" spans="1:29" x14ac:dyDescent="0.3">
      <c r="C43" s="14"/>
      <c r="D43" s="14"/>
      <c r="F43" s="14"/>
      <c r="G43" s="14"/>
      <c r="H43" s="14"/>
      <c r="I43" s="14"/>
      <c r="J43" s="14"/>
      <c r="L43" s="14"/>
      <c r="M43" s="14"/>
      <c r="N43" s="14"/>
      <c r="O43" s="14"/>
      <c r="P43" s="14"/>
      <c r="Q43" s="14"/>
      <c r="R43" s="14"/>
      <c r="S43" s="14"/>
      <c r="T43" s="8"/>
      <c r="U43" s="8"/>
      <c r="V43" s="8"/>
      <c r="W43" s="14"/>
      <c r="X43" s="14"/>
      <c r="Y43" s="14"/>
    </row>
    <row r="44" spans="1:29" x14ac:dyDescent="0.3">
      <c r="C44" s="14"/>
      <c r="D44" s="14"/>
      <c r="F44" s="14"/>
      <c r="G44" s="14"/>
      <c r="H44" s="14"/>
      <c r="I44" s="14"/>
      <c r="J44" s="14"/>
      <c r="L44" s="14"/>
      <c r="M44" s="14"/>
      <c r="N44" s="14"/>
      <c r="O44" s="14"/>
      <c r="P44" s="14"/>
      <c r="Q44" s="14"/>
      <c r="R44" s="14"/>
      <c r="S44" s="14"/>
      <c r="T44" s="8"/>
      <c r="U44" s="8"/>
      <c r="V44" s="8"/>
      <c r="W44" s="14"/>
      <c r="X44" s="14"/>
      <c r="Y44" s="14"/>
    </row>
    <row r="45" spans="1:29" x14ac:dyDescent="0.3">
      <c r="C45" s="14"/>
      <c r="D45" s="14"/>
      <c r="F45" s="14"/>
      <c r="G45" s="14"/>
      <c r="H45" s="14"/>
      <c r="I45" s="14"/>
      <c r="J45" s="14"/>
      <c r="L45" s="14"/>
      <c r="M45" s="14"/>
      <c r="N45" s="14"/>
      <c r="O45" s="14"/>
      <c r="P45" s="14"/>
      <c r="Q45" s="14"/>
      <c r="R45" s="14"/>
      <c r="S45" s="14"/>
      <c r="T45" s="8"/>
      <c r="U45" s="8"/>
      <c r="V45" s="8"/>
      <c r="W45" s="14"/>
      <c r="X45" s="14"/>
      <c r="Y45" s="14"/>
    </row>
    <row r="46" spans="1:29" x14ac:dyDescent="0.3">
      <c r="C46" s="14"/>
      <c r="D46" s="14"/>
      <c r="F46" s="14"/>
      <c r="G46" s="14"/>
      <c r="H46" s="14"/>
      <c r="I46" s="14"/>
      <c r="J46" s="14"/>
      <c r="L46" s="14"/>
      <c r="M46" s="14"/>
      <c r="N46" s="14"/>
      <c r="O46" s="14"/>
      <c r="P46" s="14"/>
      <c r="Q46" s="14"/>
      <c r="R46" s="14"/>
      <c r="S46" s="14"/>
      <c r="T46" s="8"/>
      <c r="U46" s="8"/>
      <c r="V46" s="8"/>
      <c r="W46" s="14"/>
      <c r="X46" s="14"/>
      <c r="Y46" s="14"/>
    </row>
    <row r="47" spans="1:29" x14ac:dyDescent="0.3">
      <c r="C47" s="14"/>
      <c r="D47" s="14"/>
      <c r="F47" s="14"/>
      <c r="G47" s="14"/>
      <c r="H47" s="14"/>
      <c r="I47" s="14"/>
      <c r="J47" s="14"/>
      <c r="L47" s="14"/>
      <c r="M47" s="14"/>
      <c r="N47" s="14"/>
      <c r="O47" s="14"/>
      <c r="P47" s="14"/>
      <c r="Q47" s="14"/>
      <c r="R47" s="14"/>
      <c r="S47" s="14"/>
      <c r="T47" s="8"/>
      <c r="U47" s="8"/>
      <c r="V47" s="8"/>
      <c r="W47" s="14"/>
      <c r="X47" s="14"/>
      <c r="Y47" s="14"/>
    </row>
    <row r="48" spans="1:29" x14ac:dyDescent="0.3">
      <c r="C48" s="14"/>
      <c r="D48" s="14"/>
      <c r="F48" s="14"/>
      <c r="G48" s="14"/>
      <c r="H48" s="14"/>
      <c r="I48" s="14"/>
      <c r="J48" s="14"/>
      <c r="L48" s="14"/>
      <c r="M48" s="14"/>
      <c r="N48" s="14"/>
      <c r="O48" s="14"/>
      <c r="P48" s="14"/>
      <c r="Q48" s="14"/>
      <c r="R48" s="14"/>
      <c r="S48" s="14"/>
      <c r="T48" s="8"/>
      <c r="U48" s="8"/>
      <c r="V48" s="8"/>
      <c r="W48" s="14"/>
      <c r="X48" s="14"/>
      <c r="Y48" s="14"/>
    </row>
    <row r="49" spans="3:25" x14ac:dyDescent="0.3">
      <c r="C49" s="14"/>
      <c r="D49" s="14"/>
      <c r="F49" s="14"/>
      <c r="G49" s="14"/>
      <c r="H49" s="14"/>
      <c r="I49" s="14"/>
      <c r="J49" s="14"/>
      <c r="L49" s="14"/>
      <c r="M49" s="14"/>
      <c r="N49" s="14"/>
      <c r="O49" s="14"/>
      <c r="P49" s="14"/>
      <c r="Q49" s="14"/>
      <c r="R49" s="14"/>
      <c r="S49" s="14"/>
      <c r="T49" s="8"/>
      <c r="U49" s="8"/>
      <c r="V49" s="8"/>
      <c r="W49" s="14"/>
      <c r="X49" s="14"/>
      <c r="Y49" s="14"/>
    </row>
    <row r="50" spans="3:25" x14ac:dyDescent="0.3">
      <c r="C50" s="14"/>
      <c r="D50" s="14"/>
      <c r="F50" s="14"/>
      <c r="G50" s="14"/>
      <c r="H50" s="14"/>
      <c r="I50" s="14"/>
      <c r="J50" s="14"/>
      <c r="L50" s="14"/>
      <c r="M50" s="14"/>
      <c r="N50" s="14"/>
      <c r="O50" s="14"/>
      <c r="P50" s="14"/>
      <c r="Q50" s="14"/>
      <c r="R50" s="14"/>
      <c r="S50" s="14"/>
      <c r="T50" s="8"/>
      <c r="U50" s="8"/>
      <c r="V50" s="8"/>
      <c r="W50" s="14"/>
      <c r="X50" s="14"/>
      <c r="Y50" s="14"/>
    </row>
    <row r="51" spans="3:25" x14ac:dyDescent="0.3">
      <c r="C51" s="14"/>
      <c r="D51" s="14"/>
      <c r="F51" s="14"/>
      <c r="G51" s="14"/>
      <c r="H51" s="14"/>
      <c r="I51" s="14"/>
      <c r="J51" s="14"/>
      <c r="L51" s="14"/>
      <c r="M51" s="14"/>
      <c r="N51" s="14"/>
      <c r="O51" s="14"/>
      <c r="P51" s="14"/>
      <c r="Q51" s="14"/>
      <c r="R51" s="14"/>
      <c r="S51" s="14"/>
      <c r="T51" s="8"/>
      <c r="U51" s="8"/>
      <c r="V51" s="8"/>
      <c r="W51" s="14"/>
      <c r="X51" s="14"/>
      <c r="Y51" s="14"/>
    </row>
    <row r="52" spans="3:25" x14ac:dyDescent="0.3">
      <c r="C52" s="14"/>
      <c r="D52" s="14"/>
      <c r="F52" s="14"/>
      <c r="G52" s="14"/>
      <c r="H52" s="14"/>
      <c r="I52" s="14"/>
      <c r="J52" s="14"/>
      <c r="L52" s="14"/>
      <c r="M52" s="14"/>
      <c r="N52" s="14"/>
      <c r="O52" s="14"/>
      <c r="P52" s="14"/>
      <c r="Q52" s="14"/>
      <c r="R52" s="14"/>
      <c r="S52" s="14"/>
      <c r="T52" s="8"/>
      <c r="U52" s="8"/>
      <c r="V52" s="8"/>
      <c r="W52" s="14"/>
      <c r="X52" s="14"/>
      <c r="Y52" s="14"/>
    </row>
    <row r="53" spans="3:25" x14ac:dyDescent="0.3">
      <c r="C53" s="14"/>
      <c r="D53" s="14"/>
      <c r="F53" s="14"/>
      <c r="G53" s="14"/>
      <c r="H53" s="14"/>
      <c r="I53" s="14"/>
      <c r="J53" s="14"/>
      <c r="L53" s="14"/>
      <c r="M53" s="14"/>
      <c r="N53" s="14"/>
      <c r="O53" s="14"/>
      <c r="P53" s="14"/>
      <c r="Q53" s="14"/>
      <c r="R53" s="14"/>
      <c r="S53" s="14"/>
      <c r="T53" s="8"/>
      <c r="U53" s="8"/>
      <c r="V53" s="8"/>
      <c r="W53" s="14"/>
      <c r="X53" s="14"/>
      <c r="Y53" s="14"/>
    </row>
    <row r="54" spans="3:25" x14ac:dyDescent="0.3">
      <c r="C54" s="14"/>
      <c r="D54" s="14"/>
      <c r="F54" s="14"/>
      <c r="G54" s="14"/>
      <c r="H54" s="14"/>
      <c r="I54" s="14"/>
      <c r="J54" s="14"/>
      <c r="L54" s="14"/>
      <c r="M54" s="14"/>
      <c r="N54" s="14"/>
      <c r="O54" s="14"/>
      <c r="P54" s="14"/>
      <c r="Q54" s="14"/>
      <c r="R54" s="14"/>
      <c r="S54" s="14"/>
      <c r="T54" s="8"/>
      <c r="U54" s="8"/>
      <c r="V54" s="8"/>
      <c r="W54" s="14"/>
      <c r="X54" s="14"/>
      <c r="Y54" s="14"/>
    </row>
    <row r="55" spans="3:25" x14ac:dyDescent="0.3">
      <c r="C55" s="14"/>
      <c r="D55" s="14"/>
      <c r="F55" s="14"/>
      <c r="G55" s="14"/>
      <c r="H55" s="14"/>
      <c r="I55" s="14"/>
      <c r="J55" s="14"/>
      <c r="L55" s="14"/>
      <c r="M55" s="14"/>
      <c r="N55" s="14"/>
      <c r="O55" s="14"/>
      <c r="P55" s="14"/>
      <c r="Q55" s="14"/>
      <c r="R55" s="14"/>
      <c r="S55" s="14"/>
      <c r="T55" s="8"/>
      <c r="U55" s="8"/>
      <c r="V55" s="8"/>
      <c r="W55" s="14"/>
      <c r="X55" s="14"/>
      <c r="Y55" s="14"/>
    </row>
    <row r="56" spans="3:25" x14ac:dyDescent="0.3">
      <c r="C56" s="14"/>
      <c r="D56" s="14"/>
      <c r="F56" s="14"/>
      <c r="G56" s="14"/>
      <c r="H56" s="14"/>
      <c r="I56" s="14"/>
      <c r="J56" s="14"/>
      <c r="L56" s="14"/>
      <c r="M56" s="14"/>
      <c r="N56" s="14"/>
      <c r="O56" s="14"/>
      <c r="P56" s="14"/>
      <c r="Q56" s="14"/>
      <c r="R56" s="14"/>
      <c r="S56" s="14"/>
      <c r="T56" s="8"/>
      <c r="U56" s="8"/>
      <c r="V56" s="8"/>
      <c r="W56" s="14"/>
      <c r="X56" s="14"/>
      <c r="Y56" s="14"/>
    </row>
    <row r="57" spans="3:25" x14ac:dyDescent="0.3">
      <c r="C57" s="14"/>
      <c r="D57" s="14"/>
      <c r="F57" s="14"/>
      <c r="G57" s="14"/>
      <c r="H57" s="14"/>
      <c r="I57" s="14"/>
      <c r="J57" s="14"/>
      <c r="L57" s="14"/>
      <c r="M57" s="14"/>
      <c r="N57" s="14"/>
      <c r="O57" s="14"/>
      <c r="P57" s="14"/>
      <c r="Q57" s="14"/>
      <c r="R57" s="14"/>
      <c r="S57" s="14"/>
      <c r="T57" s="8"/>
      <c r="U57" s="8"/>
      <c r="V57" s="8"/>
      <c r="W57" s="14"/>
      <c r="X57" s="14"/>
      <c r="Y57" s="14"/>
    </row>
    <row r="58" spans="3:25" x14ac:dyDescent="0.3">
      <c r="C58" s="14"/>
      <c r="D58" s="14"/>
      <c r="F58" s="14"/>
      <c r="G58" s="14"/>
      <c r="H58" s="14"/>
      <c r="I58" s="14"/>
      <c r="J58" s="14"/>
      <c r="L58" s="14"/>
      <c r="M58" s="14"/>
      <c r="N58" s="14"/>
      <c r="O58" s="14"/>
      <c r="P58" s="14"/>
      <c r="Q58" s="14"/>
      <c r="R58" s="14"/>
      <c r="S58" s="14"/>
      <c r="T58" s="8"/>
      <c r="U58" s="8"/>
      <c r="V58" s="8"/>
      <c r="W58" s="14"/>
      <c r="X58" s="14"/>
      <c r="Y58" s="14"/>
    </row>
    <row r="59" spans="3:25" x14ac:dyDescent="0.3">
      <c r="C59" s="14"/>
      <c r="D59" s="14"/>
      <c r="F59" s="14"/>
      <c r="G59" s="14"/>
      <c r="H59" s="14"/>
      <c r="I59" s="14"/>
      <c r="J59" s="14"/>
      <c r="L59" s="14"/>
      <c r="M59" s="14"/>
      <c r="N59" s="14"/>
      <c r="O59" s="14"/>
      <c r="P59" s="14"/>
      <c r="Q59" s="14"/>
      <c r="R59" s="14"/>
      <c r="S59" s="14"/>
      <c r="T59" s="8"/>
      <c r="U59" s="8"/>
      <c r="V59" s="8"/>
      <c r="W59" s="14"/>
      <c r="X59" s="14"/>
      <c r="Y59" s="14"/>
    </row>
    <row r="60" spans="3:25" x14ac:dyDescent="0.3">
      <c r="C60" s="14"/>
      <c r="D60" s="14"/>
      <c r="F60" s="14"/>
      <c r="G60" s="14"/>
      <c r="H60" s="14"/>
      <c r="I60" s="14"/>
      <c r="J60" s="14"/>
      <c r="L60" s="14"/>
      <c r="M60" s="14"/>
      <c r="N60" s="14"/>
      <c r="O60" s="14"/>
      <c r="P60" s="14"/>
      <c r="Q60" s="14"/>
      <c r="R60" s="14"/>
      <c r="S60" s="14"/>
      <c r="T60" s="8"/>
      <c r="U60" s="8"/>
      <c r="V60" s="8"/>
      <c r="W60" s="14"/>
      <c r="X60" s="14"/>
      <c r="Y60" s="14"/>
    </row>
    <row r="61" spans="3:25" x14ac:dyDescent="0.3">
      <c r="C61" s="14"/>
      <c r="D61" s="14"/>
      <c r="F61" s="14"/>
      <c r="G61" s="14"/>
      <c r="H61" s="14"/>
      <c r="I61" s="14"/>
      <c r="J61" s="14"/>
      <c r="L61" s="14"/>
      <c r="M61" s="14"/>
      <c r="N61" s="14"/>
      <c r="O61" s="14"/>
      <c r="P61" s="14"/>
      <c r="Q61" s="14"/>
      <c r="R61" s="14"/>
      <c r="S61" s="14"/>
      <c r="T61" s="8"/>
      <c r="U61" s="8"/>
      <c r="V61" s="8"/>
      <c r="W61" s="14"/>
      <c r="X61" s="14"/>
      <c r="Y61" s="14"/>
    </row>
    <row r="62" spans="3:25" x14ac:dyDescent="0.3">
      <c r="C62" s="14"/>
      <c r="D62" s="14"/>
      <c r="F62" s="14"/>
      <c r="G62" s="14"/>
      <c r="H62" s="14"/>
      <c r="I62" s="14"/>
      <c r="J62" s="14"/>
      <c r="L62" s="14"/>
      <c r="M62" s="14"/>
      <c r="N62" s="14"/>
      <c r="O62" s="14"/>
      <c r="P62" s="14"/>
      <c r="Q62" s="14"/>
      <c r="R62" s="14"/>
      <c r="S62" s="14"/>
      <c r="T62" s="8"/>
      <c r="U62" s="8"/>
      <c r="V62" s="8"/>
      <c r="W62" s="14"/>
      <c r="X62" s="14"/>
      <c r="Y62" s="14"/>
    </row>
    <row r="63" spans="3:25" x14ac:dyDescent="0.3">
      <c r="C63" s="14"/>
      <c r="D63" s="14"/>
      <c r="F63" s="14"/>
      <c r="G63" s="14"/>
      <c r="H63" s="14"/>
      <c r="I63" s="14"/>
      <c r="J63" s="14"/>
      <c r="L63" s="14"/>
      <c r="M63" s="14"/>
      <c r="N63" s="14"/>
      <c r="O63" s="14"/>
      <c r="P63" s="14"/>
      <c r="Q63" s="14"/>
      <c r="R63" s="14"/>
      <c r="S63" s="14"/>
      <c r="T63" s="8"/>
      <c r="U63" s="8"/>
      <c r="V63" s="8"/>
      <c r="W63" s="14"/>
      <c r="X63" s="14"/>
      <c r="Y63" s="14"/>
    </row>
    <row r="64" spans="3:25" x14ac:dyDescent="0.3">
      <c r="C64" s="14"/>
      <c r="D64" s="14"/>
      <c r="F64" s="14"/>
      <c r="G64" s="14"/>
      <c r="H64" s="14"/>
      <c r="I64" s="14"/>
      <c r="J64" s="14"/>
      <c r="L64" s="14"/>
      <c r="M64" s="14"/>
      <c r="N64" s="14"/>
      <c r="O64" s="14"/>
      <c r="P64" s="14"/>
      <c r="Q64" s="14"/>
      <c r="R64" s="14"/>
      <c r="S64" s="14"/>
      <c r="T64" s="8"/>
      <c r="U64" s="8"/>
      <c r="V64" s="8"/>
      <c r="W64" s="14"/>
      <c r="X64" s="14"/>
      <c r="Y64" s="14"/>
    </row>
    <row r="65" spans="3:25" x14ac:dyDescent="0.3">
      <c r="C65" s="14"/>
      <c r="D65" s="14"/>
      <c r="F65" s="14"/>
      <c r="G65" s="14"/>
      <c r="H65" s="14"/>
      <c r="I65" s="14"/>
      <c r="J65" s="14"/>
      <c r="L65" s="14"/>
      <c r="M65" s="14"/>
      <c r="N65" s="14"/>
      <c r="O65" s="14"/>
      <c r="P65" s="14"/>
      <c r="Q65" s="14"/>
      <c r="R65" s="14"/>
      <c r="S65" s="14"/>
      <c r="T65" s="8"/>
      <c r="U65" s="8"/>
      <c r="V65" s="8"/>
      <c r="W65" s="14"/>
      <c r="X65" s="14"/>
      <c r="Y65" s="14"/>
    </row>
    <row r="66" spans="3:25" x14ac:dyDescent="0.3">
      <c r="C66" s="14"/>
      <c r="D66" s="14"/>
      <c r="F66" s="14"/>
      <c r="G66" s="14"/>
      <c r="H66" s="14"/>
      <c r="I66" s="14"/>
      <c r="J66" s="14"/>
      <c r="L66" s="14"/>
      <c r="M66" s="14"/>
      <c r="N66" s="14"/>
      <c r="O66" s="14"/>
      <c r="P66" s="14"/>
      <c r="Q66" s="14"/>
      <c r="R66" s="14"/>
      <c r="S66" s="14"/>
      <c r="T66" s="8"/>
      <c r="U66" s="8"/>
      <c r="V66" s="8"/>
      <c r="W66" s="14"/>
      <c r="X66" s="14"/>
      <c r="Y66" s="14"/>
    </row>
    <row r="67" spans="3:25" x14ac:dyDescent="0.3">
      <c r="C67" s="14"/>
      <c r="D67" s="14"/>
      <c r="F67" s="14"/>
      <c r="G67" s="14"/>
      <c r="H67" s="14"/>
      <c r="I67" s="14"/>
      <c r="J67" s="14"/>
      <c r="L67" s="14"/>
      <c r="M67" s="14"/>
      <c r="N67" s="14"/>
      <c r="O67" s="14"/>
      <c r="P67" s="14"/>
      <c r="Q67" s="14"/>
      <c r="R67" s="14"/>
      <c r="S67" s="14"/>
      <c r="T67" s="8"/>
      <c r="U67" s="8"/>
      <c r="V67" s="8"/>
      <c r="W67" s="14"/>
      <c r="X67" s="14"/>
      <c r="Y67" s="14"/>
    </row>
    <row r="68" spans="3:25" x14ac:dyDescent="0.3">
      <c r="C68" s="14"/>
      <c r="D68" s="14"/>
      <c r="F68" s="14"/>
      <c r="G68" s="14"/>
      <c r="H68" s="14"/>
      <c r="I68" s="14"/>
      <c r="J68" s="14"/>
      <c r="L68" s="14"/>
      <c r="M68" s="14"/>
      <c r="N68" s="14"/>
      <c r="O68" s="14"/>
      <c r="P68" s="14"/>
      <c r="Q68" s="14"/>
      <c r="R68" s="14"/>
      <c r="S68" s="14"/>
      <c r="T68" s="8"/>
      <c r="U68" s="8"/>
      <c r="V68" s="8"/>
      <c r="W68" s="14"/>
      <c r="X68" s="14"/>
      <c r="Y68" s="14"/>
    </row>
    <row r="69" spans="3:25" x14ac:dyDescent="0.3">
      <c r="C69" s="14"/>
      <c r="D69" s="14"/>
      <c r="F69" s="14"/>
      <c r="G69" s="14"/>
      <c r="H69" s="14"/>
      <c r="I69" s="14"/>
      <c r="J69" s="14"/>
      <c r="L69" s="14"/>
      <c r="M69" s="14"/>
      <c r="N69" s="14"/>
      <c r="O69" s="14"/>
      <c r="P69" s="14"/>
      <c r="Q69" s="14"/>
      <c r="R69" s="14"/>
      <c r="S69" s="14"/>
      <c r="T69" s="8"/>
      <c r="U69" s="8"/>
      <c r="V69" s="8"/>
      <c r="W69" s="14"/>
      <c r="X69" s="14"/>
      <c r="Y69" s="14"/>
    </row>
    <row r="70" spans="3:25" x14ac:dyDescent="0.3">
      <c r="C70" s="14"/>
      <c r="D70" s="14"/>
      <c r="F70" s="14"/>
      <c r="G70" s="14"/>
      <c r="H70" s="14"/>
      <c r="I70" s="14"/>
      <c r="J70" s="14"/>
      <c r="L70" s="14"/>
      <c r="M70" s="14"/>
      <c r="N70" s="14"/>
      <c r="O70" s="14"/>
      <c r="P70" s="14"/>
      <c r="Q70" s="14"/>
      <c r="R70" s="14"/>
      <c r="S70" s="14"/>
      <c r="T70" s="8"/>
      <c r="U70" s="8"/>
      <c r="V70" s="8"/>
      <c r="W70" s="14"/>
      <c r="X70" s="14"/>
      <c r="Y70" s="14"/>
    </row>
    <row r="71" spans="3:25" x14ac:dyDescent="0.3">
      <c r="C71" s="14"/>
      <c r="D71" s="14"/>
      <c r="F71" s="14"/>
      <c r="G71" s="14"/>
      <c r="H71" s="14"/>
      <c r="I71" s="14"/>
      <c r="J71" s="14"/>
      <c r="L71" s="14"/>
      <c r="M71" s="14"/>
      <c r="N71" s="14"/>
      <c r="O71" s="14"/>
      <c r="P71" s="14"/>
      <c r="Q71" s="14"/>
      <c r="R71" s="14"/>
      <c r="S71" s="14"/>
      <c r="T71" s="8"/>
      <c r="U71" s="8"/>
      <c r="V71" s="8"/>
      <c r="W71" s="14"/>
      <c r="X71" s="14"/>
      <c r="Y71" s="14"/>
    </row>
    <row r="72" spans="3:25" x14ac:dyDescent="0.3">
      <c r="C72" s="14"/>
      <c r="D72" s="14"/>
      <c r="F72" s="14"/>
      <c r="G72" s="14"/>
      <c r="H72" s="14"/>
      <c r="I72" s="14"/>
      <c r="J72" s="14"/>
      <c r="L72" s="14"/>
      <c r="M72" s="14"/>
      <c r="N72" s="14"/>
      <c r="O72" s="14"/>
      <c r="P72" s="14"/>
      <c r="Q72" s="14"/>
      <c r="R72" s="14"/>
      <c r="S72" s="14"/>
      <c r="T72" s="8"/>
      <c r="U72" s="8"/>
      <c r="V72" s="8"/>
      <c r="W72" s="14"/>
      <c r="X72" s="14"/>
      <c r="Y72" s="14"/>
    </row>
    <row r="73" spans="3:25" x14ac:dyDescent="0.3">
      <c r="C73" s="14"/>
      <c r="D73" s="14"/>
      <c r="F73" s="14"/>
      <c r="G73" s="14"/>
      <c r="H73" s="14"/>
      <c r="I73" s="14"/>
      <c r="J73" s="14"/>
      <c r="L73" s="14"/>
      <c r="M73" s="14"/>
      <c r="N73" s="14"/>
      <c r="O73" s="14"/>
      <c r="P73" s="14"/>
      <c r="Q73" s="14"/>
      <c r="R73" s="14"/>
      <c r="S73" s="14"/>
      <c r="T73" s="8"/>
      <c r="U73" s="8"/>
      <c r="V73" s="8"/>
      <c r="W73" s="14"/>
      <c r="X73" s="14"/>
      <c r="Y73" s="14"/>
    </row>
    <row r="74" spans="3:25" x14ac:dyDescent="0.3">
      <c r="C74" s="14"/>
      <c r="D74" s="14"/>
      <c r="F74" s="14"/>
      <c r="G74" s="14"/>
      <c r="H74" s="14"/>
      <c r="I74" s="14"/>
      <c r="J74" s="14"/>
      <c r="L74" s="14"/>
      <c r="M74" s="14"/>
      <c r="N74" s="14"/>
      <c r="O74" s="14"/>
      <c r="P74" s="14"/>
      <c r="Q74" s="14"/>
      <c r="R74" s="14"/>
      <c r="S74" s="14"/>
      <c r="T74" s="8"/>
      <c r="U74" s="8"/>
      <c r="V74" s="8"/>
      <c r="W74" s="14"/>
      <c r="X74" s="14"/>
      <c r="Y74" s="14"/>
    </row>
    <row r="75" spans="3:25" x14ac:dyDescent="0.3">
      <c r="C75" s="14"/>
      <c r="D75" s="14"/>
      <c r="F75" s="14"/>
      <c r="G75" s="14"/>
      <c r="H75" s="14"/>
      <c r="I75" s="14"/>
      <c r="J75" s="14"/>
      <c r="L75" s="14"/>
      <c r="M75" s="14"/>
      <c r="N75" s="14"/>
      <c r="O75" s="14"/>
      <c r="P75" s="14"/>
      <c r="Q75" s="14"/>
      <c r="R75" s="14"/>
      <c r="S75" s="14"/>
      <c r="T75" s="8"/>
      <c r="U75" s="8"/>
      <c r="V75" s="8"/>
      <c r="W75" s="14"/>
      <c r="X75" s="14"/>
      <c r="Y75" s="14"/>
    </row>
    <row r="76" spans="3:25" x14ac:dyDescent="0.3">
      <c r="C76" s="14"/>
      <c r="D76" s="14"/>
      <c r="F76" s="14"/>
      <c r="G76" s="14"/>
      <c r="H76" s="14"/>
      <c r="I76" s="14"/>
      <c r="J76" s="14"/>
      <c r="L76" s="14"/>
      <c r="M76" s="14"/>
      <c r="N76" s="14"/>
      <c r="O76" s="14"/>
      <c r="P76" s="14"/>
      <c r="Q76" s="14"/>
      <c r="R76" s="14"/>
      <c r="S76" s="14"/>
      <c r="T76" s="8"/>
      <c r="U76" s="8"/>
      <c r="V76" s="8"/>
      <c r="W76" s="14"/>
      <c r="X76" s="14"/>
      <c r="Y76" s="14"/>
    </row>
    <row r="77" spans="3:25" x14ac:dyDescent="0.3">
      <c r="C77" s="14"/>
      <c r="D77" s="14"/>
      <c r="F77" s="14"/>
      <c r="G77" s="14"/>
      <c r="H77" s="14"/>
      <c r="I77" s="14"/>
      <c r="J77" s="14"/>
      <c r="L77" s="14"/>
      <c r="M77" s="14"/>
      <c r="N77" s="14"/>
      <c r="O77" s="14"/>
      <c r="P77" s="14"/>
      <c r="Q77" s="14"/>
      <c r="R77" s="14"/>
      <c r="S77" s="14"/>
      <c r="T77" s="8"/>
      <c r="U77" s="8"/>
      <c r="V77" s="8"/>
      <c r="W77" s="14"/>
      <c r="X77" s="14"/>
      <c r="Y77" s="14"/>
    </row>
    <row r="78" spans="3:25" x14ac:dyDescent="0.3">
      <c r="C78" s="14"/>
      <c r="D78" s="14"/>
      <c r="F78" s="14"/>
      <c r="G78" s="14"/>
      <c r="H78" s="14"/>
      <c r="I78" s="14"/>
      <c r="J78" s="14"/>
      <c r="L78" s="14"/>
      <c r="M78" s="14"/>
      <c r="N78" s="14"/>
      <c r="O78" s="14"/>
      <c r="P78" s="14"/>
      <c r="Q78" s="14"/>
      <c r="R78" s="14"/>
      <c r="S78" s="14"/>
      <c r="T78" s="8"/>
      <c r="U78" s="8"/>
      <c r="V78" s="8"/>
      <c r="W78" s="14"/>
      <c r="X78" s="14"/>
      <c r="Y78" s="14"/>
    </row>
    <row r="79" spans="3:25" x14ac:dyDescent="0.3">
      <c r="C79" s="14"/>
      <c r="D79" s="14"/>
      <c r="F79" s="14"/>
      <c r="G79" s="14"/>
      <c r="H79" s="14"/>
      <c r="I79" s="14"/>
      <c r="J79" s="14"/>
      <c r="L79" s="14"/>
      <c r="M79" s="14"/>
      <c r="N79" s="14"/>
      <c r="O79" s="14"/>
      <c r="P79" s="14"/>
      <c r="Q79" s="14"/>
      <c r="R79" s="14"/>
      <c r="S79" s="14"/>
      <c r="T79" s="8"/>
      <c r="U79" s="8"/>
      <c r="V79" s="8"/>
      <c r="W79" s="14"/>
      <c r="X79" s="14"/>
      <c r="Y79" s="14"/>
    </row>
    <row r="80" spans="3:25" x14ac:dyDescent="0.3">
      <c r="C80" s="14"/>
      <c r="D80" s="14"/>
      <c r="F80" s="14"/>
      <c r="G80" s="14"/>
      <c r="H80" s="14"/>
      <c r="I80" s="14"/>
      <c r="J80" s="14"/>
      <c r="L80" s="14"/>
      <c r="M80" s="14"/>
      <c r="N80" s="14"/>
      <c r="O80" s="14"/>
      <c r="P80" s="14"/>
      <c r="Q80" s="14"/>
      <c r="R80" s="14"/>
      <c r="S80" s="14"/>
      <c r="T80" s="8"/>
      <c r="U80" s="8"/>
      <c r="V80" s="8"/>
      <c r="W80" s="14"/>
      <c r="X80" s="14"/>
      <c r="Y80" s="14"/>
    </row>
    <row r="81" spans="3:25" x14ac:dyDescent="0.3">
      <c r="C81" s="14"/>
      <c r="D81" s="14"/>
      <c r="F81" s="14"/>
      <c r="G81" s="14"/>
      <c r="H81" s="14"/>
      <c r="I81" s="14"/>
      <c r="J81" s="14"/>
      <c r="L81" s="14"/>
      <c r="M81" s="14"/>
      <c r="N81" s="14"/>
      <c r="O81" s="14"/>
      <c r="P81" s="14"/>
      <c r="Q81" s="14"/>
      <c r="R81" s="14"/>
      <c r="S81" s="14"/>
      <c r="T81" s="8"/>
      <c r="U81" s="8"/>
      <c r="V81" s="8"/>
      <c r="W81" s="14"/>
      <c r="X81" s="14"/>
      <c r="Y81" s="14"/>
    </row>
    <row r="82" spans="3:25" x14ac:dyDescent="0.3">
      <c r="C82" s="14"/>
      <c r="D82" s="14"/>
      <c r="F82" s="14"/>
      <c r="G82" s="14"/>
      <c r="H82" s="14"/>
      <c r="I82" s="14"/>
      <c r="J82" s="14"/>
      <c r="L82" s="14"/>
      <c r="M82" s="14"/>
      <c r="N82" s="14"/>
      <c r="O82" s="14"/>
      <c r="P82" s="14"/>
      <c r="Q82" s="14"/>
      <c r="R82" s="14"/>
      <c r="S82" s="14"/>
      <c r="T82" s="8"/>
      <c r="U82" s="8"/>
      <c r="V82" s="8"/>
      <c r="W82" s="14"/>
      <c r="X82" s="14"/>
      <c r="Y82" s="14"/>
    </row>
    <row r="83" spans="3:25" x14ac:dyDescent="0.3">
      <c r="C83" s="14"/>
      <c r="D83" s="14"/>
      <c r="F83" s="14"/>
      <c r="G83" s="14"/>
      <c r="H83" s="14"/>
      <c r="I83" s="14"/>
      <c r="J83" s="14"/>
      <c r="L83" s="14"/>
      <c r="M83" s="14"/>
      <c r="N83" s="14"/>
      <c r="O83" s="14"/>
      <c r="P83" s="14"/>
      <c r="Q83" s="14"/>
      <c r="R83" s="14"/>
      <c r="S83" s="14"/>
      <c r="T83" s="8"/>
      <c r="U83" s="8"/>
      <c r="V83" s="8"/>
      <c r="W83" s="14"/>
      <c r="X83" s="14"/>
      <c r="Y83" s="14"/>
    </row>
    <row r="84" spans="3:25" x14ac:dyDescent="0.3">
      <c r="C84" s="14"/>
      <c r="D84" s="14"/>
      <c r="F84" s="14"/>
      <c r="G84" s="14"/>
      <c r="H84" s="14"/>
      <c r="I84" s="14"/>
      <c r="J84" s="14"/>
      <c r="L84" s="14"/>
      <c r="M84" s="14"/>
      <c r="N84" s="14"/>
      <c r="O84" s="14"/>
      <c r="P84" s="14"/>
      <c r="Q84" s="14"/>
      <c r="R84" s="14"/>
      <c r="S84" s="14"/>
      <c r="T84" s="8"/>
      <c r="U84" s="8"/>
      <c r="V84" s="8"/>
      <c r="W84" s="14"/>
      <c r="X84" s="14"/>
      <c r="Y84" s="14"/>
    </row>
    <row r="85" spans="3:25" x14ac:dyDescent="0.3">
      <c r="C85" s="14"/>
      <c r="D85" s="14"/>
      <c r="F85" s="14"/>
      <c r="G85" s="14"/>
      <c r="H85" s="14"/>
      <c r="I85" s="14"/>
      <c r="J85" s="14"/>
      <c r="L85" s="14"/>
      <c r="M85" s="14"/>
      <c r="N85" s="14"/>
      <c r="O85" s="14"/>
      <c r="P85" s="14"/>
      <c r="Q85" s="14"/>
      <c r="R85" s="14"/>
      <c r="S85" s="14"/>
      <c r="T85" s="8"/>
      <c r="U85" s="8"/>
      <c r="V85" s="8"/>
      <c r="W85" s="14"/>
      <c r="X85" s="14"/>
      <c r="Y85" s="14"/>
    </row>
    <row r="86" spans="3:25" x14ac:dyDescent="0.3">
      <c r="C86" s="14"/>
      <c r="D86" s="14"/>
      <c r="F86" s="14"/>
      <c r="G86" s="14"/>
      <c r="H86" s="14"/>
      <c r="I86" s="14"/>
      <c r="J86" s="14"/>
      <c r="L86" s="14"/>
      <c r="M86" s="14"/>
      <c r="N86" s="14"/>
      <c r="O86" s="14"/>
      <c r="P86" s="14"/>
      <c r="Q86" s="14"/>
      <c r="R86" s="14"/>
      <c r="S86" s="14"/>
      <c r="T86" s="8"/>
      <c r="U86" s="8"/>
      <c r="V86" s="8"/>
      <c r="W86" s="14"/>
      <c r="X86" s="14"/>
      <c r="Y86" s="14"/>
    </row>
    <row r="87" spans="3:25" x14ac:dyDescent="0.3">
      <c r="C87" s="14"/>
      <c r="D87" s="14"/>
      <c r="F87" s="14"/>
      <c r="G87" s="14"/>
      <c r="H87" s="14"/>
      <c r="I87" s="14"/>
      <c r="J87" s="14"/>
      <c r="L87" s="14"/>
      <c r="M87" s="14"/>
      <c r="N87" s="14"/>
      <c r="O87" s="14"/>
      <c r="P87" s="14"/>
      <c r="Q87" s="14"/>
      <c r="R87" s="14"/>
      <c r="S87" s="14"/>
      <c r="T87" s="8"/>
      <c r="U87" s="8"/>
      <c r="V87" s="8"/>
      <c r="W87" s="14"/>
      <c r="X87" s="14"/>
      <c r="Y87" s="14"/>
    </row>
    <row r="88" spans="3:25" x14ac:dyDescent="0.3">
      <c r="C88" s="14"/>
      <c r="D88" s="14"/>
      <c r="F88" s="14"/>
      <c r="G88" s="14"/>
      <c r="H88" s="14"/>
      <c r="I88" s="14"/>
      <c r="J88" s="14"/>
      <c r="L88" s="14"/>
      <c r="M88" s="14"/>
      <c r="N88" s="14"/>
      <c r="O88" s="14"/>
      <c r="P88" s="14"/>
      <c r="Q88" s="14"/>
      <c r="R88" s="14"/>
      <c r="S88" s="14"/>
      <c r="T88" s="8"/>
      <c r="U88" s="8"/>
      <c r="V88" s="8"/>
      <c r="W88" s="14"/>
      <c r="X88" s="14"/>
      <c r="Y88" s="14"/>
    </row>
    <row r="89" spans="3:25" x14ac:dyDescent="0.3">
      <c r="C89" s="14"/>
      <c r="D89" s="14"/>
      <c r="F89" s="14"/>
      <c r="G89" s="14"/>
      <c r="H89" s="14"/>
      <c r="I89" s="14"/>
      <c r="J89" s="14"/>
      <c r="L89" s="14"/>
      <c r="M89" s="14"/>
      <c r="N89" s="14"/>
      <c r="O89" s="14"/>
      <c r="P89" s="14"/>
      <c r="Q89" s="14"/>
      <c r="R89" s="14"/>
      <c r="S89" s="14"/>
      <c r="T89" s="8"/>
      <c r="U89" s="8"/>
      <c r="V89" s="8"/>
      <c r="W89" s="14"/>
      <c r="X89" s="14"/>
      <c r="Y89" s="14"/>
    </row>
    <row r="90" spans="3:25" x14ac:dyDescent="0.3">
      <c r="C90" s="14"/>
      <c r="D90" s="14"/>
      <c r="F90" s="14"/>
      <c r="G90" s="14"/>
      <c r="H90" s="14"/>
      <c r="I90" s="14"/>
      <c r="J90" s="14"/>
      <c r="L90" s="14"/>
      <c r="M90" s="14"/>
      <c r="N90" s="14"/>
      <c r="O90" s="14"/>
      <c r="P90" s="14"/>
      <c r="Q90" s="14"/>
      <c r="R90" s="14"/>
      <c r="S90" s="14"/>
      <c r="T90" s="8"/>
      <c r="U90" s="8"/>
      <c r="V90" s="8"/>
      <c r="W90" s="14"/>
      <c r="X90" s="14"/>
      <c r="Y90" s="14"/>
    </row>
    <row r="91" spans="3:25" x14ac:dyDescent="0.3">
      <c r="C91" s="14"/>
      <c r="D91" s="14"/>
      <c r="F91" s="14"/>
      <c r="G91" s="14"/>
      <c r="H91" s="14"/>
      <c r="I91" s="14"/>
      <c r="J91" s="14"/>
      <c r="L91" s="14"/>
      <c r="M91" s="14"/>
      <c r="N91" s="14"/>
      <c r="O91" s="14"/>
      <c r="P91" s="14"/>
      <c r="Q91" s="14"/>
      <c r="R91" s="14"/>
      <c r="S91" s="14"/>
      <c r="T91" s="8"/>
      <c r="U91" s="8"/>
      <c r="V91" s="8"/>
      <c r="W91" s="14"/>
      <c r="X91" s="14"/>
      <c r="Y91" s="14"/>
    </row>
    <row r="92" spans="3:25" x14ac:dyDescent="0.3">
      <c r="C92" s="14"/>
      <c r="D92" s="14"/>
      <c r="F92" s="14"/>
      <c r="G92" s="14"/>
      <c r="H92" s="14"/>
      <c r="I92" s="14"/>
      <c r="J92" s="14"/>
      <c r="L92" s="14"/>
      <c r="M92" s="14"/>
      <c r="N92" s="14"/>
      <c r="O92" s="14"/>
      <c r="P92" s="14"/>
      <c r="Q92" s="14"/>
      <c r="R92" s="14"/>
      <c r="S92" s="14"/>
      <c r="T92" s="8"/>
      <c r="U92" s="8"/>
      <c r="V92" s="8"/>
      <c r="W92" s="14"/>
      <c r="X92" s="14"/>
      <c r="Y92" s="14"/>
    </row>
    <row r="93" spans="3:25" x14ac:dyDescent="0.3">
      <c r="C93" s="14"/>
      <c r="D93" s="14"/>
      <c r="F93" s="14"/>
      <c r="G93" s="14"/>
      <c r="H93" s="14"/>
      <c r="I93" s="14"/>
      <c r="J93" s="14"/>
      <c r="L93" s="14"/>
      <c r="M93" s="14"/>
      <c r="N93" s="14"/>
      <c r="O93" s="14"/>
      <c r="P93" s="14"/>
      <c r="Q93" s="14"/>
      <c r="R93" s="14"/>
      <c r="S93" s="14"/>
      <c r="T93" s="8"/>
      <c r="U93" s="8"/>
      <c r="V93" s="8"/>
      <c r="W93" s="14"/>
      <c r="X93" s="14"/>
      <c r="Y93" s="14"/>
    </row>
    <row r="94" spans="3:25" x14ac:dyDescent="0.3">
      <c r="C94" s="14"/>
      <c r="D94" s="14"/>
      <c r="F94" s="14"/>
      <c r="G94" s="14"/>
      <c r="H94" s="14"/>
      <c r="I94" s="14"/>
      <c r="J94" s="14"/>
      <c r="L94" s="14"/>
      <c r="M94" s="14"/>
      <c r="N94" s="14"/>
      <c r="O94" s="14"/>
      <c r="P94" s="14"/>
      <c r="Q94" s="14"/>
      <c r="R94" s="14"/>
      <c r="S94" s="14"/>
      <c r="T94" s="8"/>
      <c r="U94" s="8"/>
      <c r="V94" s="8"/>
      <c r="W94" s="14"/>
      <c r="X94" s="14"/>
      <c r="Y94" s="14"/>
    </row>
    <row r="95" spans="3:25" x14ac:dyDescent="0.3">
      <c r="C95" s="14"/>
      <c r="D95" s="14"/>
      <c r="F95" s="14"/>
      <c r="G95" s="14"/>
      <c r="H95" s="14"/>
      <c r="I95" s="14"/>
      <c r="J95" s="14"/>
      <c r="L95" s="14"/>
      <c r="M95" s="14"/>
      <c r="N95" s="14"/>
      <c r="O95" s="14"/>
      <c r="P95" s="14"/>
      <c r="Q95" s="14"/>
      <c r="R95" s="14"/>
      <c r="S95" s="14"/>
      <c r="T95" s="8"/>
      <c r="U95" s="8"/>
      <c r="V95" s="8"/>
      <c r="W95" s="14"/>
      <c r="X95" s="14"/>
      <c r="Y95" s="14"/>
    </row>
    <row r="96" spans="3:25" x14ac:dyDescent="0.3">
      <c r="C96" s="14"/>
      <c r="D96" s="14"/>
      <c r="F96" s="14"/>
      <c r="G96" s="14"/>
      <c r="H96" s="14"/>
      <c r="I96" s="14"/>
      <c r="J96" s="14"/>
      <c r="L96" s="14"/>
      <c r="M96" s="14"/>
      <c r="N96" s="14"/>
      <c r="O96" s="14"/>
      <c r="P96" s="14"/>
      <c r="Q96" s="14"/>
      <c r="R96" s="14"/>
      <c r="S96" s="14"/>
      <c r="T96" s="8"/>
      <c r="U96" s="8"/>
      <c r="V96" s="8"/>
      <c r="W96" s="14"/>
      <c r="X96" s="14"/>
      <c r="Y96" s="14"/>
    </row>
    <row r="97" spans="3:25" x14ac:dyDescent="0.3">
      <c r="C97" s="14"/>
      <c r="D97" s="14"/>
      <c r="F97" s="14"/>
      <c r="G97" s="14"/>
      <c r="H97" s="14"/>
      <c r="I97" s="14"/>
      <c r="J97" s="14"/>
      <c r="L97" s="14"/>
      <c r="M97" s="14"/>
      <c r="N97" s="14"/>
      <c r="O97" s="14"/>
      <c r="P97" s="14"/>
      <c r="Q97" s="14"/>
      <c r="R97" s="14"/>
      <c r="S97" s="14"/>
      <c r="T97" s="8"/>
      <c r="U97" s="8"/>
      <c r="V97" s="8"/>
      <c r="W97" s="14"/>
      <c r="X97" s="14"/>
      <c r="Y97" s="14"/>
    </row>
    <row r="98" spans="3:25" x14ac:dyDescent="0.3">
      <c r="C98" s="14"/>
      <c r="D98" s="14"/>
      <c r="F98" s="14"/>
      <c r="G98" s="14"/>
      <c r="H98" s="14"/>
      <c r="I98" s="14"/>
      <c r="J98" s="14"/>
      <c r="L98" s="14"/>
      <c r="M98" s="14"/>
      <c r="N98" s="14"/>
      <c r="O98" s="14"/>
      <c r="P98" s="14"/>
      <c r="Q98" s="14"/>
      <c r="R98" s="14"/>
      <c r="S98" s="14"/>
      <c r="T98" s="8"/>
      <c r="U98" s="8"/>
      <c r="V98" s="8"/>
      <c r="W98" s="14"/>
      <c r="X98" s="14"/>
      <c r="Y98" s="14"/>
    </row>
    <row r="99" spans="3:25" x14ac:dyDescent="0.3">
      <c r="C99" s="14"/>
      <c r="D99" s="14"/>
      <c r="F99" s="14"/>
      <c r="G99" s="14"/>
      <c r="H99" s="14"/>
      <c r="I99" s="14"/>
      <c r="J99" s="14"/>
      <c r="L99" s="14"/>
      <c r="M99" s="14"/>
      <c r="N99" s="14"/>
      <c r="O99" s="14"/>
      <c r="P99" s="14"/>
      <c r="Q99" s="14"/>
      <c r="R99" s="14"/>
      <c r="S99" s="14"/>
      <c r="T99" s="8"/>
      <c r="U99" s="8"/>
      <c r="V99" s="8"/>
      <c r="W99" s="14"/>
      <c r="X99" s="14"/>
      <c r="Y99" s="14"/>
    </row>
    <row r="100" spans="3:25" x14ac:dyDescent="0.3">
      <c r="C100" s="14"/>
      <c r="D100" s="14"/>
      <c r="F100" s="14"/>
      <c r="G100" s="14"/>
      <c r="H100" s="14"/>
      <c r="I100" s="14"/>
      <c r="J100" s="14"/>
      <c r="L100" s="14"/>
      <c r="M100" s="14"/>
      <c r="N100" s="14"/>
      <c r="O100" s="14"/>
      <c r="P100" s="14"/>
      <c r="Q100" s="14"/>
      <c r="R100" s="14"/>
      <c r="S100" s="14"/>
      <c r="T100" s="8"/>
      <c r="U100" s="8"/>
      <c r="V100" s="8"/>
      <c r="W100" s="14"/>
      <c r="X100" s="14"/>
      <c r="Y100" s="14"/>
    </row>
    <row r="101" spans="3:25" x14ac:dyDescent="0.3">
      <c r="C101" s="14"/>
      <c r="D101" s="14"/>
      <c r="F101" s="14"/>
      <c r="G101" s="14"/>
      <c r="H101" s="14"/>
      <c r="I101" s="14"/>
      <c r="J101" s="14"/>
      <c r="L101" s="14"/>
      <c r="M101" s="14"/>
      <c r="N101" s="14"/>
      <c r="O101" s="14"/>
      <c r="P101" s="14"/>
      <c r="Q101" s="14"/>
      <c r="R101" s="14"/>
      <c r="S101" s="14"/>
      <c r="T101" s="8"/>
      <c r="U101" s="8"/>
      <c r="V101" s="8"/>
      <c r="W101" s="14"/>
      <c r="X101" s="14"/>
      <c r="Y101" s="14"/>
    </row>
    <row r="102" spans="3:25" x14ac:dyDescent="0.3">
      <c r="C102" s="14"/>
      <c r="D102" s="14"/>
      <c r="F102" s="14"/>
      <c r="G102" s="14"/>
      <c r="H102" s="14"/>
      <c r="I102" s="14"/>
      <c r="J102" s="14"/>
      <c r="L102" s="14"/>
      <c r="M102" s="14"/>
      <c r="N102" s="14"/>
      <c r="O102" s="14"/>
      <c r="P102" s="14"/>
      <c r="Q102" s="14"/>
      <c r="R102" s="14"/>
      <c r="S102" s="14"/>
      <c r="T102" s="8"/>
      <c r="U102" s="8"/>
      <c r="V102" s="8"/>
      <c r="W102" s="14"/>
      <c r="X102" s="14"/>
      <c r="Y102" s="14"/>
    </row>
    <row r="103" spans="3:25" x14ac:dyDescent="0.3">
      <c r="C103" s="14"/>
      <c r="D103" s="14"/>
      <c r="F103" s="14"/>
      <c r="G103" s="14"/>
      <c r="H103" s="14"/>
      <c r="I103" s="14"/>
      <c r="J103" s="14"/>
      <c r="L103" s="14"/>
      <c r="M103" s="14"/>
      <c r="N103" s="14"/>
      <c r="O103" s="14"/>
      <c r="P103" s="14"/>
      <c r="Q103" s="14"/>
      <c r="R103" s="14"/>
      <c r="S103" s="14"/>
      <c r="T103" s="8"/>
      <c r="U103" s="8"/>
      <c r="V103" s="8"/>
      <c r="W103" s="14"/>
      <c r="X103" s="14"/>
      <c r="Y103" s="14"/>
    </row>
    <row r="104" spans="3:25" x14ac:dyDescent="0.3">
      <c r="C104" s="14"/>
      <c r="D104" s="14"/>
      <c r="F104" s="14"/>
      <c r="G104" s="14"/>
      <c r="H104" s="14"/>
      <c r="I104" s="14"/>
      <c r="J104" s="14"/>
      <c r="L104" s="14"/>
      <c r="M104" s="14"/>
      <c r="N104" s="14"/>
      <c r="O104" s="14"/>
      <c r="P104" s="14"/>
      <c r="Q104" s="14"/>
      <c r="R104" s="14"/>
      <c r="S104" s="14"/>
      <c r="T104" s="8"/>
      <c r="U104" s="8"/>
      <c r="V104" s="8"/>
      <c r="W104" s="14"/>
      <c r="X104" s="14"/>
      <c r="Y104" s="14"/>
    </row>
    <row r="105" spans="3:25" x14ac:dyDescent="0.3">
      <c r="C105" s="14"/>
      <c r="D105" s="14"/>
      <c r="F105" s="14"/>
      <c r="G105" s="14"/>
      <c r="H105" s="14"/>
      <c r="I105" s="14"/>
      <c r="J105" s="14"/>
      <c r="L105" s="14"/>
      <c r="M105" s="14"/>
      <c r="N105" s="14"/>
      <c r="O105" s="14"/>
      <c r="P105" s="14"/>
      <c r="Q105" s="14"/>
      <c r="R105" s="14"/>
      <c r="S105" s="14"/>
      <c r="T105" s="8"/>
      <c r="U105" s="8"/>
      <c r="V105" s="8"/>
      <c r="W105" s="14"/>
      <c r="X105" s="14"/>
      <c r="Y105" s="14"/>
    </row>
    <row r="106" spans="3:25" x14ac:dyDescent="0.3">
      <c r="C106" s="14"/>
      <c r="D106" s="14"/>
      <c r="F106" s="14"/>
      <c r="G106" s="14"/>
      <c r="H106" s="14"/>
      <c r="I106" s="14"/>
      <c r="J106" s="14"/>
      <c r="L106" s="14"/>
      <c r="M106" s="14"/>
      <c r="N106" s="14"/>
      <c r="O106" s="14"/>
      <c r="P106" s="14"/>
      <c r="Q106" s="14"/>
      <c r="R106" s="14"/>
      <c r="S106" s="14"/>
      <c r="T106" s="8"/>
      <c r="U106" s="8"/>
      <c r="V106" s="8"/>
      <c r="W106" s="14"/>
      <c r="X106" s="14"/>
      <c r="Y106" s="14"/>
    </row>
    <row r="107" spans="3:25" x14ac:dyDescent="0.3">
      <c r="C107" s="14"/>
      <c r="D107" s="14"/>
      <c r="F107" s="14"/>
      <c r="G107" s="14"/>
      <c r="H107" s="14"/>
      <c r="I107" s="14"/>
      <c r="J107" s="14"/>
      <c r="L107" s="14"/>
      <c r="M107" s="14"/>
      <c r="N107" s="14"/>
      <c r="O107" s="14"/>
      <c r="P107" s="14"/>
      <c r="Q107" s="14"/>
      <c r="R107" s="14"/>
      <c r="S107" s="14"/>
      <c r="T107" s="8"/>
      <c r="U107" s="8"/>
      <c r="V107" s="8"/>
      <c r="W107" s="14"/>
      <c r="X107" s="14"/>
      <c r="Y107" s="14"/>
    </row>
    <row r="108" spans="3:25" x14ac:dyDescent="0.3">
      <c r="C108" s="14"/>
      <c r="D108" s="14"/>
      <c r="F108" s="14"/>
      <c r="G108" s="14"/>
      <c r="H108" s="14"/>
      <c r="I108" s="14"/>
      <c r="J108" s="14"/>
      <c r="L108" s="14"/>
      <c r="M108" s="14"/>
      <c r="N108" s="14"/>
      <c r="O108" s="14"/>
      <c r="P108" s="14"/>
      <c r="Q108" s="14"/>
      <c r="R108" s="14"/>
      <c r="S108" s="14"/>
      <c r="T108" s="8"/>
      <c r="U108" s="8"/>
      <c r="V108" s="8"/>
      <c r="W108" s="14"/>
      <c r="X108" s="14"/>
      <c r="Y108" s="14"/>
    </row>
    <row r="109" spans="3:25" x14ac:dyDescent="0.3">
      <c r="C109" s="14"/>
      <c r="D109" s="14"/>
      <c r="F109" s="14"/>
      <c r="G109" s="14"/>
      <c r="H109" s="14"/>
      <c r="I109" s="14"/>
      <c r="J109" s="14"/>
      <c r="L109" s="14"/>
      <c r="M109" s="14"/>
      <c r="N109" s="14"/>
      <c r="O109" s="14"/>
      <c r="P109" s="14"/>
      <c r="Q109" s="14"/>
      <c r="R109" s="14"/>
      <c r="S109" s="14"/>
      <c r="T109" s="8"/>
      <c r="U109" s="8"/>
      <c r="V109" s="8"/>
      <c r="W109" s="14"/>
      <c r="X109" s="14"/>
      <c r="Y109" s="14"/>
    </row>
    <row r="110" spans="3:25" x14ac:dyDescent="0.3">
      <c r="C110" s="14"/>
      <c r="D110" s="14"/>
      <c r="F110" s="14"/>
      <c r="G110" s="14"/>
      <c r="H110" s="14"/>
      <c r="I110" s="14"/>
      <c r="J110" s="14"/>
      <c r="L110" s="14"/>
      <c r="M110" s="14"/>
      <c r="N110" s="14"/>
      <c r="O110" s="14"/>
      <c r="P110" s="14"/>
      <c r="Q110" s="14"/>
      <c r="R110" s="14"/>
      <c r="S110" s="14"/>
      <c r="T110" s="8"/>
      <c r="U110" s="8"/>
      <c r="V110" s="8"/>
      <c r="W110" s="14"/>
      <c r="X110" s="14"/>
      <c r="Y110" s="14"/>
    </row>
    <row r="111" spans="3:25" x14ac:dyDescent="0.3">
      <c r="C111" s="14"/>
      <c r="D111" s="14"/>
      <c r="F111" s="14"/>
      <c r="G111" s="14"/>
      <c r="H111" s="14"/>
      <c r="I111" s="14"/>
      <c r="J111" s="14"/>
      <c r="L111" s="14"/>
      <c r="M111" s="14"/>
      <c r="N111" s="14"/>
      <c r="O111" s="14"/>
      <c r="P111" s="14"/>
      <c r="Q111" s="14"/>
      <c r="R111" s="14"/>
      <c r="S111" s="14"/>
      <c r="T111" s="8"/>
      <c r="U111" s="8"/>
      <c r="V111" s="8"/>
      <c r="W111" s="14"/>
      <c r="X111" s="14"/>
      <c r="Y111" s="14"/>
    </row>
    <row r="112" spans="3:25" x14ac:dyDescent="0.3">
      <c r="C112" s="14"/>
      <c r="D112" s="14"/>
      <c r="F112" s="14"/>
      <c r="G112" s="14"/>
      <c r="H112" s="14"/>
      <c r="I112" s="14"/>
      <c r="J112" s="14"/>
      <c r="L112" s="14"/>
      <c r="M112" s="14"/>
      <c r="N112" s="14"/>
      <c r="O112" s="14"/>
      <c r="P112" s="14"/>
      <c r="Q112" s="14"/>
      <c r="R112" s="14"/>
      <c r="S112" s="14"/>
      <c r="T112" s="8"/>
      <c r="U112" s="8"/>
      <c r="V112" s="8"/>
      <c r="W112" s="14"/>
      <c r="X112" s="14"/>
      <c r="Y112" s="14"/>
    </row>
    <row r="113" spans="3:25" x14ac:dyDescent="0.3">
      <c r="C113" s="14"/>
      <c r="D113" s="14"/>
      <c r="F113" s="14"/>
      <c r="G113" s="14"/>
      <c r="H113" s="14"/>
      <c r="I113" s="14"/>
      <c r="J113" s="14"/>
      <c r="L113" s="14"/>
      <c r="M113" s="14"/>
      <c r="N113" s="14"/>
      <c r="O113" s="14"/>
      <c r="P113" s="14"/>
      <c r="Q113" s="14"/>
      <c r="R113" s="14"/>
      <c r="S113" s="14"/>
      <c r="T113" s="8"/>
      <c r="U113" s="8"/>
      <c r="V113" s="8"/>
      <c r="W113" s="14"/>
      <c r="X113" s="14"/>
      <c r="Y113" s="14"/>
    </row>
    <row r="114" spans="3:25" x14ac:dyDescent="0.3">
      <c r="C114" s="14"/>
      <c r="D114" s="14"/>
      <c r="F114" s="14"/>
      <c r="G114" s="14"/>
      <c r="H114" s="14"/>
      <c r="I114" s="14"/>
      <c r="J114" s="14"/>
      <c r="L114" s="14"/>
      <c r="M114" s="14"/>
      <c r="N114" s="14"/>
      <c r="O114" s="14"/>
      <c r="P114" s="14"/>
      <c r="Q114" s="14"/>
      <c r="R114" s="14"/>
      <c r="S114" s="14"/>
      <c r="T114" s="8"/>
      <c r="U114" s="8"/>
      <c r="V114" s="8"/>
      <c r="W114" s="14"/>
      <c r="X114" s="14"/>
      <c r="Y114" s="14"/>
    </row>
    <row r="115" spans="3:25" x14ac:dyDescent="0.3">
      <c r="C115" s="14"/>
      <c r="D115" s="14"/>
      <c r="F115" s="14"/>
      <c r="G115" s="14"/>
      <c r="H115" s="14"/>
      <c r="I115" s="14"/>
      <c r="J115" s="14"/>
      <c r="L115" s="14"/>
      <c r="M115" s="14"/>
      <c r="N115" s="14"/>
      <c r="O115" s="14"/>
      <c r="P115" s="14"/>
      <c r="Q115" s="14"/>
      <c r="R115" s="14"/>
      <c r="S115" s="14"/>
      <c r="T115" s="8"/>
      <c r="U115" s="8"/>
      <c r="V115" s="8"/>
      <c r="W115" s="14"/>
      <c r="X115" s="14"/>
      <c r="Y115" s="14"/>
    </row>
    <row r="116" spans="3:25" x14ac:dyDescent="0.3">
      <c r="C116" s="14"/>
      <c r="D116" s="14"/>
      <c r="F116" s="14"/>
      <c r="G116" s="14"/>
      <c r="H116" s="14"/>
      <c r="I116" s="14"/>
      <c r="J116" s="14"/>
      <c r="L116" s="14"/>
      <c r="M116" s="14"/>
      <c r="N116" s="14"/>
      <c r="O116" s="14"/>
      <c r="P116" s="14"/>
      <c r="Q116" s="14"/>
      <c r="R116" s="14"/>
      <c r="S116" s="14"/>
      <c r="T116" s="8"/>
      <c r="U116" s="8"/>
      <c r="V116" s="8"/>
      <c r="W116" s="14"/>
      <c r="X116" s="14"/>
      <c r="Y116" s="14"/>
    </row>
    <row r="117" spans="3:25" x14ac:dyDescent="0.3">
      <c r="C117" s="14"/>
      <c r="D117" s="14"/>
      <c r="F117" s="14"/>
      <c r="G117" s="14"/>
      <c r="H117" s="14"/>
      <c r="I117" s="14"/>
      <c r="J117" s="14"/>
      <c r="L117" s="14"/>
      <c r="M117" s="14"/>
      <c r="N117" s="14"/>
      <c r="O117" s="14"/>
      <c r="P117" s="14"/>
      <c r="Q117" s="14"/>
      <c r="R117" s="14"/>
      <c r="S117" s="14"/>
      <c r="T117" s="8"/>
      <c r="U117" s="8"/>
      <c r="V117" s="8"/>
      <c r="W117" s="14"/>
      <c r="X117" s="14"/>
      <c r="Y117" s="14"/>
    </row>
    <row r="118" spans="3:25" x14ac:dyDescent="0.3">
      <c r="C118" s="14"/>
      <c r="D118" s="14"/>
      <c r="F118" s="14"/>
      <c r="G118" s="14"/>
      <c r="H118" s="14"/>
      <c r="I118" s="14"/>
      <c r="J118" s="14"/>
      <c r="L118" s="14"/>
      <c r="M118" s="14"/>
      <c r="N118" s="14"/>
      <c r="O118" s="14"/>
      <c r="P118" s="14"/>
      <c r="Q118" s="14"/>
      <c r="R118" s="14"/>
      <c r="S118" s="14"/>
      <c r="T118" s="8"/>
      <c r="U118" s="8"/>
      <c r="V118" s="8"/>
      <c r="W118" s="14"/>
      <c r="X118" s="14"/>
      <c r="Y118" s="14"/>
    </row>
    <row r="119" spans="3:25" x14ac:dyDescent="0.3">
      <c r="C119" s="14"/>
      <c r="D119" s="14"/>
      <c r="F119" s="14"/>
      <c r="G119" s="14"/>
      <c r="H119" s="14"/>
      <c r="I119" s="14"/>
      <c r="J119" s="14"/>
      <c r="L119" s="14"/>
      <c r="M119" s="14"/>
      <c r="N119" s="14"/>
      <c r="O119" s="14"/>
      <c r="P119" s="14"/>
      <c r="Q119" s="14"/>
      <c r="R119" s="14"/>
      <c r="S119" s="14"/>
      <c r="T119" s="8"/>
      <c r="U119" s="8"/>
      <c r="V119" s="8"/>
      <c r="W119" s="14"/>
      <c r="X119" s="14"/>
      <c r="Y119" s="14"/>
    </row>
    <row r="120" spans="3:25" x14ac:dyDescent="0.3">
      <c r="C120" s="14"/>
      <c r="D120" s="14"/>
      <c r="F120" s="14"/>
      <c r="G120" s="14"/>
      <c r="H120" s="14"/>
      <c r="I120" s="14"/>
      <c r="J120" s="14"/>
      <c r="L120" s="14"/>
      <c r="M120" s="14"/>
      <c r="N120" s="14"/>
      <c r="O120" s="14"/>
      <c r="P120" s="14"/>
      <c r="Q120" s="14"/>
      <c r="R120" s="14"/>
      <c r="S120" s="14"/>
      <c r="T120" s="8"/>
      <c r="U120" s="8"/>
      <c r="V120" s="8"/>
      <c r="W120" s="14"/>
      <c r="X120" s="14"/>
      <c r="Y120" s="14"/>
    </row>
    <row r="121" spans="3:25" x14ac:dyDescent="0.3">
      <c r="C121" s="14"/>
      <c r="D121" s="14"/>
      <c r="F121" s="14"/>
      <c r="G121" s="14"/>
      <c r="H121" s="14"/>
      <c r="I121" s="14"/>
      <c r="J121" s="14"/>
      <c r="L121" s="14"/>
      <c r="M121" s="14"/>
      <c r="N121" s="14"/>
      <c r="O121" s="14"/>
      <c r="P121" s="14"/>
      <c r="Q121" s="14"/>
      <c r="R121" s="14"/>
      <c r="S121" s="14"/>
      <c r="T121" s="8"/>
      <c r="U121" s="8"/>
      <c r="V121" s="8"/>
      <c r="W121" s="14"/>
      <c r="X121" s="14"/>
      <c r="Y121" s="14"/>
    </row>
    <row r="122" spans="3:25" x14ac:dyDescent="0.3">
      <c r="C122" s="14"/>
      <c r="D122" s="14"/>
      <c r="F122" s="14"/>
      <c r="G122" s="14"/>
      <c r="H122" s="14"/>
      <c r="I122" s="14"/>
      <c r="J122" s="14"/>
      <c r="L122" s="14"/>
      <c r="M122" s="14"/>
      <c r="N122" s="14"/>
      <c r="O122" s="14"/>
      <c r="P122" s="14"/>
      <c r="Q122" s="14"/>
      <c r="R122" s="14"/>
      <c r="S122" s="14"/>
      <c r="T122" s="8"/>
      <c r="U122" s="8"/>
      <c r="V122" s="8"/>
      <c r="W122" s="14"/>
      <c r="X122" s="14"/>
      <c r="Y122" s="14"/>
    </row>
    <row r="123" spans="3:25" x14ac:dyDescent="0.3">
      <c r="C123" s="14"/>
      <c r="D123" s="14"/>
      <c r="F123" s="14"/>
      <c r="G123" s="14"/>
      <c r="H123" s="14"/>
      <c r="I123" s="14"/>
      <c r="J123" s="14"/>
      <c r="L123" s="14"/>
      <c r="M123" s="14"/>
      <c r="N123" s="14"/>
      <c r="O123" s="14"/>
      <c r="P123" s="14"/>
      <c r="Q123" s="14"/>
      <c r="R123" s="14"/>
      <c r="S123" s="14"/>
      <c r="T123" s="8"/>
      <c r="U123" s="8"/>
      <c r="V123" s="8"/>
      <c r="W123" s="14"/>
      <c r="X123" s="14"/>
      <c r="Y123" s="14"/>
    </row>
    <row r="124" spans="3:25" x14ac:dyDescent="0.3">
      <c r="C124" s="14"/>
      <c r="D124" s="14"/>
      <c r="F124" s="14"/>
      <c r="G124" s="14"/>
      <c r="H124" s="14"/>
      <c r="I124" s="14"/>
      <c r="J124" s="14"/>
      <c r="L124" s="14"/>
      <c r="M124" s="14"/>
      <c r="N124" s="14"/>
      <c r="O124" s="14"/>
      <c r="P124" s="14"/>
      <c r="Q124" s="14"/>
      <c r="R124" s="14"/>
      <c r="S124" s="14"/>
      <c r="T124" s="8"/>
      <c r="U124" s="8"/>
      <c r="V124" s="8"/>
      <c r="W124" s="14"/>
      <c r="X124" s="14"/>
      <c r="Y124" s="14"/>
    </row>
  </sheetData>
  <mergeCells count="15">
    <mergeCell ref="A14:B14"/>
    <mergeCell ref="A20:B20"/>
    <mergeCell ref="A31:B31"/>
    <mergeCell ref="A39:B39"/>
    <mergeCell ref="A1:Z1"/>
    <mergeCell ref="T3:U3"/>
    <mergeCell ref="V3:V4"/>
    <mergeCell ref="A3:B3"/>
    <mergeCell ref="C3:D3"/>
    <mergeCell ref="F3:J3"/>
    <mergeCell ref="L3:N3"/>
    <mergeCell ref="O3:O4"/>
    <mergeCell ref="P3:P4"/>
    <mergeCell ref="Q3:S3"/>
    <mergeCell ref="W3:Z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olBreaks count="1" manualBreakCount="1"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2"/>
  <sheetViews>
    <sheetView view="pageBreakPreview" zoomScale="85" zoomScaleNormal="100" zoomScaleSheetLayoutView="85" workbookViewId="0">
      <pane ySplit="5" topLeftCell="A6" activePane="bottomLeft" state="frozen"/>
      <selection pane="bottomLeft" activeCell="X4" sqref="X4"/>
    </sheetView>
  </sheetViews>
  <sheetFormatPr defaultRowHeight="16.5" x14ac:dyDescent="0.3"/>
  <cols>
    <col min="1" max="2" width="3.875" style="1" customWidth="1"/>
    <col min="3" max="3" width="7" style="1" customWidth="1"/>
    <col min="4" max="4" width="7" style="6" customWidth="1"/>
    <col min="5" max="6" width="7" style="1" customWidth="1"/>
    <col min="7" max="7" width="7" style="6" customWidth="1"/>
    <col min="8" max="9" width="6.125" style="6" customWidth="1"/>
    <col min="10" max="11" width="7" style="1" customWidth="1"/>
    <col min="12" max="12" width="7" style="6" customWidth="1"/>
    <col min="13" max="13" width="7" style="1" customWidth="1"/>
    <col min="14" max="14" width="7.625" style="11" customWidth="1"/>
    <col min="15" max="15" width="6" style="11" customWidth="1"/>
    <col min="16" max="16" width="6.125" style="11" customWidth="1"/>
    <col min="17" max="17" width="6.5" style="11" customWidth="1"/>
    <col min="18" max="19" width="6.5" customWidth="1"/>
    <col min="20" max="20" width="11.5" customWidth="1"/>
    <col min="21" max="23" width="11" style="1" customWidth="1"/>
    <col min="24" max="24" width="14" customWidth="1"/>
    <col min="27" max="27" width="11.125" bestFit="1" customWidth="1"/>
  </cols>
  <sheetData>
    <row r="1" spans="1:25" ht="24.75" customHeight="1" x14ac:dyDescent="0.3">
      <c r="A1" s="150" t="s">
        <v>45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</row>
    <row r="2" spans="1:25" s="8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U2" s="14"/>
      <c r="V2" s="14"/>
      <c r="W2" s="14"/>
    </row>
    <row r="3" spans="1:25" ht="23.25" customHeight="1" x14ac:dyDescent="0.3">
      <c r="A3" s="152" t="s">
        <v>8</v>
      </c>
      <c r="B3" s="152"/>
      <c r="C3" s="152" t="s">
        <v>9</v>
      </c>
      <c r="D3" s="152"/>
      <c r="E3" s="152" t="s">
        <v>10</v>
      </c>
      <c r="F3" s="152"/>
      <c r="G3" s="152"/>
      <c r="H3" s="152"/>
      <c r="I3" s="152"/>
      <c r="J3" s="152" t="s">
        <v>11</v>
      </c>
      <c r="K3" s="152"/>
      <c r="L3" s="152"/>
      <c r="M3" s="152" t="s">
        <v>12</v>
      </c>
      <c r="N3" s="153" t="s">
        <v>13</v>
      </c>
      <c r="O3" s="154" t="s">
        <v>14</v>
      </c>
      <c r="P3" s="154"/>
      <c r="Q3" s="154"/>
      <c r="R3" s="149" t="s">
        <v>21</v>
      </c>
      <c r="S3" s="149"/>
      <c r="T3" s="155" t="s">
        <v>50</v>
      </c>
      <c r="U3" s="161" t="s">
        <v>22</v>
      </c>
      <c r="V3" s="162"/>
      <c r="W3" s="162"/>
      <c r="X3" s="163"/>
    </row>
    <row r="4" spans="1:25" ht="23.25" customHeight="1" x14ac:dyDescent="0.3">
      <c r="A4" s="112" t="s">
        <v>39</v>
      </c>
      <c r="B4" s="112" t="s">
        <v>40</v>
      </c>
      <c r="C4" s="112" t="s">
        <v>15</v>
      </c>
      <c r="D4" s="5" t="s">
        <v>0</v>
      </c>
      <c r="E4" s="112" t="s">
        <v>15</v>
      </c>
      <c r="F4" s="112" t="s">
        <v>16</v>
      </c>
      <c r="G4" s="5" t="s">
        <v>0</v>
      </c>
      <c r="H4" s="45" t="s">
        <v>41</v>
      </c>
      <c r="I4" s="45" t="s">
        <v>42</v>
      </c>
      <c r="J4" s="112" t="s">
        <v>15</v>
      </c>
      <c r="K4" s="112" t="s">
        <v>16</v>
      </c>
      <c r="L4" s="5" t="s">
        <v>0</v>
      </c>
      <c r="M4" s="152"/>
      <c r="N4" s="153"/>
      <c r="O4" s="45" t="s">
        <v>37</v>
      </c>
      <c r="P4" s="45" t="s">
        <v>30</v>
      </c>
      <c r="Q4" s="47" t="s">
        <v>38</v>
      </c>
      <c r="R4" s="111" t="s">
        <v>46</v>
      </c>
      <c r="S4" s="111" t="s">
        <v>47</v>
      </c>
      <c r="T4" s="149"/>
      <c r="U4" s="111" t="s">
        <v>30</v>
      </c>
      <c r="V4" s="111" t="s">
        <v>31</v>
      </c>
      <c r="W4" s="111" t="s">
        <v>29</v>
      </c>
      <c r="X4" s="33" t="s">
        <v>58</v>
      </c>
    </row>
    <row r="5" spans="1:25" ht="33.75" hidden="1" customHeight="1" thickTop="1" x14ac:dyDescent="0.3">
      <c r="A5" s="112">
        <v>1</v>
      </c>
      <c r="B5" s="112" t="s">
        <v>26</v>
      </c>
      <c r="C5" s="112"/>
      <c r="D5" s="5"/>
      <c r="E5" s="112"/>
      <c r="F5" s="112"/>
      <c r="G5" s="5"/>
      <c r="H5" s="45"/>
      <c r="I5" s="45"/>
      <c r="J5" s="112"/>
      <c r="K5" s="112"/>
      <c r="L5" s="5"/>
      <c r="M5" s="112"/>
      <c r="N5" s="113"/>
      <c r="O5" s="45"/>
      <c r="P5" s="45"/>
      <c r="Q5" s="47"/>
      <c r="R5" s="111"/>
      <c r="S5" s="111"/>
      <c r="T5" s="111"/>
      <c r="U5" s="111"/>
      <c r="V5" s="111"/>
      <c r="W5" s="111"/>
      <c r="X5" s="115"/>
    </row>
    <row r="6" spans="1:25" ht="33.75" customHeight="1" x14ac:dyDescent="0.3">
      <c r="A6" s="112">
        <v>3</v>
      </c>
      <c r="B6" s="112" t="s">
        <v>43</v>
      </c>
      <c r="C6" s="112">
        <v>93</v>
      </c>
      <c r="D6" s="5">
        <f>C6</f>
        <v>93</v>
      </c>
      <c r="E6" s="112">
        <v>710</v>
      </c>
      <c r="F6" s="112">
        <v>73</v>
      </c>
      <c r="G6" s="5">
        <f>E6+F6</f>
        <v>783</v>
      </c>
      <c r="H6" s="45">
        <v>401</v>
      </c>
      <c r="I6" s="45">
        <f>G6-H6</f>
        <v>382</v>
      </c>
      <c r="J6" s="112">
        <v>254</v>
      </c>
      <c r="K6" s="112">
        <v>9</v>
      </c>
      <c r="L6" s="5">
        <f>J6+K6</f>
        <v>263</v>
      </c>
      <c r="M6" s="112">
        <f>D6+G6+L6</f>
        <v>1139</v>
      </c>
      <c r="N6" s="113">
        <f>F6+K6</f>
        <v>82</v>
      </c>
      <c r="O6" s="45">
        <v>25</v>
      </c>
      <c r="P6" s="33">
        <v>136</v>
      </c>
      <c r="Q6" s="47">
        <f>O6+P6</f>
        <v>161</v>
      </c>
      <c r="R6" s="111">
        <v>-24</v>
      </c>
      <c r="S6" s="111"/>
      <c r="T6" s="108">
        <v>60000</v>
      </c>
      <c r="U6" s="108">
        <v>214000</v>
      </c>
      <c r="V6" s="108">
        <v>640500</v>
      </c>
      <c r="W6" s="108">
        <v>9000</v>
      </c>
      <c r="X6" s="122">
        <f>U6+V6+W6</f>
        <v>863500</v>
      </c>
    </row>
    <row r="7" spans="1:25" ht="33.75" customHeight="1" x14ac:dyDescent="0.3">
      <c r="A7" s="112">
        <v>4</v>
      </c>
      <c r="B7" s="112" t="s">
        <v>44</v>
      </c>
      <c r="C7" s="112">
        <v>74</v>
      </c>
      <c r="D7" s="5">
        <f t="shared" ref="D7:D34" si="0">C7</f>
        <v>74</v>
      </c>
      <c r="E7" s="112">
        <v>675</v>
      </c>
      <c r="F7" s="112">
        <v>85</v>
      </c>
      <c r="G7" s="5">
        <f t="shared" ref="G7:G34" si="1">E7+F7</f>
        <v>760</v>
      </c>
      <c r="H7" s="45">
        <v>305</v>
      </c>
      <c r="I7" s="45">
        <f t="shared" ref="I7:I34" si="2">G7-H7</f>
        <v>455</v>
      </c>
      <c r="J7" s="112">
        <v>274</v>
      </c>
      <c r="K7" s="112">
        <v>15</v>
      </c>
      <c r="L7" s="5">
        <f t="shared" ref="L7:L34" si="3">J7+K7</f>
        <v>289</v>
      </c>
      <c r="M7" s="112">
        <f t="shared" ref="M7:M34" si="4">D7+G7+L7</f>
        <v>1123</v>
      </c>
      <c r="N7" s="113">
        <f t="shared" ref="N7:N34" si="5">F7+K7</f>
        <v>100</v>
      </c>
      <c r="O7" s="45">
        <v>22</v>
      </c>
      <c r="P7" s="33">
        <v>126</v>
      </c>
      <c r="Q7" s="47">
        <f t="shared" ref="Q7:Q34" si="6">O7+P7</f>
        <v>148</v>
      </c>
      <c r="R7" s="111">
        <v>-10</v>
      </c>
      <c r="S7" s="111"/>
      <c r="T7" s="108"/>
      <c r="U7" s="108">
        <v>367000</v>
      </c>
      <c r="V7" s="108">
        <v>784000</v>
      </c>
      <c r="W7" s="108">
        <v>11000</v>
      </c>
      <c r="X7" s="122">
        <f t="shared" ref="X7:X34" si="7">U7+V7+W7</f>
        <v>1162000</v>
      </c>
    </row>
    <row r="8" spans="1:25" s="103" customFormat="1" ht="33.75" customHeight="1" x14ac:dyDescent="0.3">
      <c r="A8" s="112">
        <v>5</v>
      </c>
      <c r="B8" s="112" t="s">
        <v>4</v>
      </c>
      <c r="C8" s="112">
        <v>82</v>
      </c>
      <c r="D8" s="5">
        <f t="shared" si="0"/>
        <v>82</v>
      </c>
      <c r="E8" s="112">
        <v>574</v>
      </c>
      <c r="F8" s="112">
        <v>83</v>
      </c>
      <c r="G8" s="5">
        <f t="shared" si="1"/>
        <v>657</v>
      </c>
      <c r="H8" s="45">
        <v>306</v>
      </c>
      <c r="I8" s="45">
        <f t="shared" si="2"/>
        <v>351</v>
      </c>
      <c r="J8" s="112">
        <v>213</v>
      </c>
      <c r="K8" s="112">
        <v>12</v>
      </c>
      <c r="L8" s="5">
        <f t="shared" si="3"/>
        <v>225</v>
      </c>
      <c r="M8" s="112">
        <f t="shared" si="4"/>
        <v>964</v>
      </c>
      <c r="N8" s="113">
        <f t="shared" si="5"/>
        <v>95</v>
      </c>
      <c r="O8" s="45">
        <v>14</v>
      </c>
      <c r="P8" s="101">
        <v>60</v>
      </c>
      <c r="Q8" s="47">
        <f t="shared" si="6"/>
        <v>74</v>
      </c>
      <c r="R8" s="102">
        <v>-5</v>
      </c>
      <c r="S8" s="102"/>
      <c r="T8" s="108"/>
      <c r="U8" s="108">
        <v>255000</v>
      </c>
      <c r="V8" s="108">
        <v>853500</v>
      </c>
      <c r="W8" s="108">
        <v>9000</v>
      </c>
      <c r="X8" s="122">
        <f t="shared" si="7"/>
        <v>1117500</v>
      </c>
    </row>
    <row r="9" spans="1:25" s="103" customFormat="1" ht="33.75" customHeight="1" x14ac:dyDescent="0.3">
      <c r="A9" s="112">
        <v>6</v>
      </c>
      <c r="B9" s="112" t="s">
        <v>5</v>
      </c>
      <c r="C9" s="112">
        <v>82</v>
      </c>
      <c r="D9" s="5">
        <f t="shared" si="0"/>
        <v>82</v>
      </c>
      <c r="E9" s="112">
        <v>613</v>
      </c>
      <c r="F9" s="112">
        <v>75</v>
      </c>
      <c r="G9" s="5">
        <f t="shared" si="1"/>
        <v>688</v>
      </c>
      <c r="H9" s="45">
        <v>317</v>
      </c>
      <c r="I9" s="45">
        <f t="shared" si="2"/>
        <v>371</v>
      </c>
      <c r="J9" s="112">
        <v>236</v>
      </c>
      <c r="K9" s="112">
        <v>22</v>
      </c>
      <c r="L9" s="5">
        <f t="shared" si="3"/>
        <v>258</v>
      </c>
      <c r="M9" s="112">
        <f t="shared" si="4"/>
        <v>1028</v>
      </c>
      <c r="N9" s="113">
        <f t="shared" si="5"/>
        <v>97</v>
      </c>
      <c r="O9" s="45">
        <v>16</v>
      </c>
      <c r="P9" s="101">
        <v>95</v>
      </c>
      <c r="Q9" s="47">
        <f t="shared" si="6"/>
        <v>111</v>
      </c>
      <c r="R9" s="102"/>
      <c r="S9" s="102">
        <v>-17</v>
      </c>
      <c r="T9" s="108">
        <v>40000</v>
      </c>
      <c r="U9" s="108">
        <v>130000</v>
      </c>
      <c r="V9" s="108">
        <v>955000</v>
      </c>
      <c r="W9" s="108">
        <v>2000</v>
      </c>
      <c r="X9" s="122">
        <f t="shared" si="7"/>
        <v>1087000</v>
      </c>
      <c r="Y9" s="103" t="s">
        <v>48</v>
      </c>
    </row>
    <row r="10" spans="1:25" ht="33.75" customHeight="1" x14ac:dyDescent="0.3">
      <c r="A10" s="112">
        <v>7</v>
      </c>
      <c r="B10" s="112" t="s">
        <v>6</v>
      </c>
      <c r="C10" s="112">
        <v>84</v>
      </c>
      <c r="D10" s="5">
        <f t="shared" si="0"/>
        <v>84</v>
      </c>
      <c r="E10" s="112">
        <v>516</v>
      </c>
      <c r="F10" s="112">
        <v>85</v>
      </c>
      <c r="G10" s="5">
        <f t="shared" si="1"/>
        <v>601</v>
      </c>
      <c r="H10" s="45">
        <v>311</v>
      </c>
      <c r="I10" s="45">
        <f t="shared" si="2"/>
        <v>290</v>
      </c>
      <c r="J10" s="112">
        <v>120</v>
      </c>
      <c r="K10" s="112">
        <v>5</v>
      </c>
      <c r="L10" s="5">
        <f t="shared" si="3"/>
        <v>125</v>
      </c>
      <c r="M10" s="112">
        <f t="shared" si="4"/>
        <v>810</v>
      </c>
      <c r="N10" s="113">
        <f t="shared" si="5"/>
        <v>90</v>
      </c>
      <c r="O10" s="45">
        <v>12</v>
      </c>
      <c r="P10" s="33">
        <v>60</v>
      </c>
      <c r="Q10" s="47">
        <f t="shared" si="6"/>
        <v>72</v>
      </c>
      <c r="R10" s="111">
        <v>-20</v>
      </c>
      <c r="S10" s="111">
        <v>-4</v>
      </c>
      <c r="T10" s="108">
        <f>10000+140000</f>
        <v>150000</v>
      </c>
      <c r="U10" s="108">
        <v>294500</v>
      </c>
      <c r="V10" s="108">
        <v>874500</v>
      </c>
      <c r="W10" s="108">
        <v>9000</v>
      </c>
      <c r="X10" s="122">
        <f t="shared" si="7"/>
        <v>1178000</v>
      </c>
      <c r="Y10" t="s">
        <v>49</v>
      </c>
    </row>
    <row r="11" spans="1:25" ht="33.75" hidden="1" customHeight="1" x14ac:dyDescent="0.3">
      <c r="A11" s="112">
        <v>8</v>
      </c>
      <c r="B11" s="112" t="s">
        <v>7</v>
      </c>
      <c r="C11" s="112"/>
      <c r="D11" s="5">
        <f t="shared" si="0"/>
        <v>0</v>
      </c>
      <c r="E11" s="112"/>
      <c r="F11" s="112"/>
      <c r="G11" s="5">
        <f t="shared" si="1"/>
        <v>0</v>
      </c>
      <c r="H11" s="45"/>
      <c r="I11" s="45">
        <f t="shared" si="2"/>
        <v>0</v>
      </c>
      <c r="J11" s="112"/>
      <c r="K11" s="112"/>
      <c r="L11" s="5">
        <f t="shared" si="3"/>
        <v>0</v>
      </c>
      <c r="M11" s="112">
        <f t="shared" si="4"/>
        <v>0</v>
      </c>
      <c r="N11" s="113">
        <f t="shared" si="5"/>
        <v>0</v>
      </c>
      <c r="O11" s="45"/>
      <c r="P11" s="33"/>
      <c r="Q11" s="47">
        <f t="shared" si="6"/>
        <v>0</v>
      </c>
      <c r="R11" s="111"/>
      <c r="S11" s="111"/>
      <c r="T11" s="108"/>
      <c r="U11" s="108"/>
      <c r="V11" s="108"/>
      <c r="W11" s="108"/>
      <c r="X11" s="122">
        <f t="shared" si="7"/>
        <v>0</v>
      </c>
    </row>
    <row r="12" spans="1:25" ht="33.75" hidden="1" customHeight="1" x14ac:dyDescent="0.3">
      <c r="A12" s="112">
        <v>9</v>
      </c>
      <c r="B12" s="112" t="s">
        <v>1</v>
      </c>
      <c r="C12" s="112"/>
      <c r="D12" s="5">
        <f t="shared" si="0"/>
        <v>0</v>
      </c>
      <c r="E12" s="112"/>
      <c r="F12" s="112"/>
      <c r="G12" s="5">
        <f t="shared" si="1"/>
        <v>0</v>
      </c>
      <c r="H12" s="45"/>
      <c r="I12" s="45">
        <f t="shared" si="2"/>
        <v>0</v>
      </c>
      <c r="J12" s="112"/>
      <c r="K12" s="112"/>
      <c r="L12" s="5">
        <f t="shared" si="3"/>
        <v>0</v>
      </c>
      <c r="M12" s="112">
        <f t="shared" si="4"/>
        <v>0</v>
      </c>
      <c r="N12" s="113">
        <f t="shared" si="5"/>
        <v>0</v>
      </c>
      <c r="O12" s="45"/>
      <c r="P12" s="33"/>
      <c r="Q12" s="47">
        <f t="shared" si="6"/>
        <v>0</v>
      </c>
      <c r="R12" s="111"/>
      <c r="S12" s="111"/>
      <c r="T12" s="108"/>
      <c r="U12" s="108"/>
      <c r="V12" s="108"/>
      <c r="W12" s="108"/>
      <c r="X12" s="122">
        <f t="shared" si="7"/>
        <v>0</v>
      </c>
    </row>
    <row r="13" spans="1:25" s="121" customFormat="1" ht="24.95" customHeight="1" x14ac:dyDescent="0.3">
      <c r="A13" s="160" t="s">
        <v>57</v>
      </c>
      <c r="B13" s="160"/>
      <c r="C13" s="117">
        <f>AVERAGE(C6:C10)</f>
        <v>83</v>
      </c>
      <c r="D13" s="117">
        <f>AVERAGE(D6:D10)</f>
        <v>83</v>
      </c>
      <c r="E13" s="118">
        <f>AVERAGE(E6:E10)</f>
        <v>617.6</v>
      </c>
      <c r="F13" s="118">
        <f t="shared" ref="F13:Q13" si="8">AVERAGE(F6:F10)</f>
        <v>80.2</v>
      </c>
      <c r="G13" s="118">
        <f t="shared" si="8"/>
        <v>697.8</v>
      </c>
      <c r="H13" s="118">
        <f t="shared" si="8"/>
        <v>328</v>
      </c>
      <c r="I13" s="118">
        <f t="shared" si="8"/>
        <v>369.8</v>
      </c>
      <c r="J13" s="118">
        <f t="shared" si="8"/>
        <v>219.4</v>
      </c>
      <c r="K13" s="118">
        <f t="shared" si="8"/>
        <v>12.6</v>
      </c>
      <c r="L13" s="118">
        <f t="shared" si="8"/>
        <v>232</v>
      </c>
      <c r="M13" s="118">
        <f t="shared" si="8"/>
        <v>1012.8</v>
      </c>
      <c r="N13" s="118">
        <f t="shared" si="8"/>
        <v>92.8</v>
      </c>
      <c r="O13" s="118">
        <f t="shared" si="8"/>
        <v>17.8</v>
      </c>
      <c r="P13" s="118">
        <f t="shared" si="8"/>
        <v>95.4</v>
      </c>
      <c r="Q13" s="118">
        <f t="shared" si="8"/>
        <v>113.2</v>
      </c>
      <c r="R13" s="119"/>
      <c r="S13" s="119"/>
      <c r="T13" s="120"/>
      <c r="U13" s="120">
        <f>AVERAGE(U6:U10)</f>
        <v>252100</v>
      </c>
      <c r="V13" s="120">
        <f t="shared" ref="V13:W13" si="9">AVERAGE(V6:V10)</f>
        <v>821500</v>
      </c>
      <c r="W13" s="120">
        <f t="shared" si="9"/>
        <v>8000</v>
      </c>
      <c r="X13" s="123">
        <f t="shared" si="7"/>
        <v>1081600</v>
      </c>
    </row>
    <row r="14" spans="1:25" ht="33.75" customHeight="1" x14ac:dyDescent="0.3">
      <c r="A14" s="112">
        <v>10</v>
      </c>
      <c r="B14" s="112" t="s">
        <v>2</v>
      </c>
      <c r="C14" s="112">
        <v>77</v>
      </c>
      <c r="D14" s="5">
        <f t="shared" si="0"/>
        <v>77</v>
      </c>
      <c r="E14" s="112">
        <v>694</v>
      </c>
      <c r="F14" s="112">
        <v>84</v>
      </c>
      <c r="G14" s="5">
        <f t="shared" si="1"/>
        <v>778</v>
      </c>
      <c r="H14" s="45">
        <v>457</v>
      </c>
      <c r="I14" s="45">
        <f t="shared" si="2"/>
        <v>321</v>
      </c>
      <c r="J14" s="112">
        <v>269</v>
      </c>
      <c r="K14" s="112">
        <v>11</v>
      </c>
      <c r="L14" s="5">
        <f t="shared" si="3"/>
        <v>280</v>
      </c>
      <c r="M14" s="112">
        <f t="shared" si="4"/>
        <v>1135</v>
      </c>
      <c r="N14" s="113">
        <f t="shared" si="5"/>
        <v>95</v>
      </c>
      <c r="O14" s="45">
        <v>13</v>
      </c>
      <c r="P14" s="33">
        <v>73</v>
      </c>
      <c r="Q14" s="47">
        <f t="shared" si="6"/>
        <v>86</v>
      </c>
      <c r="R14" s="111"/>
      <c r="S14" s="111">
        <v>-14</v>
      </c>
      <c r="T14" s="108"/>
      <c r="U14" s="108">
        <v>273500</v>
      </c>
      <c r="V14" s="108">
        <v>758500</v>
      </c>
      <c r="W14" s="108">
        <v>17500</v>
      </c>
      <c r="X14" s="122">
        <f t="shared" si="7"/>
        <v>1049500</v>
      </c>
    </row>
    <row r="15" spans="1:25" ht="33.75" customHeight="1" x14ac:dyDescent="0.3">
      <c r="A15" s="112">
        <v>11</v>
      </c>
      <c r="B15" s="112" t="s">
        <v>3</v>
      </c>
      <c r="C15" s="112">
        <v>87</v>
      </c>
      <c r="D15" s="5">
        <f t="shared" si="0"/>
        <v>87</v>
      </c>
      <c r="E15" s="112">
        <v>622</v>
      </c>
      <c r="F15" s="112">
        <v>86</v>
      </c>
      <c r="G15" s="5">
        <f t="shared" si="1"/>
        <v>708</v>
      </c>
      <c r="H15" s="45">
        <v>320</v>
      </c>
      <c r="I15" s="45">
        <f t="shared" si="2"/>
        <v>388</v>
      </c>
      <c r="J15" s="112">
        <v>209</v>
      </c>
      <c r="K15" s="112">
        <v>18</v>
      </c>
      <c r="L15" s="5">
        <f t="shared" si="3"/>
        <v>227</v>
      </c>
      <c r="M15" s="112">
        <f t="shared" si="4"/>
        <v>1022</v>
      </c>
      <c r="N15" s="113">
        <f t="shared" si="5"/>
        <v>104</v>
      </c>
      <c r="O15" s="45">
        <v>16</v>
      </c>
      <c r="P15" s="33">
        <v>97</v>
      </c>
      <c r="Q15" s="47">
        <f t="shared" si="6"/>
        <v>113</v>
      </c>
      <c r="R15" s="111"/>
      <c r="S15" s="111"/>
      <c r="T15" s="108"/>
      <c r="U15" s="108">
        <v>250500</v>
      </c>
      <c r="V15" s="108">
        <f>834500+2500</f>
        <v>837000</v>
      </c>
      <c r="W15" s="108">
        <v>2000</v>
      </c>
      <c r="X15" s="122">
        <f t="shared" si="7"/>
        <v>1089500</v>
      </c>
    </row>
    <row r="16" spans="1:25" ht="33.75" customHeight="1" x14ac:dyDescent="0.3">
      <c r="A16" s="112">
        <v>12</v>
      </c>
      <c r="B16" s="112" t="s">
        <v>4</v>
      </c>
      <c r="C16" s="112">
        <v>76</v>
      </c>
      <c r="D16" s="5">
        <f t="shared" si="0"/>
        <v>76</v>
      </c>
      <c r="E16" s="112">
        <v>578</v>
      </c>
      <c r="F16" s="112">
        <v>74</v>
      </c>
      <c r="G16" s="5">
        <f t="shared" si="1"/>
        <v>652</v>
      </c>
      <c r="H16" s="45">
        <v>281</v>
      </c>
      <c r="I16" s="45">
        <f t="shared" si="2"/>
        <v>371</v>
      </c>
      <c r="J16" s="112">
        <v>203</v>
      </c>
      <c r="K16" s="112">
        <v>11</v>
      </c>
      <c r="L16" s="5">
        <f t="shared" si="3"/>
        <v>214</v>
      </c>
      <c r="M16" s="112">
        <f t="shared" si="4"/>
        <v>942</v>
      </c>
      <c r="N16" s="113">
        <f t="shared" si="5"/>
        <v>85</v>
      </c>
      <c r="O16" s="45">
        <v>11</v>
      </c>
      <c r="P16" s="33">
        <v>48</v>
      </c>
      <c r="Q16" s="47">
        <f t="shared" si="6"/>
        <v>59</v>
      </c>
      <c r="R16" s="111"/>
      <c r="S16" s="111"/>
      <c r="T16" s="108">
        <f>500500</f>
        <v>500500</v>
      </c>
      <c r="U16" s="108">
        <v>178500</v>
      </c>
      <c r="V16" s="108">
        <v>772500</v>
      </c>
      <c r="W16" s="108">
        <v>16500</v>
      </c>
      <c r="X16" s="122">
        <f t="shared" si="7"/>
        <v>967500</v>
      </c>
    </row>
    <row r="17" spans="1:27" ht="33.75" customHeight="1" x14ac:dyDescent="0.3">
      <c r="A17" s="112">
        <v>13</v>
      </c>
      <c r="B17" s="112" t="s">
        <v>5</v>
      </c>
      <c r="C17" s="112">
        <v>95</v>
      </c>
      <c r="D17" s="5">
        <f t="shared" si="0"/>
        <v>95</v>
      </c>
      <c r="E17" s="112">
        <v>537</v>
      </c>
      <c r="F17" s="112">
        <v>87</v>
      </c>
      <c r="G17" s="5">
        <f t="shared" si="1"/>
        <v>624</v>
      </c>
      <c r="H17" s="45">
        <v>379</v>
      </c>
      <c r="I17" s="45">
        <f t="shared" si="2"/>
        <v>245</v>
      </c>
      <c r="J17" s="112">
        <v>178</v>
      </c>
      <c r="K17" s="112">
        <v>11</v>
      </c>
      <c r="L17" s="5">
        <f t="shared" si="3"/>
        <v>189</v>
      </c>
      <c r="M17" s="112">
        <f t="shared" si="4"/>
        <v>908</v>
      </c>
      <c r="N17" s="113">
        <f t="shared" si="5"/>
        <v>98</v>
      </c>
      <c r="O17" s="45">
        <v>13</v>
      </c>
      <c r="P17" s="33">
        <v>74</v>
      </c>
      <c r="Q17" s="47">
        <f t="shared" si="6"/>
        <v>87</v>
      </c>
      <c r="R17" s="111"/>
      <c r="S17" s="111"/>
      <c r="T17" s="108"/>
      <c r="U17" s="108">
        <v>192000</v>
      </c>
      <c r="V17" s="108">
        <v>809500</v>
      </c>
      <c r="W17" s="108">
        <v>18500</v>
      </c>
      <c r="X17" s="122">
        <f t="shared" si="7"/>
        <v>1020000</v>
      </c>
    </row>
    <row r="18" spans="1:27" ht="33.75" customHeight="1" x14ac:dyDescent="0.3">
      <c r="A18" s="112">
        <v>14</v>
      </c>
      <c r="B18" s="112" t="s">
        <v>6</v>
      </c>
      <c r="C18" s="112">
        <v>58</v>
      </c>
      <c r="D18" s="5">
        <f t="shared" si="0"/>
        <v>58</v>
      </c>
      <c r="E18" s="112">
        <v>428</v>
      </c>
      <c r="F18" s="112">
        <v>65</v>
      </c>
      <c r="G18" s="5">
        <f t="shared" si="1"/>
        <v>493</v>
      </c>
      <c r="H18" s="45">
        <v>223</v>
      </c>
      <c r="I18" s="45">
        <f t="shared" si="2"/>
        <v>270</v>
      </c>
      <c r="J18" s="112">
        <v>119</v>
      </c>
      <c r="K18" s="112">
        <v>8</v>
      </c>
      <c r="L18" s="5">
        <f t="shared" si="3"/>
        <v>127</v>
      </c>
      <c r="M18" s="112">
        <f t="shared" si="4"/>
        <v>678</v>
      </c>
      <c r="N18" s="113">
        <f t="shared" si="5"/>
        <v>73</v>
      </c>
      <c r="O18" s="45">
        <v>16</v>
      </c>
      <c r="P18" s="45">
        <v>57</v>
      </c>
      <c r="Q18" s="47">
        <f t="shared" si="6"/>
        <v>73</v>
      </c>
      <c r="R18" s="111"/>
      <c r="S18" s="111"/>
      <c r="T18" s="108">
        <f>25000+25000+20000+297500</f>
        <v>367500</v>
      </c>
      <c r="U18" s="108">
        <v>196500</v>
      </c>
      <c r="V18" s="108">
        <v>692500</v>
      </c>
      <c r="W18" s="108">
        <v>8000</v>
      </c>
      <c r="X18" s="122">
        <f t="shared" si="7"/>
        <v>897000</v>
      </c>
    </row>
    <row r="19" spans="1:27" ht="33.75" hidden="1" customHeight="1" x14ac:dyDescent="0.3">
      <c r="A19" s="112">
        <v>15</v>
      </c>
      <c r="B19" s="112" t="s">
        <v>7</v>
      </c>
      <c r="C19" s="112"/>
      <c r="D19" s="5">
        <f t="shared" si="0"/>
        <v>0</v>
      </c>
      <c r="E19" s="112"/>
      <c r="F19" s="112"/>
      <c r="G19" s="5">
        <f t="shared" si="1"/>
        <v>0</v>
      </c>
      <c r="H19" s="45"/>
      <c r="I19" s="45">
        <f t="shared" si="2"/>
        <v>0</v>
      </c>
      <c r="J19" s="112"/>
      <c r="K19" s="112"/>
      <c r="L19" s="5">
        <f t="shared" si="3"/>
        <v>0</v>
      </c>
      <c r="M19" s="112">
        <f t="shared" si="4"/>
        <v>0</v>
      </c>
      <c r="N19" s="113">
        <f t="shared" si="5"/>
        <v>0</v>
      </c>
      <c r="O19" s="45"/>
      <c r="P19" s="45"/>
      <c r="Q19" s="47">
        <f t="shared" si="6"/>
        <v>0</v>
      </c>
      <c r="R19" s="111"/>
      <c r="S19" s="111"/>
      <c r="T19" s="108"/>
      <c r="U19" s="108"/>
      <c r="V19" s="108"/>
      <c r="W19" s="108"/>
      <c r="X19" s="122">
        <f t="shared" si="7"/>
        <v>0</v>
      </c>
    </row>
    <row r="20" spans="1:27" ht="33.75" hidden="1" customHeight="1" x14ac:dyDescent="0.3">
      <c r="A20" s="112">
        <v>16</v>
      </c>
      <c r="B20" s="112" t="s">
        <v>1</v>
      </c>
      <c r="C20" s="112"/>
      <c r="D20" s="5">
        <f t="shared" si="0"/>
        <v>0</v>
      </c>
      <c r="E20" s="112"/>
      <c r="F20" s="112"/>
      <c r="G20" s="5">
        <f t="shared" si="1"/>
        <v>0</v>
      </c>
      <c r="H20" s="45"/>
      <c r="I20" s="45">
        <f t="shared" si="2"/>
        <v>0</v>
      </c>
      <c r="J20" s="112"/>
      <c r="K20" s="112"/>
      <c r="L20" s="5">
        <f t="shared" si="3"/>
        <v>0</v>
      </c>
      <c r="M20" s="112">
        <f t="shared" si="4"/>
        <v>0</v>
      </c>
      <c r="N20" s="113">
        <f t="shared" si="5"/>
        <v>0</v>
      </c>
      <c r="O20" s="45"/>
      <c r="P20" s="45"/>
      <c r="Q20" s="47">
        <f t="shared" si="6"/>
        <v>0</v>
      </c>
      <c r="R20" s="111"/>
      <c r="S20" s="111"/>
      <c r="T20" s="108"/>
      <c r="U20" s="108"/>
      <c r="V20" s="108"/>
      <c r="W20" s="108"/>
      <c r="X20" s="122">
        <f t="shared" si="7"/>
        <v>0</v>
      </c>
    </row>
    <row r="21" spans="1:27" s="121" customFormat="1" ht="24.95" customHeight="1" x14ac:dyDescent="0.3">
      <c r="A21" s="160" t="s">
        <v>57</v>
      </c>
      <c r="B21" s="160"/>
      <c r="C21" s="118">
        <f>AVERAGE(C14:C18)</f>
        <v>78.599999999999994</v>
      </c>
      <c r="D21" s="118">
        <f t="shared" ref="D21:X21" si="10">AVERAGE(D14:D18)</f>
        <v>78.599999999999994</v>
      </c>
      <c r="E21" s="118">
        <f t="shared" si="10"/>
        <v>571.79999999999995</v>
      </c>
      <c r="F21" s="118">
        <f t="shared" si="10"/>
        <v>79.2</v>
      </c>
      <c r="G21" s="118">
        <f t="shared" si="10"/>
        <v>651</v>
      </c>
      <c r="H21" s="118">
        <f t="shared" si="10"/>
        <v>332</v>
      </c>
      <c r="I21" s="118">
        <f t="shared" si="10"/>
        <v>319</v>
      </c>
      <c r="J21" s="118">
        <f t="shared" si="10"/>
        <v>195.6</v>
      </c>
      <c r="K21" s="118">
        <f t="shared" si="10"/>
        <v>11.8</v>
      </c>
      <c r="L21" s="118">
        <f t="shared" si="10"/>
        <v>207.4</v>
      </c>
      <c r="M21" s="118">
        <f t="shared" si="10"/>
        <v>937</v>
      </c>
      <c r="N21" s="118">
        <f t="shared" si="10"/>
        <v>91</v>
      </c>
      <c r="O21" s="118">
        <f t="shared" si="10"/>
        <v>13.8</v>
      </c>
      <c r="P21" s="118">
        <f t="shared" si="10"/>
        <v>69.8</v>
      </c>
      <c r="Q21" s="118">
        <f t="shared" si="10"/>
        <v>83.6</v>
      </c>
      <c r="R21" s="118"/>
      <c r="S21" s="118"/>
      <c r="T21" s="124"/>
      <c r="U21" s="124">
        <f t="shared" si="10"/>
        <v>218200</v>
      </c>
      <c r="V21" s="124">
        <f t="shared" si="10"/>
        <v>774000</v>
      </c>
      <c r="W21" s="124">
        <f t="shared" si="10"/>
        <v>12500</v>
      </c>
      <c r="X21" s="124">
        <f t="shared" si="10"/>
        <v>1004700</v>
      </c>
    </row>
    <row r="22" spans="1:27" ht="33.75" customHeight="1" x14ac:dyDescent="0.3">
      <c r="A22" s="112">
        <v>17</v>
      </c>
      <c r="B22" s="112" t="s">
        <v>2</v>
      </c>
      <c r="C22" s="112">
        <v>92</v>
      </c>
      <c r="D22" s="5">
        <f t="shared" si="0"/>
        <v>92</v>
      </c>
      <c r="E22" s="112">
        <v>633</v>
      </c>
      <c r="F22" s="112">
        <v>68</v>
      </c>
      <c r="G22" s="5">
        <f t="shared" si="1"/>
        <v>701</v>
      </c>
      <c r="H22" s="45">
        <v>309</v>
      </c>
      <c r="I22" s="45">
        <f t="shared" si="2"/>
        <v>392</v>
      </c>
      <c r="J22" s="112">
        <v>213</v>
      </c>
      <c r="K22" s="112">
        <v>21</v>
      </c>
      <c r="L22" s="5">
        <f t="shared" si="3"/>
        <v>234</v>
      </c>
      <c r="M22" s="112">
        <f t="shared" si="4"/>
        <v>1027</v>
      </c>
      <c r="N22" s="113">
        <f t="shared" si="5"/>
        <v>89</v>
      </c>
      <c r="O22" s="45">
        <v>7</v>
      </c>
      <c r="P22" s="45">
        <v>83</v>
      </c>
      <c r="Q22" s="47">
        <f t="shared" si="6"/>
        <v>90</v>
      </c>
      <c r="R22" s="111"/>
      <c r="S22" s="111"/>
      <c r="T22" s="108"/>
      <c r="U22" s="108">
        <v>276000</v>
      </c>
      <c r="V22" s="108">
        <f>920000+7000</f>
        <v>927000</v>
      </c>
      <c r="W22" s="108">
        <v>36500</v>
      </c>
      <c r="X22" s="122">
        <f t="shared" si="7"/>
        <v>1239500</v>
      </c>
      <c r="Y22" t="s">
        <v>51</v>
      </c>
    </row>
    <row r="23" spans="1:27" ht="33.75" customHeight="1" x14ac:dyDescent="0.3">
      <c r="A23" s="112">
        <v>18</v>
      </c>
      <c r="B23" s="112" t="s">
        <v>3</v>
      </c>
      <c r="C23" s="112">
        <v>89</v>
      </c>
      <c r="D23" s="5">
        <f t="shared" si="0"/>
        <v>89</v>
      </c>
      <c r="E23" s="112">
        <v>662</v>
      </c>
      <c r="F23" s="112">
        <v>86</v>
      </c>
      <c r="G23" s="5">
        <f t="shared" si="1"/>
        <v>748</v>
      </c>
      <c r="H23" s="45">
        <v>305</v>
      </c>
      <c r="I23" s="45">
        <f t="shared" si="2"/>
        <v>443</v>
      </c>
      <c r="J23" s="112">
        <v>229</v>
      </c>
      <c r="K23" s="112">
        <v>14</v>
      </c>
      <c r="L23" s="5">
        <f t="shared" si="3"/>
        <v>243</v>
      </c>
      <c r="M23" s="112">
        <f t="shared" si="4"/>
        <v>1080</v>
      </c>
      <c r="N23" s="113">
        <f t="shared" si="5"/>
        <v>100</v>
      </c>
      <c r="O23" s="45">
        <v>5</v>
      </c>
      <c r="P23" s="45">
        <v>92</v>
      </c>
      <c r="Q23" s="47">
        <f t="shared" si="6"/>
        <v>97</v>
      </c>
      <c r="R23" s="111"/>
      <c r="S23" s="111"/>
      <c r="T23" s="108">
        <f>1292500</f>
        <v>1292500</v>
      </c>
      <c r="U23" s="108">
        <v>184500</v>
      </c>
      <c r="V23" s="108">
        <v>971000</v>
      </c>
      <c r="W23" s="108">
        <v>10500</v>
      </c>
      <c r="X23" s="122">
        <f t="shared" si="7"/>
        <v>1166000</v>
      </c>
      <c r="Y23" t="s">
        <v>52</v>
      </c>
    </row>
    <row r="24" spans="1:27" ht="33.75" customHeight="1" x14ac:dyDescent="0.3">
      <c r="A24" s="112">
        <v>19</v>
      </c>
      <c r="B24" s="112" t="s">
        <v>4</v>
      </c>
      <c r="C24" s="112">
        <v>82</v>
      </c>
      <c r="D24" s="5">
        <f t="shared" si="0"/>
        <v>82</v>
      </c>
      <c r="E24" s="112">
        <v>573</v>
      </c>
      <c r="F24" s="112">
        <v>59</v>
      </c>
      <c r="G24" s="5">
        <f t="shared" si="1"/>
        <v>632</v>
      </c>
      <c r="H24" s="45">
        <v>297</v>
      </c>
      <c r="I24" s="45">
        <f t="shared" si="2"/>
        <v>335</v>
      </c>
      <c r="J24" s="112">
        <v>198</v>
      </c>
      <c r="K24" s="112">
        <v>15</v>
      </c>
      <c r="L24" s="5">
        <f t="shared" si="3"/>
        <v>213</v>
      </c>
      <c r="M24" s="112">
        <f t="shared" si="4"/>
        <v>927</v>
      </c>
      <c r="N24" s="113">
        <f t="shared" si="5"/>
        <v>74</v>
      </c>
      <c r="O24" s="45">
        <v>9</v>
      </c>
      <c r="P24" s="45">
        <v>47</v>
      </c>
      <c r="Q24" s="47">
        <f t="shared" si="6"/>
        <v>56</v>
      </c>
      <c r="R24" s="33"/>
      <c r="S24" s="33"/>
      <c r="T24" s="109"/>
      <c r="U24" s="109">
        <v>202500</v>
      </c>
      <c r="V24" s="108">
        <v>906700</v>
      </c>
      <c r="W24" s="109">
        <v>14000</v>
      </c>
      <c r="X24" s="122">
        <f t="shared" si="7"/>
        <v>1123200</v>
      </c>
      <c r="AA24" s="31"/>
    </row>
    <row r="25" spans="1:27" ht="33.75" customHeight="1" x14ac:dyDescent="0.3">
      <c r="A25" s="112">
        <v>20</v>
      </c>
      <c r="B25" s="112" t="s">
        <v>5</v>
      </c>
      <c r="C25" s="112">
        <v>85</v>
      </c>
      <c r="D25" s="5">
        <f t="shared" si="0"/>
        <v>85</v>
      </c>
      <c r="E25" s="112">
        <v>514</v>
      </c>
      <c r="F25" s="112">
        <v>59</v>
      </c>
      <c r="G25" s="5">
        <f t="shared" si="1"/>
        <v>573</v>
      </c>
      <c r="H25" s="45">
        <v>280</v>
      </c>
      <c r="I25" s="45">
        <f t="shared" si="2"/>
        <v>293</v>
      </c>
      <c r="J25" s="112">
        <v>177</v>
      </c>
      <c r="K25" s="112">
        <v>10</v>
      </c>
      <c r="L25" s="5">
        <f t="shared" si="3"/>
        <v>187</v>
      </c>
      <c r="M25" s="112">
        <f t="shared" si="4"/>
        <v>845</v>
      </c>
      <c r="N25" s="113">
        <f t="shared" si="5"/>
        <v>69</v>
      </c>
      <c r="O25" s="45">
        <v>4</v>
      </c>
      <c r="P25" s="45">
        <v>63</v>
      </c>
      <c r="Q25" s="47">
        <f t="shared" si="6"/>
        <v>67</v>
      </c>
      <c r="R25" s="111"/>
      <c r="S25" s="111"/>
      <c r="T25" s="108"/>
      <c r="U25" s="108">
        <v>241500</v>
      </c>
      <c r="V25" s="108">
        <v>959600</v>
      </c>
      <c r="W25" s="108">
        <v>27500</v>
      </c>
      <c r="X25" s="122">
        <f t="shared" si="7"/>
        <v>1228600</v>
      </c>
      <c r="Y25" t="s">
        <v>53</v>
      </c>
    </row>
    <row r="26" spans="1:27" ht="33.75" customHeight="1" x14ac:dyDescent="0.3">
      <c r="A26" s="112">
        <v>21</v>
      </c>
      <c r="B26" s="112" t="s">
        <v>6</v>
      </c>
      <c r="C26" s="112">
        <v>77</v>
      </c>
      <c r="D26" s="5">
        <f t="shared" si="0"/>
        <v>77</v>
      </c>
      <c r="E26" s="112">
        <v>410</v>
      </c>
      <c r="F26" s="112">
        <v>59</v>
      </c>
      <c r="G26" s="5">
        <f t="shared" si="1"/>
        <v>469</v>
      </c>
      <c r="H26" s="45">
        <v>308</v>
      </c>
      <c r="I26" s="45">
        <f t="shared" si="2"/>
        <v>161</v>
      </c>
      <c r="J26" s="112">
        <v>112</v>
      </c>
      <c r="K26" s="112">
        <v>12</v>
      </c>
      <c r="L26" s="5">
        <f t="shared" si="3"/>
        <v>124</v>
      </c>
      <c r="M26" s="112">
        <f t="shared" si="4"/>
        <v>670</v>
      </c>
      <c r="N26" s="113">
        <f t="shared" si="5"/>
        <v>71</v>
      </c>
      <c r="O26" s="45">
        <v>6</v>
      </c>
      <c r="P26" s="45">
        <v>80</v>
      </c>
      <c r="Q26" s="47">
        <f t="shared" si="6"/>
        <v>86</v>
      </c>
      <c r="R26" s="111"/>
      <c r="S26" s="111"/>
      <c r="T26" s="108"/>
      <c r="U26" s="108">
        <v>171500</v>
      </c>
      <c r="V26" s="108">
        <f>437000+3000</f>
        <v>440000</v>
      </c>
      <c r="W26" s="108">
        <v>15000</v>
      </c>
      <c r="X26" s="122">
        <f t="shared" si="7"/>
        <v>626500</v>
      </c>
    </row>
    <row r="27" spans="1:27" ht="33.75" hidden="1" customHeight="1" x14ac:dyDescent="0.3">
      <c r="A27" s="112">
        <v>22</v>
      </c>
      <c r="B27" s="112" t="s">
        <v>7</v>
      </c>
      <c r="C27" s="112"/>
      <c r="D27" s="5">
        <f t="shared" si="0"/>
        <v>0</v>
      </c>
      <c r="E27" s="112"/>
      <c r="F27" s="112"/>
      <c r="G27" s="5">
        <f t="shared" si="1"/>
        <v>0</v>
      </c>
      <c r="H27" s="45"/>
      <c r="I27" s="45">
        <f t="shared" si="2"/>
        <v>0</v>
      </c>
      <c r="J27" s="112"/>
      <c r="K27" s="112"/>
      <c r="L27" s="5">
        <f t="shared" si="3"/>
        <v>0</v>
      </c>
      <c r="M27" s="112">
        <f t="shared" si="4"/>
        <v>0</v>
      </c>
      <c r="N27" s="113">
        <f t="shared" si="5"/>
        <v>0</v>
      </c>
      <c r="O27" s="45"/>
      <c r="P27" s="45"/>
      <c r="Q27" s="47">
        <f t="shared" si="6"/>
        <v>0</v>
      </c>
      <c r="R27" s="111"/>
      <c r="S27" s="111"/>
      <c r="T27" s="108"/>
      <c r="U27" s="108"/>
      <c r="V27" s="108"/>
      <c r="W27" s="108"/>
      <c r="X27" s="122">
        <f t="shared" si="7"/>
        <v>0</v>
      </c>
    </row>
    <row r="28" spans="1:27" ht="33.75" hidden="1" customHeight="1" x14ac:dyDescent="0.3">
      <c r="A28" s="112">
        <v>23</v>
      </c>
      <c r="B28" s="112" t="s">
        <v>1</v>
      </c>
      <c r="C28" s="112"/>
      <c r="D28" s="5">
        <f t="shared" si="0"/>
        <v>0</v>
      </c>
      <c r="E28" s="112"/>
      <c r="F28" s="112"/>
      <c r="G28" s="5">
        <f t="shared" si="1"/>
        <v>0</v>
      </c>
      <c r="H28" s="45"/>
      <c r="I28" s="45">
        <f t="shared" si="2"/>
        <v>0</v>
      </c>
      <c r="J28" s="112"/>
      <c r="K28" s="112"/>
      <c r="L28" s="5">
        <f t="shared" si="3"/>
        <v>0</v>
      </c>
      <c r="M28" s="112">
        <f t="shared" si="4"/>
        <v>0</v>
      </c>
      <c r="N28" s="113">
        <f t="shared" si="5"/>
        <v>0</v>
      </c>
      <c r="O28" s="45"/>
      <c r="P28" s="45"/>
      <c r="Q28" s="47">
        <f t="shared" si="6"/>
        <v>0</v>
      </c>
      <c r="R28" s="111"/>
      <c r="S28" s="111"/>
      <c r="T28" s="108"/>
      <c r="U28" s="108"/>
      <c r="V28" s="108"/>
      <c r="W28" s="108"/>
      <c r="X28" s="122">
        <f t="shared" si="7"/>
        <v>0</v>
      </c>
    </row>
    <row r="29" spans="1:27" s="121" customFormat="1" ht="24.95" customHeight="1" x14ac:dyDescent="0.3">
      <c r="A29" s="160" t="s">
        <v>57</v>
      </c>
      <c r="B29" s="160"/>
      <c r="C29" s="117">
        <f>AVERAGE(C22:C26)</f>
        <v>85</v>
      </c>
      <c r="D29" s="117">
        <f t="shared" ref="D29:X29" si="11">AVERAGE(D22:D26)</f>
        <v>85</v>
      </c>
      <c r="E29" s="118">
        <f t="shared" si="11"/>
        <v>558.4</v>
      </c>
      <c r="F29" s="118">
        <f t="shared" si="11"/>
        <v>66.2</v>
      </c>
      <c r="G29" s="118">
        <f t="shared" si="11"/>
        <v>624.6</v>
      </c>
      <c r="H29" s="118">
        <f t="shared" si="11"/>
        <v>299.8</v>
      </c>
      <c r="I29" s="118">
        <f t="shared" si="11"/>
        <v>324.8</v>
      </c>
      <c r="J29" s="118">
        <f t="shared" si="11"/>
        <v>185.8</v>
      </c>
      <c r="K29" s="118">
        <f t="shared" si="11"/>
        <v>14.4</v>
      </c>
      <c r="L29" s="118">
        <f t="shared" si="11"/>
        <v>200.2</v>
      </c>
      <c r="M29" s="118">
        <f t="shared" si="11"/>
        <v>909.8</v>
      </c>
      <c r="N29" s="118">
        <f t="shared" si="11"/>
        <v>80.599999999999994</v>
      </c>
      <c r="O29" s="118">
        <f t="shared" si="11"/>
        <v>6.2</v>
      </c>
      <c r="P29" s="118">
        <f t="shared" si="11"/>
        <v>73</v>
      </c>
      <c r="Q29" s="118">
        <f t="shared" si="11"/>
        <v>79.2</v>
      </c>
      <c r="R29" s="117"/>
      <c r="S29" s="117"/>
      <c r="T29" s="124"/>
      <c r="U29" s="124">
        <f t="shared" si="11"/>
        <v>215200</v>
      </c>
      <c r="V29" s="124">
        <f t="shared" si="11"/>
        <v>840860</v>
      </c>
      <c r="W29" s="124">
        <f t="shared" si="11"/>
        <v>20700</v>
      </c>
      <c r="X29" s="124">
        <f t="shared" si="11"/>
        <v>1076760</v>
      </c>
    </row>
    <row r="30" spans="1:27" ht="33.75" customHeight="1" x14ac:dyDescent="0.3">
      <c r="A30" s="112">
        <v>24</v>
      </c>
      <c r="B30" s="112" t="s">
        <v>2</v>
      </c>
      <c r="C30" s="112">
        <v>83</v>
      </c>
      <c r="D30" s="5">
        <f t="shared" si="0"/>
        <v>83</v>
      </c>
      <c r="E30" s="112">
        <v>617</v>
      </c>
      <c r="F30" s="112">
        <v>73</v>
      </c>
      <c r="G30" s="5">
        <f t="shared" si="1"/>
        <v>690</v>
      </c>
      <c r="H30" s="45">
        <v>420</v>
      </c>
      <c r="I30" s="45">
        <f t="shared" si="2"/>
        <v>270</v>
      </c>
      <c r="J30" s="112">
        <v>208</v>
      </c>
      <c r="K30" s="112">
        <v>12</v>
      </c>
      <c r="L30" s="5">
        <f t="shared" si="3"/>
        <v>220</v>
      </c>
      <c r="M30" s="112">
        <f t="shared" si="4"/>
        <v>993</v>
      </c>
      <c r="N30" s="113">
        <f t="shared" si="5"/>
        <v>85</v>
      </c>
      <c r="O30" s="45">
        <v>11</v>
      </c>
      <c r="P30" s="45">
        <v>86</v>
      </c>
      <c r="Q30" s="47">
        <f t="shared" si="6"/>
        <v>97</v>
      </c>
      <c r="R30" s="111"/>
      <c r="S30" s="111"/>
      <c r="T30" s="108"/>
      <c r="U30" s="108">
        <v>228400</v>
      </c>
      <c r="V30" s="108">
        <v>897500</v>
      </c>
      <c r="W30" s="108">
        <v>12500</v>
      </c>
      <c r="X30" s="122">
        <f t="shared" si="7"/>
        <v>1138400</v>
      </c>
      <c r="Y30" t="s">
        <v>54</v>
      </c>
    </row>
    <row r="31" spans="1:27" ht="33.75" customHeight="1" x14ac:dyDescent="0.3">
      <c r="A31" s="112">
        <v>25</v>
      </c>
      <c r="B31" s="112" t="s">
        <v>3</v>
      </c>
      <c r="C31" s="112">
        <v>92</v>
      </c>
      <c r="D31" s="5">
        <f t="shared" si="0"/>
        <v>92</v>
      </c>
      <c r="E31" s="112">
        <v>568</v>
      </c>
      <c r="F31" s="112">
        <v>72</v>
      </c>
      <c r="G31" s="5">
        <f t="shared" si="1"/>
        <v>640</v>
      </c>
      <c r="H31" s="45">
        <v>344</v>
      </c>
      <c r="I31" s="45">
        <f t="shared" si="2"/>
        <v>296</v>
      </c>
      <c r="J31" s="112">
        <v>195</v>
      </c>
      <c r="K31" s="112">
        <v>11</v>
      </c>
      <c r="L31" s="5">
        <f t="shared" si="3"/>
        <v>206</v>
      </c>
      <c r="M31" s="112">
        <f t="shared" si="4"/>
        <v>938</v>
      </c>
      <c r="N31" s="113">
        <f t="shared" si="5"/>
        <v>83</v>
      </c>
      <c r="O31" s="45">
        <v>4</v>
      </c>
      <c r="P31" s="45">
        <v>91</v>
      </c>
      <c r="Q31" s="47">
        <f t="shared" si="6"/>
        <v>95</v>
      </c>
      <c r="R31" s="111"/>
      <c r="S31" s="111"/>
      <c r="T31" s="108"/>
      <c r="U31" s="108">
        <v>215800</v>
      </c>
      <c r="V31" s="108">
        <f>5000+781700</f>
        <v>786700</v>
      </c>
      <c r="W31" s="108">
        <v>29500</v>
      </c>
      <c r="X31" s="122">
        <f t="shared" si="7"/>
        <v>1032000</v>
      </c>
    </row>
    <row r="32" spans="1:27" ht="33.75" customHeight="1" x14ac:dyDescent="0.3">
      <c r="A32" s="112">
        <v>26</v>
      </c>
      <c r="B32" s="112" t="s">
        <v>4</v>
      </c>
      <c r="C32" s="112">
        <v>81</v>
      </c>
      <c r="D32" s="5">
        <f t="shared" si="0"/>
        <v>81</v>
      </c>
      <c r="E32" s="112">
        <v>606</v>
      </c>
      <c r="F32" s="112">
        <v>59</v>
      </c>
      <c r="G32" s="5">
        <f t="shared" si="1"/>
        <v>665</v>
      </c>
      <c r="H32" s="45">
        <v>336</v>
      </c>
      <c r="I32" s="45">
        <f t="shared" si="2"/>
        <v>329</v>
      </c>
      <c r="J32" s="112">
        <v>174</v>
      </c>
      <c r="K32" s="112">
        <v>7</v>
      </c>
      <c r="L32" s="5">
        <f t="shared" si="3"/>
        <v>181</v>
      </c>
      <c r="M32" s="112">
        <f t="shared" si="4"/>
        <v>927</v>
      </c>
      <c r="N32" s="113">
        <f t="shared" si="5"/>
        <v>66</v>
      </c>
      <c r="O32" s="45">
        <v>8</v>
      </c>
      <c r="P32" s="45">
        <v>50</v>
      </c>
      <c r="Q32" s="47">
        <f t="shared" si="6"/>
        <v>58</v>
      </c>
      <c r="R32" s="111"/>
      <c r="S32" s="111"/>
      <c r="T32" s="108"/>
      <c r="U32" s="108">
        <v>174500</v>
      </c>
      <c r="V32" s="108">
        <v>780700</v>
      </c>
      <c r="W32" s="108">
        <v>27000</v>
      </c>
      <c r="X32" s="122">
        <f t="shared" si="7"/>
        <v>982200</v>
      </c>
    </row>
    <row r="33" spans="1:27" ht="33.75" customHeight="1" x14ac:dyDescent="0.3">
      <c r="A33" s="112">
        <v>27</v>
      </c>
      <c r="B33" s="112" t="s">
        <v>5</v>
      </c>
      <c r="C33" s="112">
        <v>96</v>
      </c>
      <c r="D33" s="5">
        <f t="shared" si="0"/>
        <v>96</v>
      </c>
      <c r="E33" s="112">
        <v>519</v>
      </c>
      <c r="F33" s="112">
        <v>64</v>
      </c>
      <c r="G33" s="5">
        <f t="shared" si="1"/>
        <v>583</v>
      </c>
      <c r="H33" s="45">
        <v>280</v>
      </c>
      <c r="I33" s="45">
        <f t="shared" si="2"/>
        <v>303</v>
      </c>
      <c r="J33" s="112">
        <v>227</v>
      </c>
      <c r="K33" s="112">
        <v>21</v>
      </c>
      <c r="L33" s="5">
        <f t="shared" si="3"/>
        <v>248</v>
      </c>
      <c r="M33" s="112">
        <f t="shared" si="4"/>
        <v>927</v>
      </c>
      <c r="N33" s="113">
        <f t="shared" si="5"/>
        <v>85</v>
      </c>
      <c r="O33" s="45">
        <v>3</v>
      </c>
      <c r="P33" s="45">
        <v>122</v>
      </c>
      <c r="Q33" s="47">
        <f t="shared" si="6"/>
        <v>125</v>
      </c>
      <c r="R33" s="111"/>
      <c r="S33" s="111"/>
      <c r="T33" s="108"/>
      <c r="U33" s="108">
        <v>103000</v>
      </c>
      <c r="V33" s="108">
        <v>821700</v>
      </c>
      <c r="W33" s="108">
        <v>12500</v>
      </c>
      <c r="X33" s="122">
        <f t="shared" si="7"/>
        <v>937200</v>
      </c>
    </row>
    <row r="34" spans="1:27" ht="33.75" customHeight="1" x14ac:dyDescent="0.3">
      <c r="A34" s="112">
        <v>28</v>
      </c>
      <c r="B34" s="112" t="s">
        <v>6</v>
      </c>
      <c r="C34" s="112">
        <v>82</v>
      </c>
      <c r="D34" s="5">
        <f t="shared" si="0"/>
        <v>82</v>
      </c>
      <c r="E34" s="112">
        <v>447</v>
      </c>
      <c r="F34" s="112">
        <v>58</v>
      </c>
      <c r="G34" s="5">
        <f t="shared" si="1"/>
        <v>505</v>
      </c>
      <c r="H34" s="50">
        <v>215</v>
      </c>
      <c r="I34" s="45">
        <f t="shared" si="2"/>
        <v>290</v>
      </c>
      <c r="J34" s="112">
        <v>116</v>
      </c>
      <c r="K34" s="112">
        <v>5</v>
      </c>
      <c r="L34" s="5">
        <f t="shared" si="3"/>
        <v>121</v>
      </c>
      <c r="M34" s="112">
        <f t="shared" si="4"/>
        <v>708</v>
      </c>
      <c r="N34" s="113">
        <f t="shared" si="5"/>
        <v>63</v>
      </c>
      <c r="O34" s="45">
        <v>10</v>
      </c>
      <c r="P34" s="45">
        <v>62</v>
      </c>
      <c r="Q34" s="47">
        <f t="shared" si="6"/>
        <v>72</v>
      </c>
      <c r="R34" s="111"/>
      <c r="S34" s="111"/>
      <c r="T34" s="108"/>
      <c r="U34" s="108">
        <v>196500</v>
      </c>
      <c r="V34" s="108">
        <v>573000</v>
      </c>
      <c r="W34" s="108">
        <v>9000</v>
      </c>
      <c r="X34" s="122">
        <f t="shared" si="7"/>
        <v>778500</v>
      </c>
      <c r="Y34" s="30"/>
      <c r="Z34" s="30"/>
      <c r="AA34" s="31"/>
    </row>
    <row r="35" spans="1:27" s="121" customFormat="1" ht="24.95" customHeight="1" x14ac:dyDescent="0.3">
      <c r="A35" s="160" t="s">
        <v>57</v>
      </c>
      <c r="B35" s="160"/>
      <c r="C35" s="118">
        <f>AVERAGE(C30:C34)</f>
        <v>86.8</v>
      </c>
      <c r="D35" s="118">
        <f t="shared" ref="D35:X35" si="12">AVERAGE(D30:D34)</f>
        <v>86.8</v>
      </c>
      <c r="E35" s="118">
        <f t="shared" si="12"/>
        <v>551.4</v>
      </c>
      <c r="F35" s="118">
        <f t="shared" si="12"/>
        <v>65.2</v>
      </c>
      <c r="G35" s="118">
        <f t="shared" si="12"/>
        <v>616.6</v>
      </c>
      <c r="H35" s="118">
        <f t="shared" si="12"/>
        <v>319</v>
      </c>
      <c r="I35" s="118">
        <f t="shared" si="12"/>
        <v>297.60000000000002</v>
      </c>
      <c r="J35" s="118">
        <f t="shared" si="12"/>
        <v>184</v>
      </c>
      <c r="K35" s="118">
        <f t="shared" si="12"/>
        <v>11.2</v>
      </c>
      <c r="L35" s="118">
        <f t="shared" si="12"/>
        <v>195.2</v>
      </c>
      <c r="M35" s="118">
        <f t="shared" si="12"/>
        <v>898.6</v>
      </c>
      <c r="N35" s="118">
        <f t="shared" si="12"/>
        <v>76.400000000000006</v>
      </c>
      <c r="O35" s="118">
        <f t="shared" si="12"/>
        <v>7.2</v>
      </c>
      <c r="P35" s="118">
        <f t="shared" si="12"/>
        <v>82.2</v>
      </c>
      <c r="Q35" s="118">
        <f t="shared" si="12"/>
        <v>89.4</v>
      </c>
      <c r="R35" s="118"/>
      <c r="S35" s="118"/>
      <c r="T35" s="118"/>
      <c r="U35" s="124">
        <f t="shared" si="12"/>
        <v>183640</v>
      </c>
      <c r="V35" s="124">
        <f t="shared" si="12"/>
        <v>771920</v>
      </c>
      <c r="W35" s="124">
        <f t="shared" si="12"/>
        <v>18100</v>
      </c>
      <c r="X35" s="124">
        <f t="shared" si="12"/>
        <v>973660</v>
      </c>
    </row>
    <row r="36" spans="1:27" ht="33.75" hidden="1" customHeight="1" x14ac:dyDescent="0.3">
      <c r="A36" s="18"/>
      <c r="B36" s="72"/>
      <c r="C36" s="73"/>
      <c r="D36" s="74"/>
      <c r="E36" s="73"/>
      <c r="F36" s="2"/>
      <c r="G36" s="4"/>
      <c r="H36" s="116"/>
      <c r="I36" s="114"/>
      <c r="J36" s="116"/>
      <c r="K36" s="116"/>
      <c r="L36" s="74"/>
      <c r="M36" s="116"/>
      <c r="N36" s="9"/>
      <c r="O36" s="116"/>
      <c r="P36" s="116"/>
      <c r="Q36" s="94"/>
      <c r="R36" s="106"/>
      <c r="S36" s="106"/>
      <c r="T36" s="107"/>
      <c r="U36" s="107"/>
      <c r="V36" s="107"/>
      <c r="W36" s="107"/>
    </row>
    <row r="37" spans="1:27" ht="33.75" hidden="1" customHeight="1" x14ac:dyDescent="0.3">
      <c r="A37" s="20"/>
      <c r="B37" s="86"/>
      <c r="C37" s="88"/>
      <c r="D37" s="69"/>
      <c r="E37" s="87"/>
      <c r="F37" s="87"/>
      <c r="G37" s="5"/>
      <c r="H37" s="45"/>
      <c r="I37" s="68"/>
      <c r="J37" s="87"/>
      <c r="K37" s="87"/>
      <c r="L37" s="69"/>
      <c r="M37" s="87"/>
      <c r="N37" s="89"/>
      <c r="O37" s="45"/>
      <c r="P37" s="45"/>
      <c r="Q37" s="95"/>
      <c r="R37" s="92"/>
      <c r="S37" s="104"/>
      <c r="T37" s="34"/>
      <c r="U37" s="34"/>
      <c r="V37" s="34"/>
      <c r="W37" s="110"/>
      <c r="Y37" s="30"/>
      <c r="Z37" s="30"/>
      <c r="AA37" s="31"/>
    </row>
    <row r="38" spans="1:27" ht="33.75" hidden="1" customHeight="1" thickBot="1" x14ac:dyDescent="0.35">
      <c r="A38" s="23"/>
      <c r="B38" s="100"/>
      <c r="C38" s="99"/>
      <c r="D38" s="96"/>
      <c r="E38" s="24"/>
      <c r="F38" s="24"/>
      <c r="G38" s="25"/>
      <c r="H38" s="91"/>
      <c r="I38" s="97"/>
      <c r="J38" s="24"/>
      <c r="K38" s="24"/>
      <c r="L38" s="96"/>
      <c r="M38" s="24"/>
      <c r="N38" s="26"/>
      <c r="O38" s="91"/>
      <c r="P38" s="91"/>
      <c r="Q38" s="98"/>
      <c r="R38" s="93"/>
      <c r="S38" s="105"/>
      <c r="T38" s="35"/>
      <c r="U38" s="35"/>
      <c r="V38" s="35"/>
      <c r="W38" s="28"/>
    </row>
    <row r="39" spans="1:27" x14ac:dyDescent="0.3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8"/>
      <c r="S39" s="8"/>
      <c r="T39" s="8"/>
      <c r="U39" s="14"/>
      <c r="V39" s="14"/>
      <c r="W39" s="14"/>
    </row>
    <row r="40" spans="1:27" x14ac:dyDescent="0.3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8"/>
      <c r="S40" s="8"/>
      <c r="T40" s="8"/>
      <c r="U40" s="14"/>
      <c r="V40" s="14"/>
      <c r="W40" s="14"/>
    </row>
    <row r="41" spans="1:27" x14ac:dyDescent="0.3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8"/>
      <c r="S41" s="8"/>
      <c r="T41" s="8"/>
      <c r="U41" s="14"/>
      <c r="V41" s="14"/>
      <c r="W41" s="14"/>
    </row>
    <row r="42" spans="1:27" x14ac:dyDescent="0.3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8"/>
      <c r="S42" s="8"/>
      <c r="T42" s="8"/>
      <c r="U42" s="14"/>
      <c r="V42" s="14"/>
      <c r="W42" s="14"/>
    </row>
    <row r="43" spans="1:27" x14ac:dyDescent="0.3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8"/>
      <c r="S43" s="8"/>
      <c r="T43" s="8"/>
      <c r="U43" s="14"/>
      <c r="V43" s="14"/>
      <c r="W43" s="14"/>
    </row>
    <row r="44" spans="1:27" x14ac:dyDescent="0.3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8"/>
      <c r="S44" s="8"/>
      <c r="T44" s="8"/>
      <c r="U44" s="14"/>
      <c r="V44" s="14"/>
      <c r="W44" s="14"/>
    </row>
    <row r="45" spans="1:27" x14ac:dyDescent="0.3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8"/>
      <c r="S45" s="8"/>
      <c r="T45" s="8"/>
      <c r="U45" s="14"/>
      <c r="V45" s="14"/>
      <c r="W45" s="14"/>
    </row>
    <row r="46" spans="1:27" x14ac:dyDescent="0.3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8"/>
      <c r="S46" s="8"/>
      <c r="T46" s="8"/>
      <c r="U46" s="14"/>
      <c r="V46" s="14"/>
      <c r="W46" s="14"/>
    </row>
    <row r="47" spans="1:27" x14ac:dyDescent="0.3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8"/>
      <c r="S47" s="8"/>
      <c r="T47" s="8"/>
      <c r="U47" s="14"/>
      <c r="V47" s="14"/>
      <c r="W47" s="14"/>
    </row>
    <row r="48" spans="1:27" x14ac:dyDescent="0.3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8"/>
      <c r="S48" s="8"/>
      <c r="T48" s="8"/>
      <c r="U48" s="14"/>
      <c r="V48" s="14"/>
      <c r="W48" s="14"/>
    </row>
    <row r="49" spans="3:23" x14ac:dyDescent="0.3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8"/>
      <c r="S49" s="8"/>
      <c r="T49" s="8"/>
      <c r="U49" s="14"/>
      <c r="V49" s="14"/>
      <c r="W49" s="14"/>
    </row>
    <row r="50" spans="3:23" x14ac:dyDescent="0.3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8"/>
      <c r="S50" s="8"/>
      <c r="T50" s="8"/>
      <c r="U50" s="14"/>
      <c r="V50" s="14"/>
      <c r="W50" s="14"/>
    </row>
    <row r="51" spans="3:23" x14ac:dyDescent="0.3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8"/>
      <c r="S51" s="8"/>
      <c r="T51" s="8"/>
      <c r="U51" s="14"/>
      <c r="V51" s="14"/>
      <c r="W51" s="14"/>
    </row>
    <row r="52" spans="3:23" x14ac:dyDescent="0.3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8"/>
      <c r="S52" s="8"/>
      <c r="T52" s="8"/>
      <c r="U52" s="14"/>
      <c r="V52" s="14"/>
      <c r="W52" s="14"/>
    </row>
    <row r="53" spans="3:23" x14ac:dyDescent="0.3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8"/>
      <c r="S53" s="8"/>
      <c r="T53" s="8"/>
      <c r="U53" s="14"/>
      <c r="V53" s="14"/>
      <c r="W53" s="14"/>
    </row>
    <row r="54" spans="3:23" x14ac:dyDescent="0.3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8"/>
      <c r="S54" s="8"/>
      <c r="T54" s="8"/>
      <c r="U54" s="14"/>
      <c r="V54" s="14"/>
      <c r="W54" s="14"/>
    </row>
    <row r="55" spans="3:23" x14ac:dyDescent="0.3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8"/>
      <c r="S55" s="8"/>
      <c r="T55" s="8"/>
      <c r="U55" s="14"/>
      <c r="V55" s="14"/>
      <c r="W55" s="14"/>
    </row>
    <row r="56" spans="3:23" x14ac:dyDescent="0.3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8"/>
      <c r="S56" s="8"/>
      <c r="T56" s="8"/>
      <c r="U56" s="14"/>
      <c r="V56" s="14"/>
      <c r="W56" s="14"/>
    </row>
    <row r="57" spans="3:23" x14ac:dyDescent="0.3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8"/>
      <c r="S57" s="8"/>
      <c r="T57" s="8"/>
      <c r="U57" s="14"/>
      <c r="V57" s="14"/>
      <c r="W57" s="14"/>
    </row>
    <row r="58" spans="3:23" x14ac:dyDescent="0.3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8"/>
      <c r="S58" s="8"/>
      <c r="T58" s="8"/>
      <c r="U58" s="14"/>
      <c r="V58" s="14"/>
      <c r="W58" s="14"/>
    </row>
    <row r="59" spans="3:23" x14ac:dyDescent="0.3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8"/>
      <c r="S59" s="8"/>
      <c r="T59" s="8"/>
      <c r="U59" s="14"/>
      <c r="V59" s="14"/>
      <c r="W59" s="14"/>
    </row>
    <row r="60" spans="3:23" x14ac:dyDescent="0.3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8"/>
      <c r="S60" s="8"/>
      <c r="T60" s="8"/>
      <c r="U60" s="14"/>
      <c r="V60" s="14"/>
      <c r="W60" s="14"/>
    </row>
    <row r="61" spans="3:23" x14ac:dyDescent="0.3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8"/>
      <c r="S61" s="8"/>
      <c r="T61" s="8"/>
      <c r="U61" s="14"/>
      <c r="V61" s="14"/>
      <c r="W61" s="14"/>
    </row>
    <row r="62" spans="3:23" x14ac:dyDescent="0.3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8"/>
      <c r="S62" s="8"/>
      <c r="T62" s="8"/>
      <c r="U62" s="14"/>
      <c r="V62" s="14"/>
      <c r="W62" s="14"/>
    </row>
    <row r="63" spans="3:23" x14ac:dyDescent="0.3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8"/>
      <c r="S63" s="8"/>
      <c r="T63" s="8"/>
      <c r="U63" s="14"/>
      <c r="V63" s="14"/>
      <c r="W63" s="14"/>
    </row>
    <row r="64" spans="3:23" x14ac:dyDescent="0.3"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8"/>
      <c r="S64" s="8"/>
      <c r="T64" s="8"/>
      <c r="U64" s="14"/>
      <c r="V64" s="14"/>
      <c r="W64" s="14"/>
    </row>
    <row r="65" spans="3:23" x14ac:dyDescent="0.3"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8"/>
      <c r="S65" s="8"/>
      <c r="T65" s="8"/>
      <c r="U65" s="14"/>
      <c r="V65" s="14"/>
      <c r="W65" s="14"/>
    </row>
    <row r="66" spans="3:23" x14ac:dyDescent="0.3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8"/>
      <c r="S66" s="8"/>
      <c r="T66" s="8"/>
      <c r="U66" s="14"/>
      <c r="V66" s="14"/>
      <c r="W66" s="14"/>
    </row>
    <row r="67" spans="3:23" x14ac:dyDescent="0.3"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8"/>
      <c r="S67" s="8"/>
      <c r="T67" s="8"/>
      <c r="U67" s="14"/>
      <c r="V67" s="14"/>
      <c r="W67" s="14"/>
    </row>
    <row r="68" spans="3:23" x14ac:dyDescent="0.3"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8"/>
      <c r="S68" s="8"/>
      <c r="T68" s="8"/>
      <c r="U68" s="14"/>
      <c r="V68" s="14"/>
      <c r="W68" s="14"/>
    </row>
    <row r="69" spans="3:23" x14ac:dyDescent="0.3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8"/>
      <c r="S69" s="8"/>
      <c r="T69" s="8"/>
      <c r="U69" s="14"/>
      <c r="V69" s="14"/>
      <c r="W69" s="14"/>
    </row>
    <row r="70" spans="3:23" x14ac:dyDescent="0.3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8"/>
      <c r="S70" s="8"/>
      <c r="T70" s="8"/>
      <c r="U70" s="14"/>
      <c r="V70" s="14"/>
      <c r="W70" s="14"/>
    </row>
    <row r="71" spans="3:23" x14ac:dyDescent="0.3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8"/>
      <c r="S71" s="8"/>
      <c r="T71" s="8"/>
      <c r="U71" s="14"/>
      <c r="V71" s="14"/>
      <c r="W71" s="14"/>
    </row>
    <row r="72" spans="3:23" x14ac:dyDescent="0.3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8"/>
      <c r="S72" s="8"/>
      <c r="T72" s="8"/>
      <c r="U72" s="14"/>
      <c r="V72" s="14"/>
      <c r="W72" s="14"/>
    </row>
    <row r="73" spans="3:23" x14ac:dyDescent="0.3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8"/>
      <c r="S73" s="8"/>
      <c r="T73" s="8"/>
      <c r="U73" s="14"/>
      <c r="V73" s="14"/>
      <c r="W73" s="14"/>
    </row>
    <row r="74" spans="3:23" x14ac:dyDescent="0.3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8"/>
      <c r="S74" s="8"/>
      <c r="T74" s="8"/>
      <c r="U74" s="14"/>
      <c r="V74" s="14"/>
      <c r="W74" s="14"/>
    </row>
    <row r="75" spans="3:23" x14ac:dyDescent="0.3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8"/>
      <c r="S75" s="8"/>
      <c r="T75" s="8"/>
      <c r="U75" s="14"/>
      <c r="V75" s="14"/>
      <c r="W75" s="14"/>
    </row>
    <row r="76" spans="3:23" x14ac:dyDescent="0.3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8"/>
      <c r="S76" s="8"/>
      <c r="T76" s="8"/>
      <c r="U76" s="14"/>
      <c r="V76" s="14"/>
      <c r="W76" s="14"/>
    </row>
    <row r="77" spans="3:23" x14ac:dyDescent="0.3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8"/>
      <c r="S77" s="8"/>
      <c r="T77" s="8"/>
      <c r="U77" s="14"/>
      <c r="V77" s="14"/>
      <c r="W77" s="14"/>
    </row>
    <row r="78" spans="3:23" x14ac:dyDescent="0.3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8"/>
      <c r="S78" s="8"/>
      <c r="T78" s="8"/>
      <c r="U78" s="14"/>
      <c r="V78" s="14"/>
      <c r="W78" s="14"/>
    </row>
    <row r="79" spans="3:23" x14ac:dyDescent="0.3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8"/>
      <c r="S79" s="8"/>
      <c r="T79" s="8"/>
      <c r="U79" s="14"/>
      <c r="V79" s="14"/>
      <c r="W79" s="14"/>
    </row>
    <row r="80" spans="3:23" x14ac:dyDescent="0.3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8"/>
      <c r="S80" s="8"/>
      <c r="T80" s="8"/>
      <c r="U80" s="14"/>
      <c r="V80" s="14"/>
      <c r="W80" s="14"/>
    </row>
    <row r="81" spans="3:23" x14ac:dyDescent="0.3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8"/>
      <c r="S81" s="8"/>
      <c r="T81" s="8"/>
      <c r="U81" s="14"/>
      <c r="V81" s="14"/>
      <c r="W81" s="14"/>
    </row>
    <row r="82" spans="3:23" x14ac:dyDescent="0.3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8"/>
      <c r="S82" s="8"/>
      <c r="T82" s="8"/>
      <c r="U82" s="14"/>
      <c r="V82" s="14"/>
      <c r="W82" s="14"/>
    </row>
    <row r="83" spans="3:23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8"/>
      <c r="S83" s="8"/>
      <c r="T83" s="8"/>
      <c r="U83" s="14"/>
      <c r="V83" s="14"/>
      <c r="W83" s="14"/>
    </row>
    <row r="84" spans="3:23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8"/>
      <c r="S84" s="8"/>
      <c r="T84" s="8"/>
      <c r="U84" s="14"/>
      <c r="V84" s="14"/>
      <c r="W84" s="14"/>
    </row>
    <row r="85" spans="3:23" x14ac:dyDescent="0.3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8"/>
      <c r="S85" s="8"/>
      <c r="T85" s="8"/>
      <c r="U85" s="14"/>
      <c r="V85" s="14"/>
      <c r="W85" s="14"/>
    </row>
    <row r="86" spans="3:23" x14ac:dyDescent="0.3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8"/>
      <c r="S86" s="8"/>
      <c r="T86" s="8"/>
      <c r="U86" s="14"/>
      <c r="V86" s="14"/>
      <c r="W86" s="14"/>
    </row>
    <row r="87" spans="3:23" x14ac:dyDescent="0.3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8"/>
      <c r="S87" s="8"/>
      <c r="T87" s="8"/>
      <c r="U87" s="14"/>
      <c r="V87" s="14"/>
      <c r="W87" s="14"/>
    </row>
    <row r="88" spans="3:23" x14ac:dyDescent="0.3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8"/>
      <c r="S88" s="8"/>
      <c r="T88" s="8"/>
      <c r="U88" s="14"/>
      <c r="V88" s="14"/>
      <c r="W88" s="14"/>
    </row>
    <row r="89" spans="3:23" x14ac:dyDescent="0.3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8"/>
      <c r="S89" s="8"/>
      <c r="T89" s="8"/>
      <c r="U89" s="14"/>
      <c r="V89" s="14"/>
      <c r="W89" s="14"/>
    </row>
    <row r="90" spans="3:23" x14ac:dyDescent="0.3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8"/>
      <c r="S90" s="8"/>
      <c r="T90" s="8"/>
      <c r="U90" s="14"/>
      <c r="V90" s="14"/>
      <c r="W90" s="14"/>
    </row>
    <row r="91" spans="3:23" x14ac:dyDescent="0.3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8"/>
      <c r="S91" s="8"/>
      <c r="T91" s="8"/>
      <c r="U91" s="14"/>
      <c r="V91" s="14"/>
      <c r="W91" s="14"/>
    </row>
    <row r="92" spans="3:23" x14ac:dyDescent="0.3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8"/>
      <c r="S92" s="8"/>
      <c r="T92" s="8"/>
      <c r="U92" s="14"/>
      <c r="V92" s="14"/>
      <c r="W92" s="14"/>
    </row>
    <row r="93" spans="3:23" x14ac:dyDescent="0.3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8"/>
      <c r="S93" s="8"/>
      <c r="T93" s="8"/>
      <c r="U93" s="14"/>
      <c r="V93" s="14"/>
      <c r="W93" s="14"/>
    </row>
    <row r="94" spans="3:23" x14ac:dyDescent="0.3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8"/>
      <c r="S94" s="8"/>
      <c r="T94" s="8"/>
      <c r="U94" s="14"/>
      <c r="V94" s="14"/>
      <c r="W94" s="14"/>
    </row>
    <row r="95" spans="3:23" x14ac:dyDescent="0.3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8"/>
      <c r="S95" s="8"/>
      <c r="T95" s="8"/>
      <c r="U95" s="14"/>
      <c r="V95" s="14"/>
      <c r="W95" s="14"/>
    </row>
    <row r="96" spans="3:23" x14ac:dyDescent="0.3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8"/>
      <c r="S96" s="8"/>
      <c r="T96" s="8"/>
      <c r="U96" s="14"/>
      <c r="V96" s="14"/>
      <c r="W96" s="14"/>
    </row>
    <row r="97" spans="3:23" x14ac:dyDescent="0.3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8"/>
      <c r="S97" s="8"/>
      <c r="T97" s="8"/>
      <c r="U97" s="14"/>
      <c r="V97" s="14"/>
      <c r="W97" s="14"/>
    </row>
    <row r="98" spans="3:23" x14ac:dyDescent="0.3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8"/>
      <c r="S98" s="8"/>
      <c r="T98" s="8"/>
      <c r="U98" s="14"/>
      <c r="V98" s="14"/>
      <c r="W98" s="14"/>
    </row>
    <row r="99" spans="3:23" x14ac:dyDescent="0.3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8"/>
      <c r="S99" s="8"/>
      <c r="T99" s="8"/>
      <c r="U99" s="14"/>
      <c r="V99" s="14"/>
      <c r="W99" s="14"/>
    </row>
    <row r="100" spans="3:23" x14ac:dyDescent="0.3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8"/>
      <c r="S100" s="8"/>
      <c r="T100" s="8"/>
      <c r="U100" s="14"/>
      <c r="V100" s="14"/>
      <c r="W100" s="14"/>
    </row>
    <row r="101" spans="3:23" x14ac:dyDescent="0.3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8"/>
      <c r="S101" s="8"/>
      <c r="T101" s="8"/>
      <c r="U101" s="14"/>
      <c r="V101" s="14"/>
      <c r="W101" s="14"/>
    </row>
    <row r="102" spans="3:23" x14ac:dyDescent="0.3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8"/>
      <c r="S102" s="8"/>
      <c r="T102" s="8"/>
      <c r="U102" s="14"/>
      <c r="V102" s="14"/>
      <c r="W102" s="14"/>
    </row>
    <row r="103" spans="3:23" x14ac:dyDescent="0.3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8"/>
      <c r="S103" s="8"/>
      <c r="T103" s="8"/>
      <c r="U103" s="14"/>
      <c r="V103" s="14"/>
      <c r="W103" s="14"/>
    </row>
    <row r="104" spans="3:23" x14ac:dyDescent="0.3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8"/>
      <c r="S104" s="8"/>
      <c r="T104" s="8"/>
      <c r="U104" s="14"/>
      <c r="V104" s="14"/>
      <c r="W104" s="14"/>
    </row>
    <row r="105" spans="3:23" x14ac:dyDescent="0.3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8"/>
      <c r="S105" s="8"/>
      <c r="T105" s="8"/>
      <c r="U105" s="14"/>
      <c r="V105" s="14"/>
      <c r="W105" s="14"/>
    </row>
    <row r="106" spans="3:23" x14ac:dyDescent="0.3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8"/>
      <c r="S106" s="8"/>
      <c r="T106" s="8"/>
      <c r="U106" s="14"/>
      <c r="V106" s="14"/>
      <c r="W106" s="14"/>
    </row>
    <row r="107" spans="3:23" x14ac:dyDescent="0.3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8"/>
      <c r="S107" s="8"/>
      <c r="T107" s="8"/>
      <c r="U107" s="14"/>
      <c r="V107" s="14"/>
      <c r="W107" s="14"/>
    </row>
    <row r="108" spans="3:23" x14ac:dyDescent="0.3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8"/>
      <c r="S108" s="8"/>
      <c r="T108" s="8"/>
      <c r="U108" s="14"/>
      <c r="V108" s="14"/>
      <c r="W108" s="14"/>
    </row>
    <row r="109" spans="3:23" x14ac:dyDescent="0.3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8"/>
      <c r="S109" s="8"/>
      <c r="T109" s="8"/>
      <c r="U109" s="14"/>
      <c r="V109" s="14"/>
      <c r="W109" s="14"/>
    </row>
    <row r="110" spans="3:23" x14ac:dyDescent="0.3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8"/>
      <c r="S110" s="8"/>
      <c r="T110" s="8"/>
      <c r="U110" s="14"/>
      <c r="V110" s="14"/>
      <c r="W110" s="14"/>
    </row>
    <row r="111" spans="3:23" x14ac:dyDescent="0.3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8"/>
      <c r="S111" s="8"/>
      <c r="T111" s="8"/>
      <c r="U111" s="14"/>
      <c r="V111" s="14"/>
      <c r="W111" s="14"/>
    </row>
    <row r="112" spans="3:23" x14ac:dyDescent="0.3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8"/>
      <c r="S112" s="8"/>
      <c r="T112" s="8"/>
      <c r="U112" s="14"/>
      <c r="V112" s="14"/>
      <c r="W112" s="14"/>
    </row>
    <row r="113" spans="3:23" x14ac:dyDescent="0.3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8"/>
      <c r="S113" s="8"/>
      <c r="T113" s="8"/>
      <c r="U113" s="14"/>
      <c r="V113" s="14"/>
      <c r="W113" s="14"/>
    </row>
    <row r="114" spans="3:23" x14ac:dyDescent="0.3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8"/>
      <c r="S114" s="8"/>
      <c r="T114" s="8"/>
      <c r="U114" s="14"/>
      <c r="V114" s="14"/>
      <c r="W114" s="14"/>
    </row>
    <row r="115" spans="3:23" x14ac:dyDescent="0.3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8"/>
      <c r="S115" s="8"/>
      <c r="T115" s="8"/>
      <c r="U115" s="14"/>
      <c r="V115" s="14"/>
      <c r="W115" s="14"/>
    </row>
    <row r="116" spans="3:23" x14ac:dyDescent="0.3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8"/>
      <c r="S116" s="8"/>
      <c r="T116" s="8"/>
      <c r="U116" s="14"/>
      <c r="V116" s="14"/>
      <c r="W116" s="14"/>
    </row>
    <row r="117" spans="3:23" x14ac:dyDescent="0.3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8"/>
      <c r="S117" s="8"/>
      <c r="T117" s="8"/>
      <c r="U117" s="14"/>
      <c r="V117" s="14"/>
      <c r="W117" s="14"/>
    </row>
    <row r="118" spans="3:23" x14ac:dyDescent="0.3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8"/>
      <c r="S118" s="8"/>
      <c r="T118" s="8"/>
      <c r="U118" s="14"/>
      <c r="V118" s="14"/>
      <c r="W118" s="14"/>
    </row>
    <row r="119" spans="3:23" x14ac:dyDescent="0.3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8"/>
      <c r="S119" s="8"/>
      <c r="T119" s="8"/>
      <c r="U119" s="14"/>
      <c r="V119" s="14"/>
      <c r="W119" s="14"/>
    </row>
    <row r="120" spans="3:23" x14ac:dyDescent="0.3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8"/>
      <c r="S120" s="8"/>
      <c r="T120" s="8"/>
      <c r="U120" s="14"/>
      <c r="V120" s="14"/>
      <c r="W120" s="14"/>
    </row>
    <row r="121" spans="3:23" x14ac:dyDescent="0.3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8"/>
      <c r="S121" s="8"/>
      <c r="T121" s="8"/>
      <c r="U121" s="14"/>
      <c r="V121" s="14"/>
      <c r="W121" s="14"/>
    </row>
    <row r="122" spans="3:23" x14ac:dyDescent="0.3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8"/>
      <c r="S122" s="8"/>
      <c r="T122" s="8"/>
      <c r="U122" s="14"/>
      <c r="V122" s="14"/>
      <c r="W122" s="14"/>
    </row>
  </sheetData>
  <mergeCells count="15">
    <mergeCell ref="A13:B13"/>
    <mergeCell ref="A21:B21"/>
    <mergeCell ref="A29:B29"/>
    <mergeCell ref="A35:B35"/>
    <mergeCell ref="A1:X1"/>
    <mergeCell ref="U3:X3"/>
    <mergeCell ref="R3:S3"/>
    <mergeCell ref="T3:T4"/>
    <mergeCell ref="A3:B3"/>
    <mergeCell ref="C3:D3"/>
    <mergeCell ref="E3:I3"/>
    <mergeCell ref="J3:L3"/>
    <mergeCell ref="M3:M4"/>
    <mergeCell ref="N3:N4"/>
    <mergeCell ref="O3:Q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2"/>
  <sheetViews>
    <sheetView view="pageBreakPreview" zoomScale="60" zoomScaleNormal="100" workbookViewId="0">
      <pane ySplit="5" topLeftCell="A6" activePane="bottomLeft" state="frozen"/>
      <selection pane="bottomLeft" activeCell="L22" sqref="L22"/>
    </sheetView>
  </sheetViews>
  <sheetFormatPr defaultRowHeight="16.5" x14ac:dyDescent="0.3"/>
  <cols>
    <col min="1" max="2" width="3.875" style="1" customWidth="1"/>
    <col min="3" max="3" width="7" style="1" customWidth="1"/>
    <col min="4" max="4" width="7" style="6" customWidth="1"/>
    <col min="5" max="6" width="7" style="1" customWidth="1"/>
    <col min="7" max="7" width="7" style="6" customWidth="1"/>
    <col min="8" max="9" width="6.125" style="6" customWidth="1"/>
    <col min="10" max="11" width="7" style="1" customWidth="1"/>
    <col min="12" max="12" width="7" style="6" customWidth="1"/>
    <col min="13" max="13" width="7" style="1" customWidth="1"/>
    <col min="14" max="14" width="7.625" style="11" customWidth="1"/>
    <col min="15" max="15" width="6" style="11" customWidth="1"/>
    <col min="16" max="16" width="6.125" style="11" customWidth="1"/>
    <col min="17" max="17" width="6.5" style="11" customWidth="1"/>
    <col min="18" max="20" width="11.375" customWidth="1"/>
    <col min="21" max="21" width="9.75" customWidth="1"/>
    <col min="25" max="25" width="11.125" bestFit="1" customWidth="1"/>
  </cols>
  <sheetData>
    <row r="1" spans="1:23" ht="24.75" customHeight="1" x14ac:dyDescent="0.3">
      <c r="A1" s="150" t="s">
        <v>32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2" spans="1:23" s="8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3" ht="23.25" customHeight="1" x14ac:dyDescent="0.3">
      <c r="A3" s="152" t="s">
        <v>8</v>
      </c>
      <c r="B3" s="172"/>
      <c r="C3" s="168" t="s">
        <v>9</v>
      </c>
      <c r="D3" s="169"/>
      <c r="E3" s="173" t="s">
        <v>10</v>
      </c>
      <c r="F3" s="174"/>
      <c r="G3" s="174"/>
      <c r="H3" s="174"/>
      <c r="I3" s="175"/>
      <c r="J3" s="168" t="s">
        <v>11</v>
      </c>
      <c r="K3" s="152"/>
      <c r="L3" s="169"/>
      <c r="M3" s="170" t="s">
        <v>12</v>
      </c>
      <c r="N3" s="153" t="s">
        <v>13</v>
      </c>
      <c r="O3" s="179" t="s">
        <v>14</v>
      </c>
      <c r="P3" s="180"/>
      <c r="Q3" s="181"/>
      <c r="R3" s="149" t="s">
        <v>22</v>
      </c>
      <c r="S3" s="149"/>
      <c r="T3" s="149"/>
      <c r="U3" s="149"/>
    </row>
    <row r="4" spans="1:23" ht="23.25" customHeight="1" thickBot="1" x14ac:dyDescent="0.35">
      <c r="A4" s="55" t="s">
        <v>39</v>
      </c>
      <c r="B4" s="79" t="s">
        <v>40</v>
      </c>
      <c r="C4" s="80" t="s">
        <v>15</v>
      </c>
      <c r="D4" s="81" t="s">
        <v>0</v>
      </c>
      <c r="E4" s="80" t="s">
        <v>15</v>
      </c>
      <c r="F4" s="55" t="s">
        <v>16</v>
      </c>
      <c r="G4" s="3" t="s">
        <v>0</v>
      </c>
      <c r="H4" s="82" t="s">
        <v>41</v>
      </c>
      <c r="I4" s="83" t="s">
        <v>42</v>
      </c>
      <c r="J4" s="80" t="s">
        <v>15</v>
      </c>
      <c r="K4" s="55" t="s">
        <v>16</v>
      </c>
      <c r="L4" s="81" t="s">
        <v>0</v>
      </c>
      <c r="M4" s="171"/>
      <c r="N4" s="178"/>
      <c r="O4" s="82" t="s">
        <v>37</v>
      </c>
      <c r="P4" s="82" t="s">
        <v>36</v>
      </c>
      <c r="Q4" s="84" t="s">
        <v>38</v>
      </c>
      <c r="R4" s="41" t="s">
        <v>28</v>
      </c>
      <c r="S4" s="41" t="s">
        <v>30</v>
      </c>
      <c r="T4" s="41" t="s">
        <v>29</v>
      </c>
      <c r="U4" s="43" t="s">
        <v>31</v>
      </c>
    </row>
    <row r="5" spans="1:23" ht="33.75" hidden="1" customHeight="1" thickTop="1" x14ac:dyDescent="0.3">
      <c r="A5" s="2">
        <v>1</v>
      </c>
      <c r="B5" s="72" t="s">
        <v>26</v>
      </c>
      <c r="C5" s="73"/>
      <c r="D5" s="74"/>
      <c r="E5" s="73"/>
      <c r="F5" s="2"/>
      <c r="G5" s="4"/>
      <c r="H5" s="75"/>
      <c r="I5" s="76"/>
      <c r="J5" s="73"/>
      <c r="K5" s="2"/>
      <c r="L5" s="74"/>
      <c r="M5" s="77"/>
      <c r="N5" s="9"/>
      <c r="O5" s="75"/>
      <c r="P5" s="75"/>
      <c r="Q5" s="78"/>
      <c r="R5" s="41"/>
      <c r="S5" s="41"/>
      <c r="T5" s="41"/>
      <c r="U5" s="41"/>
    </row>
    <row r="6" spans="1:23" ht="33.75" customHeight="1" thickTop="1" x14ac:dyDescent="0.3">
      <c r="A6" s="12">
        <v>2</v>
      </c>
      <c r="B6" s="53" t="s">
        <v>27</v>
      </c>
      <c r="C6" s="59">
        <v>75</v>
      </c>
      <c r="D6" s="69">
        <f>C6</f>
        <v>75</v>
      </c>
      <c r="E6" s="59">
        <v>677</v>
      </c>
      <c r="F6" s="52">
        <v>46</v>
      </c>
      <c r="G6" s="5">
        <f>E6+F6</f>
        <v>723</v>
      </c>
      <c r="H6" s="45"/>
      <c r="I6" s="60"/>
      <c r="J6" s="59">
        <v>214</v>
      </c>
      <c r="K6" s="52">
        <v>2</v>
      </c>
      <c r="L6" s="69">
        <f>J6+K6</f>
        <v>216</v>
      </c>
      <c r="M6" s="54">
        <f>D6+G6+L6</f>
        <v>1014</v>
      </c>
      <c r="N6" s="10">
        <f>F6+K6</f>
        <v>48</v>
      </c>
      <c r="O6" s="45">
        <v>77</v>
      </c>
      <c r="P6" s="33">
        <v>0</v>
      </c>
      <c r="Q6" s="47">
        <f t="shared" ref="Q6:Q18" si="0">O6+P6</f>
        <v>77</v>
      </c>
      <c r="R6" s="41">
        <v>130000</v>
      </c>
      <c r="S6" s="41">
        <v>400500</v>
      </c>
      <c r="T6" s="41">
        <v>33500</v>
      </c>
      <c r="U6" s="41">
        <v>693000</v>
      </c>
      <c r="V6">
        <f>SUM(R6:U6)</f>
        <v>1257000</v>
      </c>
    </row>
    <row r="7" spans="1:23" ht="33.75" customHeight="1" x14ac:dyDescent="0.3">
      <c r="A7" s="12">
        <v>3</v>
      </c>
      <c r="B7" s="53" t="s">
        <v>6</v>
      </c>
      <c r="C7" s="59">
        <v>78</v>
      </c>
      <c r="D7" s="69">
        <f t="shared" ref="D7:D35" si="1">C7</f>
        <v>78</v>
      </c>
      <c r="E7" s="59">
        <v>582</v>
      </c>
      <c r="F7" s="52">
        <v>44</v>
      </c>
      <c r="G7" s="5">
        <f t="shared" ref="G7:G36" si="2">E7+F7</f>
        <v>626</v>
      </c>
      <c r="H7" s="45"/>
      <c r="I7" s="60"/>
      <c r="J7" s="59">
        <v>105</v>
      </c>
      <c r="K7" s="52">
        <v>2</v>
      </c>
      <c r="L7" s="69">
        <f t="shared" ref="L7:L36" si="3">J7+K7</f>
        <v>107</v>
      </c>
      <c r="M7" s="54">
        <f t="shared" ref="M7:M36" si="4">D7+G7+L7</f>
        <v>811</v>
      </c>
      <c r="N7" s="10">
        <f t="shared" ref="N7:N36" si="5">F7+K7</f>
        <v>46</v>
      </c>
      <c r="O7" s="45">
        <v>50</v>
      </c>
      <c r="P7" s="33">
        <v>0</v>
      </c>
      <c r="Q7" s="47">
        <f t="shared" si="0"/>
        <v>50</v>
      </c>
      <c r="R7" s="41">
        <v>15000</v>
      </c>
      <c r="S7" s="41">
        <v>104000</v>
      </c>
      <c r="T7" s="41">
        <v>13500</v>
      </c>
      <c r="U7" s="41">
        <v>695000</v>
      </c>
      <c r="V7">
        <f t="shared" ref="V7:V27" si="6">SUM(R7:U7)</f>
        <v>827500</v>
      </c>
    </row>
    <row r="8" spans="1:23" ht="33.75" hidden="1" customHeight="1" x14ac:dyDescent="0.3">
      <c r="A8" s="36">
        <v>4</v>
      </c>
      <c r="B8" s="71" t="s">
        <v>7</v>
      </c>
      <c r="C8" s="61"/>
      <c r="D8" s="70">
        <f t="shared" si="1"/>
        <v>0</v>
      </c>
      <c r="E8" s="61"/>
      <c r="F8" s="36"/>
      <c r="G8" s="37">
        <f t="shared" si="2"/>
        <v>0</v>
      </c>
      <c r="H8" s="46"/>
      <c r="I8" s="62"/>
      <c r="J8" s="61"/>
      <c r="K8" s="36"/>
      <c r="L8" s="70">
        <f t="shared" si="3"/>
        <v>0</v>
      </c>
      <c r="M8" s="56">
        <f t="shared" si="4"/>
        <v>0</v>
      </c>
      <c r="N8" s="38">
        <f t="shared" si="5"/>
        <v>0</v>
      </c>
      <c r="O8" s="46"/>
      <c r="P8" s="33">
        <v>0</v>
      </c>
      <c r="Q8" s="47">
        <f t="shared" si="0"/>
        <v>0</v>
      </c>
      <c r="R8" s="39"/>
      <c r="S8" s="39"/>
      <c r="T8" s="39"/>
      <c r="U8" s="39"/>
      <c r="V8">
        <f t="shared" si="6"/>
        <v>0</v>
      </c>
    </row>
    <row r="9" spans="1:23" ht="33.75" hidden="1" customHeight="1" x14ac:dyDescent="0.3">
      <c r="A9" s="36">
        <v>5</v>
      </c>
      <c r="B9" s="71" t="s">
        <v>1</v>
      </c>
      <c r="C9" s="61"/>
      <c r="D9" s="70">
        <f t="shared" si="1"/>
        <v>0</v>
      </c>
      <c r="E9" s="61"/>
      <c r="F9" s="36"/>
      <c r="G9" s="37">
        <f t="shared" si="2"/>
        <v>0</v>
      </c>
      <c r="H9" s="46"/>
      <c r="I9" s="62"/>
      <c r="J9" s="61"/>
      <c r="K9" s="36"/>
      <c r="L9" s="70">
        <f t="shared" si="3"/>
        <v>0</v>
      </c>
      <c r="M9" s="56">
        <f t="shared" si="4"/>
        <v>0</v>
      </c>
      <c r="N9" s="38">
        <f t="shared" si="5"/>
        <v>0</v>
      </c>
      <c r="O9" s="46"/>
      <c r="P9" s="33">
        <v>0</v>
      </c>
      <c r="Q9" s="47">
        <f t="shared" si="0"/>
        <v>0</v>
      </c>
      <c r="R9" s="39"/>
      <c r="S9" s="39"/>
      <c r="T9" s="39"/>
      <c r="U9" s="39"/>
      <c r="V9">
        <f t="shared" si="6"/>
        <v>0</v>
      </c>
    </row>
    <row r="10" spans="1:23" ht="33.75" customHeight="1" x14ac:dyDescent="0.3">
      <c r="A10" s="12">
        <v>6</v>
      </c>
      <c r="B10" s="53" t="s">
        <v>2</v>
      </c>
      <c r="C10" s="59">
        <v>76</v>
      </c>
      <c r="D10" s="69">
        <f t="shared" si="1"/>
        <v>76</v>
      </c>
      <c r="E10" s="59">
        <v>706</v>
      </c>
      <c r="F10" s="52">
        <v>53</v>
      </c>
      <c r="G10" s="5">
        <f t="shared" si="2"/>
        <v>759</v>
      </c>
      <c r="H10" s="45"/>
      <c r="I10" s="60"/>
      <c r="J10" s="59">
        <v>191</v>
      </c>
      <c r="K10" s="52">
        <v>7</v>
      </c>
      <c r="L10" s="69">
        <f t="shared" si="3"/>
        <v>198</v>
      </c>
      <c r="M10" s="54">
        <f t="shared" si="4"/>
        <v>1033</v>
      </c>
      <c r="N10" s="10">
        <f t="shared" si="5"/>
        <v>60</v>
      </c>
      <c r="O10" s="45">
        <v>75</v>
      </c>
      <c r="P10" s="33">
        <v>0</v>
      </c>
      <c r="Q10" s="47">
        <f t="shared" si="0"/>
        <v>75</v>
      </c>
      <c r="R10" s="41">
        <v>0</v>
      </c>
      <c r="S10" s="41">
        <v>205500</v>
      </c>
      <c r="T10" s="41">
        <v>37000</v>
      </c>
      <c r="U10" s="41">
        <v>648000</v>
      </c>
      <c r="V10">
        <f t="shared" si="6"/>
        <v>890500</v>
      </c>
    </row>
    <row r="11" spans="1:23" ht="33.75" customHeight="1" x14ac:dyDescent="0.3">
      <c r="A11" s="12">
        <v>7</v>
      </c>
      <c r="B11" s="53" t="s">
        <v>3</v>
      </c>
      <c r="C11" s="59">
        <v>83</v>
      </c>
      <c r="D11" s="69">
        <f t="shared" si="1"/>
        <v>83</v>
      </c>
      <c r="E11" s="59">
        <v>512</v>
      </c>
      <c r="F11" s="52">
        <v>58</v>
      </c>
      <c r="G11" s="5">
        <f t="shared" si="2"/>
        <v>570</v>
      </c>
      <c r="H11" s="45"/>
      <c r="I11" s="60"/>
      <c r="J11" s="59">
        <v>215</v>
      </c>
      <c r="K11" s="52">
        <v>3</v>
      </c>
      <c r="L11" s="69">
        <f t="shared" si="3"/>
        <v>218</v>
      </c>
      <c r="M11" s="54">
        <f t="shared" si="4"/>
        <v>871</v>
      </c>
      <c r="N11" s="10">
        <f t="shared" si="5"/>
        <v>61</v>
      </c>
      <c r="O11" s="45">
        <v>64</v>
      </c>
      <c r="P11" s="33">
        <v>0</v>
      </c>
      <c r="Q11" s="47">
        <f t="shared" si="0"/>
        <v>64</v>
      </c>
      <c r="R11" s="41">
        <v>0</v>
      </c>
      <c r="S11" s="41">
        <v>197000</v>
      </c>
      <c r="T11" s="41">
        <v>36000</v>
      </c>
      <c r="U11" s="41">
        <v>801000</v>
      </c>
      <c r="V11">
        <f t="shared" si="6"/>
        <v>1034000</v>
      </c>
    </row>
    <row r="12" spans="1:23" ht="33.75" customHeight="1" x14ac:dyDescent="0.3">
      <c r="A12" s="12">
        <v>8</v>
      </c>
      <c r="B12" s="53" t="s">
        <v>4</v>
      </c>
      <c r="C12" s="59">
        <v>70</v>
      </c>
      <c r="D12" s="69">
        <f t="shared" si="1"/>
        <v>70</v>
      </c>
      <c r="E12" s="59">
        <v>598</v>
      </c>
      <c r="F12" s="52">
        <v>48</v>
      </c>
      <c r="G12" s="5">
        <f t="shared" si="2"/>
        <v>646</v>
      </c>
      <c r="H12" s="45"/>
      <c r="I12" s="60"/>
      <c r="J12" s="59">
        <v>249</v>
      </c>
      <c r="K12" s="52">
        <v>7</v>
      </c>
      <c r="L12" s="69">
        <f t="shared" si="3"/>
        <v>256</v>
      </c>
      <c r="M12" s="54">
        <f t="shared" si="4"/>
        <v>972</v>
      </c>
      <c r="N12" s="10">
        <f t="shared" si="5"/>
        <v>55</v>
      </c>
      <c r="O12" s="45">
        <v>51</v>
      </c>
      <c r="P12" s="33">
        <v>0</v>
      </c>
      <c r="Q12" s="47">
        <f t="shared" si="0"/>
        <v>51</v>
      </c>
      <c r="R12" s="41"/>
      <c r="S12" s="41">
        <v>84000</v>
      </c>
      <c r="T12" s="41">
        <v>32500</v>
      </c>
      <c r="U12" s="41">
        <v>891000</v>
      </c>
      <c r="V12">
        <f t="shared" si="6"/>
        <v>1007500</v>
      </c>
    </row>
    <row r="13" spans="1:23" ht="33.75" customHeight="1" x14ac:dyDescent="0.3">
      <c r="A13" s="12">
        <v>9</v>
      </c>
      <c r="B13" s="53" t="s">
        <v>5</v>
      </c>
      <c r="C13" s="59">
        <v>67</v>
      </c>
      <c r="D13" s="69">
        <f t="shared" si="1"/>
        <v>67</v>
      </c>
      <c r="E13" s="59">
        <v>656</v>
      </c>
      <c r="F13" s="52">
        <v>59</v>
      </c>
      <c r="G13" s="5">
        <f t="shared" si="2"/>
        <v>715</v>
      </c>
      <c r="H13" s="45"/>
      <c r="I13" s="60"/>
      <c r="J13" s="59">
        <v>249</v>
      </c>
      <c r="K13" s="52">
        <v>5</v>
      </c>
      <c r="L13" s="69">
        <f t="shared" si="3"/>
        <v>254</v>
      </c>
      <c r="M13" s="54">
        <f t="shared" si="4"/>
        <v>1036</v>
      </c>
      <c r="N13" s="10">
        <f t="shared" si="5"/>
        <v>64</v>
      </c>
      <c r="O13" s="45">
        <v>48</v>
      </c>
      <c r="P13" s="33">
        <v>0</v>
      </c>
      <c r="Q13" s="47">
        <f t="shared" si="0"/>
        <v>48</v>
      </c>
      <c r="R13" s="41"/>
      <c r="S13" s="41">
        <v>233500</v>
      </c>
      <c r="T13" s="41">
        <v>22000</v>
      </c>
      <c r="U13" s="41">
        <v>765500</v>
      </c>
      <c r="V13">
        <f t="shared" si="6"/>
        <v>1021000</v>
      </c>
      <c r="W13" t="s">
        <v>34</v>
      </c>
    </row>
    <row r="14" spans="1:23" ht="33.75" customHeight="1" x14ac:dyDescent="0.3">
      <c r="A14" s="12">
        <v>10</v>
      </c>
      <c r="B14" s="53" t="s">
        <v>6</v>
      </c>
      <c r="C14" s="59">
        <v>71</v>
      </c>
      <c r="D14" s="69">
        <f t="shared" si="1"/>
        <v>71</v>
      </c>
      <c r="E14" s="59">
        <v>582</v>
      </c>
      <c r="F14" s="52">
        <v>66</v>
      </c>
      <c r="G14" s="5">
        <f t="shared" si="2"/>
        <v>648</v>
      </c>
      <c r="H14" s="45"/>
      <c r="I14" s="60"/>
      <c r="J14" s="59">
        <v>167</v>
      </c>
      <c r="K14" s="52">
        <v>3</v>
      </c>
      <c r="L14" s="69">
        <f t="shared" si="3"/>
        <v>170</v>
      </c>
      <c r="M14" s="54">
        <f t="shared" si="4"/>
        <v>889</v>
      </c>
      <c r="N14" s="10">
        <f t="shared" si="5"/>
        <v>69</v>
      </c>
      <c r="O14" s="45">
        <v>72</v>
      </c>
      <c r="P14" s="33">
        <v>0</v>
      </c>
      <c r="Q14" s="47">
        <f t="shared" si="0"/>
        <v>72</v>
      </c>
      <c r="R14" s="41">
        <v>415500</v>
      </c>
      <c r="S14" s="41">
        <v>62000</v>
      </c>
      <c r="T14" s="41">
        <v>17000</v>
      </c>
      <c r="U14" s="41">
        <v>585500</v>
      </c>
      <c r="V14">
        <f t="shared" si="6"/>
        <v>1080000</v>
      </c>
      <c r="W14" t="s">
        <v>35</v>
      </c>
    </row>
    <row r="15" spans="1:23" ht="33.75" hidden="1" customHeight="1" x14ac:dyDescent="0.3">
      <c r="A15" s="12">
        <v>11</v>
      </c>
      <c r="B15" s="53" t="s">
        <v>7</v>
      </c>
      <c r="C15" s="59"/>
      <c r="D15" s="69">
        <f t="shared" si="1"/>
        <v>0</v>
      </c>
      <c r="E15" s="59"/>
      <c r="F15" s="52"/>
      <c r="G15" s="5">
        <f t="shared" si="2"/>
        <v>0</v>
      </c>
      <c r="H15" s="45"/>
      <c r="I15" s="60"/>
      <c r="J15" s="59"/>
      <c r="K15" s="52"/>
      <c r="L15" s="69">
        <f t="shared" si="3"/>
        <v>0</v>
      </c>
      <c r="M15" s="54">
        <f t="shared" si="4"/>
        <v>0</v>
      </c>
      <c r="N15" s="10">
        <f t="shared" si="5"/>
        <v>0</v>
      </c>
      <c r="O15" s="45"/>
      <c r="P15" s="33"/>
      <c r="Q15" s="47">
        <f t="shared" si="0"/>
        <v>0</v>
      </c>
      <c r="R15" s="41"/>
      <c r="S15" s="41"/>
      <c r="T15" s="41"/>
      <c r="U15" s="41"/>
      <c r="V15">
        <f t="shared" si="6"/>
        <v>0</v>
      </c>
    </row>
    <row r="16" spans="1:23" ht="33.75" hidden="1" customHeight="1" x14ac:dyDescent="0.3">
      <c r="A16" s="12">
        <v>12</v>
      </c>
      <c r="B16" s="53" t="s">
        <v>1</v>
      </c>
      <c r="C16" s="59"/>
      <c r="D16" s="69">
        <f t="shared" si="1"/>
        <v>0</v>
      </c>
      <c r="E16" s="59"/>
      <c r="F16" s="52"/>
      <c r="G16" s="5">
        <f t="shared" si="2"/>
        <v>0</v>
      </c>
      <c r="H16" s="45"/>
      <c r="I16" s="60"/>
      <c r="J16" s="59"/>
      <c r="K16" s="52"/>
      <c r="L16" s="69">
        <f t="shared" si="3"/>
        <v>0</v>
      </c>
      <c r="M16" s="54">
        <f t="shared" si="4"/>
        <v>0</v>
      </c>
      <c r="N16" s="10">
        <f t="shared" si="5"/>
        <v>0</v>
      </c>
      <c r="O16" s="45"/>
      <c r="P16" s="33"/>
      <c r="Q16" s="47">
        <f t="shared" si="0"/>
        <v>0</v>
      </c>
      <c r="R16" s="41"/>
      <c r="S16" s="41"/>
      <c r="T16" s="41"/>
      <c r="U16" s="41"/>
      <c r="V16">
        <f t="shared" si="6"/>
        <v>0</v>
      </c>
    </row>
    <row r="17" spans="1:25" ht="15" customHeight="1" x14ac:dyDescent="0.3">
      <c r="A17" s="176" t="s">
        <v>33</v>
      </c>
      <c r="B17" s="177"/>
      <c r="C17" s="63">
        <f>AVERAGE(C10:C14)</f>
        <v>73.400000000000006</v>
      </c>
      <c r="D17" s="65">
        <f t="shared" ref="D17:Q17" si="7">AVERAGE(D10:D14)</f>
        <v>73.400000000000006</v>
      </c>
      <c r="E17" s="63">
        <f t="shared" si="7"/>
        <v>610.79999999999995</v>
      </c>
      <c r="F17" s="48">
        <f t="shared" si="7"/>
        <v>56.8</v>
      </c>
      <c r="G17" s="48">
        <f t="shared" si="7"/>
        <v>667.6</v>
      </c>
      <c r="H17" s="49" t="e">
        <f t="shared" si="7"/>
        <v>#DIV/0!</v>
      </c>
      <c r="I17" s="64" t="e">
        <f t="shared" si="7"/>
        <v>#DIV/0!</v>
      </c>
      <c r="J17" s="63">
        <f t="shared" si="7"/>
        <v>214.2</v>
      </c>
      <c r="K17" s="48">
        <f t="shared" si="7"/>
        <v>5</v>
      </c>
      <c r="L17" s="65">
        <f t="shared" si="7"/>
        <v>219.2</v>
      </c>
      <c r="M17" s="57">
        <f t="shared" si="7"/>
        <v>960.2</v>
      </c>
      <c r="N17" s="48">
        <f t="shared" si="7"/>
        <v>61.8</v>
      </c>
      <c r="O17" s="48">
        <f t="shared" si="7"/>
        <v>62</v>
      </c>
      <c r="P17" s="48">
        <f t="shared" si="7"/>
        <v>0</v>
      </c>
      <c r="Q17" s="48">
        <f t="shared" si="7"/>
        <v>62</v>
      </c>
      <c r="R17" s="41"/>
      <c r="S17" s="41"/>
      <c r="T17" s="41"/>
      <c r="U17" s="41"/>
    </row>
    <row r="18" spans="1:25" ht="33.75" customHeight="1" x14ac:dyDescent="0.3">
      <c r="A18" s="12">
        <v>13</v>
      </c>
      <c r="B18" s="53" t="s">
        <v>2</v>
      </c>
      <c r="C18" s="59">
        <v>77</v>
      </c>
      <c r="D18" s="69">
        <f t="shared" si="1"/>
        <v>77</v>
      </c>
      <c r="E18" s="59">
        <v>787</v>
      </c>
      <c r="F18" s="52">
        <v>72</v>
      </c>
      <c r="G18" s="5">
        <f t="shared" si="2"/>
        <v>859</v>
      </c>
      <c r="H18" s="45"/>
      <c r="I18" s="60"/>
      <c r="J18" s="59">
        <v>269</v>
      </c>
      <c r="K18" s="52">
        <v>7</v>
      </c>
      <c r="L18" s="69">
        <f t="shared" si="3"/>
        <v>276</v>
      </c>
      <c r="M18" s="54">
        <f t="shared" si="4"/>
        <v>1212</v>
      </c>
      <c r="N18" s="10">
        <f t="shared" si="5"/>
        <v>79</v>
      </c>
      <c r="O18" s="45">
        <v>57</v>
      </c>
      <c r="P18" s="45">
        <v>132</v>
      </c>
      <c r="Q18" s="47">
        <f t="shared" si="0"/>
        <v>189</v>
      </c>
      <c r="R18" s="41"/>
      <c r="S18" s="41">
        <v>246000</v>
      </c>
      <c r="T18" s="41">
        <v>23000</v>
      </c>
      <c r="U18" s="41">
        <v>757500</v>
      </c>
      <c r="V18">
        <f t="shared" si="6"/>
        <v>1026500</v>
      </c>
    </row>
    <row r="19" spans="1:25" ht="33.75" customHeight="1" x14ac:dyDescent="0.3">
      <c r="A19" s="12">
        <v>14</v>
      </c>
      <c r="B19" s="53" t="s">
        <v>3</v>
      </c>
      <c r="C19" s="59">
        <v>84</v>
      </c>
      <c r="D19" s="69">
        <f t="shared" si="1"/>
        <v>84</v>
      </c>
      <c r="E19" s="59">
        <v>665</v>
      </c>
      <c r="F19" s="52">
        <v>61</v>
      </c>
      <c r="G19" s="5">
        <f t="shared" si="2"/>
        <v>726</v>
      </c>
      <c r="H19" s="45"/>
      <c r="I19" s="60"/>
      <c r="J19" s="59">
        <v>185</v>
      </c>
      <c r="K19" s="52">
        <v>14</v>
      </c>
      <c r="L19" s="69">
        <f t="shared" si="3"/>
        <v>199</v>
      </c>
      <c r="M19" s="54">
        <f t="shared" si="4"/>
        <v>1009</v>
      </c>
      <c r="N19" s="10">
        <f t="shared" si="5"/>
        <v>75</v>
      </c>
      <c r="O19" s="45">
        <v>17</v>
      </c>
      <c r="P19" s="45">
        <v>139</v>
      </c>
      <c r="Q19" s="47">
        <f>O19+P19</f>
        <v>156</v>
      </c>
      <c r="R19" s="41">
        <v>115500</v>
      </c>
      <c r="S19" s="41">
        <v>861000</v>
      </c>
      <c r="T19" s="41">
        <v>7000</v>
      </c>
      <c r="U19" s="41">
        <v>781000</v>
      </c>
      <c r="V19">
        <f t="shared" si="6"/>
        <v>1764500</v>
      </c>
    </row>
    <row r="20" spans="1:25" ht="33.75" customHeight="1" x14ac:dyDescent="0.3">
      <c r="A20" s="12">
        <v>15</v>
      </c>
      <c r="B20" s="53" t="s">
        <v>4</v>
      </c>
      <c r="C20" s="59">
        <v>73</v>
      </c>
      <c r="D20" s="69">
        <f t="shared" si="1"/>
        <v>73</v>
      </c>
      <c r="E20" s="59">
        <v>651</v>
      </c>
      <c r="F20" s="52">
        <v>101</v>
      </c>
      <c r="G20" s="5">
        <f t="shared" si="2"/>
        <v>752</v>
      </c>
      <c r="H20" s="45">
        <v>330</v>
      </c>
      <c r="I20" s="60">
        <v>422</v>
      </c>
      <c r="J20" s="59">
        <v>236</v>
      </c>
      <c r="K20" s="52">
        <v>15</v>
      </c>
      <c r="L20" s="69">
        <f t="shared" si="3"/>
        <v>251</v>
      </c>
      <c r="M20" s="54">
        <f t="shared" si="4"/>
        <v>1076</v>
      </c>
      <c r="N20" s="10">
        <f t="shared" si="5"/>
        <v>116</v>
      </c>
      <c r="O20" s="45">
        <v>27</v>
      </c>
      <c r="P20" s="45">
        <v>104</v>
      </c>
      <c r="Q20" s="47">
        <f t="shared" ref="Q20:Q36" si="8">O20+P20</f>
        <v>131</v>
      </c>
      <c r="R20" s="41"/>
      <c r="S20" s="41">
        <v>123500</v>
      </c>
      <c r="T20" s="41">
        <v>17500</v>
      </c>
      <c r="U20" s="41">
        <v>783500</v>
      </c>
      <c r="V20">
        <f t="shared" si="6"/>
        <v>924500</v>
      </c>
    </row>
    <row r="21" spans="1:25" ht="33.75" customHeight="1" x14ac:dyDescent="0.3">
      <c r="A21" s="12">
        <v>16</v>
      </c>
      <c r="B21" s="53" t="s">
        <v>5</v>
      </c>
      <c r="C21" s="59">
        <v>80</v>
      </c>
      <c r="D21" s="69">
        <f t="shared" si="1"/>
        <v>80</v>
      </c>
      <c r="E21" s="59">
        <v>588</v>
      </c>
      <c r="F21" s="52">
        <v>74</v>
      </c>
      <c r="G21" s="5">
        <f t="shared" si="2"/>
        <v>662</v>
      </c>
      <c r="H21" s="45">
        <v>300</v>
      </c>
      <c r="I21" s="60">
        <f>G21-H21</f>
        <v>362</v>
      </c>
      <c r="J21" s="59">
        <v>200</v>
      </c>
      <c r="K21" s="52">
        <v>24</v>
      </c>
      <c r="L21" s="69">
        <f t="shared" si="3"/>
        <v>224</v>
      </c>
      <c r="M21" s="54">
        <f t="shared" si="4"/>
        <v>966</v>
      </c>
      <c r="N21" s="10">
        <f t="shared" si="5"/>
        <v>98</v>
      </c>
      <c r="O21" s="45">
        <v>30</v>
      </c>
      <c r="P21" s="45">
        <v>87</v>
      </c>
      <c r="Q21" s="47">
        <f t="shared" si="8"/>
        <v>117</v>
      </c>
      <c r="R21" s="41">
        <v>157000</v>
      </c>
      <c r="S21" s="41">
        <v>134000</v>
      </c>
      <c r="T21" s="41">
        <v>15500</v>
      </c>
      <c r="U21" s="41">
        <v>696500</v>
      </c>
      <c r="V21">
        <f t="shared" si="6"/>
        <v>1003000</v>
      </c>
    </row>
    <row r="22" spans="1:25" ht="33.75" customHeight="1" x14ac:dyDescent="0.3">
      <c r="A22" s="12">
        <v>17</v>
      </c>
      <c r="B22" s="53" t="s">
        <v>6</v>
      </c>
      <c r="C22" s="59">
        <v>54</v>
      </c>
      <c r="D22" s="69">
        <f t="shared" si="1"/>
        <v>54</v>
      </c>
      <c r="E22" s="59">
        <v>542</v>
      </c>
      <c r="F22" s="52">
        <v>69</v>
      </c>
      <c r="G22" s="5">
        <f t="shared" si="2"/>
        <v>611</v>
      </c>
      <c r="H22" s="45">
        <v>320</v>
      </c>
      <c r="I22" s="60">
        <f>G22-H22</f>
        <v>291</v>
      </c>
      <c r="J22" s="59">
        <v>130</v>
      </c>
      <c r="K22" s="52">
        <v>18</v>
      </c>
      <c r="L22" s="69">
        <f t="shared" si="3"/>
        <v>148</v>
      </c>
      <c r="M22" s="54">
        <f t="shared" si="4"/>
        <v>813</v>
      </c>
      <c r="N22" s="10">
        <f t="shared" si="5"/>
        <v>87</v>
      </c>
      <c r="O22" s="45">
        <v>24</v>
      </c>
      <c r="P22" s="45">
        <v>88</v>
      </c>
      <c r="Q22" s="47">
        <f t="shared" si="8"/>
        <v>112</v>
      </c>
      <c r="R22" s="41"/>
      <c r="S22" s="41">
        <v>185000</v>
      </c>
      <c r="T22" s="41">
        <v>3000</v>
      </c>
      <c r="U22" s="41">
        <v>699000</v>
      </c>
      <c r="V22">
        <f t="shared" si="6"/>
        <v>887000</v>
      </c>
    </row>
    <row r="23" spans="1:25" ht="33.75" hidden="1" customHeight="1" x14ac:dyDescent="0.3">
      <c r="A23" s="12">
        <v>18</v>
      </c>
      <c r="B23" s="53" t="s">
        <v>7</v>
      </c>
      <c r="C23" s="59"/>
      <c r="D23" s="69">
        <f t="shared" si="1"/>
        <v>0</v>
      </c>
      <c r="E23" s="59"/>
      <c r="F23" s="52"/>
      <c r="G23" s="5">
        <f t="shared" si="2"/>
        <v>0</v>
      </c>
      <c r="H23" s="45"/>
      <c r="I23" s="60"/>
      <c r="J23" s="59"/>
      <c r="K23" s="52"/>
      <c r="L23" s="69">
        <f t="shared" si="3"/>
        <v>0</v>
      </c>
      <c r="M23" s="54">
        <f t="shared" si="4"/>
        <v>0</v>
      </c>
      <c r="N23" s="10">
        <f t="shared" si="5"/>
        <v>0</v>
      </c>
      <c r="O23" s="45"/>
      <c r="P23" s="45"/>
      <c r="Q23" s="47">
        <f t="shared" si="8"/>
        <v>0</v>
      </c>
      <c r="R23" s="33"/>
      <c r="S23" s="33"/>
      <c r="T23" s="33"/>
      <c r="U23" s="41"/>
      <c r="V23">
        <f t="shared" si="6"/>
        <v>0</v>
      </c>
      <c r="Y23" s="31"/>
    </row>
    <row r="24" spans="1:25" ht="33.75" hidden="1" customHeight="1" x14ac:dyDescent="0.3">
      <c r="A24" s="12">
        <v>19</v>
      </c>
      <c r="B24" s="53" t="s">
        <v>1</v>
      </c>
      <c r="C24" s="59"/>
      <c r="D24" s="69">
        <f t="shared" si="1"/>
        <v>0</v>
      </c>
      <c r="E24" s="59"/>
      <c r="F24" s="52"/>
      <c r="G24" s="5">
        <f t="shared" si="2"/>
        <v>0</v>
      </c>
      <c r="H24" s="45"/>
      <c r="I24" s="60"/>
      <c r="J24" s="59"/>
      <c r="K24" s="52"/>
      <c r="L24" s="69">
        <f t="shared" si="3"/>
        <v>0</v>
      </c>
      <c r="M24" s="54">
        <f t="shared" si="4"/>
        <v>0</v>
      </c>
      <c r="N24" s="10">
        <f t="shared" si="5"/>
        <v>0</v>
      </c>
      <c r="O24" s="45"/>
      <c r="P24" s="45"/>
      <c r="Q24" s="47">
        <f t="shared" si="8"/>
        <v>0</v>
      </c>
      <c r="R24" s="41"/>
      <c r="S24" s="41"/>
      <c r="T24" s="41"/>
      <c r="U24" s="41"/>
      <c r="V24">
        <f t="shared" si="6"/>
        <v>0</v>
      </c>
    </row>
    <row r="25" spans="1:25" ht="15" customHeight="1" x14ac:dyDescent="0.3">
      <c r="A25" s="176" t="s">
        <v>33</v>
      </c>
      <c r="B25" s="177"/>
      <c r="C25" s="63">
        <f>AVERAGE(C18:C22)</f>
        <v>73.599999999999994</v>
      </c>
      <c r="D25" s="65">
        <f t="shared" ref="D25:Q25" si="9">AVERAGE(D18:D22)</f>
        <v>73.599999999999994</v>
      </c>
      <c r="E25" s="63">
        <f t="shared" si="9"/>
        <v>646.6</v>
      </c>
      <c r="F25" s="48">
        <f t="shared" si="9"/>
        <v>75.400000000000006</v>
      </c>
      <c r="G25" s="48">
        <f t="shared" si="9"/>
        <v>722</v>
      </c>
      <c r="H25" s="48">
        <f t="shared" si="9"/>
        <v>316.66666666666669</v>
      </c>
      <c r="I25" s="65">
        <f t="shared" si="9"/>
        <v>358.33333333333331</v>
      </c>
      <c r="J25" s="63">
        <f t="shared" si="9"/>
        <v>204</v>
      </c>
      <c r="K25" s="48">
        <f t="shared" si="9"/>
        <v>15.6</v>
      </c>
      <c r="L25" s="65">
        <f t="shared" si="9"/>
        <v>219.6</v>
      </c>
      <c r="M25" s="57">
        <f t="shared" si="9"/>
        <v>1015.2</v>
      </c>
      <c r="N25" s="48">
        <f t="shared" si="9"/>
        <v>91</v>
      </c>
      <c r="O25" s="48">
        <f t="shared" si="9"/>
        <v>31</v>
      </c>
      <c r="P25" s="48">
        <f t="shared" si="9"/>
        <v>110</v>
      </c>
      <c r="Q25" s="48">
        <f t="shared" si="9"/>
        <v>141</v>
      </c>
      <c r="R25" s="41"/>
      <c r="S25" s="41"/>
      <c r="T25" s="41"/>
      <c r="U25" s="41"/>
    </row>
    <row r="26" spans="1:25" ht="33.75" customHeight="1" x14ac:dyDescent="0.3">
      <c r="A26" s="12">
        <v>20</v>
      </c>
      <c r="B26" s="53" t="s">
        <v>2</v>
      </c>
      <c r="C26" s="59">
        <v>78</v>
      </c>
      <c r="D26" s="69">
        <f t="shared" si="1"/>
        <v>78</v>
      </c>
      <c r="E26" s="59">
        <v>817</v>
      </c>
      <c r="F26" s="52">
        <v>83</v>
      </c>
      <c r="G26" s="5">
        <f t="shared" si="2"/>
        <v>900</v>
      </c>
      <c r="H26" s="45">
        <v>400</v>
      </c>
      <c r="I26" s="60">
        <f>G26-H26</f>
        <v>500</v>
      </c>
      <c r="J26" s="59">
        <v>299</v>
      </c>
      <c r="K26" s="52">
        <v>13</v>
      </c>
      <c r="L26" s="69">
        <f t="shared" si="3"/>
        <v>312</v>
      </c>
      <c r="M26" s="54">
        <f t="shared" si="4"/>
        <v>1290</v>
      </c>
      <c r="N26" s="10">
        <f t="shared" si="5"/>
        <v>96</v>
      </c>
      <c r="O26" s="45">
        <v>25</v>
      </c>
      <c r="P26" s="45">
        <v>82</v>
      </c>
      <c r="Q26" s="47">
        <f t="shared" si="8"/>
        <v>107</v>
      </c>
      <c r="R26" s="41"/>
      <c r="S26" s="41">
        <v>226000</v>
      </c>
      <c r="T26" s="41">
        <v>5000</v>
      </c>
      <c r="U26" s="41">
        <v>594500</v>
      </c>
      <c r="V26">
        <f t="shared" si="6"/>
        <v>825500</v>
      </c>
    </row>
    <row r="27" spans="1:25" ht="33.75" customHeight="1" x14ac:dyDescent="0.3">
      <c r="A27" s="12">
        <v>21</v>
      </c>
      <c r="B27" s="53" t="s">
        <v>3</v>
      </c>
      <c r="C27" s="59">
        <v>60</v>
      </c>
      <c r="D27" s="69">
        <f t="shared" si="1"/>
        <v>60</v>
      </c>
      <c r="E27" s="59">
        <v>609</v>
      </c>
      <c r="F27" s="52">
        <v>95</v>
      </c>
      <c r="G27" s="5">
        <f t="shared" si="2"/>
        <v>704</v>
      </c>
      <c r="H27" s="45">
        <v>341</v>
      </c>
      <c r="I27" s="60">
        <f>G27-H27</f>
        <v>363</v>
      </c>
      <c r="J27" s="59">
        <v>260</v>
      </c>
      <c r="K27" s="52">
        <v>12</v>
      </c>
      <c r="L27" s="69">
        <f t="shared" si="3"/>
        <v>272</v>
      </c>
      <c r="M27" s="54">
        <f t="shared" si="4"/>
        <v>1036</v>
      </c>
      <c r="N27" s="10">
        <f t="shared" si="5"/>
        <v>107</v>
      </c>
      <c r="O27" s="45">
        <v>28</v>
      </c>
      <c r="P27" s="45">
        <v>74</v>
      </c>
      <c r="Q27" s="47">
        <f t="shared" si="8"/>
        <v>102</v>
      </c>
      <c r="R27" s="41"/>
      <c r="S27" s="41">
        <v>231500</v>
      </c>
      <c r="T27" s="41">
        <v>19500</v>
      </c>
      <c r="U27" s="41">
        <v>665000</v>
      </c>
      <c r="V27">
        <f t="shared" si="6"/>
        <v>916000</v>
      </c>
    </row>
    <row r="28" spans="1:25" ht="33.75" customHeight="1" x14ac:dyDescent="0.3">
      <c r="A28" s="12">
        <v>22</v>
      </c>
      <c r="B28" s="53" t="s">
        <v>4</v>
      </c>
      <c r="C28" s="59">
        <v>73</v>
      </c>
      <c r="D28" s="69">
        <f t="shared" si="1"/>
        <v>73</v>
      </c>
      <c r="E28" s="59">
        <v>577</v>
      </c>
      <c r="F28" s="52">
        <v>81</v>
      </c>
      <c r="G28" s="5">
        <f t="shared" si="2"/>
        <v>658</v>
      </c>
      <c r="H28" s="45">
        <v>342</v>
      </c>
      <c r="I28" s="60">
        <f>G28-H28</f>
        <v>316</v>
      </c>
      <c r="J28" s="59">
        <v>228</v>
      </c>
      <c r="K28" s="52">
        <v>15</v>
      </c>
      <c r="L28" s="69">
        <f t="shared" si="3"/>
        <v>243</v>
      </c>
      <c r="M28" s="54">
        <f t="shared" si="4"/>
        <v>974</v>
      </c>
      <c r="N28" s="10">
        <f t="shared" si="5"/>
        <v>96</v>
      </c>
      <c r="O28" s="45">
        <v>36</v>
      </c>
      <c r="P28" s="45">
        <v>51</v>
      </c>
      <c r="Q28" s="47">
        <f t="shared" si="8"/>
        <v>87</v>
      </c>
      <c r="R28" s="41"/>
      <c r="S28" s="41"/>
      <c r="T28" s="41"/>
      <c r="U28" s="41"/>
    </row>
    <row r="29" spans="1:25" ht="33.75" customHeight="1" x14ac:dyDescent="0.3">
      <c r="A29" s="12">
        <v>23</v>
      </c>
      <c r="B29" s="53" t="s">
        <v>5</v>
      </c>
      <c r="C29" s="59">
        <v>83</v>
      </c>
      <c r="D29" s="69">
        <f t="shared" si="1"/>
        <v>83</v>
      </c>
      <c r="E29" s="59">
        <v>526</v>
      </c>
      <c r="F29" s="52">
        <v>88</v>
      </c>
      <c r="G29" s="5">
        <f t="shared" si="2"/>
        <v>614</v>
      </c>
      <c r="H29" s="45">
        <v>327</v>
      </c>
      <c r="I29" s="60">
        <f>G29-H29</f>
        <v>287</v>
      </c>
      <c r="J29" s="59">
        <v>201</v>
      </c>
      <c r="K29" s="52">
        <v>15</v>
      </c>
      <c r="L29" s="69">
        <f t="shared" si="3"/>
        <v>216</v>
      </c>
      <c r="M29" s="54">
        <f t="shared" si="4"/>
        <v>913</v>
      </c>
      <c r="N29" s="10">
        <f t="shared" si="5"/>
        <v>103</v>
      </c>
      <c r="O29" s="45">
        <v>15</v>
      </c>
      <c r="P29" s="45">
        <v>98</v>
      </c>
      <c r="Q29" s="47">
        <f t="shared" si="8"/>
        <v>113</v>
      </c>
      <c r="R29" s="41"/>
      <c r="S29" s="41"/>
      <c r="T29" s="41"/>
      <c r="U29" s="41"/>
    </row>
    <row r="30" spans="1:25" ht="33.75" customHeight="1" x14ac:dyDescent="0.3">
      <c r="A30" s="12">
        <v>24</v>
      </c>
      <c r="B30" s="53" t="s">
        <v>6</v>
      </c>
      <c r="C30" s="59">
        <v>62</v>
      </c>
      <c r="D30" s="69">
        <f t="shared" si="1"/>
        <v>62</v>
      </c>
      <c r="E30" s="59">
        <v>567</v>
      </c>
      <c r="F30" s="52">
        <v>91</v>
      </c>
      <c r="G30" s="5">
        <f t="shared" si="2"/>
        <v>658</v>
      </c>
      <c r="H30" s="45">
        <v>347</v>
      </c>
      <c r="I30" s="60">
        <f>G30-H30</f>
        <v>311</v>
      </c>
      <c r="J30" s="59">
        <v>134</v>
      </c>
      <c r="K30" s="52">
        <v>8</v>
      </c>
      <c r="L30" s="69">
        <f t="shared" si="3"/>
        <v>142</v>
      </c>
      <c r="M30" s="54">
        <f t="shared" si="4"/>
        <v>862</v>
      </c>
      <c r="N30" s="10">
        <f t="shared" si="5"/>
        <v>99</v>
      </c>
      <c r="O30" s="45">
        <v>33</v>
      </c>
      <c r="P30" s="45">
        <v>58</v>
      </c>
      <c r="Q30" s="47">
        <f t="shared" si="8"/>
        <v>91</v>
      </c>
      <c r="R30" s="41"/>
      <c r="S30" s="41"/>
      <c r="T30" s="41"/>
      <c r="U30" s="41"/>
    </row>
    <row r="31" spans="1:25" ht="33.75" hidden="1" customHeight="1" x14ac:dyDescent="0.3">
      <c r="A31" s="12">
        <v>25</v>
      </c>
      <c r="B31" s="53" t="s">
        <v>7</v>
      </c>
      <c r="C31" s="59"/>
      <c r="D31" s="69">
        <f t="shared" si="1"/>
        <v>0</v>
      </c>
      <c r="E31" s="59"/>
      <c r="F31" s="52"/>
      <c r="G31" s="5">
        <f t="shared" si="2"/>
        <v>0</v>
      </c>
      <c r="H31" s="45"/>
      <c r="I31" s="60"/>
      <c r="J31" s="59"/>
      <c r="K31" s="52"/>
      <c r="L31" s="69">
        <f t="shared" si="3"/>
        <v>0</v>
      </c>
      <c r="M31" s="54">
        <f t="shared" si="4"/>
        <v>0</v>
      </c>
      <c r="N31" s="10">
        <f t="shared" si="5"/>
        <v>0</v>
      </c>
      <c r="O31" s="45"/>
      <c r="P31" s="45"/>
      <c r="Q31" s="47">
        <f t="shared" si="8"/>
        <v>0</v>
      </c>
      <c r="R31" s="41"/>
      <c r="S31" s="41"/>
      <c r="T31" s="41"/>
      <c r="U31" s="41"/>
    </row>
    <row r="32" spans="1:25" ht="33.75" hidden="1" customHeight="1" x14ac:dyDescent="0.3">
      <c r="A32" s="12">
        <v>26</v>
      </c>
      <c r="B32" s="53" t="s">
        <v>1</v>
      </c>
      <c r="C32" s="59"/>
      <c r="D32" s="69">
        <f t="shared" si="1"/>
        <v>0</v>
      </c>
      <c r="E32" s="59"/>
      <c r="F32" s="52"/>
      <c r="G32" s="5">
        <f t="shared" si="2"/>
        <v>0</v>
      </c>
      <c r="H32" s="45"/>
      <c r="I32" s="60"/>
      <c r="J32" s="59"/>
      <c r="K32" s="52"/>
      <c r="L32" s="69">
        <f t="shared" si="3"/>
        <v>0</v>
      </c>
      <c r="M32" s="54">
        <f t="shared" si="4"/>
        <v>0</v>
      </c>
      <c r="N32" s="10">
        <f t="shared" si="5"/>
        <v>0</v>
      </c>
      <c r="O32" s="45"/>
      <c r="P32" s="45"/>
      <c r="Q32" s="47">
        <f t="shared" si="8"/>
        <v>0</v>
      </c>
      <c r="R32" s="41"/>
      <c r="S32" s="41"/>
      <c r="T32" s="41"/>
      <c r="U32" s="41"/>
    </row>
    <row r="33" spans="1:25" ht="15" customHeight="1" x14ac:dyDescent="0.3">
      <c r="A33" s="176" t="s">
        <v>33</v>
      </c>
      <c r="B33" s="177"/>
      <c r="C33" s="66">
        <f>AVERAGE(C26:C30)</f>
        <v>71.2</v>
      </c>
      <c r="D33" s="67">
        <f t="shared" ref="D33:Q33" si="10">AVERAGE(D26:D30)</f>
        <v>71.2</v>
      </c>
      <c r="E33" s="66">
        <f t="shared" si="10"/>
        <v>619.20000000000005</v>
      </c>
      <c r="F33" s="51">
        <f t="shared" si="10"/>
        <v>87.6</v>
      </c>
      <c r="G33" s="51">
        <f t="shared" si="10"/>
        <v>706.8</v>
      </c>
      <c r="H33" s="51">
        <f t="shared" si="10"/>
        <v>351.4</v>
      </c>
      <c r="I33" s="67">
        <f t="shared" si="10"/>
        <v>355.4</v>
      </c>
      <c r="J33" s="66">
        <f t="shared" si="10"/>
        <v>224.4</v>
      </c>
      <c r="K33" s="51">
        <f t="shared" si="10"/>
        <v>12.6</v>
      </c>
      <c r="L33" s="67">
        <f t="shared" si="10"/>
        <v>237</v>
      </c>
      <c r="M33" s="58">
        <f t="shared" si="10"/>
        <v>1015</v>
      </c>
      <c r="N33" s="40">
        <f t="shared" si="10"/>
        <v>100.2</v>
      </c>
      <c r="O33" s="44">
        <f t="shared" si="10"/>
        <v>27.4</v>
      </c>
      <c r="P33" s="44">
        <f t="shared" si="10"/>
        <v>72.599999999999994</v>
      </c>
      <c r="Q33" s="85">
        <f t="shared" si="10"/>
        <v>100</v>
      </c>
      <c r="R33" s="41"/>
      <c r="S33" s="41"/>
      <c r="T33" s="41"/>
      <c r="U33" s="41"/>
    </row>
    <row r="34" spans="1:25" ht="33.75" customHeight="1" x14ac:dyDescent="0.3">
      <c r="A34" s="12">
        <v>27</v>
      </c>
      <c r="B34" s="53" t="s">
        <v>2</v>
      </c>
      <c r="C34" s="59">
        <v>93</v>
      </c>
      <c r="D34" s="69">
        <f t="shared" si="1"/>
        <v>93</v>
      </c>
      <c r="E34" s="59">
        <v>675</v>
      </c>
      <c r="F34" s="52">
        <v>70</v>
      </c>
      <c r="G34" s="5">
        <f t="shared" si="2"/>
        <v>745</v>
      </c>
      <c r="H34" s="50">
        <v>421</v>
      </c>
      <c r="I34" s="68">
        <f>G34-H34</f>
        <v>324</v>
      </c>
      <c r="J34" s="59">
        <v>229</v>
      </c>
      <c r="K34" s="52">
        <v>17</v>
      </c>
      <c r="L34" s="69">
        <f t="shared" si="3"/>
        <v>246</v>
      </c>
      <c r="M34" s="54">
        <f t="shared" si="4"/>
        <v>1084</v>
      </c>
      <c r="N34" s="10">
        <f t="shared" si="5"/>
        <v>87</v>
      </c>
      <c r="O34" s="45">
        <v>18</v>
      </c>
      <c r="P34" s="45">
        <v>132</v>
      </c>
      <c r="Q34" s="47">
        <f t="shared" si="8"/>
        <v>150</v>
      </c>
      <c r="R34" s="41"/>
      <c r="S34" s="41"/>
      <c r="T34" s="41"/>
      <c r="U34" s="41"/>
      <c r="W34" s="30"/>
      <c r="X34" s="30"/>
      <c r="Y34" s="31"/>
    </row>
    <row r="35" spans="1:25" ht="33.75" customHeight="1" x14ac:dyDescent="0.3">
      <c r="A35" s="12">
        <v>28</v>
      </c>
      <c r="B35" s="53" t="s">
        <v>3</v>
      </c>
      <c r="C35" s="59">
        <v>71</v>
      </c>
      <c r="D35" s="69">
        <f t="shared" si="1"/>
        <v>71</v>
      </c>
      <c r="E35" s="59">
        <v>516</v>
      </c>
      <c r="F35" s="52">
        <v>91</v>
      </c>
      <c r="G35" s="5">
        <f t="shared" si="2"/>
        <v>607</v>
      </c>
      <c r="H35" s="50">
        <v>273</v>
      </c>
      <c r="I35" s="68">
        <f>G35-H35</f>
        <v>334</v>
      </c>
      <c r="J35" s="59">
        <v>138</v>
      </c>
      <c r="K35" s="52">
        <v>13</v>
      </c>
      <c r="L35" s="69">
        <f t="shared" si="3"/>
        <v>151</v>
      </c>
      <c r="M35" s="54">
        <f t="shared" si="4"/>
        <v>829</v>
      </c>
      <c r="N35" s="10">
        <f t="shared" si="5"/>
        <v>104</v>
      </c>
      <c r="O35" s="45">
        <v>14</v>
      </c>
      <c r="P35" s="45">
        <v>42</v>
      </c>
      <c r="Q35" s="47">
        <f t="shared" si="8"/>
        <v>56</v>
      </c>
      <c r="R35" s="41"/>
      <c r="S35" s="41"/>
      <c r="T35" s="41"/>
      <c r="U35" s="41"/>
    </row>
    <row r="36" spans="1:25" ht="33.75" customHeight="1" x14ac:dyDescent="0.3">
      <c r="A36" s="12">
        <v>29</v>
      </c>
      <c r="B36" s="53" t="s">
        <v>4</v>
      </c>
      <c r="C36" s="59">
        <v>73</v>
      </c>
      <c r="D36" s="69">
        <f>C36</f>
        <v>73</v>
      </c>
      <c r="E36" s="59">
        <v>547</v>
      </c>
      <c r="F36" s="52">
        <v>75</v>
      </c>
      <c r="G36" s="5">
        <f t="shared" si="2"/>
        <v>622</v>
      </c>
      <c r="H36" s="164">
        <v>622</v>
      </c>
      <c r="I36" s="165"/>
      <c r="J36" s="166"/>
      <c r="K36" s="167"/>
      <c r="L36" s="69">
        <f t="shared" si="3"/>
        <v>0</v>
      </c>
      <c r="M36" s="54">
        <f t="shared" si="4"/>
        <v>695</v>
      </c>
      <c r="N36" s="10">
        <f t="shared" si="5"/>
        <v>75</v>
      </c>
      <c r="O36" s="45">
        <v>20</v>
      </c>
      <c r="P36" s="45">
        <v>48</v>
      </c>
      <c r="Q36" s="47">
        <f t="shared" si="8"/>
        <v>68</v>
      </c>
      <c r="R36" s="41"/>
      <c r="S36" s="41"/>
      <c r="T36" s="41"/>
      <c r="U36" s="41"/>
    </row>
    <row r="37" spans="1:25" ht="33.75" hidden="1" customHeight="1" x14ac:dyDescent="0.3">
      <c r="A37" s="20">
        <v>30</v>
      </c>
      <c r="B37" s="12" t="s">
        <v>5</v>
      </c>
      <c r="C37" s="12"/>
      <c r="D37" s="5"/>
      <c r="E37" s="12"/>
      <c r="F37" s="12"/>
      <c r="G37" s="5"/>
      <c r="H37" s="5"/>
      <c r="I37" s="5"/>
      <c r="J37" s="12"/>
      <c r="K37" s="12"/>
      <c r="L37" s="5"/>
      <c r="M37" s="12"/>
      <c r="N37" s="10"/>
      <c r="O37" s="10"/>
      <c r="P37" s="10"/>
      <c r="Q37" s="10"/>
      <c r="R37" s="34"/>
      <c r="S37" s="34"/>
      <c r="T37" s="34"/>
      <c r="U37" s="32"/>
      <c r="W37" s="30"/>
      <c r="X37" s="30"/>
      <c r="Y37" s="31"/>
    </row>
    <row r="38" spans="1:25" ht="33.75" hidden="1" customHeight="1" thickBot="1" x14ac:dyDescent="0.35">
      <c r="A38" s="23">
        <v>31</v>
      </c>
      <c r="B38" s="2" t="s">
        <v>6</v>
      </c>
      <c r="C38" s="24"/>
      <c r="D38" s="5"/>
      <c r="E38" s="24"/>
      <c r="F38" s="24"/>
      <c r="G38" s="25"/>
      <c r="H38" s="25"/>
      <c r="I38" s="25"/>
      <c r="J38" s="24"/>
      <c r="K38" s="24"/>
      <c r="L38" s="25"/>
      <c r="M38" s="24"/>
      <c r="N38" s="10"/>
      <c r="O38" s="42"/>
      <c r="P38" s="26"/>
      <c r="Q38" s="26"/>
      <c r="R38" s="35"/>
      <c r="S38" s="35"/>
      <c r="T38" s="35"/>
      <c r="U38" s="28"/>
    </row>
    <row r="39" spans="1:25" x14ac:dyDescent="0.3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8"/>
      <c r="S39" s="8"/>
      <c r="T39" s="8"/>
      <c r="U39" s="8"/>
    </row>
    <row r="40" spans="1:25" x14ac:dyDescent="0.3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8"/>
      <c r="S40" s="8"/>
      <c r="T40" s="8"/>
      <c r="U40" s="8"/>
    </row>
    <row r="41" spans="1:25" x14ac:dyDescent="0.3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8"/>
      <c r="S41" s="8"/>
      <c r="T41" s="8"/>
      <c r="U41" s="8"/>
    </row>
    <row r="42" spans="1:25" x14ac:dyDescent="0.3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8"/>
      <c r="S42" s="8"/>
      <c r="T42" s="8"/>
      <c r="U42" s="8"/>
    </row>
    <row r="43" spans="1:25" x14ac:dyDescent="0.3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8"/>
      <c r="S43" s="8"/>
      <c r="T43" s="8"/>
      <c r="U43" s="8"/>
    </row>
    <row r="44" spans="1:25" x14ac:dyDescent="0.3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8"/>
      <c r="S44" s="8"/>
      <c r="T44" s="8"/>
      <c r="U44" s="8"/>
    </row>
    <row r="45" spans="1:25" x14ac:dyDescent="0.3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8"/>
      <c r="S45" s="8"/>
      <c r="T45" s="8"/>
      <c r="U45" s="8"/>
    </row>
    <row r="46" spans="1:25" x14ac:dyDescent="0.3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8"/>
      <c r="S46" s="8"/>
      <c r="T46" s="8"/>
      <c r="U46" s="8"/>
    </row>
    <row r="47" spans="1:25" x14ac:dyDescent="0.3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8"/>
      <c r="S47" s="8"/>
      <c r="T47" s="8"/>
      <c r="U47" s="8"/>
    </row>
    <row r="48" spans="1:25" x14ac:dyDescent="0.3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8"/>
      <c r="S48" s="8"/>
      <c r="T48" s="8"/>
      <c r="U48" s="8"/>
    </row>
    <row r="49" spans="3:21" x14ac:dyDescent="0.3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8"/>
      <c r="S49" s="8"/>
      <c r="T49" s="8"/>
      <c r="U49" s="8"/>
    </row>
    <row r="50" spans="3:21" x14ac:dyDescent="0.3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8"/>
      <c r="S50" s="8"/>
      <c r="T50" s="8"/>
      <c r="U50" s="8"/>
    </row>
    <row r="51" spans="3:21" x14ac:dyDescent="0.3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8"/>
      <c r="S51" s="8"/>
      <c r="T51" s="8"/>
      <c r="U51" s="8"/>
    </row>
    <row r="52" spans="3:21" x14ac:dyDescent="0.3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8"/>
      <c r="S52" s="8"/>
      <c r="T52" s="8"/>
      <c r="U52" s="8"/>
    </row>
    <row r="53" spans="3:21" x14ac:dyDescent="0.3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8"/>
      <c r="S53" s="8"/>
      <c r="T53" s="8"/>
      <c r="U53" s="8"/>
    </row>
    <row r="54" spans="3:21" x14ac:dyDescent="0.3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8"/>
      <c r="S54" s="8"/>
      <c r="T54" s="8"/>
      <c r="U54" s="8"/>
    </row>
    <row r="55" spans="3:21" x14ac:dyDescent="0.3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8"/>
      <c r="S55" s="8"/>
      <c r="T55" s="8"/>
      <c r="U55" s="8"/>
    </row>
    <row r="56" spans="3:21" x14ac:dyDescent="0.3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8"/>
      <c r="S56" s="8"/>
      <c r="T56" s="8"/>
      <c r="U56" s="8"/>
    </row>
    <row r="57" spans="3:21" x14ac:dyDescent="0.3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8"/>
      <c r="S57" s="8"/>
      <c r="T57" s="8"/>
      <c r="U57" s="8"/>
    </row>
    <row r="58" spans="3:21" x14ac:dyDescent="0.3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8"/>
      <c r="S58" s="8"/>
      <c r="T58" s="8"/>
      <c r="U58" s="8"/>
    </row>
    <row r="59" spans="3:21" x14ac:dyDescent="0.3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8"/>
      <c r="S59" s="8"/>
      <c r="T59" s="8"/>
      <c r="U59" s="8"/>
    </row>
    <row r="60" spans="3:21" x14ac:dyDescent="0.3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8"/>
      <c r="S60" s="8"/>
      <c r="T60" s="8"/>
      <c r="U60" s="8"/>
    </row>
    <row r="61" spans="3:21" x14ac:dyDescent="0.3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8"/>
      <c r="S61" s="8"/>
      <c r="T61" s="8"/>
      <c r="U61" s="8"/>
    </row>
    <row r="62" spans="3:21" x14ac:dyDescent="0.3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8"/>
      <c r="S62" s="8"/>
      <c r="T62" s="8"/>
      <c r="U62" s="8"/>
    </row>
    <row r="63" spans="3:21" x14ac:dyDescent="0.3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8"/>
      <c r="S63" s="8"/>
      <c r="T63" s="8"/>
      <c r="U63" s="8"/>
    </row>
    <row r="64" spans="3:21" x14ac:dyDescent="0.3"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8"/>
      <c r="S64" s="8"/>
      <c r="T64" s="8"/>
      <c r="U64" s="8"/>
    </row>
    <row r="65" spans="3:21" x14ac:dyDescent="0.3"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8"/>
      <c r="S65" s="8"/>
      <c r="T65" s="8"/>
      <c r="U65" s="8"/>
    </row>
    <row r="66" spans="3:21" x14ac:dyDescent="0.3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8"/>
      <c r="S66" s="8"/>
      <c r="T66" s="8"/>
      <c r="U66" s="8"/>
    </row>
    <row r="67" spans="3:21" x14ac:dyDescent="0.3"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8"/>
      <c r="S67" s="8"/>
      <c r="T67" s="8"/>
      <c r="U67" s="8"/>
    </row>
    <row r="68" spans="3:21" x14ac:dyDescent="0.3"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8"/>
      <c r="S68" s="8"/>
      <c r="T68" s="8"/>
      <c r="U68" s="8"/>
    </row>
    <row r="69" spans="3:21" x14ac:dyDescent="0.3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8"/>
      <c r="S69" s="8"/>
      <c r="T69" s="8"/>
      <c r="U69" s="8"/>
    </row>
    <row r="70" spans="3:21" x14ac:dyDescent="0.3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8"/>
      <c r="S70" s="8"/>
      <c r="T70" s="8"/>
      <c r="U70" s="8"/>
    </row>
    <row r="71" spans="3:21" x14ac:dyDescent="0.3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8"/>
      <c r="S71" s="8"/>
      <c r="T71" s="8"/>
      <c r="U71" s="8"/>
    </row>
    <row r="72" spans="3:21" x14ac:dyDescent="0.3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8"/>
      <c r="S72" s="8"/>
      <c r="T72" s="8"/>
      <c r="U72" s="8"/>
    </row>
    <row r="73" spans="3:21" x14ac:dyDescent="0.3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8"/>
      <c r="S73" s="8"/>
      <c r="T73" s="8"/>
      <c r="U73" s="8"/>
    </row>
    <row r="74" spans="3:21" x14ac:dyDescent="0.3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8"/>
      <c r="S74" s="8"/>
      <c r="T74" s="8"/>
      <c r="U74" s="8"/>
    </row>
    <row r="75" spans="3:21" x14ac:dyDescent="0.3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8"/>
      <c r="S75" s="8"/>
      <c r="T75" s="8"/>
      <c r="U75" s="8"/>
    </row>
    <row r="76" spans="3:21" x14ac:dyDescent="0.3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8"/>
      <c r="S76" s="8"/>
      <c r="T76" s="8"/>
      <c r="U76" s="8"/>
    </row>
    <row r="77" spans="3:21" x14ac:dyDescent="0.3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8"/>
      <c r="S77" s="8"/>
      <c r="T77" s="8"/>
      <c r="U77" s="8"/>
    </row>
    <row r="78" spans="3:21" x14ac:dyDescent="0.3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8"/>
      <c r="S78" s="8"/>
      <c r="T78" s="8"/>
      <c r="U78" s="8"/>
    </row>
    <row r="79" spans="3:21" x14ac:dyDescent="0.3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8"/>
      <c r="S79" s="8"/>
      <c r="T79" s="8"/>
      <c r="U79" s="8"/>
    </row>
    <row r="80" spans="3:21" x14ac:dyDescent="0.3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8"/>
      <c r="S80" s="8"/>
      <c r="T80" s="8"/>
      <c r="U80" s="8"/>
    </row>
    <row r="81" spans="3:21" x14ac:dyDescent="0.3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8"/>
      <c r="S81" s="8"/>
      <c r="T81" s="8"/>
      <c r="U81" s="8"/>
    </row>
    <row r="82" spans="3:21" x14ac:dyDescent="0.3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8"/>
      <c r="S82" s="8"/>
      <c r="T82" s="8"/>
      <c r="U82" s="8"/>
    </row>
    <row r="83" spans="3:21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8"/>
      <c r="S83" s="8"/>
      <c r="T83" s="8"/>
      <c r="U83" s="8"/>
    </row>
    <row r="84" spans="3:21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8"/>
      <c r="S84" s="8"/>
      <c r="T84" s="8"/>
      <c r="U84" s="8"/>
    </row>
    <row r="85" spans="3:21" x14ac:dyDescent="0.3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8"/>
      <c r="S85" s="8"/>
      <c r="T85" s="8"/>
      <c r="U85" s="8"/>
    </row>
    <row r="86" spans="3:21" x14ac:dyDescent="0.3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8"/>
      <c r="S86" s="8"/>
      <c r="T86" s="8"/>
      <c r="U86" s="8"/>
    </row>
    <row r="87" spans="3:21" x14ac:dyDescent="0.3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8"/>
      <c r="S87" s="8"/>
      <c r="T87" s="8"/>
      <c r="U87" s="8"/>
    </row>
    <row r="88" spans="3:21" x14ac:dyDescent="0.3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8"/>
      <c r="S88" s="8"/>
      <c r="T88" s="8"/>
      <c r="U88" s="8"/>
    </row>
    <row r="89" spans="3:21" x14ac:dyDescent="0.3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8"/>
      <c r="S89" s="8"/>
      <c r="T89" s="8"/>
      <c r="U89" s="8"/>
    </row>
    <row r="90" spans="3:21" x14ac:dyDescent="0.3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8"/>
      <c r="S90" s="8"/>
      <c r="T90" s="8"/>
      <c r="U90" s="8"/>
    </row>
    <row r="91" spans="3:21" x14ac:dyDescent="0.3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8"/>
      <c r="S91" s="8"/>
      <c r="T91" s="8"/>
      <c r="U91" s="8"/>
    </row>
    <row r="92" spans="3:21" x14ac:dyDescent="0.3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8"/>
      <c r="S92" s="8"/>
      <c r="T92" s="8"/>
      <c r="U92" s="8"/>
    </row>
    <row r="93" spans="3:21" x14ac:dyDescent="0.3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8"/>
      <c r="S93" s="8"/>
      <c r="T93" s="8"/>
      <c r="U93" s="8"/>
    </row>
    <row r="94" spans="3:21" x14ac:dyDescent="0.3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8"/>
      <c r="S94" s="8"/>
      <c r="T94" s="8"/>
      <c r="U94" s="8"/>
    </row>
    <row r="95" spans="3:21" x14ac:dyDescent="0.3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8"/>
      <c r="S95" s="8"/>
      <c r="T95" s="8"/>
      <c r="U95" s="8"/>
    </row>
    <row r="96" spans="3:21" x14ac:dyDescent="0.3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8"/>
      <c r="S96" s="8"/>
      <c r="T96" s="8"/>
      <c r="U96" s="8"/>
    </row>
    <row r="97" spans="3:21" x14ac:dyDescent="0.3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8"/>
      <c r="S97" s="8"/>
      <c r="T97" s="8"/>
      <c r="U97" s="8"/>
    </row>
    <row r="98" spans="3:21" x14ac:dyDescent="0.3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8"/>
      <c r="S98" s="8"/>
      <c r="T98" s="8"/>
      <c r="U98" s="8"/>
    </row>
    <row r="99" spans="3:21" x14ac:dyDescent="0.3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8"/>
      <c r="S99" s="8"/>
      <c r="T99" s="8"/>
      <c r="U99" s="8"/>
    </row>
    <row r="100" spans="3:21" x14ac:dyDescent="0.3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8"/>
      <c r="S100" s="8"/>
      <c r="T100" s="8"/>
      <c r="U100" s="8"/>
    </row>
    <row r="101" spans="3:21" x14ac:dyDescent="0.3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8"/>
      <c r="S101" s="8"/>
      <c r="T101" s="8"/>
      <c r="U101" s="8"/>
    </row>
    <row r="102" spans="3:21" x14ac:dyDescent="0.3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8"/>
      <c r="S102" s="8"/>
      <c r="T102" s="8"/>
      <c r="U102" s="8"/>
    </row>
    <row r="103" spans="3:21" x14ac:dyDescent="0.3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8"/>
      <c r="S103" s="8"/>
      <c r="T103" s="8"/>
      <c r="U103" s="8"/>
    </row>
    <row r="104" spans="3:21" x14ac:dyDescent="0.3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8"/>
      <c r="S104" s="8"/>
      <c r="T104" s="8"/>
      <c r="U104" s="8"/>
    </row>
    <row r="105" spans="3:21" x14ac:dyDescent="0.3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8"/>
      <c r="S105" s="8"/>
      <c r="T105" s="8"/>
      <c r="U105" s="8"/>
    </row>
    <row r="106" spans="3:21" x14ac:dyDescent="0.3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8"/>
      <c r="S106" s="8"/>
      <c r="T106" s="8"/>
      <c r="U106" s="8"/>
    </row>
    <row r="107" spans="3:21" x14ac:dyDescent="0.3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8"/>
      <c r="S107" s="8"/>
      <c r="T107" s="8"/>
      <c r="U107" s="8"/>
    </row>
    <row r="108" spans="3:21" x14ac:dyDescent="0.3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8"/>
      <c r="S108" s="8"/>
      <c r="T108" s="8"/>
      <c r="U108" s="8"/>
    </row>
    <row r="109" spans="3:21" x14ac:dyDescent="0.3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8"/>
      <c r="S109" s="8"/>
      <c r="T109" s="8"/>
      <c r="U109" s="8"/>
    </row>
    <row r="110" spans="3:21" x14ac:dyDescent="0.3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8"/>
      <c r="S110" s="8"/>
      <c r="T110" s="8"/>
      <c r="U110" s="8"/>
    </row>
    <row r="111" spans="3:21" x14ac:dyDescent="0.3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8"/>
      <c r="S111" s="8"/>
      <c r="T111" s="8"/>
      <c r="U111" s="8"/>
    </row>
    <row r="112" spans="3:21" x14ac:dyDescent="0.3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8"/>
      <c r="S112" s="8"/>
      <c r="T112" s="8"/>
      <c r="U112" s="8"/>
    </row>
    <row r="113" spans="3:21" x14ac:dyDescent="0.3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8"/>
      <c r="S113" s="8"/>
      <c r="T113" s="8"/>
      <c r="U113" s="8"/>
    </row>
    <row r="114" spans="3:21" x14ac:dyDescent="0.3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8"/>
      <c r="S114" s="8"/>
      <c r="T114" s="8"/>
      <c r="U114" s="8"/>
    </row>
    <row r="115" spans="3:21" x14ac:dyDescent="0.3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8"/>
      <c r="S115" s="8"/>
      <c r="T115" s="8"/>
      <c r="U115" s="8"/>
    </row>
    <row r="116" spans="3:21" x14ac:dyDescent="0.3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8"/>
      <c r="S116" s="8"/>
      <c r="T116" s="8"/>
      <c r="U116" s="8"/>
    </row>
    <row r="117" spans="3:21" x14ac:dyDescent="0.3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8"/>
      <c r="S117" s="8"/>
      <c r="T117" s="8"/>
      <c r="U117" s="8"/>
    </row>
    <row r="118" spans="3:21" x14ac:dyDescent="0.3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8"/>
      <c r="S118" s="8"/>
      <c r="T118" s="8"/>
      <c r="U118" s="8"/>
    </row>
    <row r="119" spans="3:21" x14ac:dyDescent="0.3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8"/>
      <c r="S119" s="8"/>
      <c r="T119" s="8"/>
      <c r="U119" s="8"/>
    </row>
    <row r="120" spans="3:21" x14ac:dyDescent="0.3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8"/>
      <c r="S120" s="8"/>
      <c r="T120" s="8"/>
      <c r="U120" s="8"/>
    </row>
    <row r="121" spans="3:21" x14ac:dyDescent="0.3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8"/>
      <c r="S121" s="8"/>
      <c r="T121" s="8"/>
      <c r="U121" s="8"/>
    </row>
    <row r="122" spans="3:21" x14ac:dyDescent="0.3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8"/>
      <c r="S122" s="8"/>
      <c r="T122" s="8"/>
      <c r="U122" s="8"/>
    </row>
  </sheetData>
  <mergeCells count="14">
    <mergeCell ref="A1:U1"/>
    <mergeCell ref="A3:B3"/>
    <mergeCell ref="E3:I3"/>
    <mergeCell ref="A25:B25"/>
    <mergeCell ref="A33:B33"/>
    <mergeCell ref="A17:B17"/>
    <mergeCell ref="R3:U3"/>
    <mergeCell ref="N3:N4"/>
    <mergeCell ref="O3:Q3"/>
    <mergeCell ref="H36:I36"/>
    <mergeCell ref="J36:K36"/>
    <mergeCell ref="C3:D3"/>
    <mergeCell ref="J3:L3"/>
    <mergeCell ref="M3:M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9"/>
  <sheetViews>
    <sheetView view="pageBreakPreview" zoomScale="60" zoomScaleNormal="100" workbookViewId="0">
      <pane ySplit="5" topLeftCell="A6" activePane="bottomLeft" state="frozen"/>
      <selection pane="bottomLeft" activeCell="F23" sqref="F23"/>
    </sheetView>
  </sheetViews>
  <sheetFormatPr defaultRowHeight="16.5" x14ac:dyDescent="0.3"/>
  <cols>
    <col min="1" max="2" width="3.875" style="1" customWidth="1"/>
    <col min="3" max="3" width="8.875" style="1" customWidth="1"/>
    <col min="4" max="4" width="8.875" style="6" customWidth="1"/>
    <col min="5" max="6" width="8.875" style="1" customWidth="1"/>
    <col min="7" max="7" width="8.875" style="6" customWidth="1"/>
    <col min="8" max="9" width="8.875" style="1" customWidth="1"/>
    <col min="10" max="10" width="8.875" style="6" customWidth="1"/>
    <col min="11" max="11" width="8.875" style="1" customWidth="1"/>
    <col min="12" max="13" width="8.875" style="11" customWidth="1"/>
    <col min="14" max="14" width="11.375" customWidth="1"/>
    <col min="15" max="15" width="9.75" customWidth="1"/>
    <col min="19" max="19" width="11.125" bestFit="1" customWidth="1"/>
  </cols>
  <sheetData>
    <row r="1" spans="1:15" ht="24.75" customHeight="1" x14ac:dyDescent="0.3">
      <c r="A1" s="151" t="s">
        <v>20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5" s="8" customFormat="1" ht="17.25" thickBot="1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5" ht="23.25" customHeight="1" x14ac:dyDescent="0.3">
      <c r="A3" s="182" t="s">
        <v>8</v>
      </c>
      <c r="B3" s="183"/>
      <c r="C3" s="183" t="s">
        <v>9</v>
      </c>
      <c r="D3" s="183"/>
      <c r="E3" s="183" t="s">
        <v>10</v>
      </c>
      <c r="F3" s="183"/>
      <c r="G3" s="183"/>
      <c r="H3" s="183" t="s">
        <v>11</v>
      </c>
      <c r="I3" s="183"/>
      <c r="J3" s="183"/>
      <c r="K3" s="186" t="s">
        <v>12</v>
      </c>
      <c r="L3" s="188" t="s">
        <v>13</v>
      </c>
      <c r="M3" s="188" t="s">
        <v>14</v>
      </c>
      <c r="N3" s="190" t="s">
        <v>21</v>
      </c>
      <c r="O3" s="191" t="s">
        <v>22</v>
      </c>
    </row>
    <row r="4" spans="1:15" ht="23.25" customHeight="1" thickBot="1" x14ac:dyDescent="0.35">
      <c r="A4" s="184"/>
      <c r="B4" s="185"/>
      <c r="C4" s="13" t="s">
        <v>15</v>
      </c>
      <c r="D4" s="3" t="s">
        <v>0</v>
      </c>
      <c r="E4" s="13" t="s">
        <v>15</v>
      </c>
      <c r="F4" s="13" t="s">
        <v>16</v>
      </c>
      <c r="G4" s="3" t="s">
        <v>17</v>
      </c>
      <c r="H4" s="13" t="s">
        <v>15</v>
      </c>
      <c r="I4" s="13" t="s">
        <v>16</v>
      </c>
      <c r="J4" s="3" t="s">
        <v>17</v>
      </c>
      <c r="K4" s="187"/>
      <c r="L4" s="189"/>
      <c r="M4" s="189"/>
      <c r="N4" s="149"/>
      <c r="O4" s="192"/>
    </row>
    <row r="5" spans="1:15" ht="18" hidden="1" thickTop="1" thickBot="1" x14ac:dyDescent="0.35">
      <c r="A5" s="18">
        <v>1</v>
      </c>
      <c r="B5" s="2" t="s">
        <v>18</v>
      </c>
      <c r="C5" s="2"/>
      <c r="D5" s="4"/>
      <c r="E5" s="2"/>
      <c r="F5" s="2"/>
      <c r="G5" s="4"/>
      <c r="H5" s="2"/>
      <c r="I5" s="2"/>
      <c r="J5" s="4"/>
      <c r="K5" s="2"/>
      <c r="L5" s="9"/>
      <c r="M5" s="9"/>
      <c r="N5" s="15"/>
      <c r="O5" s="19"/>
    </row>
    <row r="6" spans="1:15" ht="33.75" hidden="1" customHeight="1" thickTop="1" x14ac:dyDescent="0.3">
      <c r="A6" s="20">
        <v>2</v>
      </c>
      <c r="B6" s="12" t="s">
        <v>19</v>
      </c>
      <c r="C6" s="12"/>
      <c r="D6" s="5" t="e">
        <f>C6+#REF!</f>
        <v>#REF!</v>
      </c>
      <c r="E6" s="12"/>
      <c r="F6" s="12"/>
      <c r="G6" s="5">
        <f t="shared" ref="G6:G26" si="0">E6+F6</f>
        <v>0</v>
      </c>
      <c r="H6" s="12"/>
      <c r="I6" s="12"/>
      <c r="J6" s="5">
        <f t="shared" ref="J6:J26" si="1">H6+I6</f>
        <v>0</v>
      </c>
      <c r="K6" s="12" t="e">
        <f t="shared" ref="K6:K26" si="2">D6+G6+J6</f>
        <v>#REF!</v>
      </c>
      <c r="L6" s="10" t="e">
        <f>#REF!+F6+I6</f>
        <v>#REF!</v>
      </c>
      <c r="M6" s="10"/>
      <c r="N6" s="15"/>
      <c r="O6" s="19"/>
    </row>
    <row r="7" spans="1:15" ht="33.75" hidden="1" customHeight="1" x14ac:dyDescent="0.3">
      <c r="A7" s="20">
        <v>3</v>
      </c>
      <c r="B7" s="12" t="s">
        <v>3</v>
      </c>
      <c r="C7" s="12"/>
      <c r="D7" s="5" t="e">
        <f>C7+#REF!</f>
        <v>#REF!</v>
      </c>
      <c r="E7" s="12"/>
      <c r="F7" s="12"/>
      <c r="G7" s="5">
        <f t="shared" si="0"/>
        <v>0</v>
      </c>
      <c r="H7" s="12"/>
      <c r="I7" s="12"/>
      <c r="J7" s="5">
        <f t="shared" si="1"/>
        <v>0</v>
      </c>
      <c r="K7" s="12" t="e">
        <f t="shared" si="2"/>
        <v>#REF!</v>
      </c>
      <c r="L7" s="10" t="e">
        <f>#REF!+F7+I7</f>
        <v>#REF!</v>
      </c>
      <c r="M7" s="10"/>
      <c r="N7" s="15"/>
      <c r="O7" s="19"/>
    </row>
    <row r="8" spans="1:15" ht="33.75" hidden="1" customHeight="1" x14ac:dyDescent="0.3">
      <c r="A8" s="20">
        <v>4</v>
      </c>
      <c r="B8" s="12" t="s">
        <v>4</v>
      </c>
      <c r="C8" s="12"/>
      <c r="D8" s="5" t="e">
        <f>C8+#REF!</f>
        <v>#REF!</v>
      </c>
      <c r="E8" s="12"/>
      <c r="F8" s="12"/>
      <c r="G8" s="5">
        <f t="shared" si="0"/>
        <v>0</v>
      </c>
      <c r="H8" s="12"/>
      <c r="I8" s="12"/>
      <c r="J8" s="5">
        <f t="shared" si="1"/>
        <v>0</v>
      </c>
      <c r="K8" s="12" t="e">
        <f t="shared" si="2"/>
        <v>#REF!</v>
      </c>
      <c r="L8" s="10" t="e">
        <f>#REF!+F8+I8</f>
        <v>#REF!</v>
      </c>
      <c r="M8" s="10"/>
      <c r="N8" s="15"/>
      <c r="O8" s="19"/>
    </row>
    <row r="9" spans="1:15" ht="33.75" hidden="1" customHeight="1" x14ac:dyDescent="0.3">
      <c r="A9" s="20">
        <v>5</v>
      </c>
      <c r="B9" s="12" t="s">
        <v>5</v>
      </c>
      <c r="C9" s="12"/>
      <c r="D9" s="5" t="e">
        <f>C9+#REF!</f>
        <v>#REF!</v>
      </c>
      <c r="E9" s="12"/>
      <c r="F9" s="12"/>
      <c r="G9" s="5">
        <f t="shared" si="0"/>
        <v>0</v>
      </c>
      <c r="H9" s="12"/>
      <c r="I9" s="12"/>
      <c r="J9" s="5">
        <f t="shared" si="1"/>
        <v>0</v>
      </c>
      <c r="K9" s="12" t="e">
        <f t="shared" si="2"/>
        <v>#REF!</v>
      </c>
      <c r="L9" s="10" t="e">
        <f>#REF!+F9+I9</f>
        <v>#REF!</v>
      </c>
      <c r="M9" s="10"/>
      <c r="N9" s="15"/>
      <c r="O9" s="19"/>
    </row>
    <row r="10" spans="1:15" ht="33.75" hidden="1" customHeight="1" x14ac:dyDescent="0.3">
      <c r="A10" s="20">
        <v>6</v>
      </c>
      <c r="B10" s="12" t="s">
        <v>6</v>
      </c>
      <c r="C10" s="12"/>
      <c r="D10" s="5" t="e">
        <f>C10+#REF!</f>
        <v>#REF!</v>
      </c>
      <c r="E10" s="12"/>
      <c r="F10" s="12"/>
      <c r="G10" s="5">
        <f t="shared" si="0"/>
        <v>0</v>
      </c>
      <c r="H10" s="12"/>
      <c r="I10" s="12"/>
      <c r="J10" s="5">
        <f t="shared" si="1"/>
        <v>0</v>
      </c>
      <c r="K10" s="12" t="e">
        <f t="shared" si="2"/>
        <v>#REF!</v>
      </c>
      <c r="L10" s="10" t="e">
        <f>#REF!+F10+I10</f>
        <v>#REF!</v>
      </c>
      <c r="M10" s="10"/>
      <c r="N10" s="15"/>
      <c r="O10" s="19"/>
    </row>
    <row r="11" spans="1:15" ht="33.75" hidden="1" customHeight="1" x14ac:dyDescent="0.3">
      <c r="A11" s="20">
        <v>7</v>
      </c>
      <c r="B11" s="12" t="s">
        <v>7</v>
      </c>
      <c r="C11" s="12"/>
      <c r="D11" s="5" t="e">
        <f>C11+#REF!</f>
        <v>#REF!</v>
      </c>
      <c r="E11" s="12"/>
      <c r="F11" s="12"/>
      <c r="G11" s="5">
        <f t="shared" si="0"/>
        <v>0</v>
      </c>
      <c r="H11" s="12"/>
      <c r="I11" s="12"/>
      <c r="J11" s="5">
        <f t="shared" si="1"/>
        <v>0</v>
      </c>
      <c r="K11" s="12" t="e">
        <f t="shared" si="2"/>
        <v>#REF!</v>
      </c>
      <c r="L11" s="10" t="e">
        <f>#REF!+F11+I11</f>
        <v>#REF!</v>
      </c>
      <c r="M11" s="10"/>
      <c r="N11" s="15"/>
      <c r="O11" s="19"/>
    </row>
    <row r="12" spans="1:15" ht="33.75" hidden="1" customHeight="1" x14ac:dyDescent="0.3">
      <c r="A12" s="20">
        <v>8</v>
      </c>
      <c r="B12" s="12" t="s">
        <v>1</v>
      </c>
      <c r="C12" s="12"/>
      <c r="D12" s="5" t="e">
        <f>C12+#REF!</f>
        <v>#REF!</v>
      </c>
      <c r="E12" s="12"/>
      <c r="F12" s="12"/>
      <c r="G12" s="5">
        <f t="shared" si="0"/>
        <v>0</v>
      </c>
      <c r="H12" s="12"/>
      <c r="I12" s="12"/>
      <c r="J12" s="5">
        <f t="shared" si="1"/>
        <v>0</v>
      </c>
      <c r="K12" s="12" t="e">
        <f t="shared" si="2"/>
        <v>#REF!</v>
      </c>
      <c r="L12" s="10" t="e">
        <f>#REF!+F12+I12</f>
        <v>#REF!</v>
      </c>
      <c r="M12" s="10"/>
      <c r="N12" s="15"/>
      <c r="O12" s="19"/>
    </row>
    <row r="13" spans="1:15" ht="33.75" hidden="1" customHeight="1" x14ac:dyDescent="0.3">
      <c r="A13" s="20">
        <v>9</v>
      </c>
      <c r="B13" s="12" t="s">
        <v>2</v>
      </c>
      <c r="C13" s="12"/>
      <c r="D13" s="5" t="e">
        <f>C13+#REF!</f>
        <v>#REF!</v>
      </c>
      <c r="E13" s="12"/>
      <c r="F13" s="12"/>
      <c r="G13" s="5">
        <f t="shared" si="0"/>
        <v>0</v>
      </c>
      <c r="H13" s="12"/>
      <c r="I13" s="12"/>
      <c r="J13" s="5">
        <f t="shared" si="1"/>
        <v>0</v>
      </c>
      <c r="K13" s="12" t="e">
        <f t="shared" si="2"/>
        <v>#REF!</v>
      </c>
      <c r="L13" s="10" t="e">
        <f>#REF!+F13+I13</f>
        <v>#REF!</v>
      </c>
      <c r="M13" s="10"/>
      <c r="N13" s="15"/>
      <c r="O13" s="19"/>
    </row>
    <row r="14" spans="1:15" ht="33.75" hidden="1" customHeight="1" x14ac:dyDescent="0.3">
      <c r="A14" s="20">
        <v>10</v>
      </c>
      <c r="B14" s="12" t="s">
        <v>3</v>
      </c>
      <c r="C14" s="12"/>
      <c r="D14" s="5" t="e">
        <f>C14+#REF!</f>
        <v>#REF!</v>
      </c>
      <c r="E14" s="12"/>
      <c r="F14" s="12"/>
      <c r="G14" s="5">
        <f t="shared" si="0"/>
        <v>0</v>
      </c>
      <c r="H14" s="12"/>
      <c r="I14" s="12"/>
      <c r="J14" s="5">
        <f t="shared" si="1"/>
        <v>0</v>
      </c>
      <c r="K14" s="12" t="e">
        <f t="shared" si="2"/>
        <v>#REF!</v>
      </c>
      <c r="L14" s="10" t="e">
        <f>#REF!+F14+I14</f>
        <v>#REF!</v>
      </c>
      <c r="M14" s="10"/>
      <c r="N14" s="15"/>
      <c r="O14" s="19"/>
    </row>
    <row r="15" spans="1:15" ht="33.75" hidden="1" customHeight="1" x14ac:dyDescent="0.3">
      <c r="A15" s="20">
        <v>11</v>
      </c>
      <c r="B15" s="12" t="s">
        <v>4</v>
      </c>
      <c r="C15" s="12"/>
      <c r="D15" s="5" t="e">
        <f>C15+#REF!</f>
        <v>#REF!</v>
      </c>
      <c r="E15" s="12"/>
      <c r="F15" s="12"/>
      <c r="G15" s="5">
        <f t="shared" si="0"/>
        <v>0</v>
      </c>
      <c r="H15" s="12"/>
      <c r="I15" s="12"/>
      <c r="J15" s="5">
        <f t="shared" si="1"/>
        <v>0</v>
      </c>
      <c r="K15" s="12" t="e">
        <f t="shared" si="2"/>
        <v>#REF!</v>
      </c>
      <c r="L15" s="10" t="e">
        <f>#REF!+F15+I15</f>
        <v>#REF!</v>
      </c>
      <c r="M15" s="10"/>
      <c r="N15" s="15"/>
      <c r="O15" s="19"/>
    </row>
    <row r="16" spans="1:15" ht="33.75" hidden="1" customHeight="1" x14ac:dyDescent="0.3">
      <c r="A16" s="20">
        <v>12</v>
      </c>
      <c r="B16" s="12" t="s">
        <v>5</v>
      </c>
      <c r="C16" s="12"/>
      <c r="D16" s="5" t="e">
        <f>C16+#REF!</f>
        <v>#REF!</v>
      </c>
      <c r="E16" s="12"/>
      <c r="F16" s="12"/>
      <c r="G16" s="5">
        <f t="shared" si="0"/>
        <v>0</v>
      </c>
      <c r="H16" s="12"/>
      <c r="I16" s="12"/>
      <c r="J16" s="5">
        <f t="shared" si="1"/>
        <v>0</v>
      </c>
      <c r="K16" s="12" t="e">
        <f t="shared" si="2"/>
        <v>#REF!</v>
      </c>
      <c r="L16" s="10" t="e">
        <f>#REF!+F16+I16</f>
        <v>#REF!</v>
      </c>
      <c r="M16" s="10"/>
      <c r="N16" s="15"/>
      <c r="O16" s="19"/>
    </row>
    <row r="17" spans="1:19" ht="33.75" hidden="1" customHeight="1" x14ac:dyDescent="0.3">
      <c r="A17" s="20">
        <v>13</v>
      </c>
      <c r="B17" s="12" t="s">
        <v>6</v>
      </c>
      <c r="C17" s="12"/>
      <c r="D17" s="5" t="e">
        <f>C17+#REF!</f>
        <v>#REF!</v>
      </c>
      <c r="E17" s="12"/>
      <c r="F17" s="12"/>
      <c r="G17" s="5">
        <f t="shared" si="0"/>
        <v>0</v>
      </c>
      <c r="H17" s="12"/>
      <c r="I17" s="12"/>
      <c r="J17" s="5">
        <f t="shared" si="1"/>
        <v>0</v>
      </c>
      <c r="K17" s="12" t="e">
        <f t="shared" si="2"/>
        <v>#REF!</v>
      </c>
      <c r="L17" s="10" t="e">
        <f>#REF!+F17+I17</f>
        <v>#REF!</v>
      </c>
      <c r="M17" s="10"/>
      <c r="N17" s="15"/>
      <c r="O17" s="19"/>
    </row>
    <row r="18" spans="1:19" ht="33.75" hidden="1" customHeight="1" x14ac:dyDescent="0.3">
      <c r="A18" s="20">
        <v>14</v>
      </c>
      <c r="B18" s="12" t="s">
        <v>7</v>
      </c>
      <c r="C18" s="12"/>
      <c r="D18" s="5" t="e">
        <f>C18+#REF!</f>
        <v>#REF!</v>
      </c>
      <c r="E18" s="12"/>
      <c r="F18" s="12"/>
      <c r="G18" s="5">
        <f t="shared" si="0"/>
        <v>0</v>
      </c>
      <c r="H18" s="12"/>
      <c r="I18" s="12"/>
      <c r="J18" s="5">
        <f t="shared" si="1"/>
        <v>0</v>
      </c>
      <c r="K18" s="12" t="e">
        <f t="shared" si="2"/>
        <v>#REF!</v>
      </c>
      <c r="L18" s="10" t="e">
        <f>#REF!+F18+I18</f>
        <v>#REF!</v>
      </c>
      <c r="M18" s="10"/>
      <c r="N18" s="15"/>
      <c r="O18" s="19"/>
    </row>
    <row r="19" spans="1:19" ht="33.75" hidden="1" customHeight="1" x14ac:dyDescent="0.3">
      <c r="A19" s="20">
        <v>15</v>
      </c>
      <c r="B19" s="12" t="s">
        <v>1</v>
      </c>
      <c r="C19" s="12"/>
      <c r="D19" s="5" t="e">
        <f>C19+#REF!</f>
        <v>#REF!</v>
      </c>
      <c r="E19" s="12"/>
      <c r="F19" s="12"/>
      <c r="G19" s="5">
        <f t="shared" si="0"/>
        <v>0</v>
      </c>
      <c r="H19" s="12"/>
      <c r="I19" s="12"/>
      <c r="J19" s="5">
        <f t="shared" si="1"/>
        <v>0</v>
      </c>
      <c r="K19" s="12" t="e">
        <f t="shared" si="2"/>
        <v>#REF!</v>
      </c>
      <c r="L19" s="10" t="e">
        <f>#REF!+F19+I19</f>
        <v>#REF!</v>
      </c>
      <c r="M19" s="10"/>
      <c r="N19" s="16"/>
      <c r="O19" s="21"/>
    </row>
    <row r="20" spans="1:19" ht="33.75" customHeight="1" thickTop="1" x14ac:dyDescent="0.3">
      <c r="A20" s="20">
        <v>16</v>
      </c>
      <c r="B20" s="12" t="s">
        <v>2</v>
      </c>
      <c r="C20" s="12">
        <v>18</v>
      </c>
      <c r="D20" s="5">
        <f>C20</f>
        <v>18</v>
      </c>
      <c r="E20" s="12">
        <v>223</v>
      </c>
      <c r="F20" s="12">
        <v>39</v>
      </c>
      <c r="G20" s="5">
        <f t="shared" si="0"/>
        <v>262</v>
      </c>
      <c r="H20" s="12">
        <v>45</v>
      </c>
      <c r="I20" s="12">
        <v>0</v>
      </c>
      <c r="J20" s="5">
        <f t="shared" si="1"/>
        <v>45</v>
      </c>
      <c r="K20" s="12">
        <f t="shared" si="2"/>
        <v>325</v>
      </c>
      <c r="L20" s="10">
        <f>F20+I20</f>
        <v>39</v>
      </c>
      <c r="M20" s="10">
        <v>39</v>
      </c>
      <c r="N20" s="17">
        <v>490000</v>
      </c>
      <c r="O20" s="22">
        <v>309000</v>
      </c>
    </row>
    <row r="21" spans="1:19" ht="33.75" customHeight="1" x14ac:dyDescent="0.3">
      <c r="A21" s="20">
        <v>17</v>
      </c>
      <c r="B21" s="12" t="s">
        <v>3</v>
      </c>
      <c r="C21" s="12">
        <v>15</v>
      </c>
      <c r="D21" s="5">
        <f t="shared" ref="D21:D35" si="3">C21</f>
        <v>15</v>
      </c>
      <c r="E21" s="12">
        <v>260</v>
      </c>
      <c r="F21" s="12">
        <v>39</v>
      </c>
      <c r="G21" s="5">
        <f t="shared" si="0"/>
        <v>299</v>
      </c>
      <c r="H21" s="12">
        <v>36</v>
      </c>
      <c r="I21" s="12">
        <v>0</v>
      </c>
      <c r="J21" s="5">
        <f t="shared" si="1"/>
        <v>36</v>
      </c>
      <c r="K21" s="12">
        <f t="shared" si="2"/>
        <v>350</v>
      </c>
      <c r="L21" s="10">
        <f t="shared" ref="L21:L35" si="4">F21+I21</f>
        <v>39</v>
      </c>
      <c r="M21" s="10">
        <v>48</v>
      </c>
      <c r="N21" s="15"/>
      <c r="O21" s="19">
        <v>479000</v>
      </c>
    </row>
    <row r="22" spans="1:19" ht="33.75" customHeight="1" x14ac:dyDescent="0.3">
      <c r="A22" s="20">
        <v>18</v>
      </c>
      <c r="B22" s="12" t="s">
        <v>4</v>
      </c>
      <c r="C22" s="12">
        <v>21</v>
      </c>
      <c r="D22" s="5">
        <f t="shared" si="3"/>
        <v>21</v>
      </c>
      <c r="E22" s="12">
        <v>193</v>
      </c>
      <c r="F22" s="12">
        <v>37</v>
      </c>
      <c r="G22" s="5">
        <f t="shared" si="0"/>
        <v>230</v>
      </c>
      <c r="H22" s="12">
        <v>67</v>
      </c>
      <c r="I22" s="12">
        <v>4</v>
      </c>
      <c r="J22" s="5">
        <f t="shared" si="1"/>
        <v>71</v>
      </c>
      <c r="K22" s="12">
        <f t="shared" si="2"/>
        <v>322</v>
      </c>
      <c r="L22" s="10">
        <f t="shared" si="4"/>
        <v>41</v>
      </c>
      <c r="M22" s="10">
        <v>43</v>
      </c>
      <c r="N22" s="29">
        <v>187000</v>
      </c>
      <c r="O22" s="19">
        <v>396000</v>
      </c>
      <c r="P22" t="s">
        <v>23</v>
      </c>
      <c r="S22" s="31">
        <v>41626</v>
      </c>
    </row>
    <row r="23" spans="1:19" ht="33.75" customHeight="1" x14ac:dyDescent="0.3">
      <c r="A23" s="20">
        <v>19</v>
      </c>
      <c r="B23" s="12" t="s">
        <v>5</v>
      </c>
      <c r="C23" s="12">
        <v>19</v>
      </c>
      <c r="D23" s="5">
        <f t="shared" si="3"/>
        <v>19</v>
      </c>
      <c r="E23" s="12">
        <v>272</v>
      </c>
      <c r="F23" s="12">
        <v>59</v>
      </c>
      <c r="G23" s="5">
        <f t="shared" si="0"/>
        <v>331</v>
      </c>
      <c r="H23" s="12">
        <v>101</v>
      </c>
      <c r="I23" s="12">
        <v>0</v>
      </c>
      <c r="J23" s="5">
        <f t="shared" si="1"/>
        <v>101</v>
      </c>
      <c r="K23" s="12">
        <f t="shared" si="2"/>
        <v>451</v>
      </c>
      <c r="L23" s="10">
        <f t="shared" si="4"/>
        <v>59</v>
      </c>
      <c r="M23" s="10">
        <v>56</v>
      </c>
      <c r="N23" s="15">
        <v>4550500</v>
      </c>
      <c r="O23" s="19">
        <v>400500</v>
      </c>
    </row>
    <row r="24" spans="1:19" ht="33.75" customHeight="1" x14ac:dyDescent="0.3">
      <c r="A24" s="20">
        <v>20</v>
      </c>
      <c r="B24" s="12" t="s">
        <v>6</v>
      </c>
      <c r="C24" s="12">
        <v>16</v>
      </c>
      <c r="D24" s="5">
        <f t="shared" si="3"/>
        <v>16</v>
      </c>
      <c r="E24" s="12">
        <v>248</v>
      </c>
      <c r="F24" s="12">
        <v>43</v>
      </c>
      <c r="G24" s="5">
        <f t="shared" si="0"/>
        <v>291</v>
      </c>
      <c r="H24" s="12">
        <v>59</v>
      </c>
      <c r="I24" s="12">
        <v>1</v>
      </c>
      <c r="J24" s="5">
        <f t="shared" si="1"/>
        <v>60</v>
      </c>
      <c r="K24" s="12">
        <f t="shared" si="2"/>
        <v>367</v>
      </c>
      <c r="L24" s="10">
        <f t="shared" si="4"/>
        <v>44</v>
      </c>
      <c r="M24" s="10">
        <v>47</v>
      </c>
      <c r="N24" s="15">
        <v>430000</v>
      </c>
      <c r="O24" s="19">
        <v>585500</v>
      </c>
    </row>
    <row r="25" spans="1:19" ht="33.75" hidden="1" customHeight="1" x14ac:dyDescent="0.3">
      <c r="A25" s="20">
        <v>21</v>
      </c>
      <c r="B25" s="12" t="s">
        <v>7</v>
      </c>
      <c r="C25" s="12"/>
      <c r="D25" s="5">
        <f t="shared" si="3"/>
        <v>0</v>
      </c>
      <c r="E25" s="12"/>
      <c r="F25" s="12"/>
      <c r="G25" s="5">
        <f t="shared" si="0"/>
        <v>0</v>
      </c>
      <c r="H25" s="12"/>
      <c r="I25" s="12"/>
      <c r="J25" s="5">
        <f t="shared" si="1"/>
        <v>0</v>
      </c>
      <c r="K25" s="12">
        <f t="shared" si="2"/>
        <v>0</v>
      </c>
      <c r="L25" s="10">
        <f t="shared" si="4"/>
        <v>0</v>
      </c>
      <c r="M25" s="10"/>
      <c r="N25" s="15"/>
      <c r="O25" s="19"/>
    </row>
    <row r="26" spans="1:19" ht="33.75" hidden="1" customHeight="1" x14ac:dyDescent="0.3">
      <c r="A26" s="20">
        <v>22</v>
      </c>
      <c r="B26" s="12" t="s">
        <v>1</v>
      </c>
      <c r="C26" s="12"/>
      <c r="D26" s="5">
        <f t="shared" si="3"/>
        <v>0</v>
      </c>
      <c r="E26" s="12"/>
      <c r="F26" s="12"/>
      <c r="G26" s="5">
        <f t="shared" si="0"/>
        <v>0</v>
      </c>
      <c r="H26" s="12"/>
      <c r="I26" s="12"/>
      <c r="J26" s="5">
        <f t="shared" si="1"/>
        <v>0</v>
      </c>
      <c r="K26" s="12">
        <f t="shared" si="2"/>
        <v>0</v>
      </c>
      <c r="L26" s="10">
        <f t="shared" si="4"/>
        <v>0</v>
      </c>
      <c r="M26" s="10"/>
      <c r="N26" s="15"/>
      <c r="O26" s="19"/>
    </row>
    <row r="27" spans="1:19" ht="33.75" customHeight="1" x14ac:dyDescent="0.3">
      <c r="A27" s="20">
        <v>23</v>
      </c>
      <c r="B27" s="12" t="s">
        <v>2</v>
      </c>
      <c r="C27" s="12">
        <v>34</v>
      </c>
      <c r="D27" s="5">
        <f t="shared" si="3"/>
        <v>34</v>
      </c>
      <c r="E27" s="12">
        <v>751</v>
      </c>
      <c r="F27" s="12">
        <v>68</v>
      </c>
      <c r="G27" s="5">
        <f>E27+F27</f>
        <v>819</v>
      </c>
      <c r="H27" s="12">
        <v>212</v>
      </c>
      <c r="I27" s="12">
        <v>0</v>
      </c>
      <c r="J27" s="5">
        <f>H27+I27</f>
        <v>212</v>
      </c>
      <c r="K27" s="12">
        <f>D27+G27+J27</f>
        <v>1065</v>
      </c>
      <c r="L27" s="10">
        <f t="shared" si="4"/>
        <v>68</v>
      </c>
      <c r="M27" s="10">
        <v>98</v>
      </c>
      <c r="N27" s="15">
        <v>110000</v>
      </c>
      <c r="O27" s="19">
        <v>682500</v>
      </c>
    </row>
    <row r="28" spans="1:19" ht="33.75" customHeight="1" x14ac:dyDescent="0.3">
      <c r="A28" s="20">
        <v>24</v>
      </c>
      <c r="B28" s="12" t="s">
        <v>3</v>
      </c>
      <c r="C28" s="12">
        <v>37</v>
      </c>
      <c r="D28" s="5">
        <f t="shared" si="3"/>
        <v>37</v>
      </c>
      <c r="E28" s="12">
        <v>508</v>
      </c>
      <c r="F28" s="12">
        <v>41</v>
      </c>
      <c r="G28" s="5">
        <f t="shared" ref="G28:G35" si="5">E28+F28</f>
        <v>549</v>
      </c>
      <c r="H28" s="12">
        <v>73</v>
      </c>
      <c r="I28" s="12">
        <v>3</v>
      </c>
      <c r="J28" s="5">
        <f t="shared" ref="J28:J35" si="6">H28+I28</f>
        <v>76</v>
      </c>
      <c r="K28" s="12">
        <f t="shared" ref="K28:K35" si="7">D28+G28+J28</f>
        <v>662</v>
      </c>
      <c r="L28" s="10">
        <f t="shared" si="4"/>
        <v>44</v>
      </c>
      <c r="M28" s="10">
        <v>44</v>
      </c>
      <c r="N28" s="15"/>
      <c r="O28" s="19">
        <v>744000</v>
      </c>
      <c r="Q28">
        <v>396000</v>
      </c>
    </row>
    <row r="29" spans="1:19" ht="33.75" hidden="1" customHeight="1" x14ac:dyDescent="0.3">
      <c r="A29" s="20">
        <v>25</v>
      </c>
      <c r="B29" s="12" t="s">
        <v>4</v>
      </c>
      <c r="C29" s="12"/>
      <c r="D29" s="5">
        <f t="shared" si="3"/>
        <v>0</v>
      </c>
      <c r="E29" s="12"/>
      <c r="F29" s="12"/>
      <c r="G29" s="5">
        <f t="shared" si="5"/>
        <v>0</v>
      </c>
      <c r="H29" s="12"/>
      <c r="I29" s="12"/>
      <c r="J29" s="5">
        <f t="shared" si="6"/>
        <v>0</v>
      </c>
      <c r="K29" s="12">
        <f t="shared" si="7"/>
        <v>0</v>
      </c>
      <c r="L29" s="10">
        <f t="shared" si="4"/>
        <v>0</v>
      </c>
      <c r="M29" s="10"/>
      <c r="N29" s="15"/>
      <c r="O29" s="19"/>
    </row>
    <row r="30" spans="1:19" ht="33.75" customHeight="1" x14ac:dyDescent="0.3">
      <c r="A30" s="20">
        <v>26</v>
      </c>
      <c r="B30" s="12" t="s">
        <v>5</v>
      </c>
      <c r="C30" s="12">
        <v>46</v>
      </c>
      <c r="D30" s="5">
        <f t="shared" si="3"/>
        <v>46</v>
      </c>
      <c r="E30" s="12">
        <v>568</v>
      </c>
      <c r="F30" s="12">
        <v>57</v>
      </c>
      <c r="G30" s="5">
        <f t="shared" si="5"/>
        <v>625</v>
      </c>
      <c r="H30" s="12">
        <v>190</v>
      </c>
      <c r="I30" s="12">
        <v>8</v>
      </c>
      <c r="J30" s="5">
        <f t="shared" si="6"/>
        <v>198</v>
      </c>
      <c r="K30" s="12">
        <f t="shared" si="7"/>
        <v>869</v>
      </c>
      <c r="L30" s="10">
        <f t="shared" si="4"/>
        <v>65</v>
      </c>
      <c r="M30" s="10">
        <v>75</v>
      </c>
      <c r="N30" s="15"/>
      <c r="O30" s="19">
        <v>439500</v>
      </c>
      <c r="Q30">
        <v>110000</v>
      </c>
    </row>
    <row r="31" spans="1:19" ht="33.75" customHeight="1" x14ac:dyDescent="0.3">
      <c r="A31" s="20">
        <v>27</v>
      </c>
      <c r="B31" s="12" t="s">
        <v>6</v>
      </c>
      <c r="C31" s="12">
        <v>39</v>
      </c>
      <c r="D31" s="5">
        <f t="shared" si="3"/>
        <v>39</v>
      </c>
      <c r="E31" s="12">
        <v>493</v>
      </c>
      <c r="F31" s="12">
        <v>57</v>
      </c>
      <c r="G31" s="5">
        <f t="shared" si="5"/>
        <v>550</v>
      </c>
      <c r="H31" s="12">
        <v>72</v>
      </c>
      <c r="I31" s="12">
        <v>4</v>
      </c>
      <c r="J31" s="5">
        <f t="shared" si="6"/>
        <v>76</v>
      </c>
      <c r="K31" s="12">
        <f t="shared" si="7"/>
        <v>665</v>
      </c>
      <c r="L31" s="10">
        <f t="shared" si="4"/>
        <v>61</v>
      </c>
      <c r="M31" s="10">
        <v>50</v>
      </c>
      <c r="N31" s="15">
        <v>220000</v>
      </c>
      <c r="O31" s="19">
        <v>723000</v>
      </c>
      <c r="Q31" s="30">
        <f>Q28+Q30</f>
        <v>506000</v>
      </c>
      <c r="R31" s="30" t="s">
        <v>24</v>
      </c>
      <c r="S31" s="31">
        <v>41638</v>
      </c>
    </row>
    <row r="32" spans="1:19" ht="33.75" hidden="1" customHeight="1" x14ac:dyDescent="0.3">
      <c r="A32" s="20">
        <v>28</v>
      </c>
      <c r="B32" s="12" t="s">
        <v>7</v>
      </c>
      <c r="C32" s="12"/>
      <c r="D32" s="5">
        <f t="shared" si="3"/>
        <v>0</v>
      </c>
      <c r="E32" s="12"/>
      <c r="F32" s="12"/>
      <c r="G32" s="5">
        <f t="shared" si="5"/>
        <v>0</v>
      </c>
      <c r="H32" s="12"/>
      <c r="I32" s="12"/>
      <c r="J32" s="5">
        <f t="shared" si="6"/>
        <v>0</v>
      </c>
      <c r="K32" s="12">
        <f t="shared" si="7"/>
        <v>0</v>
      </c>
      <c r="L32" s="10">
        <f t="shared" si="4"/>
        <v>0</v>
      </c>
      <c r="M32" s="10"/>
      <c r="N32" s="15"/>
      <c r="O32" s="19"/>
    </row>
    <row r="33" spans="1:19" ht="33.75" hidden="1" customHeight="1" x14ac:dyDescent="0.3">
      <c r="A33" s="20">
        <v>29</v>
      </c>
      <c r="B33" s="12" t="s">
        <v>1</v>
      </c>
      <c r="C33" s="12"/>
      <c r="D33" s="5">
        <f t="shared" si="3"/>
        <v>0</v>
      </c>
      <c r="E33" s="12"/>
      <c r="F33" s="12"/>
      <c r="G33" s="5">
        <f t="shared" si="5"/>
        <v>0</v>
      </c>
      <c r="H33" s="12"/>
      <c r="I33" s="12"/>
      <c r="J33" s="5">
        <f t="shared" si="6"/>
        <v>0</v>
      </c>
      <c r="K33" s="12">
        <f t="shared" si="7"/>
        <v>0</v>
      </c>
      <c r="L33" s="10">
        <f t="shared" si="4"/>
        <v>0</v>
      </c>
      <c r="M33" s="10"/>
      <c r="N33" s="15"/>
      <c r="O33" s="19"/>
    </row>
    <row r="34" spans="1:19" ht="33.75" customHeight="1" x14ac:dyDescent="0.3">
      <c r="A34" s="20">
        <v>30</v>
      </c>
      <c r="B34" s="12" t="s">
        <v>2</v>
      </c>
      <c r="C34" s="12">
        <v>55</v>
      </c>
      <c r="D34" s="5">
        <f t="shared" si="3"/>
        <v>55</v>
      </c>
      <c r="E34" s="12">
        <v>474</v>
      </c>
      <c r="F34" s="12">
        <v>59</v>
      </c>
      <c r="G34" s="5">
        <f t="shared" si="5"/>
        <v>533</v>
      </c>
      <c r="H34" s="12">
        <v>132</v>
      </c>
      <c r="I34" s="12">
        <v>5</v>
      </c>
      <c r="J34" s="5">
        <f t="shared" si="6"/>
        <v>137</v>
      </c>
      <c r="K34" s="12">
        <f t="shared" si="7"/>
        <v>725</v>
      </c>
      <c r="L34" s="10">
        <f t="shared" si="4"/>
        <v>64</v>
      </c>
      <c r="M34" s="10">
        <v>86</v>
      </c>
      <c r="N34" s="15">
        <v>396000</v>
      </c>
      <c r="O34" s="19"/>
      <c r="Q34" s="30">
        <v>49500</v>
      </c>
      <c r="R34" s="30" t="s">
        <v>25</v>
      </c>
      <c r="S34" s="31">
        <v>41638</v>
      </c>
    </row>
    <row r="35" spans="1:19" ht="33.75" customHeight="1" thickBot="1" x14ac:dyDescent="0.35">
      <c r="A35" s="23">
        <v>31</v>
      </c>
      <c r="B35" s="24" t="s">
        <v>3</v>
      </c>
      <c r="C35" s="24">
        <v>48</v>
      </c>
      <c r="D35" s="5">
        <f t="shared" si="3"/>
        <v>48</v>
      </c>
      <c r="E35" s="24">
        <v>389</v>
      </c>
      <c r="F35" s="24">
        <v>46</v>
      </c>
      <c r="G35" s="25">
        <f t="shared" si="5"/>
        <v>435</v>
      </c>
      <c r="H35" s="24"/>
      <c r="I35" s="24"/>
      <c r="J35" s="25">
        <f t="shared" si="6"/>
        <v>0</v>
      </c>
      <c r="K35" s="24">
        <f t="shared" si="7"/>
        <v>483</v>
      </c>
      <c r="L35" s="10">
        <f t="shared" si="4"/>
        <v>46</v>
      </c>
      <c r="M35" s="26">
        <v>35</v>
      </c>
      <c r="N35" s="27"/>
      <c r="O35" s="28"/>
    </row>
    <row r="36" spans="1:19" x14ac:dyDescent="0.3"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8"/>
      <c r="O36" s="8"/>
    </row>
    <row r="37" spans="1:19" x14ac:dyDescent="0.3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8"/>
      <c r="O37" s="8"/>
    </row>
    <row r="38" spans="1:19" x14ac:dyDescent="0.3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8"/>
      <c r="O38" s="8"/>
    </row>
    <row r="39" spans="1:19" x14ac:dyDescent="0.3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8"/>
      <c r="O39" s="8"/>
    </row>
    <row r="40" spans="1:19" x14ac:dyDescent="0.3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8"/>
      <c r="O40" s="8"/>
    </row>
    <row r="41" spans="1:19" x14ac:dyDescent="0.3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8"/>
      <c r="O41" s="8"/>
    </row>
    <row r="42" spans="1:19" x14ac:dyDescent="0.3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8"/>
      <c r="O42" s="8"/>
    </row>
    <row r="43" spans="1:19" x14ac:dyDescent="0.3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8"/>
      <c r="O43" s="8"/>
    </row>
    <row r="44" spans="1:19" x14ac:dyDescent="0.3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8"/>
      <c r="O44" s="8"/>
    </row>
    <row r="45" spans="1:19" x14ac:dyDescent="0.3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8"/>
      <c r="O45" s="8"/>
    </row>
    <row r="46" spans="1:19" x14ac:dyDescent="0.3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8"/>
    </row>
    <row r="47" spans="1:19" x14ac:dyDescent="0.3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8"/>
      <c r="O47" s="8"/>
    </row>
    <row r="48" spans="1:19" x14ac:dyDescent="0.3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8"/>
      <c r="O48" s="8"/>
    </row>
    <row r="49" spans="3:15" x14ac:dyDescent="0.3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8"/>
      <c r="O49" s="8"/>
    </row>
    <row r="50" spans="3:15" x14ac:dyDescent="0.3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8"/>
      <c r="O50" s="8"/>
    </row>
    <row r="51" spans="3:15" x14ac:dyDescent="0.3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8"/>
      <c r="O51" s="8"/>
    </row>
    <row r="52" spans="3:15" x14ac:dyDescent="0.3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8"/>
      <c r="O52" s="8"/>
    </row>
    <row r="53" spans="3:15" x14ac:dyDescent="0.3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8"/>
      <c r="O53" s="8"/>
    </row>
    <row r="54" spans="3:15" x14ac:dyDescent="0.3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8"/>
      <c r="O54" s="8"/>
    </row>
    <row r="55" spans="3:15" x14ac:dyDescent="0.3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8"/>
      <c r="O55" s="8"/>
    </row>
    <row r="56" spans="3:15" x14ac:dyDescent="0.3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8"/>
      <c r="O56" s="8"/>
    </row>
    <row r="57" spans="3:15" x14ac:dyDescent="0.3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8"/>
      <c r="O57" s="8"/>
    </row>
    <row r="58" spans="3:15" x14ac:dyDescent="0.3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8"/>
      <c r="O58" s="8"/>
    </row>
    <row r="59" spans="3:15" x14ac:dyDescent="0.3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8"/>
      <c r="O59" s="8"/>
    </row>
    <row r="60" spans="3:15" x14ac:dyDescent="0.3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8"/>
      <c r="O60" s="8"/>
    </row>
    <row r="61" spans="3:15" x14ac:dyDescent="0.3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8"/>
      <c r="O61" s="8"/>
    </row>
    <row r="62" spans="3:15" x14ac:dyDescent="0.3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8"/>
      <c r="O62" s="8"/>
    </row>
    <row r="63" spans="3:15" x14ac:dyDescent="0.3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8"/>
      <c r="O63" s="8"/>
    </row>
    <row r="64" spans="3:15" x14ac:dyDescent="0.3"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8"/>
      <c r="O64" s="8"/>
    </row>
    <row r="65" spans="3:15" x14ac:dyDescent="0.3"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8"/>
      <c r="O65" s="8"/>
    </row>
    <row r="66" spans="3:15" x14ac:dyDescent="0.3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8"/>
      <c r="O66" s="8"/>
    </row>
    <row r="67" spans="3:15" x14ac:dyDescent="0.3"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8"/>
      <c r="O67" s="8"/>
    </row>
    <row r="68" spans="3:15" x14ac:dyDescent="0.3"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8"/>
      <c r="O68" s="8"/>
    </row>
    <row r="69" spans="3:15" x14ac:dyDescent="0.3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8"/>
      <c r="O69" s="8"/>
    </row>
    <row r="70" spans="3:15" x14ac:dyDescent="0.3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8"/>
      <c r="O70" s="8"/>
    </row>
    <row r="71" spans="3:15" x14ac:dyDescent="0.3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8"/>
      <c r="O71" s="8"/>
    </row>
    <row r="72" spans="3:15" x14ac:dyDescent="0.3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8"/>
      <c r="O72" s="8"/>
    </row>
    <row r="73" spans="3:15" x14ac:dyDescent="0.3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8"/>
      <c r="O73" s="8"/>
    </row>
    <row r="74" spans="3:15" x14ac:dyDescent="0.3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8"/>
      <c r="O74" s="8"/>
    </row>
    <row r="75" spans="3:15" x14ac:dyDescent="0.3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8"/>
      <c r="O75" s="8"/>
    </row>
    <row r="76" spans="3:15" x14ac:dyDescent="0.3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8"/>
      <c r="O76" s="8"/>
    </row>
    <row r="77" spans="3:15" x14ac:dyDescent="0.3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8"/>
      <c r="O77" s="8"/>
    </row>
    <row r="78" spans="3:15" x14ac:dyDescent="0.3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8"/>
      <c r="O78" s="8"/>
    </row>
    <row r="79" spans="3:15" x14ac:dyDescent="0.3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8"/>
      <c r="O79" s="8"/>
    </row>
    <row r="80" spans="3:15" x14ac:dyDescent="0.3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8"/>
      <c r="O80" s="8"/>
    </row>
    <row r="81" spans="3:15" x14ac:dyDescent="0.3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8"/>
      <c r="O81" s="8"/>
    </row>
    <row r="82" spans="3:15" x14ac:dyDescent="0.3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8"/>
      <c r="O82" s="8"/>
    </row>
    <row r="83" spans="3:15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8"/>
      <c r="O83" s="8"/>
    </row>
    <row r="84" spans="3:15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8"/>
      <c r="O84" s="8"/>
    </row>
    <row r="85" spans="3:15" x14ac:dyDescent="0.3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8"/>
      <c r="O85" s="8"/>
    </row>
    <row r="86" spans="3:15" x14ac:dyDescent="0.3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8"/>
      <c r="O86" s="8"/>
    </row>
    <row r="87" spans="3:15" x14ac:dyDescent="0.3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8"/>
      <c r="O87" s="8"/>
    </row>
    <row r="88" spans="3:15" x14ac:dyDescent="0.3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8"/>
      <c r="O88" s="8"/>
    </row>
    <row r="89" spans="3:15" x14ac:dyDescent="0.3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8"/>
      <c r="O89" s="8"/>
    </row>
    <row r="90" spans="3:15" x14ac:dyDescent="0.3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8"/>
      <c r="O90" s="8"/>
    </row>
    <row r="91" spans="3:15" x14ac:dyDescent="0.3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8"/>
      <c r="O91" s="8"/>
    </row>
    <row r="92" spans="3:15" x14ac:dyDescent="0.3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8"/>
      <c r="O92" s="8"/>
    </row>
    <row r="93" spans="3:15" x14ac:dyDescent="0.3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8"/>
      <c r="O93" s="8"/>
    </row>
    <row r="94" spans="3:15" x14ac:dyDescent="0.3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8"/>
      <c r="O94" s="8"/>
    </row>
    <row r="95" spans="3:15" x14ac:dyDescent="0.3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8"/>
      <c r="O95" s="8"/>
    </row>
    <row r="96" spans="3:15" x14ac:dyDescent="0.3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8"/>
      <c r="O96" s="8"/>
    </row>
    <row r="97" spans="3:15" x14ac:dyDescent="0.3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8"/>
      <c r="O97" s="8"/>
    </row>
    <row r="98" spans="3:15" x14ac:dyDescent="0.3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8"/>
      <c r="O98" s="8"/>
    </row>
    <row r="99" spans="3:15" x14ac:dyDescent="0.3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8"/>
      <c r="O99" s="8"/>
    </row>
    <row r="100" spans="3:15" x14ac:dyDescent="0.3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8"/>
      <c r="O100" s="8"/>
    </row>
    <row r="101" spans="3:15" x14ac:dyDescent="0.3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8"/>
      <c r="O101" s="8"/>
    </row>
    <row r="102" spans="3:15" x14ac:dyDescent="0.3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8"/>
      <c r="O102" s="8"/>
    </row>
    <row r="103" spans="3:15" x14ac:dyDescent="0.3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8"/>
      <c r="O103" s="8"/>
    </row>
    <row r="104" spans="3:15" x14ac:dyDescent="0.3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8"/>
      <c r="O104" s="8"/>
    </row>
    <row r="105" spans="3:15" x14ac:dyDescent="0.3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8"/>
      <c r="O105" s="8"/>
    </row>
    <row r="106" spans="3:15" x14ac:dyDescent="0.3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8"/>
      <c r="O106" s="8"/>
    </row>
    <row r="107" spans="3:15" x14ac:dyDescent="0.3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8"/>
      <c r="O107" s="8"/>
    </row>
    <row r="108" spans="3:15" x14ac:dyDescent="0.3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8"/>
      <c r="O108" s="8"/>
    </row>
    <row r="109" spans="3:15" x14ac:dyDescent="0.3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8"/>
      <c r="O109" s="8"/>
    </row>
    <row r="110" spans="3:15" x14ac:dyDescent="0.3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8"/>
      <c r="O110" s="8"/>
    </row>
    <row r="111" spans="3:15" x14ac:dyDescent="0.3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8"/>
      <c r="O111" s="8"/>
    </row>
    <row r="112" spans="3:15" x14ac:dyDescent="0.3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8"/>
      <c r="O112" s="8"/>
    </row>
    <row r="113" spans="3:15" x14ac:dyDescent="0.3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8"/>
      <c r="O113" s="8"/>
    </row>
    <row r="114" spans="3:15" x14ac:dyDescent="0.3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8"/>
      <c r="O114" s="8"/>
    </row>
    <row r="115" spans="3:15" x14ac:dyDescent="0.3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8"/>
      <c r="O115" s="8"/>
    </row>
    <row r="116" spans="3:15" x14ac:dyDescent="0.3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8"/>
      <c r="O116" s="8"/>
    </row>
    <row r="117" spans="3:15" x14ac:dyDescent="0.3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8"/>
      <c r="O117" s="8"/>
    </row>
    <row r="118" spans="3:15" x14ac:dyDescent="0.3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8"/>
      <c r="O118" s="8"/>
    </row>
    <row r="119" spans="3:15" x14ac:dyDescent="0.3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8"/>
      <c r="O119" s="8"/>
    </row>
  </sheetData>
  <mergeCells count="10">
    <mergeCell ref="A3:B4"/>
    <mergeCell ref="K3:K4"/>
    <mergeCell ref="L3:L4"/>
    <mergeCell ref="M3:M4"/>
    <mergeCell ref="A1:O1"/>
    <mergeCell ref="N3:N4"/>
    <mergeCell ref="O3:O4"/>
    <mergeCell ref="C3:D3"/>
    <mergeCell ref="E3:G3"/>
    <mergeCell ref="H3:J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201405</vt:lpstr>
      <vt:lpstr>201404</vt:lpstr>
      <vt:lpstr>201403</vt:lpstr>
      <vt:lpstr>201402</vt:lpstr>
      <vt:lpstr>201401</vt:lpstr>
      <vt:lpstr>201312</vt:lpstr>
      <vt:lpstr>'201312'!Print_Area</vt:lpstr>
      <vt:lpstr>'201401'!Print_Area</vt:lpstr>
      <vt:lpstr>'201402'!Print_Area</vt:lpstr>
      <vt:lpstr>'201403'!Print_Area</vt:lpstr>
      <vt:lpstr>'201404'!Print_Area</vt:lpstr>
      <vt:lpstr>'201405'!Print_Area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 JeongJin</dc:creator>
  <cp:lastModifiedBy>후니드</cp:lastModifiedBy>
  <cp:lastPrinted>2014-03-24T00:20:16Z</cp:lastPrinted>
  <dcterms:created xsi:type="dcterms:W3CDTF">2013-12-22T14:44:21Z</dcterms:created>
  <dcterms:modified xsi:type="dcterms:W3CDTF">2014-05-09T01:03:28Z</dcterms:modified>
</cp:coreProperties>
</file>