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adin Gear Template" sheetId="1" r:id="rId4"/>
    <sheet state="visible" name="Consumables List" sheetId="2" r:id="rId5"/>
    <sheet state="visible" name="Raid Buffs" sheetId="3" r:id="rId6"/>
    <sheet state="hidden" name="Calculation Not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H6">
      <text>
        <t xml:space="preserve">This represents your mandatory buffs:
Righteous Fury
Seal of Righteousness
One Paladin Aura
</t>
      </text>
    </comment>
    <comment authorId="0" ref="AF12">
      <text>
        <t xml:space="preserve">This represents your mandatory buffs:
Righteous Fury
Seal of Righteousness
One Paladin Aura</t>
      </text>
    </comment>
  </commentList>
</comments>
</file>

<file path=xl/sharedStrings.xml><?xml version="1.0" encoding="utf-8"?>
<sst xmlns="http://schemas.openxmlformats.org/spreadsheetml/2006/main" count="268" uniqueCount="174">
  <si>
    <t>Gear Stats</t>
  </si>
  <si>
    <t>Health</t>
  </si>
  <si>
    <t>Mana</t>
  </si>
  <si>
    <t>Armor</t>
  </si>
  <si>
    <t>Strength</t>
  </si>
  <si>
    <t>Stamina</t>
  </si>
  <si>
    <t>Agility</t>
  </si>
  <si>
    <t>Intellect</t>
  </si>
  <si>
    <t>Spirit</t>
  </si>
  <si>
    <t>SP</t>
  </si>
  <si>
    <t>HP</t>
  </si>
  <si>
    <t>AP</t>
  </si>
  <si>
    <t>Hit %</t>
  </si>
  <si>
    <t>Crit %</t>
  </si>
  <si>
    <t xml:space="preserve">Sp Hit </t>
  </si>
  <si>
    <t>Sp Crit</t>
  </si>
  <si>
    <t>MP5</t>
  </si>
  <si>
    <t>Dodge</t>
  </si>
  <si>
    <t>Parry</t>
  </si>
  <si>
    <t>Block</t>
  </si>
  <si>
    <t>Resilience</t>
  </si>
  <si>
    <t>Defense</t>
  </si>
  <si>
    <t>Arcane R.</t>
  </si>
  <si>
    <t>Fire R.</t>
  </si>
  <si>
    <t>Nature R.</t>
  </si>
  <si>
    <t>Frost R.</t>
  </si>
  <si>
    <t>Shadow R.</t>
  </si>
  <si>
    <t>Head</t>
  </si>
  <si>
    <t>Avenger's Crown</t>
  </si>
  <si>
    <t>Stat Calculator Settings</t>
  </si>
  <si>
    <t>Neck</t>
  </si>
  <si>
    <t>Stormrage's Talisman of Seething</t>
  </si>
  <si>
    <t>Mob Level</t>
  </si>
  <si>
    <t>Shoulders</t>
  </si>
  <si>
    <t>Mantle of Wicked Revenge</t>
  </si>
  <si>
    <t>Consumables?</t>
  </si>
  <si>
    <t>Back</t>
  </si>
  <si>
    <t>Cloak of the Fallen God</t>
  </si>
  <si>
    <t>Raid Buffs?</t>
  </si>
  <si>
    <t>Chest</t>
  </si>
  <si>
    <t>Plated Abomination Ribcage</t>
  </si>
  <si>
    <t>Blessing of Kings?</t>
  </si>
  <si>
    <t>Wrist</t>
  </si>
  <si>
    <t>Wristguard of Vengeance</t>
  </si>
  <si>
    <t>Holy Shield?</t>
  </si>
  <si>
    <t>Hands</t>
  </si>
  <si>
    <t>Talonwind gaunlets</t>
  </si>
  <si>
    <t>Redoubt?</t>
  </si>
  <si>
    <t>Waist</t>
  </si>
  <si>
    <t>Girdle of the Mentor</t>
  </si>
  <si>
    <t>Armor Mitigation</t>
  </si>
  <si>
    <t>Legs</t>
  </si>
  <si>
    <t>Leggings of Apocalypse</t>
  </si>
  <si>
    <t>Base Buffs</t>
  </si>
  <si>
    <t>Feet</t>
  </si>
  <si>
    <t>Wormhide Boots</t>
  </si>
  <si>
    <t>Miss</t>
  </si>
  <si>
    <t>Buff Count</t>
  </si>
  <si>
    <t>Ring 1</t>
  </si>
  <si>
    <t>Band of Unnatural Forces</t>
  </si>
  <si>
    <t>Ring 2</t>
  </si>
  <si>
    <t>Band of Reanimation</t>
  </si>
  <si>
    <t>Trinket 1</t>
  </si>
  <si>
    <t>The Heart of Dreams</t>
  </si>
  <si>
    <t>Trinket 2</t>
  </si>
  <si>
    <t>Blackhand's Breadth</t>
  </si>
  <si>
    <t>Avoidance</t>
  </si>
  <si>
    <t>Main Hand</t>
  </si>
  <si>
    <t>Might of Menethil</t>
  </si>
  <si>
    <t>Offhand</t>
  </si>
  <si>
    <t>Relic</t>
  </si>
  <si>
    <t>Libram of Fervor</t>
  </si>
  <si>
    <t>Attack Power</t>
  </si>
  <si>
    <t>Result</t>
  </si>
  <si>
    <t>Chance</t>
  </si>
  <si>
    <t>Last Max Range</t>
  </si>
  <si>
    <t>Die Roll</t>
  </si>
  <si>
    <t>Talents</t>
  </si>
  <si>
    <t>https://talents.turtle-wow.org/paladin/U516-5I-5FUUC36U</t>
  </si>
  <si>
    <t>Melee Crit</t>
  </si>
  <si>
    <t>Human using Sword/Mace</t>
  </si>
  <si>
    <t>Melee Hit</t>
  </si>
  <si>
    <t>Enchants</t>
  </si>
  <si>
    <t>Hit Needed</t>
  </si>
  <si>
    <t>Spell Damage</t>
  </si>
  <si>
    <t>Crit</t>
  </si>
  <si>
    <t>Spell Crit</t>
  </si>
  <si>
    <t>Crush</t>
  </si>
  <si>
    <t>Spell Hit</t>
  </si>
  <si>
    <t>Ordanary Blow</t>
  </si>
  <si>
    <t>Healing</t>
  </si>
  <si>
    <t>Arcane Resistance</t>
  </si>
  <si>
    <t>Fire Resistance</t>
  </si>
  <si>
    <t>Nature Resistance</t>
  </si>
  <si>
    <t>Frost Resistance</t>
  </si>
  <si>
    <t>Shadow Resistance</t>
  </si>
  <si>
    <t>Consumable</t>
  </si>
  <si>
    <t>Spell Crit %</t>
  </si>
  <si>
    <t>HP5</t>
  </si>
  <si>
    <t>Cost Estimate</t>
  </si>
  <si>
    <t>Time Length (h)</t>
  </si>
  <si>
    <t>Cost Per Hour</t>
  </si>
  <si>
    <t>Using</t>
  </si>
  <si>
    <t>Flask of The Titans</t>
  </si>
  <si>
    <t>Ground Scorpok Assay</t>
  </si>
  <si>
    <t>Elixir of the Mongoose</t>
  </si>
  <si>
    <t>Mageblood Potion</t>
  </si>
  <si>
    <t>Elixir of Fortitude</t>
  </si>
  <si>
    <t>Elixir of Superior Defense</t>
  </si>
  <si>
    <t>Elixir of Giants</t>
  </si>
  <si>
    <t>Winterfall Firewater</t>
  </si>
  <si>
    <t>Dreamshard Elixir</t>
  </si>
  <si>
    <t>Greater Arcane Elixir</t>
  </si>
  <si>
    <t>Dreamtonic</t>
  </si>
  <si>
    <t>Hardened Mushroom</t>
  </si>
  <si>
    <t>Rumsey Rum Black Label</t>
  </si>
  <si>
    <t>Spirit of Zanza</t>
  </si>
  <si>
    <t>Scroll of Agility IV</t>
  </si>
  <si>
    <t>Scroll of Strength IV</t>
  </si>
  <si>
    <t>Juju Might</t>
  </si>
  <si>
    <t>Juju Power</t>
  </si>
  <si>
    <t>Grilled Squid</t>
  </si>
  <si>
    <t>Flask of Supreme power</t>
  </si>
  <si>
    <t>Total Buff</t>
  </si>
  <si>
    <t>Class</t>
  </si>
  <si>
    <t>Gift of the Wild</t>
  </si>
  <si>
    <t>Druid</t>
  </si>
  <si>
    <t>Moonkin Aura</t>
  </si>
  <si>
    <t>Leader of the Pack</t>
  </si>
  <si>
    <t>Trueshot Aura</t>
  </si>
  <si>
    <t>Hunter</t>
  </si>
  <si>
    <t>Arcane Brilliance</t>
  </si>
  <si>
    <t>Mage</t>
  </si>
  <si>
    <t>Blessing of Might</t>
  </si>
  <si>
    <t>Paladin</t>
  </si>
  <si>
    <t>Blessing of Wisdom</t>
  </si>
  <si>
    <t>Devotion Aura</t>
  </si>
  <si>
    <t>Prayer of Fortitude</t>
  </si>
  <si>
    <t>Priest</t>
  </si>
  <si>
    <t>Proclaim Champion</t>
  </si>
  <si>
    <t>Empower Champion</t>
  </si>
  <si>
    <t>Strength of Earth Totem</t>
  </si>
  <si>
    <t>Shaman</t>
  </si>
  <si>
    <t>Blood Pact</t>
  </si>
  <si>
    <t>Warlock</t>
  </si>
  <si>
    <t>Battle Shout</t>
  </si>
  <si>
    <t>Warrior</t>
  </si>
  <si>
    <t>Grace of Air Totem</t>
  </si>
  <si>
    <t>STR</t>
  </si>
  <si>
    <t>9% Hit Cap</t>
  </si>
  <si>
    <t>305 Weapon Skill = 3% Hit</t>
  </si>
  <si>
    <t>2(STR) = AP</t>
  </si>
  <si>
    <t>STR/20 = 1 Shield Block</t>
  </si>
  <si>
    <t>16% Spell Hit Cap</t>
  </si>
  <si>
    <t>AGI</t>
  </si>
  <si>
    <t>2(AGI) = Armor</t>
  </si>
  <si>
    <t>AGI/20 = Crit</t>
  </si>
  <si>
    <t>AGI/20 = Dodge</t>
  </si>
  <si>
    <t>INT</t>
  </si>
  <si>
    <t>INT/54 = Spell Crit</t>
  </si>
  <si>
    <t>INT*15 = Mana</t>
  </si>
  <si>
    <t>STA</t>
  </si>
  <si>
    <t>STA*10 = Health</t>
  </si>
  <si>
    <t>AP/14 = DPS</t>
  </si>
  <si>
    <t>DEF</t>
  </si>
  <si>
    <t>DEF(.04) = Dodge</t>
  </si>
  <si>
    <t>Armor = (Armor from Gear) + (2(Agility))</t>
  </si>
  <si>
    <t>Defense = 300 + Gear</t>
  </si>
  <si>
    <t>Dodge = (AGI/19.767) + 0.7) + Dodge</t>
  </si>
  <si>
    <t>Block = 5% base + Block Rating + talents + ((Defense skill - enemy's weapon skill) * 0.04)</t>
  </si>
  <si>
    <t>Block Value = Block Value + (STR/20)</t>
  </si>
  <si>
    <t>AP = (160) + (STR * 2 ) + AP</t>
  </si>
  <si>
    <t>DPS = DPS + (AP/14)</t>
  </si>
  <si>
    <t>Spell Crit = (INT/54) + Spell Crit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</si>
</sst>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sz val="14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Verdana"/>
    </font>
    <font>
      <sz val="12.0"/>
      <color theme="1"/>
      <name val="Arial"/>
    </font>
    <font>
      <u/>
      <sz val="11.0"/>
      <color rgb="FF0000FF"/>
      <name val="Arial"/>
    </font>
    <font/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4" fillId="0" fontId="1" numFmtId="0" xfId="0" applyAlignment="1" applyBorder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3" numFmtId="2" xfId="0" applyAlignment="1" applyFont="1" applyNumberFormat="1">
      <alignment horizontal="right" vertical="bottom"/>
    </xf>
    <xf borderId="0" fillId="2" fontId="3" numFmtId="0" xfId="0" applyAlignment="1" applyFill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0" fontId="8" numFmtId="0" xfId="0" applyBorder="1" applyFont="1"/>
    <xf borderId="3" fillId="0" fontId="8" numFmtId="0" xfId="0" applyBorder="1" applyFont="1"/>
    <xf borderId="3" fillId="3" fontId="3" numFmtId="0" xfId="0" applyAlignment="1" applyBorder="1" applyFill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2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6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9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4" fillId="0" fontId="10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4" fillId="0" fontId="9" numFmtId="2" xfId="0" applyAlignment="1" applyBorder="1" applyFont="1" applyNumberFormat="1">
      <alignment readingOrder="0"/>
    </xf>
    <xf borderId="4" fillId="0" fontId="9" numFmtId="0" xfId="0" applyBorder="1" applyFont="1"/>
    <xf borderId="5" fillId="0" fontId="9" numFmtId="0" xfId="0" applyBorder="1" applyFont="1"/>
    <xf borderId="1" fillId="0" fontId="9" numFmtId="0" xfId="0" applyBorder="1" applyFont="1"/>
    <xf borderId="3" fillId="0" fontId="9" numFmtId="0" xfId="0" applyBorder="1" applyFont="1"/>
    <xf borderId="0" fillId="0" fontId="9" numFmtId="2" xfId="0" applyFont="1" applyNumberFormat="1"/>
    <xf borderId="10" fillId="0" fontId="9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1" fillId="0" fontId="9" numFmtId="0" xfId="0" applyAlignment="1" applyBorder="1" applyFont="1">
      <alignment readingOrder="0"/>
    </xf>
    <xf borderId="4" fillId="0" fontId="11" numFmtId="0" xfId="0" applyBorder="1" applyFont="1"/>
    <xf borderId="9" fillId="0" fontId="9" numFmtId="0" xfId="0" applyBorder="1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alents.turtle-wow.org/paladin/U516-5I-5FUUC36U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5.13"/>
    <col customWidth="1" min="3" max="3" width="6.25"/>
    <col customWidth="1" min="4" max="4" width="7.88"/>
    <col customWidth="1" min="5" max="5" width="7.75"/>
    <col customWidth="1" min="6" max="6" width="5.88"/>
    <col customWidth="1" min="7" max="7" width="7.63"/>
    <col customWidth="1" min="8" max="10" width="5.13"/>
    <col customWidth="1" min="11" max="12" width="5.38"/>
    <col customWidth="1" min="13" max="13" width="6.0"/>
    <col customWidth="1" min="14" max="14" width="6.5"/>
    <col customWidth="1" min="15" max="15" width="6.63"/>
    <col customWidth="1" min="16" max="16" width="4.75"/>
    <col customWidth="1" min="17" max="17" width="6.38"/>
    <col customWidth="1" min="18" max="18" width="5.38"/>
    <col customWidth="1" min="19" max="19" width="5.5"/>
    <col customWidth="1" min="20" max="20" width="9.5"/>
    <col customWidth="1" min="21" max="21" width="7.88"/>
    <col customWidth="1" min="22" max="22" width="9.13"/>
    <col customWidth="1" min="23" max="23" width="6.5"/>
    <col customWidth="1" min="24" max="24" width="8.88"/>
    <col customWidth="1" min="25" max="25" width="7.5"/>
    <col customWidth="1" min="26" max="27" width="10.0"/>
    <col customWidth="1" min="28" max="28" width="17.25"/>
    <col customWidth="1" min="30" max="32" width="17.25"/>
    <col hidden="1" min="33" max="33" width="12.63"/>
  </cols>
  <sheetData>
    <row r="1">
      <c r="A1" s="1"/>
      <c r="B1" s="2"/>
      <c r="C1" s="2"/>
      <c r="D1" s="2"/>
      <c r="E1" s="2"/>
      <c r="F1" s="2"/>
      <c r="G1" s="3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 t="s">
        <v>1</v>
      </c>
      <c r="AC1" s="4">
        <f>1201+(AC5*10) + if(AF6=TRUE, 'Consumables List'!C25, 0)</f>
        <v>4321</v>
      </c>
      <c r="AD1" s="2"/>
      <c r="AE1" s="2"/>
      <c r="AF1" s="2"/>
      <c r="AG1" s="2"/>
      <c r="AH1" s="2"/>
      <c r="AI1" s="2"/>
    </row>
    <row r="2">
      <c r="A2" s="5"/>
      <c r="B2" s="6"/>
      <c r="C2" s="6"/>
      <c r="D2" s="6"/>
      <c r="E2" s="6"/>
      <c r="F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2"/>
      <c r="AB2" s="1" t="s">
        <v>2</v>
      </c>
      <c r="AC2" s="4">
        <f>1200+(AC7*15)</f>
        <v>2640</v>
      </c>
      <c r="AD2" s="1"/>
      <c r="AE2" s="2"/>
      <c r="AF2" s="2"/>
      <c r="AG2" s="2"/>
      <c r="AH2" s="2"/>
      <c r="AI2" s="2"/>
    </row>
    <row r="3">
      <c r="A3" s="7"/>
      <c r="B3" s="8"/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9" t="s">
        <v>25</v>
      </c>
      <c r="Z3" s="8" t="s">
        <v>26</v>
      </c>
      <c r="AA3" s="2"/>
      <c r="AB3" s="2"/>
      <c r="AC3" s="2"/>
      <c r="AD3" s="1"/>
      <c r="AE3" s="2"/>
      <c r="AF3" s="2"/>
      <c r="AG3" s="2"/>
      <c r="AH3" s="2"/>
      <c r="AI3" s="2"/>
    </row>
    <row r="4" ht="18.75" customHeight="1">
      <c r="A4" s="10" t="s">
        <v>27</v>
      </c>
      <c r="B4" s="11" t="s">
        <v>28</v>
      </c>
      <c r="C4" s="12">
        <v>739.0</v>
      </c>
      <c r="D4" s="12">
        <v>20.0</v>
      </c>
      <c r="E4" s="12">
        <v>20.0</v>
      </c>
      <c r="F4" s="12">
        <v>16.0</v>
      </c>
      <c r="G4" s="12">
        <v>22.0</v>
      </c>
      <c r="H4" s="13"/>
      <c r="I4" s="12">
        <v>23.0</v>
      </c>
      <c r="J4" s="13"/>
      <c r="K4" s="12">
        <v>24.0</v>
      </c>
      <c r="L4" s="12"/>
      <c r="M4" s="12">
        <v>2.0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"/>
      <c r="AB4" s="1" t="s">
        <v>4</v>
      </c>
      <c r="AC4" s="15">
        <f>(SUM(D4:D20) + SUM(D26:D42) + 105 + if(AF6=TRUE, 'Consumables List'!D25, 0) + if(AF7=TRUE, 'Raid Buffs'!D24, 0)) *(IF(AF8=TRUE, 1.1, 1))</f>
        <v>314</v>
      </c>
      <c r="AD4" s="2"/>
      <c r="AE4" s="16" t="s">
        <v>29</v>
      </c>
      <c r="AG4" s="2"/>
      <c r="AH4" s="2"/>
      <c r="AI4" s="2"/>
    </row>
    <row r="5" ht="18.75" customHeight="1">
      <c r="A5" s="7" t="s">
        <v>30</v>
      </c>
      <c r="B5" s="11" t="s">
        <v>31</v>
      </c>
      <c r="C5" s="13"/>
      <c r="D5" s="13"/>
      <c r="E5" s="12">
        <v>12.0</v>
      </c>
      <c r="F5" s="13"/>
      <c r="G5" s="13"/>
      <c r="H5" s="13"/>
      <c r="I5" s="13"/>
      <c r="J5" s="13"/>
      <c r="K5" s="13"/>
      <c r="L5" s="13"/>
      <c r="M5" s="12">
        <v>2.0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  <c r="AA5" s="2"/>
      <c r="AB5" s="1" t="s">
        <v>5</v>
      </c>
      <c r="AC5" s="15">
        <f>(SUM(E4:E20) + SUM(E26:E42) + 100 + if(AF6=TRUE, 'Consumables List'!E25, 0)+ if(AF7=TRUE, 'Raid Buffs'!E24, 0)) *(IF(AF8=TRUE, 1.1, 1))</f>
        <v>312</v>
      </c>
      <c r="AD5" s="2"/>
      <c r="AE5" s="1" t="s">
        <v>32</v>
      </c>
      <c r="AF5" s="17">
        <v>63.0</v>
      </c>
      <c r="AG5" s="2"/>
      <c r="AH5" s="2"/>
      <c r="AI5" s="2"/>
    </row>
    <row r="6" ht="18.75" customHeight="1">
      <c r="A6" s="7" t="s">
        <v>33</v>
      </c>
      <c r="B6" s="11" t="s">
        <v>34</v>
      </c>
      <c r="C6" s="12">
        <v>170.0</v>
      </c>
      <c r="D6" s="12">
        <v>16.0</v>
      </c>
      <c r="E6" s="12">
        <v>14.0</v>
      </c>
      <c r="F6" s="12">
        <v>30.0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2"/>
      <c r="AB6" s="1" t="s">
        <v>6</v>
      </c>
      <c r="AC6" s="15">
        <f>(SUM(F4:F20) + SUM(F26:F42) + 65 + if(AF6=TRUE, 'Consumables List'!F25, 0)+ if(AF7=TRUE, 'Raid Buffs'!F24, 0)) *(IF(AF8=TRUE, 1.1, 1))</f>
        <v>333</v>
      </c>
      <c r="AD6" s="2"/>
      <c r="AE6" s="1" t="s">
        <v>35</v>
      </c>
      <c r="AF6" s="18" t="b">
        <v>0</v>
      </c>
      <c r="AG6" s="1"/>
      <c r="AH6" s="1"/>
      <c r="AI6" s="1"/>
    </row>
    <row r="7" ht="18.75" customHeight="1">
      <c r="A7" s="7" t="s">
        <v>36</v>
      </c>
      <c r="B7" s="11" t="s">
        <v>37</v>
      </c>
      <c r="C7" s="12">
        <v>66.0</v>
      </c>
      <c r="D7" s="12">
        <v>11.0</v>
      </c>
      <c r="E7" s="12">
        <v>15.0</v>
      </c>
      <c r="F7" s="12">
        <v>26.0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  <c r="AA7" s="2"/>
      <c r="AB7" s="1" t="s">
        <v>7</v>
      </c>
      <c r="AC7" s="15">
        <f>(SUM(G4:G20) + SUM(G26:G42)+ 70+ if(AF6=TRUE, 'Consumables List'!G25, 0)+ if(AF7=TRUE, 'Raid Buffs'!G24, 0)) *(IF(AF8=TRUE, 1.1, 1))</f>
        <v>96</v>
      </c>
      <c r="AD7" s="2"/>
      <c r="AE7" s="1" t="s">
        <v>38</v>
      </c>
      <c r="AF7" s="18" t="b">
        <v>0</v>
      </c>
      <c r="AG7" s="1"/>
      <c r="AH7" s="2"/>
      <c r="AI7" s="2"/>
    </row>
    <row r="8" ht="18.75" customHeight="1">
      <c r="A8" s="7" t="s">
        <v>39</v>
      </c>
      <c r="B8" s="12" t="s">
        <v>40</v>
      </c>
      <c r="C8" s="12">
        <v>953.0</v>
      </c>
      <c r="D8" s="12">
        <v>45.0</v>
      </c>
      <c r="E8" s="12">
        <v>25.0</v>
      </c>
      <c r="F8" s="12">
        <v>0.0</v>
      </c>
      <c r="G8" s="13"/>
      <c r="H8" s="13"/>
      <c r="I8" s="13"/>
      <c r="J8" s="13"/>
      <c r="K8" s="13"/>
      <c r="L8" s="12">
        <v>1.0</v>
      </c>
      <c r="M8" s="12">
        <v>1.0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  <c r="AA8" s="2"/>
      <c r="AB8" s="1" t="s">
        <v>8</v>
      </c>
      <c r="AC8" s="15">
        <f>(SUM(H4:H20) + SUM(H26:H42)+ 79+ if(AF6=TRUE, 'Consumables List'!H25, 0) + if(AF7=TRUE, 'Raid Buffs'!G24, 0)) *(IF(AF8=TRUE, 1.1, 1))</f>
        <v>79</v>
      </c>
      <c r="AD8" s="2"/>
      <c r="AE8" s="1" t="s">
        <v>41</v>
      </c>
      <c r="AF8" s="18" t="b">
        <v>0</v>
      </c>
      <c r="AG8" s="2"/>
      <c r="AH8" s="2"/>
      <c r="AI8" s="2"/>
    </row>
    <row r="9" ht="18.75" customHeight="1">
      <c r="A9" s="7" t="s">
        <v>42</v>
      </c>
      <c r="B9" s="11" t="s">
        <v>43</v>
      </c>
      <c r="C9" s="12">
        <v>287.0</v>
      </c>
      <c r="D9" s="12">
        <v>24.0</v>
      </c>
      <c r="E9" s="13"/>
      <c r="F9" s="13"/>
      <c r="G9" s="13"/>
      <c r="H9" s="13"/>
      <c r="I9" s="13"/>
      <c r="J9" s="13"/>
      <c r="K9" s="12"/>
      <c r="L9" s="12"/>
      <c r="M9" s="12">
        <v>1.0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  <c r="AA9" s="2"/>
      <c r="AB9" s="2"/>
      <c r="AC9" s="2"/>
      <c r="AD9" s="2"/>
      <c r="AE9" s="1" t="s">
        <v>44</v>
      </c>
      <c r="AF9" s="18" t="b">
        <v>0</v>
      </c>
      <c r="AG9" s="2"/>
      <c r="AH9" s="2"/>
      <c r="AI9" s="2"/>
    </row>
    <row r="10" ht="18.75" customHeight="1">
      <c r="A10" s="7" t="s">
        <v>45</v>
      </c>
      <c r="B10" s="19" t="s">
        <v>46</v>
      </c>
      <c r="C10" s="12">
        <v>301.0</v>
      </c>
      <c r="D10" s="13">
        <v>15.0</v>
      </c>
      <c r="E10" s="12">
        <v>17.0</v>
      </c>
      <c r="F10" s="12">
        <v>20.0</v>
      </c>
      <c r="G10" s="13"/>
      <c r="H10" s="13"/>
      <c r="I10" s="13"/>
      <c r="J10" s="13"/>
      <c r="K10" s="13"/>
      <c r="L10" s="13"/>
      <c r="M10" s="12">
        <v>1.0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  <c r="AA10" s="2"/>
      <c r="AB10" s="1" t="s">
        <v>3</v>
      </c>
      <c r="AC10" s="13">
        <f>(Sum(C4:C21) + SUM(C26:C42)+ (2*AC6)) + if(AF6=TRUE, 'Consumables List'!B25, 0) + if(AF7=TRUE, 'Raid Buffs'!B24, 0)</f>
        <v>4229.04</v>
      </c>
      <c r="AD10" s="2"/>
      <c r="AE10" s="1" t="s">
        <v>47</v>
      </c>
      <c r="AF10" s="20" t="b">
        <v>0</v>
      </c>
      <c r="AG10" s="2"/>
      <c r="AH10" s="2"/>
      <c r="AI10" s="2"/>
    </row>
    <row r="11" ht="18.75" customHeight="1">
      <c r="A11" s="7" t="s">
        <v>48</v>
      </c>
      <c r="B11" s="11" t="s">
        <v>49</v>
      </c>
      <c r="C11" s="12">
        <v>536.0</v>
      </c>
      <c r="D11" s="12">
        <v>21.0</v>
      </c>
      <c r="E11" s="12">
        <v>21.0</v>
      </c>
      <c r="F11" s="12">
        <v>20.0</v>
      </c>
      <c r="G11" s="12"/>
      <c r="H11" s="13"/>
      <c r="I11" s="13"/>
      <c r="J11" s="13"/>
      <c r="K11" s="13"/>
      <c r="L11" s="12">
        <v>1.0</v>
      </c>
      <c r="M11" s="12">
        <v>1.0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  <c r="AA11" s="2"/>
      <c r="AB11" s="1" t="s">
        <v>50</v>
      </c>
      <c r="AC11" s="21">
        <f>(AC10/(AC10+400+85*(AF5)))*100</f>
        <v>42.35800337</v>
      </c>
      <c r="AD11" s="2"/>
      <c r="AE11" s="1"/>
      <c r="AF11" s="1"/>
      <c r="AG11" s="2"/>
      <c r="AH11" s="2"/>
      <c r="AI11" s="2"/>
    </row>
    <row r="12" ht="18.75" customHeight="1">
      <c r="A12" s="7" t="s">
        <v>51</v>
      </c>
      <c r="B12" s="22" t="s">
        <v>52</v>
      </c>
      <c r="C12" s="12">
        <v>211.0</v>
      </c>
      <c r="D12" s="12">
        <v>15.0</v>
      </c>
      <c r="E12" s="12">
        <v>23.0</v>
      </c>
      <c r="F12" s="12">
        <v>31.0</v>
      </c>
      <c r="G12" s="13"/>
      <c r="H12" s="13"/>
      <c r="I12" s="13"/>
      <c r="J12" s="13"/>
      <c r="K12" s="13"/>
      <c r="L12" s="13"/>
      <c r="M12" s="12">
        <v>2.0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  <c r="AA12" s="2"/>
      <c r="AB12" s="1" t="s">
        <v>21</v>
      </c>
      <c r="AC12" s="4">
        <f>300+Sum(U4:U21)+ SUM(U26:U42)</f>
        <v>300</v>
      </c>
      <c r="AD12" s="2"/>
      <c r="AE12" s="1" t="s">
        <v>53</v>
      </c>
      <c r="AF12" s="13">
        <v>3.0</v>
      </c>
      <c r="AG12" s="2"/>
      <c r="AH12" s="2"/>
      <c r="AI12" s="2"/>
    </row>
    <row r="13" ht="18.75" customHeight="1">
      <c r="A13" s="7" t="s">
        <v>54</v>
      </c>
      <c r="B13" s="11" t="s">
        <v>55</v>
      </c>
      <c r="C13" s="12">
        <v>163.0</v>
      </c>
      <c r="D13" s="12">
        <v>18.0</v>
      </c>
      <c r="E13" s="12">
        <v>15.0</v>
      </c>
      <c r="F13" s="12">
        <v>33.0</v>
      </c>
      <c r="G13" s="13"/>
      <c r="H13" s="13"/>
      <c r="I13" s="13"/>
      <c r="J13" s="13"/>
      <c r="K13" s="13"/>
      <c r="L13" s="12"/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  <c r="AA13" s="2"/>
      <c r="AB13" s="1" t="s">
        <v>56</v>
      </c>
      <c r="AC13" s="21">
        <f> 5+((AC12-(AF5*5))*0.04)</f>
        <v>4.4</v>
      </c>
      <c r="AD13" s="2"/>
      <c r="AE13" s="1" t="s">
        <v>57</v>
      </c>
      <c r="AF13" s="13">
        <f>(if(AF6=TRUE,'Consumables List'!B27, 0) + if(AF7=TRUE,'Raid Buffs'!B26, 0)) + if(AF8=TRUE, 1, 0)+ if(AF9=TRUE, 1, 0) + if(AF10=TRUE, 1, 0) + AF12</f>
        <v>3</v>
      </c>
      <c r="AG13" s="2"/>
      <c r="AH13" s="2"/>
      <c r="AI13" s="2"/>
    </row>
    <row r="14" ht="18.75" customHeight="1">
      <c r="A14" s="7" t="s">
        <v>58</v>
      </c>
      <c r="B14" s="11" t="s">
        <v>59</v>
      </c>
      <c r="C14" s="13"/>
      <c r="D14" s="13"/>
      <c r="E14" s="13"/>
      <c r="F14" s="13"/>
      <c r="G14" s="13"/>
      <c r="H14" s="13"/>
      <c r="I14" s="13"/>
      <c r="J14" s="13"/>
      <c r="K14" s="12">
        <v>52.0</v>
      </c>
      <c r="L14" s="12">
        <v>1.0</v>
      </c>
      <c r="M14" s="12">
        <v>1.0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  <c r="AA14" s="2"/>
      <c r="AB14" s="1" t="s">
        <v>17</v>
      </c>
      <c r="AC14" s="21">
        <f> ((0.7) + (AC6/20) + Sum(Q4:Q21) + SUM(Q26:Q42) + ((AC12-(AF5*5)) * 0.04))</f>
        <v>16.75</v>
      </c>
      <c r="AD14" s="2"/>
      <c r="AE14" s="1"/>
      <c r="AF14" s="1"/>
      <c r="AG14" s="2"/>
      <c r="AH14" s="2"/>
      <c r="AI14" s="2"/>
    </row>
    <row r="15" ht="18.75" customHeight="1">
      <c r="A15" s="7" t="s">
        <v>60</v>
      </c>
      <c r="B15" s="11" t="s">
        <v>61</v>
      </c>
      <c r="C15" s="12"/>
      <c r="D15" s="13"/>
      <c r="E15" s="12"/>
      <c r="F15" s="12">
        <v>34.0</v>
      </c>
      <c r="G15" s="13"/>
      <c r="H15" s="13"/>
      <c r="I15" s="13"/>
      <c r="J15" s="13"/>
      <c r="K15" s="13"/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  <c r="AA15" s="2"/>
      <c r="AB15" s="1" t="s">
        <v>18</v>
      </c>
      <c r="AC15" s="21">
        <f>5+Sum(R4:R21)+ SUM(R26:R42) + ((AC12-(AF5*5)) * 0.04)</f>
        <v>9.4</v>
      </c>
      <c r="AD15" s="2"/>
      <c r="AE15" s="1"/>
      <c r="AF15" s="1"/>
      <c r="AG15" s="2"/>
      <c r="AH15" s="2"/>
      <c r="AI15" s="2"/>
    </row>
    <row r="16" ht="18.75" customHeight="1">
      <c r="A16" s="7" t="s">
        <v>62</v>
      </c>
      <c r="B16" s="11" t="s">
        <v>63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2">
        <v>2.0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  <c r="AA16" s="2"/>
      <c r="AB16" s="1" t="s">
        <v>19</v>
      </c>
      <c r="AC16" s="21">
        <f>5 + Sum(S4:S21)+Sum(S26:S42) + ((AC12-(AF5*5)) * 0.04) + (IF(AF9=TRUE, 30, 0)) + (IF(AF10=TRUE, 30, 0))</f>
        <v>4.4</v>
      </c>
      <c r="AD16" s="2"/>
      <c r="AE16" s="1"/>
      <c r="AF16" s="1"/>
      <c r="AG16" s="2"/>
      <c r="AH16" s="2"/>
      <c r="AI16" s="2"/>
    </row>
    <row r="17" ht="18.75" customHeight="1">
      <c r="A17" s="10" t="s">
        <v>64</v>
      </c>
      <c r="B17" s="11" t="s">
        <v>65</v>
      </c>
      <c r="C17" s="13"/>
      <c r="D17" s="13"/>
      <c r="E17" s="13"/>
      <c r="F17" s="13"/>
      <c r="G17" s="13"/>
      <c r="H17" s="13"/>
      <c r="I17" s="13"/>
      <c r="J17" s="13"/>
      <c r="K17" s="13"/>
      <c r="L17" s="12"/>
      <c r="M17" s="12">
        <v>2.0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  <c r="AA17" s="2"/>
      <c r="AB17" s="1" t="s">
        <v>66</v>
      </c>
      <c r="AC17" s="21">
        <f>SUM(AC13:AC16)</f>
        <v>34.95</v>
      </c>
      <c r="AD17" s="2"/>
      <c r="AE17" s="1"/>
      <c r="AF17" s="1"/>
      <c r="AG17" s="2"/>
      <c r="AH17" s="2"/>
      <c r="AI17" s="2"/>
    </row>
    <row r="18" ht="18.75" customHeight="1">
      <c r="A18" s="7" t="s">
        <v>67</v>
      </c>
      <c r="B18" s="11" t="s">
        <v>68</v>
      </c>
      <c r="C18" s="13"/>
      <c r="D18" s="12">
        <v>20.0</v>
      </c>
      <c r="E18" s="12">
        <v>46.0</v>
      </c>
      <c r="F18" s="13"/>
      <c r="G18" s="13"/>
      <c r="H18" s="13"/>
      <c r="I18" s="13"/>
      <c r="J18" s="13"/>
      <c r="K18" s="13"/>
      <c r="L18" s="13"/>
      <c r="M18" s="12">
        <v>2.0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  <c r="AA18" s="2"/>
      <c r="AB18" s="1" t="s">
        <v>20</v>
      </c>
      <c r="AC18" s="23">
        <f>SUM(T4:T21) + SUM(T26:T42)</f>
        <v>0</v>
      </c>
      <c r="AD18" s="2"/>
      <c r="AE18" s="1"/>
      <c r="AF18" s="1"/>
      <c r="AG18" s="2"/>
      <c r="AH18" s="2"/>
      <c r="AI18" s="2"/>
    </row>
    <row r="19" ht="18.75" customHeight="1">
      <c r="A19" s="7" t="s">
        <v>69</v>
      </c>
      <c r="B19" s="2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3"/>
      <c r="Z19" s="14"/>
      <c r="AA19" s="2"/>
      <c r="AB19" s="1"/>
      <c r="AC19" s="1"/>
      <c r="AD19" s="2"/>
      <c r="AE19" s="5"/>
      <c r="AF19" s="5"/>
      <c r="AG19" s="6"/>
      <c r="AH19" s="6"/>
      <c r="AI19" s="2"/>
    </row>
    <row r="20" ht="18.75" customHeight="1">
      <c r="A20" s="7" t="s">
        <v>70</v>
      </c>
      <c r="B20" s="25" t="s">
        <v>71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8"/>
      <c r="AA20" s="2"/>
      <c r="AB20" s="1" t="s">
        <v>72</v>
      </c>
      <c r="AC20" s="4">
        <f>Sum(K4:K20) + (160) + (AC4*2 )+ if(AF6=TRUE, 'Consumables List'!K25, 0)+ if(AF7=TRUE, 'Raid Buffs'!K24, 0)</f>
        <v>864</v>
      </c>
      <c r="AD20" s="27"/>
      <c r="AE20" s="28" t="s">
        <v>73</v>
      </c>
      <c r="AF20" s="28" t="s">
        <v>74</v>
      </c>
      <c r="AG20" s="29" t="s">
        <v>75</v>
      </c>
      <c r="AH20" s="30" t="s">
        <v>76</v>
      </c>
      <c r="AI20" s="2"/>
    </row>
    <row r="21">
      <c r="A21" s="7" t="s">
        <v>77</v>
      </c>
      <c r="B21" s="31" t="s">
        <v>78</v>
      </c>
      <c r="C21" s="26">
        <f>(SUM(C4:C20)) * 0.04</f>
        <v>137.04</v>
      </c>
      <c r="D21" s="6"/>
      <c r="E21" s="6"/>
      <c r="F21" s="6"/>
      <c r="G21" s="6"/>
      <c r="H21" s="6"/>
      <c r="I21" s="6"/>
      <c r="J21" s="6"/>
      <c r="K21" s="6"/>
      <c r="L21" s="26">
        <v>3.0</v>
      </c>
      <c r="M21" s="26">
        <v>5.0</v>
      </c>
      <c r="N21" s="6"/>
      <c r="O21" s="6"/>
      <c r="P21" s="6"/>
      <c r="Q21" s="6"/>
      <c r="R21" s="26">
        <v>5.0</v>
      </c>
      <c r="S21" s="6"/>
      <c r="T21" s="6"/>
      <c r="U21" s="6"/>
      <c r="V21" s="6"/>
      <c r="W21" s="6"/>
      <c r="X21" s="6"/>
      <c r="Y21" s="6"/>
      <c r="Z21" s="32"/>
      <c r="AA21" s="2"/>
      <c r="AB21" s="1" t="s">
        <v>79</v>
      </c>
      <c r="AC21" s="13">
        <f>Sum(M4:M21) + (AC6/20)+ if(AF6=TRUE, 'Consumables List'!L25, 0)+ if(AF7=TRUE, 'Raid Buffs'!L24, 0)</f>
        <v>38.65</v>
      </c>
      <c r="AD21" s="27"/>
      <c r="AE21" s="24" t="s">
        <v>56</v>
      </c>
      <c r="AF21" s="21">
        <f t="shared" ref="AF21:AF24" si="1">AC13</f>
        <v>4.4</v>
      </c>
      <c r="AG21" s="21">
        <f>AF21</f>
        <v>4.4</v>
      </c>
      <c r="AH21" s="33" t="str">
        <f>"0.01 -" &amp; AG21</f>
        <v>0.01 -4.4</v>
      </c>
      <c r="AI21" s="2"/>
    </row>
    <row r="22">
      <c r="A22" s="34" t="s">
        <v>80</v>
      </c>
      <c r="B22" s="35"/>
      <c r="C22" s="36"/>
      <c r="D22" s="18" t="b"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" t="s">
        <v>81</v>
      </c>
      <c r="AC22" s="4">
        <f>SUM(L4:L21) + (IF(D22, 3, 0))</f>
        <v>6</v>
      </c>
      <c r="AD22" s="27"/>
      <c r="AE22" s="24" t="s">
        <v>17</v>
      </c>
      <c r="AF22" s="21">
        <f t="shared" si="1"/>
        <v>16.75</v>
      </c>
      <c r="AG22" s="21">
        <f>if((AF21 + AF22) &gt; 100, 100, (AF21 + AF22))</f>
        <v>21.15</v>
      </c>
      <c r="AH22" s="33" t="str">
        <f t="shared" ref="AH22:AH27" si="2"> (AG21+0.01) &amp; " - " &amp; AG22</f>
        <v>4.41 - 21.15</v>
      </c>
      <c r="AI22" s="2"/>
    </row>
    <row r="23">
      <c r="A23" s="2"/>
      <c r="B23" s="2"/>
      <c r="C23" s="2"/>
      <c r="D23" s="2"/>
      <c r="E23" s="2"/>
      <c r="F23" s="2"/>
      <c r="G23" s="3" t="s">
        <v>82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 t="s">
        <v>83</v>
      </c>
      <c r="AC23" s="4">
        <f>9-AC22</f>
        <v>3</v>
      </c>
      <c r="AD23" s="27"/>
      <c r="AE23" s="24" t="s">
        <v>18</v>
      </c>
      <c r="AF23" s="21">
        <f t="shared" si="1"/>
        <v>9.4</v>
      </c>
      <c r="AG23" s="21">
        <f> if((AF21 +AF22 + AF23) &gt; 100, 100, (AF21 +AF22 + AF23))</f>
        <v>30.55</v>
      </c>
      <c r="AH23" s="33" t="str">
        <f t="shared" si="2"/>
        <v>21.16 - 30.55</v>
      </c>
      <c r="AI23" s="2"/>
    </row>
    <row r="24">
      <c r="A24" s="6"/>
      <c r="B24" s="6"/>
      <c r="C24" s="6"/>
      <c r="D24" s="6"/>
      <c r="E24" s="6"/>
      <c r="F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2"/>
      <c r="AB24" s="1"/>
      <c r="AC24" s="2"/>
      <c r="AD24" s="27"/>
      <c r="AE24" s="24" t="s">
        <v>19</v>
      </c>
      <c r="AF24" s="21">
        <f t="shared" si="1"/>
        <v>4.4</v>
      </c>
      <c r="AG24" s="21">
        <f> if((AF21 +AF22 + AF23 + AF24) &gt; 100, 100,(AF21 +AF22 + AF23 + AF24))</f>
        <v>34.95</v>
      </c>
      <c r="AH24" s="33" t="str">
        <f t="shared" si="2"/>
        <v>30.56 - 34.95</v>
      </c>
      <c r="AI24" s="2"/>
    </row>
    <row r="25">
      <c r="A25" s="7"/>
      <c r="B25" s="8"/>
      <c r="C25" s="8" t="s">
        <v>3</v>
      </c>
      <c r="D25" s="8" t="s">
        <v>4</v>
      </c>
      <c r="E25" s="8" t="s">
        <v>5</v>
      </c>
      <c r="F25" s="8" t="s">
        <v>6</v>
      </c>
      <c r="G25" s="8" t="s">
        <v>7</v>
      </c>
      <c r="H25" s="8" t="s">
        <v>8</v>
      </c>
      <c r="I25" s="8" t="s">
        <v>9</v>
      </c>
      <c r="J25" s="8" t="s">
        <v>10</v>
      </c>
      <c r="K25" s="37" t="s">
        <v>11</v>
      </c>
      <c r="L25" s="37" t="s">
        <v>12</v>
      </c>
      <c r="M25" s="37" t="s">
        <v>13</v>
      </c>
      <c r="N25" s="37" t="s">
        <v>14</v>
      </c>
      <c r="O25" s="37" t="s">
        <v>15</v>
      </c>
      <c r="P25" s="8" t="s">
        <v>16</v>
      </c>
      <c r="Q25" s="8" t="s">
        <v>17</v>
      </c>
      <c r="R25" s="8" t="s">
        <v>18</v>
      </c>
      <c r="S25" s="8" t="s">
        <v>19</v>
      </c>
      <c r="T25" s="8" t="s">
        <v>20</v>
      </c>
      <c r="U25" s="8" t="s">
        <v>21</v>
      </c>
      <c r="V25" s="8" t="s">
        <v>22</v>
      </c>
      <c r="W25" s="8" t="s">
        <v>23</v>
      </c>
      <c r="X25" s="8" t="s">
        <v>24</v>
      </c>
      <c r="Y25" s="9" t="s">
        <v>25</v>
      </c>
      <c r="Z25" s="8" t="s">
        <v>26</v>
      </c>
      <c r="AA25" s="2"/>
      <c r="AB25" s="1" t="s">
        <v>84</v>
      </c>
      <c r="AC25" s="21">
        <f>Sum(I4:I20)+ SUM(I26:I42)+ if(AF6=TRUE, 'Consumables List'!I25, 0)+ if(AF7=TRUE, 'Raid Buffs'!I24, 0)</f>
        <v>23</v>
      </c>
      <c r="AD25" s="27"/>
      <c r="AE25" s="24" t="s">
        <v>85</v>
      </c>
      <c r="AF25" s="4">
        <f> (5+ ((((AF5*5) - AC12)* 0.2) * 0.2)) - (AC18)</f>
        <v>5.6</v>
      </c>
      <c r="AG25" s="21">
        <f> If((AF21 +AF22 + AF23 + AF24 + AF25)&gt; 100, 100, (AF21 +AF22 + AF23 + AF24 + AF25))</f>
        <v>40.55</v>
      </c>
      <c r="AH25" s="33" t="str">
        <f t="shared" si="2"/>
        <v>34.96 - 40.55</v>
      </c>
      <c r="AI25" s="2"/>
    </row>
    <row r="26">
      <c r="A26" s="10" t="s">
        <v>27</v>
      </c>
      <c r="B26" s="1"/>
      <c r="C26" s="1"/>
      <c r="D26" s="1"/>
      <c r="E26" s="12"/>
      <c r="F26" s="38">
        <v>8.0</v>
      </c>
      <c r="G26" s="2"/>
      <c r="H26" s="2"/>
      <c r="I26" s="1"/>
      <c r="J26" s="13"/>
      <c r="K26" s="39"/>
      <c r="L26" s="39"/>
      <c r="M26" s="40"/>
      <c r="N26" s="40"/>
      <c r="O26" s="40"/>
      <c r="P26" s="2"/>
      <c r="Q26" s="2"/>
      <c r="R26" s="2"/>
      <c r="S26" s="2"/>
      <c r="T26" s="1"/>
      <c r="U26" s="13"/>
      <c r="V26" s="2"/>
      <c r="W26" s="1"/>
      <c r="X26" s="1"/>
      <c r="Y26" s="1"/>
      <c r="Z26" s="14"/>
      <c r="AA26" s="2"/>
      <c r="AB26" s="1" t="s">
        <v>86</v>
      </c>
      <c r="AC26" s="21">
        <f>Sum(O4:O20) + (AC7/29.5)+ if(AF6=TRUE, 'Consumables List'!J25, 0)+ if(AF7=TRUE, 'Raid Buffs'!J24, 0)</f>
        <v>3.254237288</v>
      </c>
      <c r="AD26" s="27"/>
      <c r="AE26" s="41" t="s">
        <v>87</v>
      </c>
      <c r="AF26" s="4">
        <v>15.0</v>
      </c>
      <c r="AG26" s="21">
        <f> If((AF21 +AF22 + AF23 + AF24 + AF25 + AF26) &gt; 100, 100, (AF21 +AF22 + AF23 + AF24 + AF25 + AF26))</f>
        <v>55.55</v>
      </c>
      <c r="AH26" s="33" t="str">
        <f t="shared" si="2"/>
        <v>40.56 - 55.55</v>
      </c>
      <c r="AI26" s="2"/>
    </row>
    <row r="27">
      <c r="A27" s="7" t="s">
        <v>30</v>
      </c>
      <c r="B27" s="1"/>
      <c r="C27" s="1"/>
      <c r="D27" s="2"/>
      <c r="E27" s="1"/>
      <c r="F27" s="2"/>
      <c r="G27" s="2"/>
      <c r="H27" s="2"/>
      <c r="I27" s="2"/>
      <c r="J27" s="2"/>
      <c r="K27" s="39"/>
      <c r="L27" s="39"/>
      <c r="M27" s="40"/>
      <c r="N27" s="40"/>
      <c r="O27" s="40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  <c r="AA27" s="2"/>
      <c r="AB27" s="1" t="s">
        <v>88</v>
      </c>
      <c r="AC27" s="4">
        <f>SUM(N4:N20)</f>
        <v>0</v>
      </c>
      <c r="AD27" s="27"/>
      <c r="AE27" s="42" t="s">
        <v>89</v>
      </c>
      <c r="AF27" s="43">
        <f>100-AG25</f>
        <v>59.45</v>
      </c>
      <c r="AG27" s="44">
        <f> if((AF22 +AF23 + AF24 + AF25 + AF26 + AF27) &gt; 100, 100, (AF22 +AF23 + AF24 + AF25 + AF26 + AF27))</f>
        <v>100</v>
      </c>
      <c r="AH27" s="45" t="str">
        <f t="shared" si="2"/>
        <v>55.56 - 100</v>
      </c>
      <c r="AI27" s="2"/>
    </row>
    <row r="28">
      <c r="A28" s="7" t="s">
        <v>33</v>
      </c>
      <c r="B28" s="1"/>
      <c r="C28" s="1"/>
      <c r="D28" s="1"/>
      <c r="E28" s="12"/>
      <c r="F28" s="1"/>
      <c r="G28" s="1"/>
      <c r="H28" s="1"/>
      <c r="I28" s="2"/>
      <c r="J28" s="2"/>
      <c r="K28" s="46">
        <v>26.0</v>
      </c>
      <c r="L28" s="40"/>
      <c r="M28" s="46">
        <v>1.0</v>
      </c>
      <c r="N28" s="40"/>
      <c r="O28" s="40"/>
      <c r="P28" s="2"/>
      <c r="Q28" s="2"/>
      <c r="R28" s="2"/>
      <c r="S28" s="2"/>
      <c r="T28" s="2"/>
      <c r="U28" s="2"/>
      <c r="V28" s="2"/>
      <c r="W28" s="2"/>
      <c r="X28" s="2"/>
      <c r="Y28" s="2"/>
      <c r="Z28" s="33"/>
      <c r="AA28" s="2"/>
      <c r="AB28" s="1" t="s">
        <v>90</v>
      </c>
      <c r="AC28" s="4">
        <f>Sum(I4:J20)+ SUM(I26:J42)</f>
        <v>23</v>
      </c>
      <c r="AD28" s="2"/>
      <c r="AE28" s="2"/>
      <c r="AF28" s="2"/>
      <c r="AG28" s="2"/>
      <c r="AH28" s="2"/>
      <c r="AI28" s="2"/>
    </row>
    <row r="29">
      <c r="A29" s="7" t="s">
        <v>36</v>
      </c>
      <c r="B29" s="1"/>
      <c r="C29" s="1"/>
      <c r="D29" s="2"/>
      <c r="E29" s="2"/>
      <c r="F29" s="38">
        <v>3.0</v>
      </c>
      <c r="G29" s="2"/>
      <c r="H29" s="2"/>
      <c r="I29" s="2"/>
      <c r="J29" s="2"/>
      <c r="K29" s="40"/>
      <c r="L29" s="39"/>
      <c r="M29" s="40"/>
      <c r="N29" s="40"/>
      <c r="O29" s="40"/>
      <c r="P29" s="2"/>
      <c r="Q29" s="13"/>
      <c r="R29" s="2"/>
      <c r="S29" s="2"/>
      <c r="T29" s="2"/>
      <c r="U29" s="2"/>
      <c r="V29" s="2"/>
      <c r="W29" s="2"/>
      <c r="X29" s="2"/>
      <c r="Y29" s="2"/>
      <c r="Z29" s="33"/>
      <c r="AA29" s="2"/>
      <c r="AB29" s="2" t="s">
        <v>16</v>
      </c>
      <c r="AC29" s="4">
        <f>Sum(P4:P20)+ SUM(P26:P42)+ if(AF6=TRUE, 'Consumables List'!M25, 0)+ if(AF7=TRUE, 'Raid Buffs'!M24, 0)</f>
        <v>0</v>
      </c>
      <c r="AD29" s="2"/>
      <c r="AE29" s="2"/>
      <c r="AF29" s="2"/>
      <c r="AG29" s="2"/>
      <c r="AH29" s="2"/>
      <c r="AI29" s="2"/>
    </row>
    <row r="30">
      <c r="A30" s="7" t="s">
        <v>39</v>
      </c>
      <c r="B30" s="1"/>
      <c r="C30" s="38"/>
      <c r="D30" s="38">
        <v>4.0</v>
      </c>
      <c r="E30" s="12">
        <v>4.0</v>
      </c>
      <c r="F30" s="38">
        <v>4.0</v>
      </c>
      <c r="G30" s="38">
        <v>4.0</v>
      </c>
      <c r="H30" s="2"/>
      <c r="I30" s="2"/>
      <c r="J30" s="2"/>
      <c r="K30" s="40"/>
      <c r="L30" s="40"/>
      <c r="M30" s="40"/>
      <c r="N30" s="40"/>
      <c r="O30" s="40"/>
      <c r="P30" s="2"/>
      <c r="Q30" s="2"/>
      <c r="R30" s="2"/>
      <c r="S30" s="2"/>
      <c r="T30" s="2"/>
      <c r="U30" s="2"/>
      <c r="V30" s="2"/>
      <c r="W30" s="2"/>
      <c r="X30" s="2"/>
      <c r="Y30" s="2"/>
      <c r="Z30" s="33"/>
      <c r="AA30" s="2"/>
      <c r="AB30" s="2"/>
      <c r="AC30" s="2"/>
      <c r="AD30" s="2"/>
      <c r="AE30" s="2"/>
      <c r="AF30" s="2"/>
      <c r="AG30" s="2"/>
      <c r="AH30" s="2"/>
      <c r="AI30" s="2"/>
    </row>
    <row r="31">
      <c r="A31" s="7" t="s">
        <v>42</v>
      </c>
      <c r="B31" s="1"/>
      <c r="C31" s="1"/>
      <c r="D31" s="1"/>
      <c r="E31" s="13"/>
      <c r="F31" s="38">
        <v>7.0</v>
      </c>
      <c r="G31" s="1"/>
      <c r="H31" s="1"/>
      <c r="I31" s="1"/>
      <c r="J31" s="2"/>
      <c r="K31" s="40"/>
      <c r="L31" s="40"/>
      <c r="M31" s="40"/>
      <c r="N31" s="40"/>
      <c r="O31" s="40"/>
      <c r="P31" s="2"/>
      <c r="Q31" s="2"/>
      <c r="R31" s="2"/>
      <c r="S31" s="2"/>
      <c r="T31" s="2"/>
      <c r="U31" s="2"/>
      <c r="V31" s="2"/>
      <c r="W31" s="2"/>
      <c r="X31" s="2"/>
      <c r="Y31" s="2"/>
      <c r="Z31" s="33"/>
      <c r="AA31" s="2"/>
      <c r="AB31" s="2"/>
      <c r="AC31" s="2"/>
      <c r="AD31" s="2"/>
      <c r="AE31" s="2"/>
      <c r="AF31" s="2"/>
      <c r="AG31" s="2"/>
      <c r="AH31" s="2"/>
      <c r="AI31" s="2"/>
    </row>
    <row r="32">
      <c r="A32" s="7" t="s">
        <v>45</v>
      </c>
      <c r="B32" s="1"/>
      <c r="C32" s="1"/>
      <c r="D32" s="1"/>
      <c r="E32" s="1"/>
      <c r="F32" s="38">
        <v>15.0</v>
      </c>
      <c r="G32" s="2"/>
      <c r="H32" s="1"/>
      <c r="I32" s="2"/>
      <c r="J32" s="2"/>
      <c r="K32" s="40"/>
      <c r="L32" s="40"/>
      <c r="M32" s="39"/>
      <c r="N32" s="40"/>
      <c r="O32" s="40"/>
      <c r="P32" s="2"/>
      <c r="Q32" s="2"/>
      <c r="R32" s="2"/>
      <c r="S32" s="2"/>
      <c r="T32" s="2"/>
      <c r="U32" s="2"/>
      <c r="V32" s="2"/>
      <c r="W32" s="2"/>
      <c r="X32" s="2"/>
      <c r="Y32" s="2"/>
      <c r="Z32" s="33"/>
      <c r="AA32" s="2"/>
      <c r="AB32" s="1"/>
      <c r="AC32" s="2"/>
      <c r="AD32" s="2"/>
      <c r="AE32" s="2"/>
      <c r="AF32" s="2"/>
      <c r="AG32" s="2"/>
      <c r="AH32" s="2"/>
      <c r="AI32" s="2"/>
    </row>
    <row r="33">
      <c r="A33" s="7" t="s">
        <v>48</v>
      </c>
      <c r="B33" s="1"/>
      <c r="C33" s="1"/>
      <c r="D33" s="1"/>
      <c r="E33" s="1"/>
      <c r="F33" s="38">
        <v>6.0</v>
      </c>
      <c r="G33" s="2"/>
      <c r="H33" s="2"/>
      <c r="I33" s="2"/>
      <c r="J33" s="2"/>
      <c r="K33" s="40"/>
      <c r="L33" s="39"/>
      <c r="M33" s="40"/>
      <c r="N33" s="40"/>
      <c r="O33" s="40"/>
      <c r="P33" s="2"/>
      <c r="Q33" s="2"/>
      <c r="R33" s="2"/>
      <c r="S33" s="2"/>
      <c r="T33" s="2"/>
      <c r="U33" s="2"/>
      <c r="V33" s="2"/>
      <c r="W33" s="2"/>
      <c r="X33" s="2"/>
      <c r="Y33" s="2"/>
      <c r="Z33" s="33"/>
      <c r="AA33" s="2"/>
      <c r="AB33" s="24" t="s">
        <v>91</v>
      </c>
      <c r="AC33" s="13">
        <f>Sum(V4:V20)+ SUM(V26:V42)</f>
        <v>0</v>
      </c>
      <c r="AD33" s="2"/>
      <c r="AE33" s="2"/>
      <c r="AF33" s="2"/>
      <c r="AG33" s="2"/>
      <c r="AH33" s="2"/>
      <c r="AI33" s="2"/>
    </row>
    <row r="34">
      <c r="A34" s="7" t="s">
        <v>51</v>
      </c>
      <c r="B34" s="47"/>
      <c r="C34" s="1"/>
      <c r="D34" s="1"/>
      <c r="E34" s="13"/>
      <c r="F34" s="38">
        <v>8.0</v>
      </c>
      <c r="G34" s="1"/>
      <c r="H34" s="1"/>
      <c r="I34" s="2"/>
      <c r="J34" s="13"/>
      <c r="K34" s="40"/>
      <c r="L34" s="40"/>
      <c r="M34" s="40"/>
      <c r="N34" s="40"/>
      <c r="O34" s="40"/>
      <c r="P34" s="2"/>
      <c r="Q34" s="2"/>
      <c r="R34" s="2"/>
      <c r="S34" s="2"/>
      <c r="T34" s="1"/>
      <c r="U34" s="13"/>
      <c r="V34" s="2"/>
      <c r="W34" s="2"/>
      <c r="X34" s="2"/>
      <c r="Y34" s="2"/>
      <c r="Z34" s="33"/>
      <c r="AA34" s="2"/>
      <c r="AB34" s="24" t="s">
        <v>92</v>
      </c>
      <c r="AC34" s="13">
        <f>Sum(W4:W20)+ SUM(W26:W42)</f>
        <v>0</v>
      </c>
      <c r="AD34" s="2"/>
      <c r="AE34" s="2"/>
      <c r="AF34" s="2"/>
      <c r="AG34" s="2"/>
      <c r="AH34" s="2"/>
      <c r="AI34" s="2"/>
    </row>
    <row r="35">
      <c r="A35" s="7" t="s">
        <v>54</v>
      </c>
      <c r="B35" s="1"/>
      <c r="C35" s="1"/>
      <c r="D35" s="1"/>
      <c r="E35" s="13"/>
      <c r="F35" s="38">
        <v>7.0</v>
      </c>
      <c r="G35" s="2"/>
      <c r="H35" s="2"/>
      <c r="I35" s="2"/>
      <c r="J35" s="2"/>
      <c r="K35" s="40"/>
      <c r="L35" s="40"/>
      <c r="M35" s="40"/>
      <c r="N35" s="40"/>
      <c r="O35" s="40"/>
      <c r="P35" s="2"/>
      <c r="Q35" s="2"/>
      <c r="R35" s="2"/>
      <c r="S35" s="2"/>
      <c r="T35" s="2"/>
      <c r="U35" s="2"/>
      <c r="V35" s="2"/>
      <c r="W35" s="2"/>
      <c r="X35" s="2"/>
      <c r="Y35" s="2"/>
      <c r="Z35" s="33"/>
      <c r="AA35" s="2"/>
      <c r="AB35" s="24" t="s">
        <v>93</v>
      </c>
      <c r="AC35" s="13">
        <f>Sum(X4:X20)+ SUM(X26:X42)</f>
        <v>0</v>
      </c>
      <c r="AD35" s="2"/>
      <c r="AE35" s="2"/>
      <c r="AF35" s="2"/>
      <c r="AG35" s="2"/>
      <c r="AH35" s="2"/>
      <c r="AI35" s="2"/>
    </row>
    <row r="36">
      <c r="A36" s="7" t="s">
        <v>58</v>
      </c>
      <c r="B36" s="1"/>
      <c r="C36" s="2"/>
      <c r="D36" s="1"/>
      <c r="E36" s="1"/>
      <c r="F36" s="2"/>
      <c r="G36" s="1"/>
      <c r="H36" s="2"/>
      <c r="I36" s="2"/>
      <c r="J36" s="2"/>
      <c r="K36" s="40"/>
      <c r="L36" s="39"/>
      <c r="M36" s="39"/>
      <c r="N36" s="40"/>
      <c r="O36" s="40"/>
      <c r="P36" s="1"/>
      <c r="Q36" s="2"/>
      <c r="R36" s="2"/>
      <c r="S36" s="2"/>
      <c r="T36" s="2"/>
      <c r="U36" s="2"/>
      <c r="V36" s="2"/>
      <c r="W36" s="2"/>
      <c r="X36" s="2"/>
      <c r="Y36" s="2"/>
      <c r="Z36" s="33"/>
      <c r="AA36" s="2"/>
      <c r="AB36" s="24" t="s">
        <v>94</v>
      </c>
      <c r="AC36" s="13">
        <f>Sum(Y4:Y20)+ SUM(Y26:Y42)</f>
        <v>0</v>
      </c>
      <c r="AD36" s="2"/>
      <c r="AE36" s="2"/>
      <c r="AF36" s="2"/>
      <c r="AG36" s="2"/>
      <c r="AH36" s="2"/>
      <c r="AI36" s="2"/>
    </row>
    <row r="37">
      <c r="A37" s="7" t="s">
        <v>60</v>
      </c>
      <c r="B37" s="1"/>
      <c r="C37" s="2"/>
      <c r="D37" s="2"/>
      <c r="E37" s="1"/>
      <c r="F37" s="2"/>
      <c r="G37" s="2"/>
      <c r="H37" s="2"/>
      <c r="I37" s="2"/>
      <c r="J37" s="2"/>
      <c r="K37" s="39"/>
      <c r="L37" s="40"/>
      <c r="M37" s="39"/>
      <c r="N37" s="40"/>
      <c r="O37" s="40"/>
      <c r="P37" s="2"/>
      <c r="Q37" s="2"/>
      <c r="R37" s="2"/>
      <c r="S37" s="2"/>
      <c r="T37" s="2"/>
      <c r="U37" s="2"/>
      <c r="V37" s="2"/>
      <c r="W37" s="2"/>
      <c r="X37" s="2"/>
      <c r="Y37" s="2"/>
      <c r="Z37" s="33"/>
      <c r="AA37" s="2"/>
      <c r="AB37" s="41" t="s">
        <v>95</v>
      </c>
      <c r="AC37" s="4">
        <f>Sum(Z4:Z20)+ SUM(Z26:Z42)</f>
        <v>0</v>
      </c>
      <c r="AD37" s="2"/>
      <c r="AE37" s="2"/>
      <c r="AF37" s="2"/>
      <c r="AG37" s="2"/>
      <c r="AH37" s="2"/>
      <c r="AI37" s="2"/>
    </row>
    <row r="38">
      <c r="A38" s="7" t="s">
        <v>62</v>
      </c>
      <c r="B38" s="1"/>
      <c r="C38" s="2"/>
      <c r="D38" s="2"/>
      <c r="E38" s="2"/>
      <c r="F38" s="2"/>
      <c r="G38" s="2"/>
      <c r="H38" s="2"/>
      <c r="I38" s="2"/>
      <c r="J38" s="2"/>
      <c r="K38" s="40"/>
      <c r="L38" s="40"/>
      <c r="M38" s="39"/>
      <c r="N38" s="40"/>
      <c r="O38" s="40"/>
      <c r="P38" s="2"/>
      <c r="Q38" s="2"/>
      <c r="R38" s="2"/>
      <c r="S38" s="2"/>
      <c r="T38" s="2"/>
      <c r="U38" s="2"/>
      <c r="V38" s="2"/>
      <c r="W38" s="2"/>
      <c r="X38" s="2"/>
      <c r="Y38" s="2"/>
      <c r="Z38" s="33"/>
      <c r="AA38" s="2"/>
      <c r="AB38" s="2"/>
      <c r="AC38" s="2"/>
      <c r="AD38" s="2"/>
      <c r="AE38" s="2"/>
      <c r="AF38" s="2"/>
      <c r="AG38" s="2"/>
      <c r="AH38" s="2"/>
      <c r="AI38" s="2"/>
    </row>
    <row r="39">
      <c r="A39" s="10" t="s">
        <v>64</v>
      </c>
      <c r="B39" s="1"/>
      <c r="C39" s="2"/>
      <c r="D39" s="2"/>
      <c r="E39" s="2"/>
      <c r="F39" s="2"/>
      <c r="G39" s="2"/>
      <c r="H39" s="2"/>
      <c r="I39" s="2"/>
      <c r="J39" s="2"/>
      <c r="K39" s="39"/>
      <c r="L39" s="40"/>
      <c r="M39" s="40"/>
      <c r="N39" s="40"/>
      <c r="O39" s="40"/>
      <c r="P39" s="2"/>
      <c r="Q39" s="2"/>
      <c r="R39" s="1"/>
      <c r="S39" s="2"/>
      <c r="T39" s="2"/>
      <c r="U39" s="2"/>
      <c r="V39" s="2"/>
      <c r="W39" s="2"/>
      <c r="X39" s="2"/>
      <c r="Y39" s="2"/>
      <c r="Z39" s="33"/>
      <c r="AA39" s="2"/>
      <c r="AB39" s="2"/>
      <c r="AC39" s="2"/>
      <c r="AD39" s="2"/>
      <c r="AE39" s="2"/>
      <c r="AF39" s="2"/>
      <c r="AG39" s="2"/>
      <c r="AH39" s="2"/>
      <c r="AI39" s="2"/>
    </row>
    <row r="40">
      <c r="A40" s="7" t="s">
        <v>67</v>
      </c>
      <c r="B40" s="1"/>
      <c r="C40" s="2"/>
      <c r="D40" s="2"/>
      <c r="E40" s="1"/>
      <c r="F40" s="2"/>
      <c r="G40" s="2"/>
      <c r="H40" s="2"/>
      <c r="I40" s="1"/>
      <c r="J40" s="2"/>
      <c r="K40" s="40"/>
      <c r="L40" s="40"/>
      <c r="M40" s="40"/>
      <c r="N40" s="40"/>
      <c r="O40" s="40"/>
      <c r="P40" s="2"/>
      <c r="Q40" s="2"/>
      <c r="R40" s="2"/>
      <c r="S40" s="2"/>
      <c r="T40" s="2"/>
      <c r="U40" s="2"/>
      <c r="V40" s="2"/>
      <c r="W40" s="2"/>
      <c r="X40" s="2"/>
      <c r="Y40" s="2"/>
      <c r="Z40" s="33"/>
      <c r="AA40" s="2"/>
      <c r="AB40" s="2"/>
      <c r="AC40" s="2"/>
      <c r="AD40" s="2"/>
      <c r="AE40" s="2"/>
      <c r="AF40" s="2"/>
      <c r="AG40" s="2"/>
      <c r="AH40" s="2"/>
      <c r="AI40" s="2"/>
    </row>
    <row r="41">
      <c r="A41" s="7" t="s">
        <v>69</v>
      </c>
      <c r="B41" s="1"/>
      <c r="C41" s="1"/>
      <c r="D41" s="2"/>
      <c r="E41" s="1"/>
      <c r="F41" s="2"/>
      <c r="G41" s="2"/>
      <c r="H41" s="2"/>
      <c r="I41" s="2"/>
      <c r="J41" s="2"/>
      <c r="K41" s="40"/>
      <c r="L41" s="40"/>
      <c r="M41" s="40"/>
      <c r="N41" s="40"/>
      <c r="O41" s="40"/>
      <c r="P41" s="2"/>
      <c r="Q41" s="2"/>
      <c r="R41" s="2"/>
      <c r="S41" s="4"/>
      <c r="T41" s="2"/>
      <c r="U41" s="2"/>
      <c r="V41" s="2"/>
      <c r="W41" s="1"/>
      <c r="X41" s="2"/>
      <c r="Y41" s="2"/>
      <c r="Z41" s="33"/>
      <c r="AA41" s="2"/>
      <c r="AB41" s="2"/>
      <c r="AC41" s="2"/>
      <c r="AD41" s="2"/>
      <c r="AE41" s="2"/>
      <c r="AF41" s="2"/>
      <c r="AG41" s="2"/>
      <c r="AH41" s="2"/>
      <c r="AI41" s="2"/>
    </row>
    <row r="42">
      <c r="A42" s="7" t="s">
        <v>70</v>
      </c>
      <c r="B42" s="6"/>
      <c r="C42" s="6"/>
      <c r="D42" s="6"/>
      <c r="E42" s="6"/>
      <c r="F42" s="6"/>
      <c r="G42" s="6"/>
      <c r="H42" s="6"/>
      <c r="I42" s="6"/>
      <c r="J42" s="6"/>
      <c r="K42" s="48"/>
      <c r="L42" s="48"/>
      <c r="M42" s="48"/>
      <c r="N42" s="48"/>
      <c r="O42" s="48"/>
      <c r="P42" s="6"/>
      <c r="Q42" s="6"/>
      <c r="R42" s="6"/>
      <c r="S42" s="6"/>
      <c r="T42" s="6"/>
      <c r="U42" s="6"/>
      <c r="V42" s="6"/>
      <c r="W42" s="6"/>
      <c r="X42" s="6"/>
      <c r="Y42" s="6"/>
      <c r="Z42" s="45"/>
      <c r="AA42" s="2"/>
      <c r="AB42" s="2"/>
      <c r="AC42" s="2"/>
      <c r="AD42" s="2"/>
      <c r="AE42" s="2"/>
      <c r="AF42" s="2"/>
      <c r="AG42" s="2"/>
      <c r="AH42" s="2"/>
      <c r="AI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</sheetData>
  <mergeCells count="4">
    <mergeCell ref="G1:O2"/>
    <mergeCell ref="AE4:AF4"/>
    <mergeCell ref="A22:C22"/>
    <mergeCell ref="G23:O24"/>
  </mergeCells>
  <hyperlinks>
    <hyperlink r:id="rId2" ref="B2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16" max="16" width="14.38"/>
  </cols>
  <sheetData>
    <row r="1">
      <c r="A1" s="49" t="s">
        <v>96</v>
      </c>
      <c r="B1" s="50" t="s">
        <v>3</v>
      </c>
      <c r="C1" s="49" t="s">
        <v>1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97</v>
      </c>
      <c r="K1" s="49" t="s">
        <v>11</v>
      </c>
      <c r="L1" s="49" t="s">
        <v>13</v>
      </c>
      <c r="M1" s="51" t="s">
        <v>16</v>
      </c>
      <c r="N1" s="51" t="s">
        <v>98</v>
      </c>
      <c r="O1" s="49" t="s">
        <v>99</v>
      </c>
      <c r="P1" s="51" t="s">
        <v>100</v>
      </c>
      <c r="Q1" s="49" t="s">
        <v>101</v>
      </c>
      <c r="R1" s="52" t="s">
        <v>102</v>
      </c>
      <c r="S1" s="52"/>
      <c r="T1" s="52"/>
      <c r="U1" s="52"/>
      <c r="V1" s="52"/>
      <c r="W1" s="52"/>
      <c r="X1" s="52"/>
      <c r="Y1" s="53"/>
      <c r="Z1" s="53"/>
      <c r="AA1" s="53"/>
      <c r="AB1" s="53"/>
    </row>
    <row r="2">
      <c r="A2" s="54" t="s">
        <v>103</v>
      </c>
      <c r="B2" s="53"/>
      <c r="C2" s="52">
        <v>1200.0</v>
      </c>
      <c r="D2" s="53"/>
      <c r="F2" s="53"/>
      <c r="G2" s="53"/>
      <c r="H2" s="53"/>
      <c r="I2" s="53"/>
      <c r="J2" s="53"/>
      <c r="K2" s="53"/>
      <c r="L2" s="53"/>
      <c r="M2" s="53"/>
      <c r="N2" s="52"/>
      <c r="O2" s="52">
        <v>69.0</v>
      </c>
      <c r="P2" s="55">
        <v>2.0</v>
      </c>
      <c r="Q2" s="56">
        <f t="shared" ref="Q2:Q10" si="1">O2/P2</f>
        <v>34.5</v>
      </c>
      <c r="R2" s="52" t="b">
        <v>0</v>
      </c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54" t="s">
        <v>104</v>
      </c>
      <c r="B3" s="52"/>
      <c r="C3" s="52"/>
      <c r="D3" s="52"/>
      <c r="E3" s="52"/>
      <c r="F3" s="52">
        <v>25.0</v>
      </c>
      <c r="G3" s="52"/>
      <c r="H3" s="52"/>
      <c r="I3" s="52"/>
      <c r="J3" s="52"/>
      <c r="K3" s="52"/>
      <c r="L3" s="52"/>
      <c r="M3" s="52"/>
      <c r="N3" s="53"/>
      <c r="O3" s="52">
        <v>11.0</v>
      </c>
      <c r="P3" s="52">
        <v>1.0</v>
      </c>
      <c r="Q3" s="57">
        <f t="shared" si="1"/>
        <v>11</v>
      </c>
      <c r="R3" s="52" t="b">
        <v>1</v>
      </c>
      <c r="S3" s="53"/>
      <c r="T3" s="53"/>
      <c r="U3" s="53"/>
      <c r="V3" s="53"/>
      <c r="W3" s="53"/>
      <c r="X3" s="53"/>
      <c r="Y3" s="53"/>
      <c r="Z3" s="53"/>
      <c r="AA3" s="53"/>
      <c r="AB3" s="53"/>
    </row>
    <row r="4">
      <c r="A4" s="54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3"/>
      <c r="O4" s="52">
        <v>12.0</v>
      </c>
      <c r="P4" s="52">
        <v>1.0</v>
      </c>
      <c r="Q4" s="57">
        <f t="shared" si="1"/>
        <v>12</v>
      </c>
      <c r="R4" s="52" t="b">
        <v>0</v>
      </c>
      <c r="S4" s="53"/>
      <c r="T4" s="53"/>
      <c r="U4" s="53"/>
      <c r="V4" s="53"/>
      <c r="W4" s="53"/>
      <c r="X4" s="53"/>
      <c r="Y4" s="53"/>
      <c r="Z4" s="53"/>
      <c r="AA4" s="53"/>
      <c r="AB4" s="53"/>
    </row>
    <row r="5">
      <c r="A5" s="54" t="s">
        <v>105</v>
      </c>
      <c r="B5" s="52"/>
      <c r="C5" s="52"/>
      <c r="D5" s="52"/>
      <c r="E5" s="52"/>
      <c r="F5" s="52">
        <v>25.0</v>
      </c>
      <c r="G5" s="52"/>
      <c r="H5" s="52"/>
      <c r="I5" s="52"/>
      <c r="J5" s="52"/>
      <c r="K5" s="52"/>
      <c r="L5" s="52">
        <v>2.0</v>
      </c>
      <c r="M5" s="52"/>
      <c r="N5" s="53"/>
      <c r="O5" s="52">
        <v>3.5</v>
      </c>
      <c r="P5" s="52">
        <v>1.0</v>
      </c>
      <c r="Q5" s="57">
        <f t="shared" si="1"/>
        <v>3.5</v>
      </c>
      <c r="R5" s="52" t="b">
        <v>1</v>
      </c>
      <c r="S5" s="53"/>
      <c r="T5" s="53"/>
      <c r="U5" s="53"/>
      <c r="V5" s="53"/>
      <c r="W5" s="53"/>
      <c r="X5" s="53"/>
      <c r="Y5" s="53"/>
      <c r="Z5" s="53"/>
      <c r="AA5" s="53"/>
      <c r="AB5" s="53"/>
    </row>
    <row r="6">
      <c r="A6" s="54" t="s">
        <v>106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>
        <v>12.0</v>
      </c>
      <c r="N6" s="53"/>
      <c r="O6" s="52">
        <v>2.5</v>
      </c>
      <c r="P6" s="52">
        <v>1.0</v>
      </c>
      <c r="Q6" s="57">
        <f t="shared" si="1"/>
        <v>2.5</v>
      </c>
      <c r="R6" s="52" t="b">
        <v>0</v>
      </c>
      <c r="S6" s="53"/>
      <c r="T6" s="53"/>
      <c r="U6" s="53"/>
      <c r="V6" s="53"/>
      <c r="W6" s="53"/>
      <c r="X6" s="53"/>
      <c r="Y6" s="53"/>
      <c r="Z6" s="53"/>
      <c r="AA6" s="53"/>
      <c r="AB6" s="53"/>
    </row>
    <row r="7">
      <c r="A7" s="54" t="s">
        <v>107</v>
      </c>
      <c r="B7" s="52"/>
      <c r="C7" s="52">
        <v>120.0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  <c r="O7" s="52">
        <v>1.0</v>
      </c>
      <c r="P7" s="52">
        <v>1.0</v>
      </c>
      <c r="Q7" s="57">
        <f t="shared" si="1"/>
        <v>1</v>
      </c>
      <c r="R7" s="52" t="b">
        <v>0</v>
      </c>
      <c r="S7" s="53"/>
      <c r="T7" s="53"/>
      <c r="U7" s="53"/>
      <c r="V7" s="53"/>
      <c r="W7" s="53"/>
      <c r="X7" s="53"/>
      <c r="Y7" s="53"/>
      <c r="Z7" s="53"/>
      <c r="AA7" s="53"/>
      <c r="AB7" s="53"/>
    </row>
    <row r="8">
      <c r="A8" s="54" t="s">
        <v>108</v>
      </c>
      <c r="B8" s="52">
        <v>450.0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>
        <v>1.3</v>
      </c>
      <c r="P8" s="52">
        <v>1.0</v>
      </c>
      <c r="Q8" s="57">
        <f t="shared" si="1"/>
        <v>1.3</v>
      </c>
      <c r="R8" s="52" t="b">
        <v>0</v>
      </c>
      <c r="S8" s="53"/>
      <c r="T8" s="53"/>
      <c r="U8" s="53"/>
      <c r="V8" s="53"/>
      <c r="W8" s="53"/>
      <c r="X8" s="53"/>
      <c r="Y8" s="53"/>
      <c r="Z8" s="53"/>
      <c r="AA8" s="53"/>
      <c r="AB8" s="53"/>
    </row>
    <row r="9">
      <c r="A9" s="54" t="s">
        <v>109</v>
      </c>
      <c r="B9" s="52"/>
      <c r="C9" s="52"/>
      <c r="D9" s="52">
        <v>25.0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>
        <v>1.1</v>
      </c>
      <c r="P9" s="52">
        <v>1.0</v>
      </c>
      <c r="Q9" s="57">
        <f t="shared" si="1"/>
        <v>1.1</v>
      </c>
      <c r="R9" s="52" t="b">
        <v>0</v>
      </c>
      <c r="S9" s="53"/>
      <c r="T9" s="53"/>
      <c r="U9" s="53"/>
      <c r="V9" s="53"/>
      <c r="W9" s="53"/>
      <c r="X9" s="53"/>
      <c r="Y9" s="53"/>
      <c r="Z9" s="53"/>
      <c r="AA9" s="53"/>
      <c r="AB9" s="53"/>
    </row>
    <row r="10">
      <c r="A10" s="54" t="s">
        <v>110</v>
      </c>
      <c r="B10" s="52"/>
      <c r="C10" s="52"/>
      <c r="D10" s="52"/>
      <c r="E10" s="52"/>
      <c r="F10" s="52"/>
      <c r="G10" s="52"/>
      <c r="H10" s="52"/>
      <c r="I10" s="52"/>
      <c r="J10" s="52"/>
      <c r="K10" s="52">
        <v>35.0</v>
      </c>
      <c r="L10" s="52"/>
      <c r="M10" s="52"/>
      <c r="N10" s="52"/>
      <c r="O10" s="52">
        <v>4.0</v>
      </c>
      <c r="P10" s="52">
        <v>0.334</v>
      </c>
      <c r="Q10" s="58">
        <f t="shared" si="1"/>
        <v>11.9760479</v>
      </c>
      <c r="R10" s="52" t="b">
        <v>0</v>
      </c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>
      <c r="A11" s="54" t="s">
        <v>111</v>
      </c>
      <c r="B11" s="52"/>
      <c r="C11" s="52"/>
      <c r="D11" s="52"/>
      <c r="E11" s="52"/>
      <c r="F11" s="52"/>
      <c r="G11" s="52"/>
      <c r="H11" s="52"/>
      <c r="I11" s="52">
        <v>15.0</v>
      </c>
      <c r="J11" s="52">
        <v>2.0</v>
      </c>
      <c r="K11" s="52"/>
      <c r="L11" s="52"/>
      <c r="M11" s="52"/>
      <c r="N11" s="52"/>
      <c r="O11" s="52">
        <v>9.0</v>
      </c>
      <c r="P11" s="52">
        <v>1.0</v>
      </c>
      <c r="Q11" s="57"/>
      <c r="R11" s="52" t="b">
        <v>0</v>
      </c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>
      <c r="A12" s="54" t="s">
        <v>112</v>
      </c>
      <c r="B12" s="52"/>
      <c r="C12" s="52"/>
      <c r="D12" s="52"/>
      <c r="E12" s="52"/>
      <c r="F12" s="52"/>
      <c r="G12" s="52"/>
      <c r="H12" s="52"/>
      <c r="I12" s="52">
        <v>35.0</v>
      </c>
      <c r="J12" s="52"/>
      <c r="K12" s="52"/>
      <c r="L12" s="52"/>
      <c r="M12" s="52"/>
      <c r="N12" s="52"/>
      <c r="O12" s="52">
        <v>1.8</v>
      </c>
      <c r="P12" s="52">
        <v>1.0</v>
      </c>
      <c r="Q12" s="57">
        <f>O12/P12</f>
        <v>1.8</v>
      </c>
      <c r="R12" s="52" t="b">
        <v>1</v>
      </c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>
      <c r="A13" s="54" t="s">
        <v>113</v>
      </c>
      <c r="B13" s="52"/>
      <c r="C13" s="52"/>
      <c r="D13" s="52"/>
      <c r="E13" s="52"/>
      <c r="F13" s="52"/>
      <c r="G13" s="52"/>
      <c r="H13" s="52"/>
      <c r="I13" s="52">
        <v>35.0</v>
      </c>
      <c r="J13" s="52"/>
      <c r="K13" s="52"/>
      <c r="L13" s="52"/>
      <c r="M13" s="52"/>
      <c r="N13" s="52"/>
      <c r="O13" s="52">
        <v>5.0</v>
      </c>
      <c r="P13" s="52">
        <v>0.334</v>
      </c>
      <c r="Q13" s="57"/>
      <c r="R13" s="52" t="b">
        <v>0</v>
      </c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>
      <c r="A14" s="54" t="s">
        <v>114</v>
      </c>
      <c r="B14" s="52"/>
      <c r="C14" s="52"/>
      <c r="D14" s="52"/>
      <c r="E14" s="52">
        <v>25.0</v>
      </c>
      <c r="F14" s="52"/>
      <c r="G14" s="52"/>
      <c r="H14" s="52"/>
      <c r="I14" s="52"/>
      <c r="J14" s="52"/>
      <c r="K14" s="52"/>
      <c r="L14" s="52"/>
      <c r="M14" s="52"/>
      <c r="N14" s="52"/>
      <c r="O14" s="52">
        <v>1.5</v>
      </c>
      <c r="P14" s="52">
        <v>0.25</v>
      </c>
      <c r="Q14" s="57">
        <f t="shared" ref="Q14:Q20" si="2">O14/P14</f>
        <v>6</v>
      </c>
      <c r="R14" s="52" t="b">
        <v>0</v>
      </c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>
      <c r="A15" s="54" t="s">
        <v>115</v>
      </c>
      <c r="B15" s="52"/>
      <c r="C15" s="52"/>
      <c r="D15" s="52"/>
      <c r="E15" s="52">
        <v>15.0</v>
      </c>
      <c r="F15" s="52"/>
      <c r="G15" s="52"/>
      <c r="H15" s="52"/>
      <c r="I15" s="52"/>
      <c r="J15" s="52"/>
      <c r="K15" s="52"/>
      <c r="L15" s="52"/>
      <c r="M15" s="52"/>
      <c r="N15" s="52"/>
      <c r="O15" s="52">
        <v>0.3</v>
      </c>
      <c r="P15" s="52">
        <v>0.25</v>
      </c>
      <c r="Q15" s="57">
        <f t="shared" si="2"/>
        <v>1.2</v>
      </c>
      <c r="R15" s="52" t="b">
        <v>0</v>
      </c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>
      <c r="A16" s="54" t="s">
        <v>116</v>
      </c>
      <c r="B16" s="52"/>
      <c r="C16" s="52"/>
      <c r="D16" s="52"/>
      <c r="E16" s="52">
        <v>50.0</v>
      </c>
      <c r="F16" s="52"/>
      <c r="G16" s="52"/>
      <c r="H16" s="52">
        <v>50.0</v>
      </c>
      <c r="I16" s="52"/>
      <c r="J16" s="52"/>
      <c r="K16" s="52"/>
      <c r="L16" s="52"/>
      <c r="M16" s="52"/>
      <c r="N16" s="53"/>
      <c r="O16" s="52">
        <v>2.0</v>
      </c>
      <c r="P16" s="52">
        <v>2.0</v>
      </c>
      <c r="Q16" s="57">
        <f t="shared" si="2"/>
        <v>1</v>
      </c>
      <c r="R16" s="52" t="b">
        <v>0</v>
      </c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>
      <c r="A17" s="54" t="s">
        <v>117</v>
      </c>
      <c r="B17" s="52"/>
      <c r="C17" s="52"/>
      <c r="D17" s="52"/>
      <c r="E17" s="52"/>
      <c r="F17" s="52">
        <v>17.0</v>
      </c>
      <c r="G17" s="52"/>
      <c r="H17" s="52"/>
      <c r="I17" s="52"/>
      <c r="J17" s="52"/>
      <c r="K17" s="52"/>
      <c r="L17" s="52"/>
      <c r="M17" s="52"/>
      <c r="N17" s="53"/>
      <c r="O17" s="52">
        <v>0.4</v>
      </c>
      <c r="P17" s="52">
        <v>0.25</v>
      </c>
      <c r="Q17" s="57">
        <f t="shared" si="2"/>
        <v>1.6</v>
      </c>
      <c r="R17" s="52" t="b">
        <v>1</v>
      </c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>
      <c r="A18" s="54" t="s">
        <v>118</v>
      </c>
      <c r="B18" s="52"/>
      <c r="C18" s="52"/>
      <c r="D18" s="52"/>
      <c r="E18" s="52"/>
      <c r="F18" s="52">
        <v>17.0</v>
      </c>
      <c r="G18" s="52"/>
      <c r="H18" s="52"/>
      <c r="I18" s="52"/>
      <c r="J18" s="52"/>
      <c r="K18" s="52"/>
      <c r="L18" s="52"/>
      <c r="M18" s="52"/>
      <c r="N18" s="52"/>
      <c r="O18" s="52">
        <v>2.7</v>
      </c>
      <c r="P18" s="52">
        <v>1.0</v>
      </c>
      <c r="Q18" s="57">
        <f t="shared" si="2"/>
        <v>2.7</v>
      </c>
      <c r="R18" s="52" t="b">
        <v>1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>
      <c r="A19" s="54" t="s">
        <v>119</v>
      </c>
      <c r="B19" s="52"/>
      <c r="C19" s="52"/>
      <c r="D19" s="52"/>
      <c r="E19" s="52"/>
      <c r="F19" s="52"/>
      <c r="G19" s="52"/>
      <c r="H19" s="52"/>
      <c r="I19" s="52"/>
      <c r="J19" s="52"/>
      <c r="K19" s="52">
        <v>40.0</v>
      </c>
      <c r="L19" s="52"/>
      <c r="M19" s="52"/>
      <c r="N19" s="52"/>
      <c r="O19" s="52">
        <v>5.5</v>
      </c>
      <c r="P19" s="52">
        <v>0.5</v>
      </c>
      <c r="Q19" s="57">
        <f t="shared" si="2"/>
        <v>11</v>
      </c>
      <c r="R19" s="52" t="b">
        <v>0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>
      <c r="A20" s="54" t="s">
        <v>120</v>
      </c>
      <c r="B20" s="52"/>
      <c r="C20" s="52"/>
      <c r="D20" s="52">
        <v>30.0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>
        <v>0.6</v>
      </c>
      <c r="P20" s="52">
        <v>0.5</v>
      </c>
      <c r="Q20" s="57">
        <f t="shared" si="2"/>
        <v>1.2</v>
      </c>
      <c r="R20" s="52" t="b">
        <v>0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>
      <c r="A21" s="54" t="s">
        <v>121</v>
      </c>
      <c r="B21" s="52"/>
      <c r="C21" s="52"/>
      <c r="D21" s="52"/>
      <c r="E21" s="52"/>
      <c r="F21" s="52">
        <v>10.0</v>
      </c>
      <c r="G21" s="52"/>
      <c r="H21" s="52"/>
      <c r="I21" s="52"/>
      <c r="J21" s="52"/>
      <c r="K21" s="52"/>
      <c r="L21" s="52"/>
      <c r="M21" s="52"/>
      <c r="N21" s="53"/>
      <c r="O21" s="53"/>
      <c r="P21" s="53"/>
      <c r="Q21" s="59"/>
      <c r="R21" s="52" t="b">
        <v>1</v>
      </c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>
      <c r="A22" s="54" t="s">
        <v>122</v>
      </c>
      <c r="B22" s="52"/>
      <c r="C22" s="52"/>
      <c r="D22" s="52"/>
      <c r="E22" s="52"/>
      <c r="F22" s="52"/>
      <c r="G22" s="52"/>
      <c r="H22" s="52"/>
      <c r="I22" s="52">
        <v>150.0</v>
      </c>
      <c r="J22" s="52"/>
      <c r="K22" s="52"/>
      <c r="L22" s="52"/>
      <c r="M22" s="52"/>
      <c r="N22" s="53"/>
      <c r="O22" s="53"/>
      <c r="P22" s="53"/>
      <c r="Q22" s="59"/>
      <c r="R22" s="52" t="b">
        <v>1</v>
      </c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53"/>
      <c r="P23" s="53"/>
      <c r="Q23" s="59"/>
      <c r="R23" s="52" t="b">
        <v>0</v>
      </c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2"/>
      <c r="R24" s="53" t="b">
        <v>0</v>
      </c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>
      <c r="A25" s="52" t="s">
        <v>123</v>
      </c>
      <c r="B25" s="53">
        <f>SUMIF(R2:R1004,TRUE,B2:B1004)</f>
        <v>0</v>
      </c>
      <c r="C25" s="53">
        <f>SUMIF(R2:R1004,TRUE,C2:C1004)</f>
        <v>0</v>
      </c>
      <c r="D25" s="53">
        <f>SUMIF(R2:R1004,TRUE,D2:D1004)</f>
        <v>0</v>
      </c>
      <c r="E25" s="53">
        <f>SUMIF(R2:R1004,TRUE,E2:E1004)</f>
        <v>0</v>
      </c>
      <c r="F25" s="53">
        <f>SUMIF(R2:R1004,TRUE,F2:F1004)</f>
        <v>94</v>
      </c>
      <c r="G25" s="53">
        <f>SUMIF(R2:R1004,TRUE,G2:G1004)</f>
        <v>0</v>
      </c>
      <c r="H25" s="53">
        <f>SUMIF(R2:R1004,TRUE,H2:H1004)</f>
        <v>0</v>
      </c>
      <c r="I25" s="53">
        <f>SUMIF(R2:R1004,TRUE,I2:I1004)</f>
        <v>185</v>
      </c>
      <c r="J25" s="53">
        <f t="shared" ref="J25:K25" si="3">SUMIF(Q2:Q1004,TRUE,J2:J1004)</f>
        <v>0</v>
      </c>
      <c r="K25" s="53">
        <f t="shared" si="3"/>
        <v>0</v>
      </c>
      <c r="L25" s="53">
        <f>SUMIF(R2:R1004,TRUE,L2:L1004)</f>
        <v>2</v>
      </c>
      <c r="M25" s="53">
        <f>SUMIF(R2:R1004,TRUE,M2:M1004)</f>
        <v>0</v>
      </c>
      <c r="N25" s="53">
        <f>SUMIF(R2:R1004,TRUE,N2:N1004)</f>
        <v>0</v>
      </c>
      <c r="O25" s="53">
        <f>SUMIF(R2:R1004,TRUE,O2:O1004)</f>
        <v>19.4</v>
      </c>
      <c r="P25" s="53"/>
      <c r="Q25" s="63">
        <f>SUMIF(R2:R1004,TRUE,Q2:Q1004)</f>
        <v>20.6</v>
      </c>
      <c r="R25" s="53" t="b">
        <v>0</v>
      </c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2"/>
      <c r="R26" s="53" t="b">
        <v>0</v>
      </c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>
      <c r="A27" s="52" t="s">
        <v>57</v>
      </c>
      <c r="B27" s="53">
        <f>COUNTIF(R2:R24, TRUE)</f>
        <v>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 t="b">
        <v>0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r="28"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 t="b">
        <v>0</v>
      </c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 t="b">
        <v>0</v>
      </c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 t="b">
        <v>0</v>
      </c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 t="b">
        <v>0</v>
      </c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 t="b">
        <v>0</v>
      </c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 t="b">
        <v>0</v>
      </c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 t="b">
        <v>0</v>
      </c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 t="b">
        <v>0</v>
      </c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 t="b">
        <v>0</v>
      </c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 t="b">
        <v>0</v>
      </c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 t="b">
        <v>0</v>
      </c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 t="b">
        <v>0</v>
      </c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 t="b">
        <v>0</v>
      </c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 t="b">
        <v>0</v>
      </c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 t="b">
        <v>0</v>
      </c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 t="b">
        <v>0</v>
      </c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 t="b">
        <v>0</v>
      </c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 t="b">
        <v>0</v>
      </c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 t="b">
        <v>0</v>
      </c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 t="b">
        <v>0</v>
      </c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 t="b">
        <v>0</v>
      </c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 t="b">
        <v>0</v>
      </c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 t="b">
        <v>0</v>
      </c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 t="b">
        <v>0</v>
      </c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 t="b">
        <v>0</v>
      </c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 t="b">
        <v>0</v>
      </c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 t="b">
        <v>0</v>
      </c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 t="b">
        <v>0</v>
      </c>
      <c r="S55" s="53"/>
      <c r="T55" s="53"/>
      <c r="U55" s="53"/>
      <c r="V55" s="53"/>
      <c r="W55" s="53"/>
      <c r="X55" s="53"/>
      <c r="Y55" s="53"/>
      <c r="Z55" s="53"/>
      <c r="AA55" s="53"/>
      <c r="AB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 t="b">
        <v>0</v>
      </c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 t="b">
        <v>0</v>
      </c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 t="b">
        <v>0</v>
      </c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 t="b">
        <v>0</v>
      </c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 t="b">
        <v>0</v>
      </c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 t="b">
        <v>0</v>
      </c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 t="b">
        <v>0</v>
      </c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 t="b">
        <v>0</v>
      </c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 t="b">
        <v>0</v>
      </c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 t="b">
        <v>0</v>
      </c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 t="b">
        <v>0</v>
      </c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 t="b">
        <v>0</v>
      </c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 t="b">
        <v>0</v>
      </c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 t="b">
        <v>0</v>
      </c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 t="b">
        <v>0</v>
      </c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 t="b">
        <v>0</v>
      </c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 t="b">
        <v>0</v>
      </c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 t="b">
        <v>0</v>
      </c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 t="b">
        <v>0</v>
      </c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 t="b">
        <v>0</v>
      </c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 t="b">
        <v>0</v>
      </c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 t="b">
        <v>0</v>
      </c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 t="b">
        <v>0</v>
      </c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 t="b">
        <v>0</v>
      </c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 t="b">
        <v>0</v>
      </c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 t="b">
        <v>0</v>
      </c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 t="b">
        <v>0</v>
      </c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 t="b">
        <v>0</v>
      </c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 t="b">
        <v>0</v>
      </c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 t="b">
        <v>0</v>
      </c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 t="b">
        <v>0</v>
      </c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 t="b">
        <v>0</v>
      </c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 t="b">
        <v>0</v>
      </c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 t="b">
        <v>0</v>
      </c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 t="b">
        <v>0</v>
      </c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 t="b">
        <v>0</v>
      </c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 t="b">
        <v>0</v>
      </c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 t="b">
        <v>0</v>
      </c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 t="b">
        <v>0</v>
      </c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 t="b">
        <v>0</v>
      </c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 t="b">
        <v>0</v>
      </c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 t="b">
        <v>0</v>
      </c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 t="b">
        <v>0</v>
      </c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 t="b">
        <v>0</v>
      </c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 t="b">
        <v>0</v>
      </c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 t="b">
        <v>0</v>
      </c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 t="b">
        <v>0</v>
      </c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 t="b">
        <v>0</v>
      </c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 t="b">
        <v>0</v>
      </c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 t="b">
        <v>0</v>
      </c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 t="b">
        <v>0</v>
      </c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 t="b">
        <v>0</v>
      </c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 t="b">
        <v>0</v>
      </c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 t="b">
        <v>0</v>
      </c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 t="b">
        <v>0</v>
      </c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 t="b">
        <v>0</v>
      </c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 t="b">
        <v>0</v>
      </c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 t="b">
        <v>0</v>
      </c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 t="b">
        <v>0</v>
      </c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 t="b">
        <v>0</v>
      </c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 t="b">
        <v>0</v>
      </c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 t="b">
        <v>0</v>
      </c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 t="b">
        <v>0</v>
      </c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 t="b">
        <v>0</v>
      </c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 t="b">
        <v>0</v>
      </c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 t="b">
        <v>0</v>
      </c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 t="b">
        <v>0</v>
      </c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 t="b">
        <v>0</v>
      </c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 t="b">
        <v>0</v>
      </c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 t="b">
        <v>0</v>
      </c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 t="b">
        <v>0</v>
      </c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 t="b">
        <v>0</v>
      </c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 t="b">
        <v>0</v>
      </c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 t="b">
        <v>0</v>
      </c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 t="b">
        <v>0</v>
      </c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 t="b">
        <v>0</v>
      </c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 t="b">
        <v>0</v>
      </c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 t="b">
        <v>0</v>
      </c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 t="b">
        <v>0</v>
      </c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 t="b">
        <v>0</v>
      </c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 t="b">
        <v>0</v>
      </c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 t="b">
        <v>0</v>
      </c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 t="b">
        <v>0</v>
      </c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 t="b">
        <v>0</v>
      </c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 t="b">
        <v>0</v>
      </c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 t="b">
        <v>0</v>
      </c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 t="b">
        <v>0</v>
      </c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 t="b">
        <v>0</v>
      </c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 t="b">
        <v>0</v>
      </c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 t="b">
        <v>0</v>
      </c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 t="b">
        <v>0</v>
      </c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 t="b">
        <v>0</v>
      </c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 t="b">
        <v>0</v>
      </c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 t="b">
        <v>0</v>
      </c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 t="b">
        <v>0</v>
      </c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 t="b">
        <v>0</v>
      </c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 t="b">
        <v>0</v>
      </c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 t="b">
        <v>0</v>
      </c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 t="b">
        <v>0</v>
      </c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 t="b">
        <v>0</v>
      </c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 t="b">
        <v>0</v>
      </c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 t="b">
        <v>0</v>
      </c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 t="b">
        <v>0</v>
      </c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 t="b">
        <v>0</v>
      </c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 t="b">
        <v>0</v>
      </c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 t="b">
        <v>0</v>
      </c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 t="b">
        <v>0</v>
      </c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 t="b">
        <v>0</v>
      </c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 t="b">
        <v>0</v>
      </c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 t="b">
        <v>0</v>
      </c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 t="b">
        <v>0</v>
      </c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 t="b">
        <v>0</v>
      </c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 t="b">
        <v>0</v>
      </c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 t="b">
        <v>0</v>
      </c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 t="b">
        <v>0</v>
      </c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 t="b">
        <v>0</v>
      </c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 t="b">
        <v>0</v>
      </c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 t="b">
        <v>0</v>
      </c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 t="b">
        <v>0</v>
      </c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 t="b">
        <v>0</v>
      </c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 t="b">
        <v>0</v>
      </c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 t="b">
        <v>0</v>
      </c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 t="b">
        <v>0</v>
      </c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 t="b">
        <v>0</v>
      </c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 t="b">
        <v>0</v>
      </c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 t="b">
        <v>0</v>
      </c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 t="b">
        <v>0</v>
      </c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 t="b">
        <v>0</v>
      </c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 t="b">
        <v>0</v>
      </c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 t="b">
        <v>0</v>
      </c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 t="b">
        <v>0</v>
      </c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 t="b">
        <v>0</v>
      </c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 t="b">
        <v>0</v>
      </c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 t="b">
        <v>0</v>
      </c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 t="b">
        <v>0</v>
      </c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 t="b">
        <v>0</v>
      </c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 t="b">
        <v>0</v>
      </c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 t="b">
        <v>0</v>
      </c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 t="b">
        <v>0</v>
      </c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 t="b">
        <v>0</v>
      </c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 t="b">
        <v>0</v>
      </c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 t="b">
        <v>0</v>
      </c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 t="b">
        <v>0</v>
      </c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 t="b">
        <v>0</v>
      </c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 t="b">
        <v>0</v>
      </c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 t="b">
        <v>0</v>
      </c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 t="b">
        <v>0</v>
      </c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 t="b">
        <v>0</v>
      </c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 t="b">
        <v>0</v>
      </c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 t="b">
        <v>0</v>
      </c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 t="b">
        <v>0</v>
      </c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 t="b">
        <v>0</v>
      </c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 t="b">
        <v>0</v>
      </c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 t="b">
        <v>0</v>
      </c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 t="b">
        <v>0</v>
      </c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 t="b">
        <v>0</v>
      </c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 t="b">
        <v>0</v>
      </c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 t="b">
        <v>0</v>
      </c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 t="b">
        <v>0</v>
      </c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 t="b">
        <v>0</v>
      </c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 t="b">
        <v>0</v>
      </c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 t="b">
        <v>0</v>
      </c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 t="b">
        <v>0</v>
      </c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 t="b">
        <v>0</v>
      </c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 t="b">
        <v>0</v>
      </c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 t="b">
        <v>0</v>
      </c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 t="b">
        <v>0</v>
      </c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 t="b">
        <v>0</v>
      </c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 t="b">
        <v>0</v>
      </c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 t="b">
        <v>0</v>
      </c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 t="b">
        <v>0</v>
      </c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 t="b">
        <v>0</v>
      </c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 t="b">
        <v>0</v>
      </c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 t="b">
        <v>0</v>
      </c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 t="b">
        <v>0</v>
      </c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 t="b">
        <v>0</v>
      </c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 t="b">
        <v>0</v>
      </c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 t="b">
        <v>0</v>
      </c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 t="b">
        <v>0</v>
      </c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 t="b">
        <v>0</v>
      </c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 t="b">
        <v>0</v>
      </c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 t="b">
        <v>0</v>
      </c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 t="b">
        <v>0</v>
      </c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 t="b">
        <v>0</v>
      </c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 t="b">
        <v>0</v>
      </c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 t="b">
        <v>0</v>
      </c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 t="b">
        <v>0</v>
      </c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 t="b">
        <v>0</v>
      </c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 t="b">
        <v>0</v>
      </c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 t="b">
        <v>0</v>
      </c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 t="b">
        <v>0</v>
      </c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 t="b">
        <v>0</v>
      </c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 t="b">
        <v>0</v>
      </c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 t="b">
        <v>0</v>
      </c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 t="b">
        <v>0</v>
      </c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 t="b">
        <v>0</v>
      </c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 t="b">
        <v>0</v>
      </c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 t="b">
        <v>0</v>
      </c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 t="b">
        <v>0</v>
      </c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 t="b">
        <v>0</v>
      </c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 t="b">
        <v>0</v>
      </c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 t="b">
        <v>0</v>
      </c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 t="b">
        <v>0</v>
      </c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 t="b">
        <v>0</v>
      </c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 t="b">
        <v>0</v>
      </c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 t="b">
        <v>0</v>
      </c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 t="b">
        <v>0</v>
      </c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 t="b">
        <v>0</v>
      </c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 t="b">
        <v>0</v>
      </c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 t="b">
        <v>0</v>
      </c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 t="b">
        <v>0</v>
      </c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 t="b">
        <v>0</v>
      </c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 t="b">
        <v>0</v>
      </c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 t="b">
        <v>0</v>
      </c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 t="b">
        <v>0</v>
      </c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 t="b">
        <v>0</v>
      </c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 t="b">
        <v>0</v>
      </c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 t="b">
        <v>0</v>
      </c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 t="b">
        <v>0</v>
      </c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 t="b">
        <v>0</v>
      </c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 t="b">
        <v>0</v>
      </c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 t="b">
        <v>0</v>
      </c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 t="b">
        <v>0</v>
      </c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 t="b">
        <v>0</v>
      </c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 t="b">
        <v>0</v>
      </c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 t="b">
        <v>0</v>
      </c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 t="b">
        <v>0</v>
      </c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 t="b">
        <v>0</v>
      </c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 t="b">
        <v>0</v>
      </c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 t="b">
        <v>0</v>
      </c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 t="b">
        <v>0</v>
      </c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 t="b">
        <v>0</v>
      </c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 t="b">
        <v>0</v>
      </c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 t="b">
        <v>0</v>
      </c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 t="b">
        <v>0</v>
      </c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 t="b">
        <v>0</v>
      </c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 t="b">
        <v>0</v>
      </c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 t="b">
        <v>0</v>
      </c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 t="b">
        <v>0</v>
      </c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 t="b">
        <v>0</v>
      </c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 t="b">
        <v>0</v>
      </c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 t="b">
        <v>0</v>
      </c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 t="b">
        <v>0</v>
      </c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 t="b">
        <v>0</v>
      </c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 t="b">
        <v>0</v>
      </c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 t="b">
        <v>0</v>
      </c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 t="b">
        <v>0</v>
      </c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 t="b">
        <v>0</v>
      </c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 t="b">
        <v>0</v>
      </c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 t="b">
        <v>0</v>
      </c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 t="b">
        <v>0</v>
      </c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 t="b">
        <v>0</v>
      </c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 t="b">
        <v>0</v>
      </c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 t="b">
        <v>0</v>
      </c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 t="b">
        <v>0</v>
      </c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 t="b">
        <v>0</v>
      </c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 t="b">
        <v>0</v>
      </c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 t="b">
        <v>0</v>
      </c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 t="b">
        <v>0</v>
      </c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 t="b">
        <v>0</v>
      </c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 t="b">
        <v>0</v>
      </c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 t="b">
        <v>0</v>
      </c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 t="b">
        <v>0</v>
      </c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 t="b">
        <v>0</v>
      </c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 t="b">
        <v>0</v>
      </c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 t="b">
        <v>0</v>
      </c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 t="b">
        <v>0</v>
      </c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 t="b">
        <v>0</v>
      </c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 t="b">
        <v>0</v>
      </c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 t="b">
        <v>0</v>
      </c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 t="b">
        <v>0</v>
      </c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 t="b">
        <v>0</v>
      </c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 t="b">
        <v>0</v>
      </c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 t="b">
        <v>0</v>
      </c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 t="b">
        <v>0</v>
      </c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 t="b">
        <v>0</v>
      </c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 t="b">
        <v>0</v>
      </c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 t="b">
        <v>0</v>
      </c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 t="b">
        <v>0</v>
      </c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 t="b">
        <v>0</v>
      </c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 t="b">
        <v>0</v>
      </c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 t="b">
        <v>0</v>
      </c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 t="b">
        <v>0</v>
      </c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 t="b">
        <v>0</v>
      </c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 t="b">
        <v>0</v>
      </c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 t="b">
        <v>0</v>
      </c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 t="b">
        <v>0</v>
      </c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 t="b">
        <v>0</v>
      </c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 t="b">
        <v>0</v>
      </c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 t="b">
        <v>0</v>
      </c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 t="b">
        <v>0</v>
      </c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 t="b">
        <v>0</v>
      </c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 t="b">
        <v>0</v>
      </c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 t="b">
        <v>0</v>
      </c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 t="b">
        <v>0</v>
      </c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 t="b">
        <v>0</v>
      </c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 t="b">
        <v>0</v>
      </c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 t="b">
        <v>0</v>
      </c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 t="b">
        <v>0</v>
      </c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 t="b">
        <v>0</v>
      </c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 t="b">
        <v>0</v>
      </c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 t="b">
        <v>0</v>
      </c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 t="b">
        <v>0</v>
      </c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 t="b">
        <v>0</v>
      </c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 t="b">
        <v>0</v>
      </c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 t="b">
        <v>0</v>
      </c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 t="b">
        <v>0</v>
      </c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 t="b">
        <v>0</v>
      </c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 t="b">
        <v>0</v>
      </c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 t="b">
        <v>0</v>
      </c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 t="b">
        <v>0</v>
      </c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 t="b">
        <v>0</v>
      </c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 t="b">
        <v>0</v>
      </c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 t="b">
        <v>0</v>
      </c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 t="b">
        <v>0</v>
      </c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 t="b">
        <v>0</v>
      </c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 t="b">
        <v>0</v>
      </c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 t="b">
        <v>0</v>
      </c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 t="b">
        <v>0</v>
      </c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 t="b">
        <v>0</v>
      </c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 t="b">
        <v>0</v>
      </c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 t="b">
        <v>0</v>
      </c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 t="b">
        <v>0</v>
      </c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 t="b">
        <v>0</v>
      </c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 t="b">
        <v>0</v>
      </c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 t="b">
        <v>0</v>
      </c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 t="b">
        <v>0</v>
      </c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 t="b">
        <v>0</v>
      </c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 t="b">
        <v>0</v>
      </c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 t="b">
        <v>0</v>
      </c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 t="b">
        <v>0</v>
      </c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 t="b">
        <v>0</v>
      </c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 t="b">
        <v>0</v>
      </c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 t="b">
        <v>0</v>
      </c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 t="b">
        <v>0</v>
      </c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 t="b">
        <v>0</v>
      </c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 t="b">
        <v>0</v>
      </c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 t="b">
        <v>0</v>
      </c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 t="b">
        <v>0</v>
      </c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 t="b">
        <v>0</v>
      </c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 t="b">
        <v>0</v>
      </c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 t="b">
        <v>0</v>
      </c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 t="b">
        <v>0</v>
      </c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 t="b">
        <v>0</v>
      </c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 t="b">
        <v>0</v>
      </c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 t="b">
        <v>0</v>
      </c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 t="b">
        <v>0</v>
      </c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 t="b">
        <v>0</v>
      </c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 t="b">
        <v>0</v>
      </c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 t="b">
        <v>0</v>
      </c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 t="b">
        <v>0</v>
      </c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 t="b">
        <v>0</v>
      </c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 t="b">
        <v>0</v>
      </c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 t="b">
        <v>0</v>
      </c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 t="b">
        <v>0</v>
      </c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 t="b">
        <v>0</v>
      </c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 t="b">
        <v>0</v>
      </c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 t="b">
        <v>0</v>
      </c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 t="b">
        <v>0</v>
      </c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 t="b">
        <v>0</v>
      </c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 t="b">
        <v>0</v>
      </c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 t="b">
        <v>0</v>
      </c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 t="b">
        <v>0</v>
      </c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 t="b">
        <v>0</v>
      </c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 t="b">
        <v>0</v>
      </c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 t="b">
        <v>0</v>
      </c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 t="b">
        <v>0</v>
      </c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 t="b">
        <v>0</v>
      </c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 t="b">
        <v>0</v>
      </c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 t="b">
        <v>0</v>
      </c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 t="b">
        <v>0</v>
      </c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 t="b">
        <v>0</v>
      </c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 t="b">
        <v>0</v>
      </c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 t="b">
        <v>0</v>
      </c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 t="b">
        <v>0</v>
      </c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 t="b">
        <v>0</v>
      </c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 t="b">
        <v>0</v>
      </c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 t="b">
        <v>0</v>
      </c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 t="b">
        <v>0</v>
      </c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 t="b">
        <v>0</v>
      </c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 t="b">
        <v>0</v>
      </c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 t="b">
        <v>0</v>
      </c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 t="b">
        <v>0</v>
      </c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 t="b">
        <v>0</v>
      </c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 t="b">
        <v>0</v>
      </c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 t="b">
        <v>0</v>
      </c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 t="b">
        <v>0</v>
      </c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 t="b">
        <v>0</v>
      </c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 t="b">
        <v>0</v>
      </c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 t="b">
        <v>0</v>
      </c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 t="b">
        <v>0</v>
      </c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 t="b">
        <v>0</v>
      </c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 t="b">
        <v>0</v>
      </c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 t="b">
        <v>0</v>
      </c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 t="b">
        <v>0</v>
      </c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 t="b">
        <v>0</v>
      </c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 t="b">
        <v>0</v>
      </c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 t="b">
        <v>0</v>
      </c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 t="b">
        <v>0</v>
      </c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 t="b">
        <v>0</v>
      </c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 t="b">
        <v>0</v>
      </c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 t="b">
        <v>0</v>
      </c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 t="b">
        <v>0</v>
      </c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 t="b">
        <v>0</v>
      </c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 t="b">
        <v>0</v>
      </c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 t="b">
        <v>0</v>
      </c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 t="b">
        <v>0</v>
      </c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 t="b">
        <v>0</v>
      </c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 t="b">
        <v>0</v>
      </c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 t="b">
        <v>0</v>
      </c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 t="b">
        <v>0</v>
      </c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 t="b">
        <v>0</v>
      </c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 t="b">
        <v>0</v>
      </c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 t="b">
        <v>0</v>
      </c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 t="b">
        <v>0</v>
      </c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 t="b">
        <v>0</v>
      </c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 t="b">
        <v>0</v>
      </c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 t="b">
        <v>0</v>
      </c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 t="b">
        <v>0</v>
      </c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 t="b">
        <v>0</v>
      </c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 t="b">
        <v>0</v>
      </c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 t="b">
        <v>0</v>
      </c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 t="b">
        <v>0</v>
      </c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 t="b">
        <v>0</v>
      </c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 t="b">
        <v>0</v>
      </c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 t="b">
        <v>0</v>
      </c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 t="b">
        <v>0</v>
      </c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 t="b">
        <v>0</v>
      </c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 t="b">
        <v>0</v>
      </c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 t="b">
        <v>0</v>
      </c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 t="b">
        <v>0</v>
      </c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 t="b">
        <v>0</v>
      </c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 t="b">
        <v>0</v>
      </c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 t="b">
        <v>0</v>
      </c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 t="b">
        <v>0</v>
      </c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 t="b">
        <v>0</v>
      </c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 t="b">
        <v>0</v>
      </c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 t="b">
        <v>0</v>
      </c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 t="b">
        <v>0</v>
      </c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 t="b">
        <v>0</v>
      </c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 t="b">
        <v>0</v>
      </c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 t="b">
        <v>0</v>
      </c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 t="b">
        <v>0</v>
      </c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 t="b">
        <v>0</v>
      </c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 t="b">
        <v>0</v>
      </c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 t="b">
        <v>0</v>
      </c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 t="b">
        <v>0</v>
      </c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 t="b">
        <v>0</v>
      </c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 t="b">
        <v>0</v>
      </c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 t="b">
        <v>0</v>
      </c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 t="b">
        <v>0</v>
      </c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 t="b">
        <v>0</v>
      </c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 t="b">
        <v>0</v>
      </c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 t="b">
        <v>0</v>
      </c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 t="b">
        <v>0</v>
      </c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 t="b">
        <v>0</v>
      </c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 t="b">
        <v>0</v>
      </c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 t="b">
        <v>0</v>
      </c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 t="b">
        <v>0</v>
      </c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 t="b">
        <v>0</v>
      </c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 t="b">
        <v>0</v>
      </c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 t="b">
        <v>0</v>
      </c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 t="b">
        <v>0</v>
      </c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 t="b">
        <v>0</v>
      </c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 t="b">
        <v>0</v>
      </c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 t="b">
        <v>0</v>
      </c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 t="b">
        <v>0</v>
      </c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 t="b">
        <v>0</v>
      </c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 t="b">
        <v>0</v>
      </c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 t="b">
        <v>0</v>
      </c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 t="b">
        <v>0</v>
      </c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 t="b">
        <v>0</v>
      </c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 t="b">
        <v>0</v>
      </c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 t="b">
        <v>0</v>
      </c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 t="b">
        <v>0</v>
      </c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 t="b">
        <v>0</v>
      </c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 t="b">
        <v>0</v>
      </c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 t="b">
        <v>0</v>
      </c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 t="b">
        <v>0</v>
      </c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 t="b">
        <v>0</v>
      </c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 t="b">
        <v>0</v>
      </c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 t="b">
        <v>0</v>
      </c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 t="b">
        <v>0</v>
      </c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 t="b">
        <v>0</v>
      </c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 t="b">
        <v>0</v>
      </c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 t="b">
        <v>0</v>
      </c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 t="b">
        <v>0</v>
      </c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 t="b">
        <v>0</v>
      </c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 t="b">
        <v>0</v>
      </c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 t="b">
        <v>0</v>
      </c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 t="b">
        <v>0</v>
      </c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 t="b">
        <v>0</v>
      </c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 t="b">
        <v>0</v>
      </c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 t="b">
        <v>0</v>
      </c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 t="b">
        <v>0</v>
      </c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 t="b">
        <v>0</v>
      </c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 t="b">
        <v>0</v>
      </c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 t="b">
        <v>0</v>
      </c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 t="b">
        <v>0</v>
      </c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 t="b">
        <v>0</v>
      </c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 t="b">
        <v>0</v>
      </c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 t="b">
        <v>0</v>
      </c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 t="b">
        <v>0</v>
      </c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 t="b">
        <v>0</v>
      </c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 t="b">
        <v>0</v>
      </c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 t="b">
        <v>0</v>
      </c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 t="b">
        <v>0</v>
      </c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 t="b">
        <v>0</v>
      </c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 t="b">
        <v>0</v>
      </c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 t="b">
        <v>0</v>
      </c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 t="b">
        <v>0</v>
      </c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 t="b">
        <v>0</v>
      </c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 t="b">
        <v>0</v>
      </c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 t="b">
        <v>0</v>
      </c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 t="b">
        <v>0</v>
      </c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 t="b">
        <v>0</v>
      </c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 t="b">
        <v>0</v>
      </c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 t="b">
        <v>0</v>
      </c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 t="b">
        <v>0</v>
      </c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 t="b">
        <v>0</v>
      </c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 t="b">
        <v>0</v>
      </c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 t="b">
        <v>0</v>
      </c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 t="b">
        <v>0</v>
      </c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 t="b">
        <v>0</v>
      </c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 t="b">
        <v>0</v>
      </c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 t="b">
        <v>0</v>
      </c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 t="b">
        <v>0</v>
      </c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 t="b">
        <v>0</v>
      </c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 t="b">
        <v>0</v>
      </c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 t="b">
        <v>0</v>
      </c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 t="b">
        <v>0</v>
      </c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 t="b">
        <v>0</v>
      </c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 t="b">
        <v>0</v>
      </c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 t="b">
        <v>0</v>
      </c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 t="b">
        <v>0</v>
      </c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 t="b">
        <v>0</v>
      </c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 t="b">
        <v>0</v>
      </c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 t="b">
        <v>0</v>
      </c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 t="b">
        <v>0</v>
      </c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 t="b">
        <v>0</v>
      </c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 t="b">
        <v>0</v>
      </c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 t="b">
        <v>0</v>
      </c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 t="b">
        <v>0</v>
      </c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 t="b">
        <v>0</v>
      </c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 t="b">
        <v>0</v>
      </c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 t="b">
        <v>0</v>
      </c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 t="b">
        <v>0</v>
      </c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 t="b">
        <v>0</v>
      </c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 t="b">
        <v>0</v>
      </c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 t="b">
        <v>0</v>
      </c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 t="b">
        <v>0</v>
      </c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 t="b">
        <v>0</v>
      </c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 t="b">
        <v>0</v>
      </c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 t="b">
        <v>0</v>
      </c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 t="b">
        <v>0</v>
      </c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 t="b">
        <v>0</v>
      </c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 t="b">
        <v>0</v>
      </c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 t="b">
        <v>0</v>
      </c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 t="b">
        <v>0</v>
      </c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 t="b">
        <v>0</v>
      </c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 t="b">
        <v>0</v>
      </c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 t="b">
        <v>0</v>
      </c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 t="b">
        <v>0</v>
      </c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 t="b">
        <v>0</v>
      </c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 t="b">
        <v>0</v>
      </c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 t="b">
        <v>0</v>
      </c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 t="b">
        <v>0</v>
      </c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 t="b">
        <v>0</v>
      </c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 t="b">
        <v>0</v>
      </c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 t="b">
        <v>0</v>
      </c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 t="b">
        <v>0</v>
      </c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 t="b">
        <v>0</v>
      </c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 t="b">
        <v>0</v>
      </c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 t="b">
        <v>0</v>
      </c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 t="b">
        <v>0</v>
      </c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 t="b">
        <v>0</v>
      </c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 t="b">
        <v>0</v>
      </c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 t="b">
        <v>0</v>
      </c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 t="b">
        <v>0</v>
      </c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 t="b">
        <v>0</v>
      </c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 t="b">
        <v>0</v>
      </c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 t="b">
        <v>0</v>
      </c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 t="b">
        <v>0</v>
      </c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 t="b">
        <v>0</v>
      </c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 t="b">
        <v>0</v>
      </c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 t="b">
        <v>0</v>
      </c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 t="b">
        <v>0</v>
      </c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 t="b">
        <v>0</v>
      </c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 t="b">
        <v>0</v>
      </c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 t="b">
        <v>0</v>
      </c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 t="b">
        <v>0</v>
      </c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 t="b">
        <v>0</v>
      </c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 t="b">
        <v>0</v>
      </c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 t="b">
        <v>0</v>
      </c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 t="b">
        <v>0</v>
      </c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 t="b">
        <v>0</v>
      </c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 t="b">
        <v>0</v>
      </c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 t="b">
        <v>0</v>
      </c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 t="b">
        <v>0</v>
      </c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 t="b">
        <v>0</v>
      </c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 t="b">
        <v>0</v>
      </c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 t="b">
        <v>0</v>
      </c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 t="b">
        <v>0</v>
      </c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 t="b">
        <v>0</v>
      </c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 t="b">
        <v>0</v>
      </c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 t="b">
        <v>0</v>
      </c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 t="b">
        <v>0</v>
      </c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 t="b">
        <v>0</v>
      </c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 t="b">
        <v>0</v>
      </c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 t="b">
        <v>0</v>
      </c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 t="b">
        <v>0</v>
      </c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 t="b">
        <v>0</v>
      </c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 t="b">
        <v>0</v>
      </c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 t="b">
        <v>0</v>
      </c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 t="b">
        <v>0</v>
      </c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 t="b">
        <v>0</v>
      </c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 t="b">
        <v>0</v>
      </c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 t="b">
        <v>0</v>
      </c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 t="b">
        <v>0</v>
      </c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 t="b">
        <v>0</v>
      </c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 t="b">
        <v>0</v>
      </c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 t="b">
        <v>0</v>
      </c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 t="b">
        <v>0</v>
      </c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 t="b">
        <v>0</v>
      </c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 t="b">
        <v>0</v>
      </c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 t="b">
        <v>0</v>
      </c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 t="b">
        <v>0</v>
      </c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 t="b">
        <v>0</v>
      </c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 t="b">
        <v>0</v>
      </c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 t="b">
        <v>0</v>
      </c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 t="b">
        <v>0</v>
      </c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 t="b">
        <v>0</v>
      </c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 t="b">
        <v>0</v>
      </c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 t="b">
        <v>0</v>
      </c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 t="b">
        <v>0</v>
      </c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 t="b">
        <v>0</v>
      </c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 t="b">
        <v>0</v>
      </c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 t="b">
        <v>0</v>
      </c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 t="b">
        <v>0</v>
      </c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 t="b">
        <v>0</v>
      </c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 t="b">
        <v>0</v>
      </c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 t="b">
        <v>0</v>
      </c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 t="b">
        <v>0</v>
      </c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 t="b">
        <v>0</v>
      </c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 t="b">
        <v>0</v>
      </c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 t="b">
        <v>0</v>
      </c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 t="b">
        <v>0</v>
      </c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 t="b">
        <v>0</v>
      </c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 t="b">
        <v>0</v>
      </c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 t="b">
        <v>0</v>
      </c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 t="b">
        <v>0</v>
      </c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 t="b">
        <v>0</v>
      </c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 t="b">
        <v>0</v>
      </c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 t="b">
        <v>0</v>
      </c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 t="b">
        <v>0</v>
      </c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 t="b">
        <v>0</v>
      </c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 t="b">
        <v>0</v>
      </c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 t="b">
        <v>0</v>
      </c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 t="b">
        <v>0</v>
      </c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 t="b">
        <v>0</v>
      </c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 t="b">
        <v>0</v>
      </c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 t="b">
        <v>0</v>
      </c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 t="b">
        <v>0</v>
      </c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 t="b">
        <v>0</v>
      </c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 t="b">
        <v>0</v>
      </c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 t="b">
        <v>0</v>
      </c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 t="b">
        <v>0</v>
      </c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 t="b">
        <v>0</v>
      </c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 t="b">
        <v>0</v>
      </c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 t="b">
        <v>0</v>
      </c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 t="b">
        <v>0</v>
      </c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 t="b">
        <v>0</v>
      </c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 t="b">
        <v>0</v>
      </c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 t="b">
        <v>0</v>
      </c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 t="b">
        <v>0</v>
      </c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 t="b">
        <v>0</v>
      </c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 t="b">
        <v>0</v>
      </c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 t="b">
        <v>0</v>
      </c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 t="b">
        <v>0</v>
      </c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 t="b">
        <v>0</v>
      </c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 t="b">
        <v>0</v>
      </c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 t="b">
        <v>0</v>
      </c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 t="b">
        <v>0</v>
      </c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 t="b">
        <v>0</v>
      </c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 t="b">
        <v>0</v>
      </c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 t="b">
        <v>0</v>
      </c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 t="b">
        <v>0</v>
      </c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 t="b">
        <v>0</v>
      </c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 t="b">
        <v>0</v>
      </c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 t="b">
        <v>0</v>
      </c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 t="b">
        <v>0</v>
      </c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 t="b">
        <v>0</v>
      </c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 t="b">
        <v>0</v>
      </c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 t="b">
        <v>0</v>
      </c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 t="b">
        <v>0</v>
      </c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 t="b">
        <v>0</v>
      </c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 t="b">
        <v>0</v>
      </c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 t="b">
        <v>0</v>
      </c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 t="b">
        <v>0</v>
      </c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 t="b">
        <v>0</v>
      </c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 t="b">
        <v>0</v>
      </c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 t="b">
        <v>0</v>
      </c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 t="b">
        <v>0</v>
      </c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 t="b">
        <v>0</v>
      </c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 t="b">
        <v>0</v>
      </c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 t="b">
        <v>0</v>
      </c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 t="b">
        <v>0</v>
      </c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 t="b">
        <v>0</v>
      </c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 t="b">
        <v>0</v>
      </c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 t="b">
        <v>0</v>
      </c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 t="b">
        <v>0</v>
      </c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 t="b">
        <v>0</v>
      </c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 t="b">
        <v>0</v>
      </c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 t="b">
        <v>0</v>
      </c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 t="b">
        <v>0</v>
      </c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 t="b">
        <v>0</v>
      </c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 t="b">
        <v>0</v>
      </c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 t="b">
        <v>0</v>
      </c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 t="b">
        <v>0</v>
      </c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 t="b">
        <v>0</v>
      </c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 t="b">
        <v>0</v>
      </c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 t="b">
        <v>0</v>
      </c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 t="b">
        <v>0</v>
      </c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 t="b">
        <v>0</v>
      </c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 t="b">
        <v>0</v>
      </c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 t="b">
        <v>0</v>
      </c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 t="b">
        <v>0</v>
      </c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 t="b">
        <v>0</v>
      </c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 t="b">
        <v>0</v>
      </c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 t="b">
        <v>0</v>
      </c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 t="b">
        <v>0</v>
      </c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 t="b">
        <v>0</v>
      </c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 t="b">
        <v>0</v>
      </c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 t="b">
        <v>0</v>
      </c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 t="b">
        <v>0</v>
      </c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 t="b">
        <v>0</v>
      </c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 t="b">
        <v>0</v>
      </c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 t="b">
        <v>0</v>
      </c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 t="b">
        <v>0</v>
      </c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 t="b">
        <v>0</v>
      </c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 t="b">
        <v>0</v>
      </c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 t="b">
        <v>0</v>
      </c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 t="b">
        <v>0</v>
      </c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 t="b">
        <v>0</v>
      </c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 t="b">
        <v>0</v>
      </c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 t="b">
        <v>0</v>
      </c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 t="b">
        <v>0</v>
      </c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 t="b">
        <v>0</v>
      </c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 t="b">
        <v>0</v>
      </c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 t="b">
        <v>0</v>
      </c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 t="b">
        <v>0</v>
      </c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 t="b">
        <v>0</v>
      </c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 t="b">
        <v>0</v>
      </c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 t="b">
        <v>0</v>
      </c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 t="b">
        <v>0</v>
      </c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 t="b">
        <v>0</v>
      </c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 t="b">
        <v>0</v>
      </c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 t="b">
        <v>0</v>
      </c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 t="b">
        <v>0</v>
      </c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 t="b">
        <v>0</v>
      </c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 t="b">
        <v>0</v>
      </c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 t="b">
        <v>0</v>
      </c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 t="b">
        <v>0</v>
      </c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 t="b">
        <v>0</v>
      </c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 t="b">
        <v>0</v>
      </c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 t="b">
        <v>0</v>
      </c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 t="b">
        <v>0</v>
      </c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 t="b">
        <v>0</v>
      </c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 t="b">
        <v>0</v>
      </c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 t="b">
        <v>0</v>
      </c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 t="b">
        <v>0</v>
      </c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 t="b">
        <v>0</v>
      </c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 t="b">
        <v>0</v>
      </c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 t="b">
        <v>0</v>
      </c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 t="b">
        <v>0</v>
      </c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 t="b">
        <v>0</v>
      </c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 t="b">
        <v>0</v>
      </c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 t="b">
        <v>0</v>
      </c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 t="b">
        <v>0</v>
      </c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 t="b">
        <v>0</v>
      </c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 t="b">
        <v>0</v>
      </c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 t="b">
        <v>0</v>
      </c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 t="b">
        <v>0</v>
      </c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 t="b">
        <v>0</v>
      </c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 t="b">
        <v>0</v>
      </c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 t="b">
        <v>0</v>
      </c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 t="b">
        <v>0</v>
      </c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 t="b">
        <v>0</v>
      </c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 t="b">
        <v>0</v>
      </c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 t="b">
        <v>0</v>
      </c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 t="b">
        <v>0</v>
      </c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 t="b">
        <v>0</v>
      </c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 t="b">
        <v>0</v>
      </c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 t="b">
        <v>0</v>
      </c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 t="b">
        <v>0</v>
      </c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 t="b">
        <v>0</v>
      </c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 t="b">
        <v>0</v>
      </c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 t="b">
        <v>0</v>
      </c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 t="b">
        <v>0</v>
      </c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 t="b">
        <v>0</v>
      </c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 t="b">
        <v>0</v>
      </c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 t="b">
        <v>0</v>
      </c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 t="b">
        <v>0</v>
      </c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 t="b">
        <v>0</v>
      </c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 t="b">
        <v>0</v>
      </c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 t="b">
        <v>0</v>
      </c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 t="b">
        <v>0</v>
      </c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 t="b">
        <v>0</v>
      </c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 t="b">
        <v>0</v>
      </c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 t="b">
        <v>0</v>
      </c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 t="b">
        <v>0</v>
      </c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 t="b">
        <v>0</v>
      </c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 t="b">
        <v>0</v>
      </c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 t="b">
        <v>0</v>
      </c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 t="b">
        <v>0</v>
      </c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 t="b">
        <v>0</v>
      </c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 t="b">
        <v>0</v>
      </c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 t="b">
        <v>0</v>
      </c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 t="b">
        <v>0</v>
      </c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 t="b">
        <v>0</v>
      </c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 t="b">
        <v>0</v>
      </c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 t="b">
        <v>0</v>
      </c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 t="b">
        <v>0</v>
      </c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 t="b">
        <v>0</v>
      </c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 t="b">
        <v>0</v>
      </c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 t="b">
        <v>0</v>
      </c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 t="b">
        <v>0</v>
      </c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 t="b">
        <v>0</v>
      </c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 t="b">
        <v>0</v>
      </c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 t="b">
        <v>0</v>
      </c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 t="b">
        <v>0</v>
      </c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 t="b">
        <v>0</v>
      </c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 t="b">
        <v>0</v>
      </c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 t="b">
        <v>0</v>
      </c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 t="b">
        <v>0</v>
      </c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 t="b">
        <v>0</v>
      </c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 t="b">
        <v>0</v>
      </c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 t="b">
        <v>0</v>
      </c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 t="b">
        <v>0</v>
      </c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 t="b">
        <v>0</v>
      </c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 t="b">
        <v>0</v>
      </c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 t="b">
        <v>0</v>
      </c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 t="b">
        <v>0</v>
      </c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 t="b">
        <v>0</v>
      </c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 t="b">
        <v>0</v>
      </c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 t="b">
        <v>0</v>
      </c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 t="b">
        <v>0</v>
      </c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 t="b">
        <v>0</v>
      </c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 t="b">
        <v>0</v>
      </c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 t="b">
        <v>0</v>
      </c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 t="b">
        <v>0</v>
      </c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 t="b">
        <v>0</v>
      </c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 t="b">
        <v>0</v>
      </c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 t="b">
        <v>0</v>
      </c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 t="b">
        <v>0</v>
      </c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 t="b">
        <v>0</v>
      </c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 t="b">
        <v>0</v>
      </c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 t="b">
        <v>0</v>
      </c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 t="b">
        <v>0</v>
      </c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 t="b">
        <v>0</v>
      </c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 t="b">
        <v>0</v>
      </c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 t="b">
        <v>0</v>
      </c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 t="b">
        <v>0</v>
      </c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 t="b">
        <v>0</v>
      </c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 t="b">
        <v>0</v>
      </c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 t="b">
        <v>0</v>
      </c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 t="b">
        <v>0</v>
      </c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 t="b">
        <v>0</v>
      </c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 t="b">
        <v>0</v>
      </c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 t="b">
        <v>0</v>
      </c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 t="b">
        <v>0</v>
      </c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 t="b">
        <v>0</v>
      </c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 t="b">
        <v>0</v>
      </c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 t="b">
        <v>0</v>
      </c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 t="b">
        <v>0</v>
      </c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 t="b">
        <v>0</v>
      </c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 t="b">
        <v>0</v>
      </c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 t="b">
        <v>0</v>
      </c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 t="b">
        <v>0</v>
      </c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 t="b">
        <v>0</v>
      </c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 t="b">
        <v>0</v>
      </c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 t="b">
        <v>0</v>
      </c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 t="b">
        <v>0</v>
      </c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 t="b">
        <v>0</v>
      </c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 t="b">
        <v>0</v>
      </c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 t="b">
        <v>0</v>
      </c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 t="b">
        <v>0</v>
      </c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 t="b">
        <v>0</v>
      </c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 t="b">
        <v>0</v>
      </c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 t="b">
        <v>0</v>
      </c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 t="b">
        <v>0</v>
      </c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 t="b">
        <v>0</v>
      </c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 t="b">
        <v>0</v>
      </c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 t="b">
        <v>0</v>
      </c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 t="b">
        <v>0</v>
      </c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 t="b">
        <v>0</v>
      </c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 t="b">
        <v>0</v>
      </c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 t="b">
        <v>0</v>
      </c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 t="b">
        <v>0</v>
      </c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 t="b">
        <v>0</v>
      </c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 t="b">
        <v>0</v>
      </c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 t="b">
        <v>0</v>
      </c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 t="b">
        <v>0</v>
      </c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 t="b">
        <v>0</v>
      </c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 t="b">
        <v>0</v>
      </c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 t="b">
        <v>0</v>
      </c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 t="b">
        <v>0</v>
      </c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 t="b">
        <v>0</v>
      </c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 t="b">
        <v>0</v>
      </c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 t="b">
        <v>0</v>
      </c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 t="b">
        <v>0</v>
      </c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 t="b">
        <v>0</v>
      </c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 t="b">
        <v>0</v>
      </c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 t="b">
        <v>0</v>
      </c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 t="b">
        <v>0</v>
      </c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 t="b">
        <v>0</v>
      </c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 t="b">
        <v>0</v>
      </c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 t="b">
        <v>0</v>
      </c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 t="b">
        <v>0</v>
      </c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 t="b">
        <v>0</v>
      </c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 t="b">
        <v>0</v>
      </c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 t="b">
        <v>0</v>
      </c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 t="b">
        <v>0</v>
      </c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 t="b">
        <v>0</v>
      </c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 t="b">
        <v>0</v>
      </c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 t="b">
        <v>0</v>
      </c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 t="b">
        <v>0</v>
      </c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 t="b">
        <v>0</v>
      </c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 t="b">
        <v>0</v>
      </c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 t="b">
        <v>0</v>
      </c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 t="b">
        <v>0</v>
      </c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 t="b">
        <v>0</v>
      </c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 t="b">
        <v>0</v>
      </c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 t="b">
        <v>0</v>
      </c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 t="b">
        <v>0</v>
      </c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 t="b">
        <v>0</v>
      </c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 t="b">
        <v>0</v>
      </c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 t="b">
        <v>0</v>
      </c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 t="b">
        <v>0</v>
      </c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 t="b">
        <v>0</v>
      </c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 t="b">
        <v>0</v>
      </c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 t="b">
        <v>0</v>
      </c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 t="b">
        <v>0</v>
      </c>
      <c r="S998" s="53"/>
      <c r="T998" s="53"/>
      <c r="U998" s="53"/>
      <c r="V998" s="53"/>
      <c r="W998" s="53"/>
      <c r="X998" s="53"/>
      <c r="Y998" s="53"/>
      <c r="Z998" s="53"/>
      <c r="AA998" s="53"/>
      <c r="AB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 t="b">
        <v>0</v>
      </c>
      <c r="S999" s="53"/>
      <c r="T999" s="53"/>
      <c r="U999" s="53"/>
      <c r="V999" s="53"/>
      <c r="W999" s="53"/>
      <c r="X999" s="53"/>
      <c r="Y999" s="53"/>
      <c r="Z999" s="53"/>
      <c r="AA999" s="53"/>
      <c r="AB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 t="b">
        <v>0</v>
      </c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 t="b">
        <v>0</v>
      </c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 t="b">
        <v>0</v>
      </c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 t="b">
        <v>0</v>
      </c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 t="b">
        <v>0</v>
      </c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</cols>
  <sheetData>
    <row r="1">
      <c r="A1" s="49" t="s">
        <v>96</v>
      </c>
      <c r="B1" s="50" t="s">
        <v>3</v>
      </c>
      <c r="C1" s="49" t="s">
        <v>1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51" t="s">
        <v>97</v>
      </c>
      <c r="K1" s="49" t="s">
        <v>11</v>
      </c>
      <c r="L1" s="49" t="s">
        <v>13</v>
      </c>
      <c r="M1" s="51" t="s">
        <v>16</v>
      </c>
      <c r="N1" s="64" t="s">
        <v>98</v>
      </c>
      <c r="O1" s="50" t="s">
        <v>124</v>
      </c>
      <c r="P1" s="52" t="s">
        <v>102</v>
      </c>
      <c r="Q1" s="52"/>
      <c r="R1" s="52"/>
      <c r="S1" s="52"/>
      <c r="T1" s="52"/>
      <c r="U1" s="52"/>
      <c r="V1" s="52"/>
      <c r="W1" s="53"/>
      <c r="X1" s="53"/>
      <c r="Y1" s="53"/>
      <c r="Z1" s="53"/>
    </row>
    <row r="2">
      <c r="A2" s="54" t="s">
        <v>125</v>
      </c>
      <c r="B2" s="52">
        <v>285.0</v>
      </c>
      <c r="C2" s="52"/>
      <c r="D2" s="52">
        <v>12.0</v>
      </c>
      <c r="E2" s="65">
        <v>12.0</v>
      </c>
      <c r="F2" s="52">
        <v>12.0</v>
      </c>
      <c r="G2" s="52">
        <v>12.0</v>
      </c>
      <c r="H2" s="52">
        <v>12.0</v>
      </c>
      <c r="I2" s="53"/>
      <c r="J2" s="53"/>
      <c r="K2" s="53"/>
      <c r="L2" s="53"/>
      <c r="M2" s="53"/>
      <c r="N2" s="66"/>
      <c r="O2" s="57" t="s">
        <v>126</v>
      </c>
      <c r="P2" s="52" t="b">
        <v>1</v>
      </c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4" t="s">
        <v>127</v>
      </c>
      <c r="B3" s="52"/>
      <c r="C3" s="52"/>
      <c r="D3" s="52"/>
      <c r="E3" s="52"/>
      <c r="F3" s="52"/>
      <c r="G3" s="52"/>
      <c r="H3" s="52"/>
      <c r="I3" s="52"/>
      <c r="J3" s="52">
        <v>3.0</v>
      </c>
      <c r="K3" s="52"/>
      <c r="L3" s="52"/>
      <c r="M3" s="52"/>
      <c r="N3" s="53"/>
      <c r="O3" s="57" t="s">
        <v>126</v>
      </c>
      <c r="P3" s="52" t="b">
        <v>0</v>
      </c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128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>
        <v>3.0</v>
      </c>
      <c r="M4" s="52"/>
      <c r="N4" s="53"/>
      <c r="O4" s="57" t="s">
        <v>126</v>
      </c>
      <c r="P4" s="52" t="b">
        <v>1</v>
      </c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4" t="s">
        <v>129</v>
      </c>
      <c r="B5" s="52"/>
      <c r="C5" s="52"/>
      <c r="D5" s="52"/>
      <c r="E5" s="52"/>
      <c r="F5" s="52"/>
      <c r="G5" s="52"/>
      <c r="H5" s="52"/>
      <c r="I5" s="52"/>
      <c r="J5" s="52"/>
      <c r="K5" s="52">
        <v>100.0</v>
      </c>
      <c r="L5" s="52"/>
      <c r="M5" s="52"/>
      <c r="N5" s="53"/>
      <c r="O5" s="57" t="s">
        <v>130</v>
      </c>
      <c r="P5" s="52" t="b">
        <v>1</v>
      </c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131</v>
      </c>
      <c r="B6" s="52"/>
      <c r="C6" s="52"/>
      <c r="D6" s="52"/>
      <c r="E6" s="52"/>
      <c r="F6" s="52"/>
      <c r="G6" s="52">
        <v>31.0</v>
      </c>
      <c r="H6" s="52"/>
      <c r="I6" s="52"/>
      <c r="J6" s="52"/>
      <c r="K6" s="52"/>
      <c r="L6" s="52"/>
      <c r="M6" s="52"/>
      <c r="N6" s="53"/>
      <c r="O6" s="57" t="s">
        <v>132</v>
      </c>
      <c r="P6" s="52" t="b">
        <v>1</v>
      </c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4" t="s">
        <v>133</v>
      </c>
      <c r="B7" s="52"/>
      <c r="C7" s="52"/>
      <c r="D7" s="52"/>
      <c r="E7" s="52"/>
      <c r="F7" s="52"/>
      <c r="G7" s="52"/>
      <c r="H7" s="52"/>
      <c r="I7" s="52"/>
      <c r="J7" s="52"/>
      <c r="K7" s="52">
        <v>185.0</v>
      </c>
      <c r="L7" s="52"/>
      <c r="N7" s="53"/>
      <c r="O7" s="57" t="s">
        <v>134</v>
      </c>
      <c r="P7" s="52" t="b">
        <v>1</v>
      </c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4" t="s">
        <v>135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>
        <v>33.0</v>
      </c>
      <c r="N8" s="52"/>
      <c r="O8" s="57" t="s">
        <v>134</v>
      </c>
      <c r="P8" s="52" t="b">
        <v>1</v>
      </c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4" t="s">
        <v>136</v>
      </c>
      <c r="B9" s="52">
        <v>735.0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7" t="s">
        <v>134</v>
      </c>
      <c r="P9" s="52" t="b">
        <v>0</v>
      </c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4" t="s">
        <v>137</v>
      </c>
      <c r="B10" s="52"/>
      <c r="C10" s="52"/>
      <c r="D10" s="52"/>
      <c r="E10" s="52">
        <v>54.0</v>
      </c>
      <c r="F10" s="52"/>
      <c r="G10" s="52"/>
      <c r="H10" s="52"/>
      <c r="I10" s="52"/>
      <c r="J10" s="52"/>
      <c r="K10" s="52"/>
      <c r="L10" s="52"/>
      <c r="M10" s="52"/>
      <c r="N10" s="52"/>
      <c r="O10" s="57" t="s">
        <v>138</v>
      </c>
      <c r="P10" s="52" t="b">
        <v>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4" t="s">
        <v>139</v>
      </c>
      <c r="B11" s="52">
        <v>230.0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7" t="s">
        <v>138</v>
      </c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4" t="s">
        <v>140</v>
      </c>
      <c r="B12" s="52"/>
      <c r="C12" s="52"/>
      <c r="D12" s="52"/>
      <c r="E12" s="52"/>
      <c r="F12" s="52"/>
      <c r="G12" s="52"/>
      <c r="H12" s="52"/>
      <c r="I12" s="52">
        <v>25.0</v>
      </c>
      <c r="J12" s="52"/>
      <c r="K12" s="52">
        <v>30.0</v>
      </c>
      <c r="L12" s="52"/>
      <c r="M12" s="52"/>
      <c r="N12" s="52"/>
      <c r="O12" s="57" t="s">
        <v>138</v>
      </c>
      <c r="P12" s="52" t="b">
        <v>0</v>
      </c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4" t="s">
        <v>141</v>
      </c>
      <c r="B13" s="52"/>
      <c r="C13" s="52"/>
      <c r="D13" s="52">
        <v>77.0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7" t="s">
        <v>142</v>
      </c>
      <c r="P13" s="52" t="b">
        <v>1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4" t="s">
        <v>143</v>
      </c>
      <c r="B14" s="52"/>
      <c r="C14" s="52"/>
      <c r="D14" s="52"/>
      <c r="E14" s="52">
        <v>42.0</v>
      </c>
      <c r="F14" s="52"/>
      <c r="G14" s="52"/>
      <c r="H14" s="52"/>
      <c r="I14" s="52"/>
      <c r="J14" s="52"/>
      <c r="K14" s="52"/>
      <c r="L14" s="52"/>
      <c r="M14" s="52"/>
      <c r="N14" s="52"/>
      <c r="O14" s="57" t="s">
        <v>144</v>
      </c>
      <c r="P14" s="52" t="b">
        <v>0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4" t="s">
        <v>145</v>
      </c>
      <c r="B15" s="52"/>
      <c r="C15" s="52"/>
      <c r="D15" s="52"/>
      <c r="E15" s="52"/>
      <c r="F15" s="52"/>
      <c r="G15" s="52"/>
      <c r="H15" s="52"/>
      <c r="I15" s="52"/>
      <c r="J15" s="52"/>
      <c r="K15" s="52">
        <v>232.0</v>
      </c>
      <c r="L15" s="52"/>
      <c r="M15" s="52"/>
      <c r="N15" s="52"/>
      <c r="O15" s="57" t="s">
        <v>146</v>
      </c>
      <c r="P15" s="52" t="b">
        <v>0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4" t="s">
        <v>147</v>
      </c>
      <c r="B16" s="52"/>
      <c r="C16" s="52"/>
      <c r="D16" s="52"/>
      <c r="E16" s="52"/>
      <c r="F16" s="52">
        <v>77.0</v>
      </c>
      <c r="G16" s="52"/>
      <c r="H16" s="52"/>
      <c r="I16" s="52"/>
      <c r="J16" s="52"/>
      <c r="K16" s="52"/>
      <c r="L16" s="52"/>
      <c r="M16" s="52"/>
      <c r="N16" s="53"/>
      <c r="O16" s="57" t="s">
        <v>142</v>
      </c>
      <c r="P16" s="53" t="b">
        <v>0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4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7"/>
      <c r="P17" s="52" t="b">
        <v>0</v>
      </c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4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7"/>
      <c r="P18" s="52" t="b">
        <v>0</v>
      </c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67"/>
      <c r="P19" s="52" t="b">
        <v>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68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57"/>
      <c r="P20" s="53" t="b">
        <v>0</v>
      </c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68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57"/>
      <c r="P21" s="53" t="b">
        <v>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57"/>
      <c r="P22" s="52" t="b">
        <v>0</v>
      </c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2"/>
      <c r="P23" s="53" t="b">
        <v>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2" t="s">
        <v>123</v>
      </c>
      <c r="B24" s="53">
        <f>SUMIF(P2:P1003,TRUE,B2:B1003)</f>
        <v>285</v>
      </c>
      <c r="C24" s="53">
        <f>SUMIF(P2:P1003,TRUE,C2:C1003)</f>
        <v>0</v>
      </c>
      <c r="D24" s="53">
        <f>SUMIF(P2:P1003,TRUE,D2:D1003)</f>
        <v>89</v>
      </c>
      <c r="E24" s="53">
        <f>SUMIF(P2:P1003,TRUE,E2:E1003)</f>
        <v>12</v>
      </c>
      <c r="F24" s="53">
        <f>SUMIF(P2:P1003,TRUE,F2:F1003)</f>
        <v>12</v>
      </c>
      <c r="G24" s="53">
        <f>SUMIF(P2:P1003,TRUE,G2:G1003)</f>
        <v>43</v>
      </c>
      <c r="H24" s="53">
        <f>SUMIF(P2:P1003,TRUE,H2:H1003)</f>
        <v>12</v>
      </c>
      <c r="I24" s="53">
        <f>SUMIF(P2:P1003,TRUE,I2:I1003)</f>
        <v>0</v>
      </c>
      <c r="J24" s="53">
        <f>SUMIF(P2:P1003,TRUE,J2:J1003)</f>
        <v>0</v>
      </c>
      <c r="K24" s="53">
        <f>SUMIF(P2:P1003,TRUE,K2:K1003)</f>
        <v>285</v>
      </c>
      <c r="L24" s="53">
        <f>SUMIF(P2:P1003,TRUE,L2:L1003)</f>
        <v>3</v>
      </c>
      <c r="M24" s="53">
        <f>SUMIF(P2:P1003,TRUE,M2:M1003)</f>
        <v>33</v>
      </c>
      <c r="N24" s="53">
        <f>SUMIF(P2:P1003,TRUE,N2:N1003)</f>
        <v>0</v>
      </c>
      <c r="O24" s="53"/>
      <c r="P24" s="53" t="b">
        <v>0</v>
      </c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 t="b">
        <v>0</v>
      </c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2" t="s">
        <v>57</v>
      </c>
      <c r="B26" s="52">
        <f>COUNTIF(P2:P24, TRUE)</f>
        <v>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 t="b">
        <v>0</v>
      </c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 t="b">
        <v>0</v>
      </c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 t="b">
        <v>0</v>
      </c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 t="b">
        <v>0</v>
      </c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 t="b">
        <v>0</v>
      </c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 t="b">
        <v>0</v>
      </c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 t="b">
        <v>0</v>
      </c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 t="b">
        <v>0</v>
      </c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 t="b">
        <v>0</v>
      </c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 t="b">
        <v>0</v>
      </c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 t="b">
        <v>0</v>
      </c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 t="b">
        <v>0</v>
      </c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 t="b">
        <v>0</v>
      </c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 t="b">
        <v>0</v>
      </c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 t="b">
        <v>0</v>
      </c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 t="b">
        <v>0</v>
      </c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 t="b">
        <v>0</v>
      </c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 t="b">
        <v>0</v>
      </c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 t="b">
        <v>0</v>
      </c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 t="b">
        <v>0</v>
      </c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 t="b">
        <v>0</v>
      </c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 t="b">
        <v>0</v>
      </c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 t="b">
        <v>0</v>
      </c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 t="b">
        <v>0</v>
      </c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 t="b">
        <v>0</v>
      </c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 t="b">
        <v>0</v>
      </c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 t="b">
        <v>0</v>
      </c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 t="b">
        <v>0</v>
      </c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 t="b">
        <v>0</v>
      </c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 t="b">
        <v>0</v>
      </c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 t="b">
        <v>0</v>
      </c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 t="b">
        <v>0</v>
      </c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 t="b">
        <v>0</v>
      </c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 t="b">
        <v>0</v>
      </c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 t="b">
        <v>0</v>
      </c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 t="b">
        <v>0</v>
      </c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 t="b">
        <v>0</v>
      </c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 t="b">
        <v>0</v>
      </c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 t="b">
        <v>0</v>
      </c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 t="b">
        <v>0</v>
      </c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 t="b">
        <v>0</v>
      </c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 t="b">
        <v>0</v>
      </c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 t="b">
        <v>0</v>
      </c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 t="b">
        <v>0</v>
      </c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 t="b">
        <v>0</v>
      </c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 t="b">
        <v>0</v>
      </c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 t="b">
        <v>0</v>
      </c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 t="b">
        <v>0</v>
      </c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 t="b">
        <v>0</v>
      </c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 t="b">
        <v>0</v>
      </c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 t="b">
        <v>0</v>
      </c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 t="b">
        <v>0</v>
      </c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 t="b">
        <v>0</v>
      </c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 t="b">
        <v>0</v>
      </c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 t="b">
        <v>0</v>
      </c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 t="b">
        <v>0</v>
      </c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 t="b">
        <v>0</v>
      </c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 t="b">
        <v>0</v>
      </c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 t="b">
        <v>0</v>
      </c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 t="b">
        <v>0</v>
      </c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 t="b">
        <v>0</v>
      </c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 t="b">
        <v>0</v>
      </c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 t="b">
        <v>0</v>
      </c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 t="b">
        <v>0</v>
      </c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 t="b">
        <v>0</v>
      </c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 t="b">
        <v>0</v>
      </c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 t="b">
        <v>0</v>
      </c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 t="b">
        <v>0</v>
      </c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 t="b">
        <v>0</v>
      </c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 t="b">
        <v>0</v>
      </c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 t="b">
        <v>0</v>
      </c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 t="b">
        <v>0</v>
      </c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 t="b">
        <v>0</v>
      </c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 t="b">
        <v>0</v>
      </c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 t="b">
        <v>0</v>
      </c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 t="b">
        <v>0</v>
      </c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 t="b">
        <v>0</v>
      </c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 t="b">
        <v>0</v>
      </c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 t="b">
        <v>0</v>
      </c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 t="b">
        <v>0</v>
      </c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 t="b">
        <v>0</v>
      </c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 t="b">
        <v>0</v>
      </c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 t="b">
        <v>0</v>
      </c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 t="b">
        <v>0</v>
      </c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 t="b">
        <v>0</v>
      </c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 t="b">
        <v>0</v>
      </c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 t="b">
        <v>0</v>
      </c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 t="b">
        <v>0</v>
      </c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 t="b">
        <v>0</v>
      </c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 t="b">
        <v>0</v>
      </c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 t="b">
        <v>0</v>
      </c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 t="b">
        <v>0</v>
      </c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 t="b">
        <v>0</v>
      </c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 t="b">
        <v>0</v>
      </c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 t="b">
        <v>0</v>
      </c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 t="b">
        <v>0</v>
      </c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 t="b">
        <v>0</v>
      </c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 t="b">
        <v>0</v>
      </c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 t="b">
        <v>0</v>
      </c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 t="b">
        <v>0</v>
      </c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 t="b">
        <v>0</v>
      </c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 t="b">
        <v>0</v>
      </c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 t="b">
        <v>0</v>
      </c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 t="b">
        <v>0</v>
      </c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 t="b">
        <v>0</v>
      </c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 t="b">
        <v>0</v>
      </c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 t="b">
        <v>0</v>
      </c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 t="b">
        <v>0</v>
      </c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 t="b">
        <v>0</v>
      </c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 t="b">
        <v>0</v>
      </c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 t="b">
        <v>0</v>
      </c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 t="b">
        <v>0</v>
      </c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 t="b">
        <v>0</v>
      </c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 t="b">
        <v>0</v>
      </c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 t="b">
        <v>0</v>
      </c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 t="b">
        <v>0</v>
      </c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 t="b">
        <v>0</v>
      </c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 t="b">
        <v>0</v>
      </c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 t="b">
        <v>0</v>
      </c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 t="b">
        <v>0</v>
      </c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 t="b">
        <v>0</v>
      </c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 t="b">
        <v>0</v>
      </c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 t="b">
        <v>0</v>
      </c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 t="b">
        <v>0</v>
      </c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 t="b">
        <v>0</v>
      </c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 t="b">
        <v>0</v>
      </c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 t="b">
        <v>0</v>
      </c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 t="b">
        <v>0</v>
      </c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 t="b">
        <v>0</v>
      </c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 t="b">
        <v>0</v>
      </c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 t="b">
        <v>0</v>
      </c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 t="b">
        <v>0</v>
      </c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 t="b">
        <v>0</v>
      </c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 t="b">
        <v>0</v>
      </c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 t="b">
        <v>0</v>
      </c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 t="b">
        <v>0</v>
      </c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 t="b">
        <v>0</v>
      </c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 t="b">
        <v>0</v>
      </c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 t="b">
        <v>0</v>
      </c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 t="b">
        <v>0</v>
      </c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 t="b">
        <v>0</v>
      </c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 t="b">
        <v>0</v>
      </c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 t="b">
        <v>0</v>
      </c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 t="b">
        <v>0</v>
      </c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 t="b">
        <v>0</v>
      </c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 t="b">
        <v>0</v>
      </c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 t="b">
        <v>0</v>
      </c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 t="b">
        <v>0</v>
      </c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 t="b">
        <v>0</v>
      </c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 t="b">
        <v>0</v>
      </c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 t="b">
        <v>0</v>
      </c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 t="b">
        <v>0</v>
      </c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 t="b">
        <v>0</v>
      </c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 t="b">
        <v>0</v>
      </c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 t="b">
        <v>0</v>
      </c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 t="b">
        <v>0</v>
      </c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 t="b">
        <v>0</v>
      </c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 t="b">
        <v>0</v>
      </c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 t="b">
        <v>0</v>
      </c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 t="b">
        <v>0</v>
      </c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 t="b">
        <v>0</v>
      </c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 t="b">
        <v>0</v>
      </c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 t="b">
        <v>0</v>
      </c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 t="b">
        <v>0</v>
      </c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 t="b">
        <v>0</v>
      </c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 t="b">
        <v>0</v>
      </c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 t="b">
        <v>0</v>
      </c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 t="b">
        <v>0</v>
      </c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 t="b">
        <v>0</v>
      </c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 t="b">
        <v>0</v>
      </c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 t="b">
        <v>0</v>
      </c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 t="b">
        <v>0</v>
      </c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 t="b">
        <v>0</v>
      </c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 t="b">
        <v>0</v>
      </c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 t="b">
        <v>0</v>
      </c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 t="b">
        <v>0</v>
      </c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 t="b">
        <v>0</v>
      </c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 t="b">
        <v>0</v>
      </c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 t="b">
        <v>0</v>
      </c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 t="b">
        <v>0</v>
      </c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 t="b">
        <v>0</v>
      </c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 t="b">
        <v>0</v>
      </c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 t="b">
        <v>0</v>
      </c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 t="b">
        <v>0</v>
      </c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 t="b">
        <v>0</v>
      </c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 t="b">
        <v>0</v>
      </c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 t="b">
        <v>0</v>
      </c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 t="b">
        <v>0</v>
      </c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 t="b">
        <v>0</v>
      </c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 t="b">
        <v>0</v>
      </c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 t="b">
        <v>0</v>
      </c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 t="b">
        <v>0</v>
      </c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 t="b">
        <v>0</v>
      </c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 t="b">
        <v>0</v>
      </c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 t="b">
        <v>0</v>
      </c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 t="b">
        <v>0</v>
      </c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 t="b">
        <v>0</v>
      </c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 t="b">
        <v>0</v>
      </c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 t="b">
        <v>0</v>
      </c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 t="b">
        <v>0</v>
      </c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 t="b">
        <v>0</v>
      </c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 t="b">
        <v>0</v>
      </c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 t="b">
        <v>0</v>
      </c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 t="b">
        <v>0</v>
      </c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 t="b">
        <v>0</v>
      </c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 t="b">
        <v>0</v>
      </c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 t="b">
        <v>0</v>
      </c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 t="b">
        <v>0</v>
      </c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 t="b">
        <v>0</v>
      </c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 t="b">
        <v>0</v>
      </c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 t="b">
        <v>0</v>
      </c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 t="b">
        <v>0</v>
      </c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 t="b">
        <v>0</v>
      </c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 t="b">
        <v>0</v>
      </c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 t="b">
        <v>0</v>
      </c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 t="b">
        <v>0</v>
      </c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 t="b">
        <v>0</v>
      </c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 t="b">
        <v>0</v>
      </c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 t="b">
        <v>0</v>
      </c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 t="b">
        <v>0</v>
      </c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 t="b">
        <v>0</v>
      </c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 t="b">
        <v>0</v>
      </c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 t="b">
        <v>0</v>
      </c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 t="b">
        <v>0</v>
      </c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 t="b">
        <v>0</v>
      </c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 t="b">
        <v>0</v>
      </c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 t="b">
        <v>0</v>
      </c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 t="b">
        <v>0</v>
      </c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 t="b">
        <v>0</v>
      </c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 t="b">
        <v>0</v>
      </c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 t="b">
        <v>0</v>
      </c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 t="b">
        <v>0</v>
      </c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 t="b">
        <v>0</v>
      </c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 t="b">
        <v>0</v>
      </c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 t="b">
        <v>0</v>
      </c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 t="b">
        <v>0</v>
      </c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 t="b">
        <v>0</v>
      </c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 t="b">
        <v>0</v>
      </c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 t="b">
        <v>0</v>
      </c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 t="b">
        <v>0</v>
      </c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 t="b">
        <v>0</v>
      </c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 t="b">
        <v>0</v>
      </c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 t="b">
        <v>0</v>
      </c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 t="b">
        <v>0</v>
      </c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 t="b">
        <v>0</v>
      </c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 t="b">
        <v>0</v>
      </c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 t="b">
        <v>0</v>
      </c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 t="b">
        <v>0</v>
      </c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 t="b">
        <v>0</v>
      </c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 t="b">
        <v>0</v>
      </c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 t="b">
        <v>0</v>
      </c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 t="b">
        <v>0</v>
      </c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 t="b">
        <v>0</v>
      </c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 t="b">
        <v>0</v>
      </c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 t="b">
        <v>0</v>
      </c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 t="b">
        <v>0</v>
      </c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 t="b">
        <v>0</v>
      </c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 t="b">
        <v>0</v>
      </c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 t="b">
        <v>0</v>
      </c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 t="b">
        <v>0</v>
      </c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 t="b">
        <v>0</v>
      </c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 t="b">
        <v>0</v>
      </c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 t="b">
        <v>0</v>
      </c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 t="b">
        <v>0</v>
      </c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 t="b">
        <v>0</v>
      </c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 t="b">
        <v>0</v>
      </c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 t="b">
        <v>0</v>
      </c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 t="b">
        <v>0</v>
      </c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 t="b">
        <v>0</v>
      </c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 t="b">
        <v>0</v>
      </c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 t="b">
        <v>0</v>
      </c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 t="b">
        <v>0</v>
      </c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 t="b">
        <v>0</v>
      </c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 t="b">
        <v>0</v>
      </c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 t="b">
        <v>0</v>
      </c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 t="b">
        <v>0</v>
      </c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 t="b">
        <v>0</v>
      </c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 t="b">
        <v>0</v>
      </c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 t="b">
        <v>0</v>
      </c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 t="b">
        <v>0</v>
      </c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 t="b">
        <v>0</v>
      </c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 t="b">
        <v>0</v>
      </c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 t="b">
        <v>0</v>
      </c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 t="b">
        <v>0</v>
      </c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 t="b">
        <v>0</v>
      </c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 t="b">
        <v>0</v>
      </c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 t="b">
        <v>0</v>
      </c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 t="b">
        <v>0</v>
      </c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 t="b">
        <v>0</v>
      </c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 t="b">
        <v>0</v>
      </c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 t="b">
        <v>0</v>
      </c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 t="b">
        <v>0</v>
      </c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 t="b">
        <v>0</v>
      </c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 t="b">
        <v>0</v>
      </c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 t="b">
        <v>0</v>
      </c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 t="b">
        <v>0</v>
      </c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 t="b">
        <v>0</v>
      </c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 t="b">
        <v>0</v>
      </c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 t="b">
        <v>0</v>
      </c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 t="b">
        <v>0</v>
      </c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 t="b">
        <v>0</v>
      </c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 t="b">
        <v>0</v>
      </c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 t="b">
        <v>0</v>
      </c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 t="b">
        <v>0</v>
      </c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 t="b">
        <v>0</v>
      </c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 t="b">
        <v>0</v>
      </c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 t="b">
        <v>0</v>
      </c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 t="b">
        <v>0</v>
      </c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 t="b">
        <v>0</v>
      </c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 t="b">
        <v>0</v>
      </c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 t="b">
        <v>0</v>
      </c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 t="b">
        <v>0</v>
      </c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 t="b">
        <v>0</v>
      </c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 t="b">
        <v>0</v>
      </c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 t="b">
        <v>0</v>
      </c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 t="b">
        <v>0</v>
      </c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 t="b">
        <v>0</v>
      </c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 t="b">
        <v>0</v>
      </c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 t="b">
        <v>0</v>
      </c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 t="b">
        <v>0</v>
      </c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 t="b">
        <v>0</v>
      </c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 t="b">
        <v>0</v>
      </c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 t="b">
        <v>0</v>
      </c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 t="b">
        <v>0</v>
      </c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 t="b">
        <v>0</v>
      </c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 t="b">
        <v>0</v>
      </c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 t="b">
        <v>0</v>
      </c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 t="b">
        <v>0</v>
      </c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 t="b">
        <v>0</v>
      </c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 t="b">
        <v>0</v>
      </c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 t="b">
        <v>0</v>
      </c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 t="b">
        <v>0</v>
      </c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 t="b">
        <v>0</v>
      </c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 t="b">
        <v>0</v>
      </c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 t="b">
        <v>0</v>
      </c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 t="b">
        <v>0</v>
      </c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 t="b">
        <v>0</v>
      </c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 t="b">
        <v>0</v>
      </c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 t="b">
        <v>0</v>
      </c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 t="b">
        <v>0</v>
      </c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 t="b">
        <v>0</v>
      </c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 t="b">
        <v>0</v>
      </c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 t="b">
        <v>0</v>
      </c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 t="b">
        <v>0</v>
      </c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 t="b">
        <v>0</v>
      </c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 t="b">
        <v>0</v>
      </c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 t="b">
        <v>0</v>
      </c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 t="b">
        <v>0</v>
      </c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 t="b">
        <v>0</v>
      </c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 t="b">
        <v>0</v>
      </c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 t="b">
        <v>0</v>
      </c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 t="b">
        <v>0</v>
      </c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 t="b">
        <v>0</v>
      </c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 t="b">
        <v>0</v>
      </c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 t="b">
        <v>0</v>
      </c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 t="b">
        <v>0</v>
      </c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 t="b">
        <v>0</v>
      </c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 t="b">
        <v>0</v>
      </c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 t="b">
        <v>0</v>
      </c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 t="b">
        <v>0</v>
      </c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 t="b">
        <v>0</v>
      </c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 t="b">
        <v>0</v>
      </c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 t="b">
        <v>0</v>
      </c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 t="b">
        <v>0</v>
      </c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 t="b">
        <v>0</v>
      </c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 t="b">
        <v>0</v>
      </c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 t="b">
        <v>0</v>
      </c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 t="b">
        <v>0</v>
      </c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 t="b">
        <v>0</v>
      </c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 t="b">
        <v>0</v>
      </c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 t="b">
        <v>0</v>
      </c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 t="b">
        <v>0</v>
      </c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 t="b">
        <v>0</v>
      </c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 t="b">
        <v>0</v>
      </c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 t="b">
        <v>0</v>
      </c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 t="b">
        <v>0</v>
      </c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 t="b">
        <v>0</v>
      </c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 t="b">
        <v>0</v>
      </c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 t="b">
        <v>0</v>
      </c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 t="b">
        <v>0</v>
      </c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 t="b">
        <v>0</v>
      </c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 t="b">
        <v>0</v>
      </c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 t="b">
        <v>0</v>
      </c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 t="b">
        <v>0</v>
      </c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 t="b">
        <v>0</v>
      </c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 t="b">
        <v>0</v>
      </c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 t="b">
        <v>0</v>
      </c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 t="b">
        <v>0</v>
      </c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 t="b">
        <v>0</v>
      </c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 t="b">
        <v>0</v>
      </c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 t="b">
        <v>0</v>
      </c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 t="b">
        <v>0</v>
      </c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 t="b">
        <v>0</v>
      </c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 t="b">
        <v>0</v>
      </c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 t="b">
        <v>0</v>
      </c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 t="b">
        <v>0</v>
      </c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 t="b">
        <v>0</v>
      </c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 t="b">
        <v>0</v>
      </c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 t="b">
        <v>0</v>
      </c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 t="b">
        <v>0</v>
      </c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 t="b">
        <v>0</v>
      </c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 t="b">
        <v>0</v>
      </c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 t="b">
        <v>0</v>
      </c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 t="b">
        <v>0</v>
      </c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 t="b">
        <v>0</v>
      </c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 t="b">
        <v>0</v>
      </c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 t="b">
        <v>0</v>
      </c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 t="b">
        <v>0</v>
      </c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 t="b">
        <v>0</v>
      </c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 t="b">
        <v>0</v>
      </c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 t="b">
        <v>0</v>
      </c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 t="b">
        <v>0</v>
      </c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 t="b">
        <v>0</v>
      </c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 t="b">
        <v>0</v>
      </c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 t="b">
        <v>0</v>
      </c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 t="b">
        <v>0</v>
      </c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 t="b">
        <v>0</v>
      </c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 t="b">
        <v>0</v>
      </c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 t="b">
        <v>0</v>
      </c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 t="b">
        <v>0</v>
      </c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 t="b">
        <v>0</v>
      </c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 t="b">
        <v>0</v>
      </c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 t="b">
        <v>0</v>
      </c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 t="b">
        <v>0</v>
      </c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 t="b">
        <v>0</v>
      </c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 t="b">
        <v>0</v>
      </c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 t="b">
        <v>0</v>
      </c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 t="b">
        <v>0</v>
      </c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 t="b">
        <v>0</v>
      </c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 t="b">
        <v>0</v>
      </c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 t="b">
        <v>0</v>
      </c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 t="b">
        <v>0</v>
      </c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 t="b">
        <v>0</v>
      </c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 t="b">
        <v>0</v>
      </c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 t="b">
        <v>0</v>
      </c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 t="b">
        <v>0</v>
      </c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 t="b">
        <v>0</v>
      </c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 t="b">
        <v>0</v>
      </c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 t="b">
        <v>0</v>
      </c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 t="b">
        <v>0</v>
      </c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 t="b">
        <v>0</v>
      </c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 t="b">
        <v>0</v>
      </c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 t="b">
        <v>0</v>
      </c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 t="b">
        <v>0</v>
      </c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 t="b">
        <v>0</v>
      </c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 t="b">
        <v>0</v>
      </c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 t="b">
        <v>0</v>
      </c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 t="b">
        <v>0</v>
      </c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 t="b">
        <v>0</v>
      </c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 t="b">
        <v>0</v>
      </c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 t="b">
        <v>0</v>
      </c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 t="b">
        <v>0</v>
      </c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 t="b">
        <v>0</v>
      </c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 t="b">
        <v>0</v>
      </c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 t="b">
        <v>0</v>
      </c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 t="b">
        <v>0</v>
      </c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 t="b">
        <v>0</v>
      </c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 t="b">
        <v>0</v>
      </c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 t="b">
        <v>0</v>
      </c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 t="b">
        <v>0</v>
      </c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 t="b">
        <v>0</v>
      </c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 t="b">
        <v>0</v>
      </c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 t="b">
        <v>0</v>
      </c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 t="b">
        <v>0</v>
      </c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 t="b">
        <v>0</v>
      </c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 t="b">
        <v>0</v>
      </c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 t="b">
        <v>0</v>
      </c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 t="b">
        <v>0</v>
      </c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 t="b">
        <v>0</v>
      </c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 t="b">
        <v>0</v>
      </c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 t="b">
        <v>0</v>
      </c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 t="b">
        <v>0</v>
      </c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 t="b">
        <v>0</v>
      </c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 t="b">
        <v>0</v>
      </c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 t="b">
        <v>0</v>
      </c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 t="b">
        <v>0</v>
      </c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 t="b">
        <v>0</v>
      </c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 t="b">
        <v>0</v>
      </c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 t="b">
        <v>0</v>
      </c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 t="b">
        <v>0</v>
      </c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 t="b">
        <v>0</v>
      </c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 t="b">
        <v>0</v>
      </c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 t="b">
        <v>0</v>
      </c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 t="b">
        <v>0</v>
      </c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 t="b">
        <v>0</v>
      </c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 t="b">
        <v>0</v>
      </c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 t="b">
        <v>0</v>
      </c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 t="b">
        <v>0</v>
      </c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 t="b">
        <v>0</v>
      </c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 t="b">
        <v>0</v>
      </c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 t="b">
        <v>0</v>
      </c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 t="b">
        <v>0</v>
      </c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 t="b">
        <v>0</v>
      </c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 t="b">
        <v>0</v>
      </c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 t="b">
        <v>0</v>
      </c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 t="b">
        <v>0</v>
      </c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 t="b">
        <v>0</v>
      </c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 t="b">
        <v>0</v>
      </c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 t="b">
        <v>0</v>
      </c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 t="b">
        <v>0</v>
      </c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 t="b">
        <v>0</v>
      </c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 t="b">
        <v>0</v>
      </c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 t="b">
        <v>0</v>
      </c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 t="b">
        <v>0</v>
      </c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 t="b">
        <v>0</v>
      </c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 t="b">
        <v>0</v>
      </c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 t="b">
        <v>0</v>
      </c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 t="b">
        <v>0</v>
      </c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 t="b">
        <v>0</v>
      </c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 t="b">
        <v>0</v>
      </c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 t="b">
        <v>0</v>
      </c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 t="b">
        <v>0</v>
      </c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 t="b">
        <v>0</v>
      </c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 t="b">
        <v>0</v>
      </c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 t="b">
        <v>0</v>
      </c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 t="b">
        <v>0</v>
      </c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 t="b">
        <v>0</v>
      </c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 t="b">
        <v>0</v>
      </c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 t="b">
        <v>0</v>
      </c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 t="b">
        <v>0</v>
      </c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 t="b">
        <v>0</v>
      </c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 t="b">
        <v>0</v>
      </c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 t="b">
        <v>0</v>
      </c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 t="b">
        <v>0</v>
      </c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 t="b">
        <v>0</v>
      </c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 t="b">
        <v>0</v>
      </c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 t="b">
        <v>0</v>
      </c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 t="b">
        <v>0</v>
      </c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 t="b">
        <v>0</v>
      </c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 t="b">
        <v>0</v>
      </c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 t="b">
        <v>0</v>
      </c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 t="b">
        <v>0</v>
      </c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 t="b">
        <v>0</v>
      </c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 t="b">
        <v>0</v>
      </c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 t="b">
        <v>0</v>
      </c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 t="b">
        <v>0</v>
      </c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 t="b">
        <v>0</v>
      </c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 t="b">
        <v>0</v>
      </c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 t="b">
        <v>0</v>
      </c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 t="b">
        <v>0</v>
      </c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 t="b">
        <v>0</v>
      </c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 t="b">
        <v>0</v>
      </c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 t="b">
        <v>0</v>
      </c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 t="b">
        <v>0</v>
      </c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 t="b">
        <v>0</v>
      </c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 t="b">
        <v>0</v>
      </c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 t="b">
        <v>0</v>
      </c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 t="b">
        <v>0</v>
      </c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 t="b">
        <v>0</v>
      </c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 t="b">
        <v>0</v>
      </c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 t="b">
        <v>0</v>
      </c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 t="b">
        <v>0</v>
      </c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 t="b">
        <v>0</v>
      </c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 t="b">
        <v>0</v>
      </c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 t="b">
        <v>0</v>
      </c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 t="b">
        <v>0</v>
      </c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 t="b">
        <v>0</v>
      </c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 t="b">
        <v>0</v>
      </c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 t="b">
        <v>0</v>
      </c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 t="b">
        <v>0</v>
      </c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 t="b">
        <v>0</v>
      </c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 t="b">
        <v>0</v>
      </c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 t="b">
        <v>0</v>
      </c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 t="b">
        <v>0</v>
      </c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 t="b">
        <v>0</v>
      </c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 t="b">
        <v>0</v>
      </c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 t="b">
        <v>0</v>
      </c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 t="b">
        <v>0</v>
      </c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 t="b">
        <v>0</v>
      </c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 t="b">
        <v>0</v>
      </c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 t="b">
        <v>0</v>
      </c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 t="b">
        <v>0</v>
      </c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 t="b">
        <v>0</v>
      </c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 t="b">
        <v>0</v>
      </c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 t="b">
        <v>0</v>
      </c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 t="b">
        <v>0</v>
      </c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 t="b">
        <v>0</v>
      </c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 t="b">
        <v>0</v>
      </c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 t="b">
        <v>0</v>
      </c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 t="b">
        <v>0</v>
      </c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 t="b">
        <v>0</v>
      </c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 t="b">
        <v>0</v>
      </c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 t="b">
        <v>0</v>
      </c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 t="b">
        <v>0</v>
      </c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 t="b">
        <v>0</v>
      </c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 t="b">
        <v>0</v>
      </c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 t="b">
        <v>0</v>
      </c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 t="b">
        <v>0</v>
      </c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 t="b">
        <v>0</v>
      </c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 t="b">
        <v>0</v>
      </c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 t="b">
        <v>0</v>
      </c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 t="b">
        <v>0</v>
      </c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 t="b">
        <v>0</v>
      </c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 t="b">
        <v>0</v>
      </c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 t="b">
        <v>0</v>
      </c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 t="b">
        <v>0</v>
      </c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 t="b">
        <v>0</v>
      </c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 t="b">
        <v>0</v>
      </c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 t="b">
        <v>0</v>
      </c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 t="b">
        <v>0</v>
      </c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 t="b">
        <v>0</v>
      </c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 t="b">
        <v>0</v>
      </c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 t="b">
        <v>0</v>
      </c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 t="b">
        <v>0</v>
      </c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 t="b">
        <v>0</v>
      </c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 t="b">
        <v>0</v>
      </c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 t="b">
        <v>0</v>
      </c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 t="b">
        <v>0</v>
      </c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 t="b">
        <v>0</v>
      </c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 t="b">
        <v>0</v>
      </c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 t="b">
        <v>0</v>
      </c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 t="b">
        <v>0</v>
      </c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 t="b">
        <v>0</v>
      </c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 t="b">
        <v>0</v>
      </c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 t="b">
        <v>0</v>
      </c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 t="b">
        <v>0</v>
      </c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 t="b">
        <v>0</v>
      </c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 t="b">
        <v>0</v>
      </c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 t="b">
        <v>0</v>
      </c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 t="b">
        <v>0</v>
      </c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 t="b">
        <v>0</v>
      </c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 t="b">
        <v>0</v>
      </c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 t="b">
        <v>0</v>
      </c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 t="b">
        <v>0</v>
      </c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 t="b">
        <v>0</v>
      </c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 t="b">
        <v>0</v>
      </c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 t="b">
        <v>0</v>
      </c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 t="b">
        <v>0</v>
      </c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 t="b">
        <v>0</v>
      </c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 t="b">
        <v>0</v>
      </c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 t="b">
        <v>0</v>
      </c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 t="b">
        <v>0</v>
      </c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 t="b">
        <v>0</v>
      </c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 t="b">
        <v>0</v>
      </c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 t="b">
        <v>0</v>
      </c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 t="b">
        <v>0</v>
      </c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 t="b">
        <v>0</v>
      </c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 t="b">
        <v>0</v>
      </c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 t="b">
        <v>0</v>
      </c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 t="b">
        <v>0</v>
      </c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 t="b">
        <v>0</v>
      </c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 t="b">
        <v>0</v>
      </c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 t="b">
        <v>0</v>
      </c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 t="b">
        <v>0</v>
      </c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 t="b">
        <v>0</v>
      </c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 t="b">
        <v>0</v>
      </c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 t="b">
        <v>0</v>
      </c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 t="b">
        <v>0</v>
      </c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 t="b">
        <v>0</v>
      </c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 t="b">
        <v>0</v>
      </c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 t="b">
        <v>0</v>
      </c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 t="b">
        <v>0</v>
      </c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 t="b">
        <v>0</v>
      </c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 t="b">
        <v>0</v>
      </c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 t="b">
        <v>0</v>
      </c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 t="b">
        <v>0</v>
      </c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 t="b">
        <v>0</v>
      </c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 t="b">
        <v>0</v>
      </c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 t="b">
        <v>0</v>
      </c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 t="b">
        <v>0</v>
      </c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 t="b">
        <v>0</v>
      </c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 t="b">
        <v>0</v>
      </c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 t="b">
        <v>0</v>
      </c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 t="b">
        <v>0</v>
      </c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 t="b">
        <v>0</v>
      </c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 t="b">
        <v>0</v>
      </c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 t="b">
        <v>0</v>
      </c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 t="b">
        <v>0</v>
      </c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 t="b">
        <v>0</v>
      </c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 t="b">
        <v>0</v>
      </c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 t="b">
        <v>0</v>
      </c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 t="b">
        <v>0</v>
      </c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 t="b">
        <v>0</v>
      </c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 t="b">
        <v>0</v>
      </c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 t="b">
        <v>0</v>
      </c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 t="b">
        <v>0</v>
      </c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 t="b">
        <v>0</v>
      </c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 t="b">
        <v>0</v>
      </c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 t="b">
        <v>0</v>
      </c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 t="b">
        <v>0</v>
      </c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 t="b">
        <v>0</v>
      </c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 t="b">
        <v>0</v>
      </c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 t="b">
        <v>0</v>
      </c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 t="b">
        <v>0</v>
      </c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 t="b">
        <v>0</v>
      </c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 t="b">
        <v>0</v>
      </c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 t="b">
        <v>0</v>
      </c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 t="b">
        <v>0</v>
      </c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 t="b">
        <v>0</v>
      </c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 t="b">
        <v>0</v>
      </c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 t="b">
        <v>0</v>
      </c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 t="b">
        <v>0</v>
      </c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 t="b">
        <v>0</v>
      </c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 t="b">
        <v>0</v>
      </c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 t="b">
        <v>0</v>
      </c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 t="b">
        <v>0</v>
      </c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 t="b">
        <v>0</v>
      </c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 t="b">
        <v>0</v>
      </c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 t="b">
        <v>0</v>
      </c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 t="b">
        <v>0</v>
      </c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 t="b">
        <v>0</v>
      </c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 t="b">
        <v>0</v>
      </c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 t="b">
        <v>0</v>
      </c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 t="b">
        <v>0</v>
      </c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 t="b">
        <v>0</v>
      </c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 t="b">
        <v>0</v>
      </c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 t="b">
        <v>0</v>
      </c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 t="b">
        <v>0</v>
      </c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 t="b">
        <v>0</v>
      </c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 t="b">
        <v>0</v>
      </c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 t="b">
        <v>0</v>
      </c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 t="b">
        <v>0</v>
      </c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 t="b">
        <v>0</v>
      </c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 t="b">
        <v>0</v>
      </c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 t="b">
        <v>0</v>
      </c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 t="b">
        <v>0</v>
      </c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 t="b">
        <v>0</v>
      </c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 t="b">
        <v>0</v>
      </c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 t="b">
        <v>0</v>
      </c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 t="b">
        <v>0</v>
      </c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 t="b">
        <v>0</v>
      </c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 t="b">
        <v>0</v>
      </c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 t="b">
        <v>0</v>
      </c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 t="b">
        <v>0</v>
      </c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 t="b">
        <v>0</v>
      </c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 t="b">
        <v>0</v>
      </c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 t="b">
        <v>0</v>
      </c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 t="b">
        <v>0</v>
      </c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 t="b">
        <v>0</v>
      </c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 t="b">
        <v>0</v>
      </c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 t="b">
        <v>0</v>
      </c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 t="b">
        <v>0</v>
      </c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 t="b">
        <v>0</v>
      </c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 t="b">
        <v>0</v>
      </c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 t="b">
        <v>0</v>
      </c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 t="b">
        <v>0</v>
      </c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 t="b">
        <v>0</v>
      </c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 t="b">
        <v>0</v>
      </c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 t="b">
        <v>0</v>
      </c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 t="b">
        <v>0</v>
      </c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 t="b">
        <v>0</v>
      </c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 t="b">
        <v>0</v>
      </c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 t="b">
        <v>0</v>
      </c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 t="b">
        <v>0</v>
      </c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 t="b">
        <v>0</v>
      </c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 t="b">
        <v>0</v>
      </c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 t="b">
        <v>0</v>
      </c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 t="b">
        <v>0</v>
      </c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 t="b">
        <v>0</v>
      </c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 t="b">
        <v>0</v>
      </c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 t="b">
        <v>0</v>
      </c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 t="b">
        <v>0</v>
      </c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 t="b">
        <v>0</v>
      </c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 t="b">
        <v>0</v>
      </c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 t="b">
        <v>0</v>
      </c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 t="b">
        <v>0</v>
      </c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 t="b">
        <v>0</v>
      </c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 t="b">
        <v>0</v>
      </c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 t="b">
        <v>0</v>
      </c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 t="b">
        <v>0</v>
      </c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 t="b">
        <v>0</v>
      </c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 t="b">
        <v>0</v>
      </c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 t="b">
        <v>0</v>
      </c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 t="b">
        <v>0</v>
      </c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 t="b">
        <v>0</v>
      </c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 t="b">
        <v>0</v>
      </c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 t="b">
        <v>0</v>
      </c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 t="b">
        <v>0</v>
      </c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 t="b">
        <v>0</v>
      </c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 t="b">
        <v>0</v>
      </c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 t="b">
        <v>0</v>
      </c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 t="b">
        <v>0</v>
      </c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 t="b">
        <v>0</v>
      </c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 t="b">
        <v>0</v>
      </c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 t="b">
        <v>0</v>
      </c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 t="b">
        <v>0</v>
      </c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 t="b">
        <v>0</v>
      </c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 t="b">
        <v>0</v>
      </c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 t="b">
        <v>0</v>
      </c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 t="b">
        <v>0</v>
      </c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 t="b">
        <v>0</v>
      </c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 t="b">
        <v>0</v>
      </c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 t="b">
        <v>0</v>
      </c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 t="b">
        <v>0</v>
      </c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 t="b">
        <v>0</v>
      </c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 t="b">
        <v>0</v>
      </c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 t="b">
        <v>0</v>
      </c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 t="b">
        <v>0</v>
      </c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 t="b">
        <v>0</v>
      </c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 t="b">
        <v>0</v>
      </c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 t="b">
        <v>0</v>
      </c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 t="b">
        <v>0</v>
      </c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 t="b">
        <v>0</v>
      </c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 t="b">
        <v>0</v>
      </c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 t="b">
        <v>0</v>
      </c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 t="b">
        <v>0</v>
      </c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 t="b">
        <v>0</v>
      </c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 t="b">
        <v>0</v>
      </c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 t="b">
        <v>0</v>
      </c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 t="b">
        <v>0</v>
      </c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 t="b">
        <v>0</v>
      </c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 t="b">
        <v>0</v>
      </c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 t="b">
        <v>0</v>
      </c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 t="b">
        <v>0</v>
      </c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 t="b">
        <v>0</v>
      </c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 t="b">
        <v>0</v>
      </c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 t="b">
        <v>0</v>
      </c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 t="b">
        <v>0</v>
      </c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 t="b">
        <v>0</v>
      </c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 t="b">
        <v>0</v>
      </c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 t="b">
        <v>0</v>
      </c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 t="b">
        <v>0</v>
      </c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 t="b">
        <v>0</v>
      </c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 t="b">
        <v>0</v>
      </c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 t="b">
        <v>0</v>
      </c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 t="b">
        <v>0</v>
      </c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 t="b">
        <v>0</v>
      </c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 t="b">
        <v>0</v>
      </c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 t="b">
        <v>0</v>
      </c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 t="b">
        <v>0</v>
      </c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 t="b">
        <v>0</v>
      </c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 t="b">
        <v>0</v>
      </c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 t="b">
        <v>0</v>
      </c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 t="b">
        <v>0</v>
      </c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 t="b">
        <v>0</v>
      </c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 t="b">
        <v>0</v>
      </c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 t="b">
        <v>0</v>
      </c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 t="b">
        <v>0</v>
      </c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 t="b">
        <v>0</v>
      </c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 t="b">
        <v>0</v>
      </c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 t="b">
        <v>0</v>
      </c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 t="b">
        <v>0</v>
      </c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 t="b">
        <v>0</v>
      </c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 t="b">
        <v>0</v>
      </c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 t="b">
        <v>0</v>
      </c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 t="b">
        <v>0</v>
      </c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 t="b">
        <v>0</v>
      </c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 t="b">
        <v>0</v>
      </c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 t="b">
        <v>0</v>
      </c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 t="b">
        <v>0</v>
      </c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 t="b">
        <v>0</v>
      </c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 t="b">
        <v>0</v>
      </c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 t="b">
        <v>0</v>
      </c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 t="b">
        <v>0</v>
      </c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 t="b">
        <v>0</v>
      </c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 t="b">
        <v>0</v>
      </c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 t="b">
        <v>0</v>
      </c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 t="b">
        <v>0</v>
      </c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 t="b">
        <v>0</v>
      </c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 t="b">
        <v>0</v>
      </c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 t="b">
        <v>0</v>
      </c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 t="b">
        <v>0</v>
      </c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 t="b">
        <v>0</v>
      </c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 t="b">
        <v>0</v>
      </c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 t="b">
        <v>0</v>
      </c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 t="b">
        <v>0</v>
      </c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 t="b">
        <v>0</v>
      </c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 t="b">
        <v>0</v>
      </c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 t="b">
        <v>0</v>
      </c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 t="b">
        <v>0</v>
      </c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 t="b">
        <v>0</v>
      </c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 t="b">
        <v>0</v>
      </c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 t="b">
        <v>0</v>
      </c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 t="b">
        <v>0</v>
      </c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 t="b">
        <v>0</v>
      </c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 t="b">
        <v>0</v>
      </c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 t="b">
        <v>0</v>
      </c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 t="b">
        <v>0</v>
      </c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 t="b">
        <v>0</v>
      </c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 t="b">
        <v>0</v>
      </c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 t="b">
        <v>0</v>
      </c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 t="b">
        <v>0</v>
      </c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 t="b">
        <v>0</v>
      </c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 t="b">
        <v>0</v>
      </c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 t="b">
        <v>0</v>
      </c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 t="b">
        <v>0</v>
      </c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 t="b">
        <v>0</v>
      </c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 t="b">
        <v>0</v>
      </c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 t="b">
        <v>0</v>
      </c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 t="b">
        <v>0</v>
      </c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 t="b">
        <v>0</v>
      </c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 t="b">
        <v>0</v>
      </c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 t="b">
        <v>0</v>
      </c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 t="b">
        <v>0</v>
      </c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 t="b">
        <v>0</v>
      </c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 t="b">
        <v>0</v>
      </c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 t="b">
        <v>0</v>
      </c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 t="b">
        <v>0</v>
      </c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 t="b">
        <v>0</v>
      </c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 t="b">
        <v>0</v>
      </c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 t="b">
        <v>0</v>
      </c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 t="b">
        <v>0</v>
      </c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 t="b">
        <v>0</v>
      </c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 t="b">
        <v>0</v>
      </c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 t="b">
        <v>0</v>
      </c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 t="b">
        <v>0</v>
      </c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 t="b">
        <v>0</v>
      </c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 t="b">
        <v>0</v>
      </c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 t="b">
        <v>0</v>
      </c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 t="b">
        <v>0</v>
      </c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 t="b">
        <v>0</v>
      </c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 t="b">
        <v>0</v>
      </c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 t="b">
        <v>0</v>
      </c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 t="b">
        <v>0</v>
      </c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 t="b">
        <v>0</v>
      </c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 t="b">
        <v>0</v>
      </c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 t="b">
        <v>0</v>
      </c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 t="b">
        <v>0</v>
      </c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 t="b">
        <v>0</v>
      </c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 t="b">
        <v>0</v>
      </c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 t="b">
        <v>0</v>
      </c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 t="b">
        <v>0</v>
      </c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 t="b">
        <v>0</v>
      </c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 t="b">
        <v>0</v>
      </c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 t="b">
        <v>0</v>
      </c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 t="b">
        <v>0</v>
      </c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 t="b">
        <v>0</v>
      </c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 t="b">
        <v>0</v>
      </c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 t="b">
        <v>0</v>
      </c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 t="b">
        <v>0</v>
      </c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 t="b">
        <v>0</v>
      </c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 t="b">
        <v>0</v>
      </c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 t="b">
        <v>0</v>
      </c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 t="b">
        <v>0</v>
      </c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 t="b">
        <v>0</v>
      </c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 t="b">
        <v>0</v>
      </c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 t="b">
        <v>0</v>
      </c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 t="b">
        <v>0</v>
      </c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 t="b">
        <v>0</v>
      </c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 t="b">
        <v>0</v>
      </c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 t="b">
        <v>0</v>
      </c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 t="b">
        <v>0</v>
      </c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 t="b">
        <v>0</v>
      </c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 t="b">
        <v>0</v>
      </c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 t="b">
        <v>0</v>
      </c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 t="b">
        <v>0</v>
      </c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 t="b">
        <v>0</v>
      </c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 t="b">
        <v>0</v>
      </c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 t="b">
        <v>0</v>
      </c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 t="b">
        <v>0</v>
      </c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 t="b">
        <v>0</v>
      </c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 t="b">
        <v>0</v>
      </c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 t="b">
        <v>0</v>
      </c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 t="b">
        <v>0</v>
      </c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 t="b">
        <v>0</v>
      </c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 t="b">
        <v>0</v>
      </c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 t="b">
        <v>0</v>
      </c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 t="b">
        <v>0</v>
      </c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 t="b">
        <v>0</v>
      </c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 t="b">
        <v>0</v>
      </c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 t="b">
        <v>0</v>
      </c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 t="b">
        <v>0</v>
      </c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 t="b">
        <v>0</v>
      </c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 t="b">
        <v>0</v>
      </c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 t="b">
        <v>0</v>
      </c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 t="b">
        <v>0</v>
      </c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 t="b">
        <v>0</v>
      </c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 t="b">
        <v>0</v>
      </c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 t="b">
        <v>0</v>
      </c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 t="b">
        <v>0</v>
      </c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 t="b">
        <v>0</v>
      </c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 t="b">
        <v>0</v>
      </c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 t="b">
        <v>0</v>
      </c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 t="b">
        <v>0</v>
      </c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 t="b">
        <v>0</v>
      </c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 t="b">
        <v>0</v>
      </c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 t="b">
        <v>0</v>
      </c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 t="b">
        <v>0</v>
      </c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 t="b">
        <v>0</v>
      </c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 t="b">
        <v>0</v>
      </c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 t="b">
        <v>0</v>
      </c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 t="b">
        <v>0</v>
      </c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 t="b">
        <v>0</v>
      </c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 t="b">
        <v>0</v>
      </c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 t="b">
        <v>0</v>
      </c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 t="b">
        <v>0</v>
      </c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 t="b">
        <v>0</v>
      </c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 t="b">
        <v>0</v>
      </c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148</v>
      </c>
      <c r="F1" s="65" t="s">
        <v>149</v>
      </c>
      <c r="H1" s="65" t="s">
        <v>150</v>
      </c>
    </row>
    <row r="2">
      <c r="A2" s="65" t="s">
        <v>151</v>
      </c>
    </row>
    <row r="3">
      <c r="A3" s="65" t="s">
        <v>152</v>
      </c>
    </row>
    <row r="4">
      <c r="A4" s="65"/>
      <c r="F4" s="65" t="s">
        <v>153</v>
      </c>
    </row>
    <row r="5">
      <c r="A5" s="69" t="s">
        <v>154</v>
      </c>
    </row>
    <row r="6">
      <c r="A6" s="65" t="s">
        <v>155</v>
      </c>
    </row>
    <row r="7">
      <c r="A7" s="65" t="s">
        <v>156</v>
      </c>
    </row>
    <row r="8">
      <c r="A8" s="65" t="s">
        <v>157</v>
      </c>
    </row>
    <row r="10">
      <c r="A10" s="69" t="s">
        <v>158</v>
      </c>
    </row>
    <row r="11">
      <c r="A11" s="65" t="s">
        <v>159</v>
      </c>
    </row>
    <row r="12">
      <c r="A12" s="65" t="s">
        <v>160</v>
      </c>
    </row>
    <row r="14">
      <c r="A14" s="69" t="s">
        <v>161</v>
      </c>
    </row>
    <row r="15">
      <c r="A15" s="65" t="s">
        <v>162</v>
      </c>
    </row>
    <row r="17">
      <c r="A17" s="69" t="s">
        <v>11</v>
      </c>
    </row>
    <row r="18">
      <c r="A18" s="65" t="s">
        <v>163</v>
      </c>
    </row>
    <row r="20">
      <c r="A20" s="69" t="s">
        <v>164</v>
      </c>
    </row>
    <row r="21">
      <c r="A21" s="65" t="s">
        <v>165</v>
      </c>
    </row>
    <row r="23">
      <c r="A23" s="65" t="s">
        <v>166</v>
      </c>
    </row>
    <row r="24">
      <c r="A24" s="65" t="s">
        <v>167</v>
      </c>
    </row>
    <row r="25">
      <c r="A25" s="65" t="s">
        <v>168</v>
      </c>
    </row>
    <row r="26">
      <c r="A26" s="65" t="s">
        <v>169</v>
      </c>
    </row>
    <row r="27">
      <c r="A27" s="65" t="s">
        <v>170</v>
      </c>
    </row>
    <row r="29">
      <c r="A29" s="65" t="s">
        <v>171</v>
      </c>
    </row>
    <row r="30">
      <c r="A30" s="65" t="s">
        <v>172</v>
      </c>
    </row>
    <row r="31">
      <c r="A31" s="65" t="s">
        <v>173</v>
      </c>
    </row>
  </sheetData>
  <drawing r:id="rId1"/>
</worksheet>
</file>