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7700134465\Desktop\Luciana\1. Jornada - Novo Sistema de Vendas\SERVIÇOS E SEGUROS\Especificação de Casos de teste\"/>
    </mc:Choice>
  </mc:AlternateContent>
  <bookViews>
    <workbookView xWindow="240" yWindow="3075" windowWidth="20115" windowHeight="4995" tabRatio="888" activeTab="2"/>
  </bookViews>
  <sheets>
    <sheet name="Sumário" sheetId="14" r:id="rId1"/>
    <sheet name="Ideias de teste" sheetId="3" r:id="rId2"/>
    <sheet name="Casos de teste" sheetId="13" r:id="rId3"/>
    <sheet name="Requisitos e RN" sheetId="7" r:id="rId4"/>
    <sheet name="Testes Regressivos" sheetId="15" r:id="rId5"/>
    <sheet name="Jira" sheetId="12" r:id="rId6"/>
  </sheets>
  <definedNames>
    <definedName name="_xlnm._FilterDatabase" localSheetId="2" hidden="1">'Casos de teste'!$B$3:$L$446</definedName>
    <definedName name="_xlnm._FilterDatabase" localSheetId="1" hidden="1">'Ideias de teste'!#REF!</definedName>
    <definedName name="_xlnm._FilterDatabase" localSheetId="3" hidden="1">'Requisitos e RN'!$B$3:$D$37</definedName>
    <definedName name="_xlnm.Print_Area" localSheetId="2">'Casos de teste'!$F$2:$I$276</definedName>
    <definedName name="_xlnm.Print_Area" localSheetId="1">'Ideias de teste'!$B$1:$G$37</definedName>
    <definedName name="_xlnm.Print_Titles" localSheetId="2">'Casos de teste'!$3:$3</definedName>
    <definedName name="_xlnm.Print_Titles" localSheetId="1">'Ideias de teste'!$2:$2</definedName>
  </definedNames>
  <calcPr calcId="152511"/>
</workbook>
</file>

<file path=xl/calcChain.xml><?xml version="1.0" encoding="utf-8"?>
<calcChain xmlns="http://schemas.openxmlformats.org/spreadsheetml/2006/main">
  <c r="A5" i="13" l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I25" i="14" l="1"/>
  <c r="H25" i="14"/>
  <c r="G25" i="14"/>
  <c r="F25" i="14"/>
  <c r="C8" i="14" l="1"/>
  <c r="C7" i="14"/>
  <c r="C6" i="14"/>
  <c r="F448" i="13"/>
  <c r="C24" i="14"/>
  <c r="C23" i="14"/>
  <c r="C22" i="14"/>
  <c r="C21" i="14"/>
  <c r="C18" i="14"/>
  <c r="C17" i="14"/>
  <c r="C13" i="14"/>
  <c r="C12" i="14"/>
  <c r="C16" i="14"/>
  <c r="C11" i="14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F24" i="14"/>
  <c r="F23" i="14"/>
  <c r="F22" i="14"/>
  <c r="F21" i="14"/>
  <c r="F20" i="14"/>
  <c r="F19" i="14"/>
  <c r="F18" i="14"/>
  <c r="F17" i="14"/>
  <c r="G16" i="14"/>
  <c r="F16" i="14"/>
  <c r="C14" i="14" l="1"/>
  <c r="C19" i="14"/>
  <c r="C25" i="14"/>
  <c r="C9" i="14"/>
  <c r="H4" i="15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I16" i="14" l="1"/>
  <c r="H16" i="14"/>
  <c r="I15" i="14"/>
  <c r="H15" i="14"/>
  <c r="G15" i="14"/>
  <c r="F15" i="14"/>
  <c r="I14" i="14"/>
  <c r="H14" i="14"/>
  <c r="G14" i="14"/>
  <c r="F14" i="14"/>
  <c r="I13" i="14" l="1"/>
  <c r="H13" i="14"/>
  <c r="G13" i="14"/>
  <c r="F13" i="14"/>
  <c r="I12" i="14"/>
  <c r="H12" i="14"/>
  <c r="G12" i="14"/>
  <c r="F12" i="14"/>
  <c r="I11" i="14"/>
  <c r="H11" i="14"/>
  <c r="G11" i="14"/>
  <c r="F11" i="14"/>
  <c r="I10" i="14" l="1"/>
  <c r="H10" i="14"/>
  <c r="G10" i="14"/>
  <c r="F10" i="14"/>
  <c r="I9" i="14" l="1"/>
  <c r="H9" i="14"/>
  <c r="G9" i="14"/>
  <c r="F9" i="14"/>
  <c r="C3" i="14" l="1"/>
  <c r="I8" i="14"/>
  <c r="H8" i="14"/>
  <c r="G8" i="14"/>
  <c r="F8" i="14"/>
  <c r="I7" i="14"/>
  <c r="H7" i="14"/>
  <c r="G7" i="14"/>
  <c r="F7" i="14"/>
  <c r="I6" i="14"/>
  <c r="H6" i="14"/>
  <c r="G6" i="14"/>
  <c r="F6" i="14"/>
  <c r="H26" i="14" l="1"/>
  <c r="G26" i="14"/>
  <c r="I26" i="14"/>
  <c r="F26" i="14"/>
  <c r="I4" i="3"/>
  <c r="I7" i="3" l="1"/>
  <c r="B63" i="7" l="1"/>
  <c r="C28" i="14" s="1"/>
  <c r="A4" i="15" l="1"/>
  <c r="C26" i="14" l="1"/>
</calcChain>
</file>

<file path=xl/sharedStrings.xml><?xml version="1.0" encoding="utf-8"?>
<sst xmlns="http://schemas.openxmlformats.org/spreadsheetml/2006/main" count="6214" uniqueCount="1013">
  <si>
    <t>Tipo</t>
  </si>
  <si>
    <t>ID CT</t>
  </si>
  <si>
    <t>Descrição</t>
  </si>
  <si>
    <t>Prioridade</t>
  </si>
  <si>
    <t>Fluxo</t>
  </si>
  <si>
    <t>Palavra Chave</t>
  </si>
  <si>
    <t xml:space="preserve"> - </t>
  </si>
  <si>
    <t># Casos de teste</t>
  </si>
  <si>
    <t>Funcionalidade</t>
  </si>
  <si>
    <t>Status</t>
  </si>
  <si>
    <t>CT's importados para o Jira</t>
  </si>
  <si>
    <t>CT's cancelados</t>
  </si>
  <si>
    <t>CT's não importados para o Jira</t>
  </si>
  <si>
    <t>CT's com prioridade Alta</t>
  </si>
  <si>
    <t>CT's com prioridade Média</t>
  </si>
  <si>
    <t>CT's com prioridade Baixa</t>
  </si>
  <si>
    <t>CT's de fluxo Positivo</t>
  </si>
  <si>
    <t>CT's de fluxo Negativo</t>
  </si>
  <si>
    <t>CT's de Schema</t>
  </si>
  <si>
    <t>Qtde</t>
  </si>
  <si>
    <t>TOTAL</t>
  </si>
  <si>
    <t>Quantidade total de CT's</t>
  </si>
  <si>
    <t>CT's x Funcionalidade</t>
  </si>
  <si>
    <t>Prioridade
Alta</t>
  </si>
  <si>
    <t>Prioridade
Média</t>
  </si>
  <si>
    <t>Prioridade
Baixa</t>
  </si>
  <si>
    <t>Automação</t>
  </si>
  <si>
    <t>Automatizar</t>
  </si>
  <si>
    <t>CT's Automatizados</t>
  </si>
  <si>
    <t>CT's não Automatizados</t>
  </si>
  <si>
    <t>CT's a Automatizar</t>
  </si>
  <si>
    <t>CT's não Automatizáveis</t>
  </si>
  <si>
    <t>% de Automação</t>
  </si>
  <si>
    <t>CT's 
Automatizados</t>
  </si>
  <si>
    <t>Execução</t>
  </si>
  <si>
    <t>Regras de Negócio</t>
  </si>
  <si>
    <t>%</t>
  </si>
  <si>
    <t>RN com caso de teste</t>
  </si>
  <si>
    <t>RN sem caso de teste</t>
  </si>
  <si>
    <t>DESCRIÇÃO</t>
  </si>
  <si>
    <t>VISÃO</t>
  </si>
  <si>
    <t>Caso de teste</t>
  </si>
  <si>
    <t>ID</t>
  </si>
  <si>
    <t>Medium</t>
  </si>
  <si>
    <t>Manual</t>
  </si>
  <si>
    <t>Sucesso</t>
  </si>
  <si>
    <t>Falha</t>
  </si>
  <si>
    <t>ID Story</t>
  </si>
  <si>
    <t>Importado</t>
  </si>
  <si>
    <t>Story</t>
  </si>
  <si>
    <t># Story</t>
  </si>
  <si>
    <t>REQUISITO</t>
  </si>
  <si>
    <t>SRV.001.001 - Exibir Garantia Estendida</t>
  </si>
  <si>
    <t>SRV.001.002 - Incluir Garantia Estendida</t>
  </si>
  <si>
    <t>SRV.001.003 - Fechar carrinho com Garantia</t>
  </si>
  <si>
    <t>SRV.001.004 - Gerar Certificado de Garantia</t>
  </si>
  <si>
    <t>SRV.001.001</t>
  </si>
  <si>
    <t>Exibir Garantia Estendida no detalhe do Produto</t>
  </si>
  <si>
    <t>Garantia</t>
  </si>
  <si>
    <t>SRV.001.002</t>
  </si>
  <si>
    <t>SRV.001.003</t>
  </si>
  <si>
    <t>Fechar carrinho com a Garantia Estendida</t>
  </si>
  <si>
    <t>SRV.001.004</t>
  </si>
  <si>
    <t>Gerar Certificado Garantia Estendida</t>
  </si>
  <si>
    <t>Exibir Garantia Estendida</t>
  </si>
  <si>
    <t>Validar a apresentação da Garantia Estendida no detalhe da mercadoria</t>
  </si>
  <si>
    <t>Consultar as opções de planos para a Garantia Estendida</t>
  </si>
  <si>
    <t>Consultar o plano mínimo de contratação para a Garantia Estendida</t>
  </si>
  <si>
    <t>Consultar o plano máximo de contratação para a Garantia Estendida</t>
  </si>
  <si>
    <t>Validar as coberturas que estão inclusas na Garantia Estendida</t>
  </si>
  <si>
    <t>Tentar contratar Garantia Estendida para produtos não elegíveis para este serviço</t>
  </si>
  <si>
    <t>Validar os valores de comercialização da Garantia Estendida para clientes que são funcionários</t>
  </si>
  <si>
    <t>Validar se há diferença no valor de comercialização da Garantia Estendida devido ao tipo de mercadoria</t>
  </si>
  <si>
    <t>Contratar Garantia Estendida para mercadoria do tipo mostruário</t>
  </si>
  <si>
    <t>Validar o valor de serviços e seguros associados a produtos unitários</t>
  </si>
  <si>
    <t>Validar se o valor da Garantia Estendida é alterado quando há desconto no valor da mercadoria</t>
  </si>
  <si>
    <t>Validar se os planos de Garantia Estendida são iguais para todas as mercadorias</t>
  </si>
  <si>
    <t>Validar as prioridades de oferta dos serviços e seguros para produtos da categoria "Telefonia"</t>
  </si>
  <si>
    <t>Validar as prioridades de oferta dos serviços e seguros para produtos da categoria "Refrigeração"</t>
  </si>
  <si>
    <t>Validar a apresentação da Garantia Estendida para mercadorias do setor de informática</t>
  </si>
  <si>
    <t>Validar a apresentação da Garantia Estendida para mercadorias elegíveis a somente um tipo de serviço</t>
  </si>
  <si>
    <t>Validar a ordem de apresentação dos serviços e seguros no sistema</t>
  </si>
  <si>
    <t>Incluir no Carrinho Garantia Estendida</t>
  </si>
  <si>
    <t>Incluir Garantia Estendida</t>
  </si>
  <si>
    <t>Validar se uma mercadoria é elegível para a venda de Garantia Estendida</t>
  </si>
  <si>
    <t>Incluir o serviço de Garantia Estendida no carrinho</t>
  </si>
  <si>
    <t>Validar a regra para adicionar um serviço de Garantia Estendida no carrinho</t>
  </si>
  <si>
    <t>Tentar adicionar Garantia Estendida no carrinho sem um atendimento em andamento</t>
  </si>
  <si>
    <t>Tentar fechar uma venda de Garantia Estendida com cliente não cadastrado no sistema</t>
  </si>
  <si>
    <t>Tentar fechar uma venda de Garantia Estendida com cliente menor de 18 anos</t>
  </si>
  <si>
    <t>Tentar fechar uma venda de Garantia Estendida para cliente Pessoa Jurídica</t>
  </si>
  <si>
    <t>Tentar vender mais de um plano de Garantia Estendida para a mesma mercadoria</t>
  </si>
  <si>
    <t>Validar o limite de contratação de Garantia Estendida por CPF</t>
  </si>
  <si>
    <t>Tentar vender Garantia Estendida com um vendedor não habilitado para a venda de Serviços e Seguros</t>
  </si>
  <si>
    <t>Tentar vender Garantia Estendida para mercadorias do tipo Mostruário do setor de móveis</t>
  </si>
  <si>
    <t>Tentar vender Garantia Estendida ao alterar o tipo de mercadoria para Mostruário</t>
  </si>
  <si>
    <t>Validar as restrições de venda de Garantia Estendida</t>
  </si>
  <si>
    <t>Simular a compra de uma Garantia Estendida para a mercadoria escolhida</t>
  </si>
  <si>
    <t>Tentar vender Garantia Estendida para clientes do Ponto Frio com vendedor da Casas Bahia</t>
  </si>
  <si>
    <t>Fechar Garantia Estendida</t>
  </si>
  <si>
    <t>Garantia Estendida</t>
  </si>
  <si>
    <t>Finalizar uma venda de Garantia Estendida no carrinho</t>
  </si>
  <si>
    <t>Tentar finalizar uma venda de Garantia Estendida para  cliente não cadastrado</t>
  </si>
  <si>
    <t>Validar as regras para o fechamento do carrinho</t>
  </si>
  <si>
    <t>Validar as regras para o fechamento do carrinho com cliente fora do perfil para Garantia Estendida</t>
  </si>
  <si>
    <t>Tentar concluir uma venda de Garantia Estendida sem selecionar a forma de pagamento</t>
  </si>
  <si>
    <t>Validar a forma de pagamento para a Garantia Estendida</t>
  </si>
  <si>
    <t>Gerar o certificado de Garantia Estendida</t>
  </si>
  <si>
    <t>Validar se o valor da Garantia Estendida muda de acordo com a forma de pagamento</t>
  </si>
  <si>
    <t>Validar a forma de comercialização para Garantia Estendida em uma venda</t>
  </si>
  <si>
    <t>Gerar o certificado de Garantia</t>
  </si>
  <si>
    <t>Validar os documentos gerados para a impressão do certificado de Garantia Estendida</t>
  </si>
  <si>
    <t xml:space="preserve">Validar a impressão do certificado de Garantia Estendida para 2 mercadorias iguais com o mesmo plano de Garantia </t>
  </si>
  <si>
    <t>Validar a ordem de impressão do certificado de Garantia Estendida</t>
  </si>
  <si>
    <t>Validar se as impressoras listadas pertencem a filial</t>
  </si>
  <si>
    <t>Validar se o valor do certificado de Garantia Estendida está igual ao valor contratado</t>
  </si>
  <si>
    <t>Validar se as formas de pagamento selecionadas estão em destaque no certificado da Garantia Estendida gerado</t>
  </si>
  <si>
    <t>Validar os dados do segurado no certificado de Garantia Estendida emitido</t>
  </si>
  <si>
    <t>Validar se o valor limite máximo indenizado está coerente com o valor da mercadoria segurada</t>
  </si>
  <si>
    <t>Validar se o certificado de Garantia Estendida impresso apresenta o logo da seguradora</t>
  </si>
  <si>
    <t>Validar se o termo de autorização de cobrança de prêmio de seguro apresenta o numero certificado e os dados do segurado</t>
  </si>
  <si>
    <t>Validar os documentos emitidos na contração da Garantia Estendida</t>
  </si>
  <si>
    <t>Validar o certificado de Garantia Estendida contratado</t>
  </si>
  <si>
    <t>Cancelar o certificado de Garantia Estendida impresso</t>
  </si>
  <si>
    <t>Validar as informações para gerar um certificado de Garantia Estendida</t>
  </si>
  <si>
    <t>Validar a ação que dispara a emissão do certificado de Garantia Estendida</t>
  </si>
  <si>
    <t>Validar a sintaxe do numero do certificado da Garantia Estendida</t>
  </si>
  <si>
    <t>Exibir as ofertas serviços dentro do detalhe do produto.</t>
  </si>
  <si>
    <t>RN????</t>
  </si>
  <si>
    <t>Exibir
Garantia Estendida</t>
  </si>
  <si>
    <t>Incluir
Garantia Estendida</t>
  </si>
  <si>
    <t>Fechar
Garantia Estendida</t>
  </si>
  <si>
    <t>Gerar o certificado
de Garantia</t>
  </si>
  <si>
    <t>NOVO SISTEMA DE VENDAS - SERVIÇOS E SEGUROS - IDEIAS DE TESTE</t>
  </si>
  <si>
    <t>Highest</t>
  </si>
  <si>
    <t>Lowest</t>
  </si>
  <si>
    <t>NOVO SISTEMA DE VENDAS - SERVIÇOS E SEGUROS - CASOS DE TESTE</t>
  </si>
  <si>
    <t>NOVO SISTEMA DE VENDAS - SERVIÇOS E SEGUROS - REQUISITOS</t>
  </si>
  <si>
    <t>NOVO SISTEMA DE VENDAS - SERVIÇOS E SEGUROS - ROTEIRO DE TESTES REGRESSIVOS [MANUAL]</t>
  </si>
  <si>
    <t>NSVSRV-1</t>
  </si>
  <si>
    <t>NSVSRV-2</t>
  </si>
  <si>
    <t>NSVSRV-3</t>
  </si>
  <si>
    <t>NSVSRV-4</t>
  </si>
  <si>
    <t>NSVSRV-5</t>
  </si>
  <si>
    <t>NSVSRV-6</t>
  </si>
  <si>
    <t>NSVSRV-7</t>
  </si>
  <si>
    <t>NSVSRV-8</t>
  </si>
  <si>
    <t>NSVSRV-9</t>
  </si>
  <si>
    <t>NSVSRV-10</t>
  </si>
  <si>
    <t>NSVSRV-11</t>
  </si>
  <si>
    <t>NSVSRV-12</t>
  </si>
  <si>
    <t>NSVSRV-13</t>
  </si>
  <si>
    <t>NSVSRV-14</t>
  </si>
  <si>
    <t>NSVSRV-15</t>
  </si>
  <si>
    <t>NSVSRV-16</t>
  </si>
  <si>
    <t>NSVSRV-17</t>
  </si>
  <si>
    <t>NSVSRV-18</t>
  </si>
  <si>
    <t>NSVSRV-19</t>
  </si>
  <si>
    <t>NSVSRV-20</t>
  </si>
  <si>
    <t>NSVSRV-21</t>
  </si>
  <si>
    <t>NSVSRV-22</t>
  </si>
  <si>
    <t>NSVSRV-23</t>
  </si>
  <si>
    <t>NSVSRV-24</t>
  </si>
  <si>
    <t>NSVSRV-25</t>
  </si>
  <si>
    <t>NSVSRV-26</t>
  </si>
  <si>
    <t>NSVSRV-27</t>
  </si>
  <si>
    <t>NSVSRV-28</t>
  </si>
  <si>
    <t>NSVSRV-29</t>
  </si>
  <si>
    <t>NSVSRV-30</t>
  </si>
  <si>
    <t>NSVSRV-31</t>
  </si>
  <si>
    <t>NSVSRV-32</t>
  </si>
  <si>
    <t>NSVSRV-33</t>
  </si>
  <si>
    <t>NSVSRV-34</t>
  </si>
  <si>
    <t>NSVSRV-35</t>
  </si>
  <si>
    <t>NSVSRV-36</t>
  </si>
  <si>
    <t>NSVSRV-37</t>
  </si>
  <si>
    <t>NSVSRV-38</t>
  </si>
  <si>
    <t>NSVSRV-39</t>
  </si>
  <si>
    <t>NSVSRV-40</t>
  </si>
  <si>
    <t>NSVSRV-41</t>
  </si>
  <si>
    <t>NSVSRV-42</t>
  </si>
  <si>
    <t>NSVSRV-43</t>
  </si>
  <si>
    <t>NSVSRV-44</t>
  </si>
  <si>
    <t>NSVSRV-45</t>
  </si>
  <si>
    <t>NSVSRV-46</t>
  </si>
  <si>
    <t>NSVSRV-47</t>
  </si>
  <si>
    <t>NSVSRV-48</t>
  </si>
  <si>
    <t>NSVSRV-49</t>
  </si>
  <si>
    <t>NSVSRV-50</t>
  </si>
  <si>
    <t>NSVSRV-51</t>
  </si>
  <si>
    <t>NSVSRV-52</t>
  </si>
  <si>
    <t>NSVSRV-53</t>
  </si>
  <si>
    <t>NSVSRV-54</t>
  </si>
  <si>
    <t>NSVSRV-55</t>
  </si>
  <si>
    <t>NSVSRV-56</t>
  </si>
  <si>
    <t>NSVSRV-57</t>
  </si>
  <si>
    <t>Validar os documentos emitidos na contratação da Garantia Estendida</t>
  </si>
  <si>
    <t>NSVSRV-58</t>
  </si>
  <si>
    <t>NSVSRV-59</t>
  </si>
  <si>
    <t>NSVSRV-60</t>
  </si>
  <si>
    <t>NSVSRV-61</t>
  </si>
  <si>
    <t>NSVSRV-62</t>
  </si>
  <si>
    <t>NSVSRV-63</t>
  </si>
  <si>
    <t>NSVSRV-64</t>
  </si>
  <si>
    <t>Validar se o plano de Garantia selecionado é o mesmo plano de Garantia adicionado ao carrinho</t>
  </si>
  <si>
    <t>Gerar um PV com Garantia Estendida e pagamento em dinheiro</t>
  </si>
  <si>
    <t>Gerar um PV com Garantia Estendida e pagamento em cartão de crédito</t>
  </si>
  <si>
    <t>Gerar um PV com Garantia Estendida e pagamento em cartão de débito</t>
  </si>
  <si>
    <t>Gerar uma FT com Garantia Estendida e pagamento em dinheiro</t>
  </si>
  <si>
    <t>Gerar uma FT com Garantia Estendida e pagamento em cartão de crédito</t>
  </si>
  <si>
    <t>Gerar uma FT com Garantia Estendida e pagamento em cartão de débito</t>
  </si>
  <si>
    <t>SRV.002.001 - Exibir Fique Seguro</t>
  </si>
  <si>
    <t>SRV.002.002 - Incluir Fique Seguro no carrinho</t>
  </si>
  <si>
    <t>SRV.002.003 - Fechar carrinho com Fique Seguro</t>
  </si>
  <si>
    <t>SRV.002.004 - Gerar certificado Fique Seguro</t>
  </si>
  <si>
    <t>SRV.002.001</t>
  </si>
  <si>
    <t>Exibir Fique Seguro no detalhe do produto</t>
  </si>
  <si>
    <t>Fique Seguro</t>
  </si>
  <si>
    <t>Validar o período de vigência do seguro Fique Seguro</t>
  </si>
  <si>
    <t>Validar se a cobertura selecionada no sistema é igual a cobertura descrita no certificado do Fique Seguro</t>
  </si>
  <si>
    <t>Validar os itens que contemplam um certificado de Fique Seguro</t>
  </si>
  <si>
    <t>Validar os planos disponíveis para o Fique Seguro</t>
  </si>
  <si>
    <t>Validar as categorias elegíveis para o Fique Seguro</t>
  </si>
  <si>
    <t>Tentar contratar Fique Seguro para mercadorias não elegíveis para este seguro</t>
  </si>
  <si>
    <t>Validar a apresentação do Fique Seguro no detalhe da mercadoria</t>
  </si>
  <si>
    <t xml:space="preserve">Validar a apresentação de mercadoria elegível somente para o Fique Seguro </t>
  </si>
  <si>
    <t>Validar a priorização das ofertas de seguros e serviços para cliente NÃO identificado</t>
  </si>
  <si>
    <t>Validar a priorização das ofertas de seguros e serviços para cliente identificado</t>
  </si>
  <si>
    <t>Validar a apresentação no sistema de mercadorias elegíveis a mais de um serviço e seguro</t>
  </si>
  <si>
    <t>Validar a apresentação no sistema de mercadorias elegíveis somente ao Fique Seguro</t>
  </si>
  <si>
    <t>Validar a parametrização no sistema dos valores de planos para o Fique Seguro</t>
  </si>
  <si>
    <t>Validar a vigência da parametrização no sistema dos valores de planos para o Fique Seguro</t>
  </si>
  <si>
    <t>Validar se a parametrização dos valores de planos do Fique Seguro é por valor ou percentual</t>
  </si>
  <si>
    <t>Validar a parametrização dos valores de planos do Fique Seguro quando é feita por percentual</t>
  </si>
  <si>
    <t>Validar a parametrização dos valores de planos do Fique Seguro quando é feita por valor</t>
  </si>
  <si>
    <t>Validar se o valor do Fique Seguro varia de acordo com o estado da mercadoria</t>
  </si>
  <si>
    <t>Validar se o valor do Fique Seguro se altera caso a mercadoria tenha desconto por ser Saldo ou Mostruário</t>
  </si>
  <si>
    <t>Tentar vender Fique Seguro sem um produto atrelado</t>
  </si>
  <si>
    <t>Validar se existe limitação por CPF para a venda de Fique Seguro</t>
  </si>
  <si>
    <t>Tentar incluir uma mercadoria no carrinho sem informar o CPF do cliente</t>
  </si>
  <si>
    <t>Validar os valores por tipo de cobertura para o Fique Seguro</t>
  </si>
  <si>
    <t>Validar a parametrização de idade mínima para a contratação do Fique Seguro</t>
  </si>
  <si>
    <t>Tentar contratar o Fique Seguro para um cliente menor de 18 anos</t>
  </si>
  <si>
    <t>Tentar contratar o Fique Seguro para um cliente Pessoa Jurídica</t>
  </si>
  <si>
    <t>SRV.002.002</t>
  </si>
  <si>
    <t>Incluir Fique Seguro no carrinho</t>
  </si>
  <si>
    <t>Exibir Fique Seguro</t>
  </si>
  <si>
    <t>Incluir Fique Seguro</t>
  </si>
  <si>
    <t>Adicionar no carrinho uma mercadoria elegível somente para Fique Seguro</t>
  </si>
  <si>
    <t>Tentar adicionar no carrinho uma mercadoria elegível somente para Fique Seguro</t>
  </si>
  <si>
    <t>Adicionar no carrinho uma mercadoria elegível para mais de um serviço</t>
  </si>
  <si>
    <t>Tentar adicionar no carrinho uma mercadoria elegível para mais de um serviço</t>
  </si>
  <si>
    <t>Tentar incluir uma mercadoria no carrinho com um atendimento não identificado</t>
  </si>
  <si>
    <t>Tentar incluir uma mercadoria no carrinho com atendimento não identificado para cliente cadastrado</t>
  </si>
  <si>
    <t>Tentar incluir uma mercadoria no carrinho com atendimento não identificado para um novo cliente</t>
  </si>
  <si>
    <t>Tentar contratar Fique Seguro para cliente menor de 18 anos</t>
  </si>
  <si>
    <t>Tentar contratar Fique Seguro para cliente não identificado e menor de 18 anos</t>
  </si>
  <si>
    <t>Tentar fechar o carrinho com Fique Seguro para cliente não identificado e menor de 18 anos</t>
  </si>
  <si>
    <t>retirar os CTs que não fazem parte desta story</t>
  </si>
  <si>
    <t>Tentar contratar Fique Seguro para cliente Pessoa Jurídica</t>
  </si>
  <si>
    <t>Tentar contratar Fique Seguro para cliente PJ e não identificado</t>
  </si>
  <si>
    <t>Tentar fechar o carrinho com Fique Seguro para cliente PJ e não identificado</t>
  </si>
  <si>
    <t>Tentar vender mais de um plano de Fique Seguro para a mesma mercadoria</t>
  </si>
  <si>
    <t>Simular os valores dos planos de Fique Seguro</t>
  </si>
  <si>
    <t>Tentar vender um plano de Fique Seguro para uma mercadoria do Ponto Frio</t>
  </si>
  <si>
    <t>Tentar vender planos de Fique Seguro para conjuntos de celular</t>
  </si>
  <si>
    <t>Tentar vender um plano de Fique Seguro para uma mercadoria do Casas Bahia</t>
  </si>
  <si>
    <t>Validar as ações do sistema ao incluir o Fique Seguro no carrinho</t>
  </si>
  <si>
    <t>Validar as ações do sistema ao incluir dois planos de Fique Seguro com suas respectivas mercadorias (diferentes)</t>
  </si>
  <si>
    <t>Validar as ações do sistema ao incluir dois planos de Fique Seguro com suas respectivas mercadorias (iguais)</t>
  </si>
  <si>
    <t>Validar as ações do sistema ao incluir duas mercadorias iguais e somente um plano de Fique Seguro</t>
  </si>
  <si>
    <t>Validar as ações do sistema ao incluir o Fique Seguro + Garantia no carrinho</t>
  </si>
  <si>
    <t>SRV.002.003</t>
  </si>
  <si>
    <t>Fechar carrinho com Fique Seguro</t>
  </si>
  <si>
    <t>Tentar fechar o carrinho com mercadoria + Fique Seguro para cliente não cadastrado</t>
  </si>
  <si>
    <t>Fechar o carrinho com mercadoria + Fique Seguro para cliente não cadastrado</t>
  </si>
  <si>
    <t>Tentar fechar o carrinho com mercadoria + Fique Seguro para cliente não identificado</t>
  </si>
  <si>
    <t>Fechar o carrinho com mercadoria + Fique Seguro para cliente não identificado</t>
  </si>
  <si>
    <t>Tentar fechar o carrinho com mercadoria + Fique Seguro para cliente PJ</t>
  </si>
  <si>
    <t>Tentar fechar o carrinho com mercadoria + Fique Seguro para cliente menor de 18 anos</t>
  </si>
  <si>
    <t>Validar se o sistema permite fechar o carrinho sem selecionar a forma de pagamento</t>
  </si>
  <si>
    <t>Validar se os valores dos planos de Fique Seguro são independentes da forma de pagamento</t>
  </si>
  <si>
    <t>Validar a forma de comercialização do Fique Seguro na venda</t>
  </si>
  <si>
    <t>Validar o comportamento do sistema ao fechar o carrinho com mercadoria + Fique Seguro</t>
  </si>
  <si>
    <t xml:space="preserve">Validar o comportamento do sistema após a geração do certificado de Fique Seguro </t>
  </si>
  <si>
    <t>SRV.002.004</t>
  </si>
  <si>
    <t>Gerar certificado Fique Seguro</t>
  </si>
  <si>
    <t>Validar a documentação gerada ao contratar um plano de Fique Seguro</t>
  </si>
  <si>
    <t>Validar quando o certificado do Fique Seguro passa a ser válido para o sistema</t>
  </si>
  <si>
    <t xml:space="preserve">Validar a sintaxe do número do certificado de Fique Seguro </t>
  </si>
  <si>
    <t>Validar se o número do certificado do Fique Seguro é único por mercadoria</t>
  </si>
  <si>
    <t>Validar se um número da sorte consta no certificado do Fique Seguro</t>
  </si>
  <si>
    <t>Validar se o certificado de Fique Seguro é cancelado quando não há recebimento no PDV</t>
  </si>
  <si>
    <t>SRV.002.005</t>
  </si>
  <si>
    <t>Impressão certificado Fique Seguro</t>
  </si>
  <si>
    <t>Imprimir o certificado de Fique Seguro</t>
  </si>
  <si>
    <t>Validar a ordem de impressão da documentação de venda do Fique Seguro</t>
  </si>
  <si>
    <t>Validar o número da sorte impresso no certificado de Fique Seguro</t>
  </si>
  <si>
    <t>Validar se o valor do prêmio contratado no sistema é igual ao valor do prêmio descrito no certificado do Fique Seguro</t>
  </si>
  <si>
    <t>Validar se a forma de pagamento selecionada está destacada no certificado de Fique Seguro</t>
  </si>
  <si>
    <t>Validar a apresentação dos dados do cliente no certificado de Fique Seguro</t>
  </si>
  <si>
    <t>Validar se é apresentado o campo 'limite máximo indenizado' no certificado de Fique Seguro</t>
  </si>
  <si>
    <t>Validar o logo da seguradora no certificado de Fique Seguro</t>
  </si>
  <si>
    <t>Validar o termo de Autorização de Cobrança de Prêmio de Seguro</t>
  </si>
  <si>
    <t>NSVSRV-65</t>
  </si>
  <si>
    <t>NSVSRV-66</t>
  </si>
  <si>
    <t>NSVSRV-67</t>
  </si>
  <si>
    <t>NSVSRV-68</t>
  </si>
  <si>
    <t>NSVSRV-69</t>
  </si>
  <si>
    <t>NSVSRV-70</t>
  </si>
  <si>
    <t>NSVSRV-71</t>
  </si>
  <si>
    <t>NSVSRV-72</t>
  </si>
  <si>
    <t>NSVSRV-73</t>
  </si>
  <si>
    <t>NSVSRV-74</t>
  </si>
  <si>
    <t>NSVSRV-75</t>
  </si>
  <si>
    <t>NSVSRV-76</t>
  </si>
  <si>
    <t>NSVSRV-77</t>
  </si>
  <si>
    <t>NSVSRV-78</t>
  </si>
  <si>
    <t>NSVSRV-79</t>
  </si>
  <si>
    <t>NSVSRV-80</t>
  </si>
  <si>
    <t>NSVSRV-81</t>
  </si>
  <si>
    <t>NSVSRV-82</t>
  </si>
  <si>
    <t>NSVSRV-83</t>
  </si>
  <si>
    <t>NSVSRV-84</t>
  </si>
  <si>
    <t>NSVSRV-85</t>
  </si>
  <si>
    <t>NSVSRV-86</t>
  </si>
  <si>
    <t>NSVSRV-87</t>
  </si>
  <si>
    <t>NSVSRV-88</t>
  </si>
  <si>
    <t>NSVSRV-89</t>
  </si>
  <si>
    <t>NSVSRV-90</t>
  </si>
  <si>
    <t>NSVSRV-91</t>
  </si>
  <si>
    <t>NSVSRV-92</t>
  </si>
  <si>
    <t>NSVSRV-93</t>
  </si>
  <si>
    <t>NSVSRV-94</t>
  </si>
  <si>
    <t>NSVSRV-95</t>
  </si>
  <si>
    <t>NSVSRV-96</t>
  </si>
  <si>
    <t>NSVSRV-97</t>
  </si>
  <si>
    <t>NSVSRV-98</t>
  </si>
  <si>
    <t>NSVSRV-99</t>
  </si>
  <si>
    <t>NSVSRV-100</t>
  </si>
  <si>
    <t>NSVSRV-101</t>
  </si>
  <si>
    <t>NSVSRV-102</t>
  </si>
  <si>
    <t>NSVSRV-103</t>
  </si>
  <si>
    <t>NSVSRV-104</t>
  </si>
  <si>
    <t>NSVSRV-105</t>
  </si>
  <si>
    <t>NSVSRV-106</t>
  </si>
  <si>
    <t>NSVSRV-107</t>
  </si>
  <si>
    <t>NSVSRV-108</t>
  </si>
  <si>
    <t>NSVSRV-109</t>
  </si>
  <si>
    <t>NSVSRV-110</t>
  </si>
  <si>
    <t>NSVSRV-111</t>
  </si>
  <si>
    <t>NSVSRV-112</t>
  </si>
  <si>
    <t>NSVSRV-113</t>
  </si>
  <si>
    <t>NSVSRV-114</t>
  </si>
  <si>
    <t>NSVSRV-115</t>
  </si>
  <si>
    <t>NSVSRV-116</t>
  </si>
  <si>
    <t>NSVSRV-117</t>
  </si>
  <si>
    <t>NSVSRV-118</t>
  </si>
  <si>
    <t>NSVSRV-119</t>
  </si>
  <si>
    <t>NSVSRV-120</t>
  </si>
  <si>
    <t>NSVSRV-121</t>
  </si>
  <si>
    <t>NSVSRV-122</t>
  </si>
  <si>
    <t>NSVSRV-123</t>
  </si>
  <si>
    <t>NSVSRV-124</t>
  </si>
  <si>
    <t>NSVSRV-125</t>
  </si>
  <si>
    <t>NSVSRV-126</t>
  </si>
  <si>
    <t>NSVSRV-127</t>
  </si>
  <si>
    <t>NSVSRV-128</t>
  </si>
  <si>
    <t>NSVSRV-129</t>
  </si>
  <si>
    <t>NSVSRV-130</t>
  </si>
  <si>
    <t>NSVSRV-131</t>
  </si>
  <si>
    <t>NSVSRV-132</t>
  </si>
  <si>
    <t>NSVSRV-133</t>
  </si>
  <si>
    <t>NSVSRV-134</t>
  </si>
  <si>
    <t>NSVSRV-135</t>
  </si>
  <si>
    <t>Tentar vender um plano de Fique Seguro para uma mercadoria da Casas Bahia</t>
  </si>
  <si>
    <t>SRV.002.005 - Impressão do certificado Fique Seguro</t>
  </si>
  <si>
    <t>Validar o certificado de Fique Seguro para mercadorias com o mesmo SKU</t>
  </si>
  <si>
    <t>Tentar contratar Fique Seguro para mercadorias sem estoque</t>
  </si>
  <si>
    <t>Tentar contratar Garantia Estendida para mercadorias sem estoque</t>
  </si>
  <si>
    <t>Efetuar o pagamento do certificado de Fique Seguro no PDV</t>
  </si>
  <si>
    <t>Efetuar o pagamento do certificado de Garantia Estendida no PDV</t>
  </si>
  <si>
    <t>Validar o pagamento do certificado de Fique Seguro no banco de dados</t>
  </si>
  <si>
    <t>Validar o pagamento do certificado de Garantia Estendida no banco de dados</t>
  </si>
  <si>
    <t>Tentar contratar Fique Seguro sem informar o CPF do cliente</t>
  </si>
  <si>
    <t>Tentar contratar Garantia Estendida sem informar o CPF do cliente</t>
  </si>
  <si>
    <t>NSVSRV-152</t>
  </si>
  <si>
    <t>NSVSRV-153</t>
  </si>
  <si>
    <t>NSVSRV-154</t>
  </si>
  <si>
    <t>NSVSRV-155</t>
  </si>
  <si>
    <t>NSVSRV-156</t>
  </si>
  <si>
    <t>NSVSRV-157</t>
  </si>
  <si>
    <t>NSVSRV-158</t>
  </si>
  <si>
    <t>NSVSRV-159</t>
  </si>
  <si>
    <t>NSVSRV-160</t>
  </si>
  <si>
    <t>Fique Seguro - Testes Integrados</t>
  </si>
  <si>
    <t>Garantia Estendida - Testes Integrados</t>
  </si>
  <si>
    <t>NSVSRV-161</t>
  </si>
  <si>
    <t>NSVSRV-162</t>
  </si>
  <si>
    <t>NSVSRV-161 - Fique Seguro - Testes Integrados</t>
  </si>
  <si>
    <t>NSVSRV-162 - Garantia Estendida - Testes Integrados</t>
  </si>
  <si>
    <t>Adicionar no carrinho uma mercadoria elegível somente para Fique Seguro sem identificar o cliente</t>
  </si>
  <si>
    <t>Adicionar no carrinho uma mercadoria elegível para mais de um serviço com cliente não identificado</t>
  </si>
  <si>
    <t xml:space="preserve">Gerar um PV com Garantia Estendida e pagamento em TEF Débito + Dinheiro </t>
  </si>
  <si>
    <t>NSVSRV-184</t>
  </si>
  <si>
    <t>Gerar uma FT com Garantia Estendida e pagamento em TEF Débito + Dinheiro</t>
  </si>
  <si>
    <t>NSVSRV-185</t>
  </si>
  <si>
    <t>Cancelado</t>
  </si>
  <si>
    <t>MTG.001.002</t>
  </si>
  <si>
    <t>Adicionar o serviço de montagem no carrinho para cliente cadastrado</t>
  </si>
  <si>
    <t>Adicionar o serviço de montagem no carrinho para cliente não cadastrado</t>
  </si>
  <si>
    <t>Adicionar o serviço de montagem no carrinho para cliente não identificado</t>
  </si>
  <si>
    <t>Adicionar o serviço de montagem no carrinho para cliente com atendimento em andamento</t>
  </si>
  <si>
    <t xml:space="preserve">Tentar adicionar mais de um serviço de montagem para a mesma mercadoria </t>
  </si>
  <si>
    <t xml:space="preserve">Adicionar mais de um serviço de montagem no carrinho para mercadorias diferentes </t>
  </si>
  <si>
    <t>Simular o valor do serviço de Montagem</t>
  </si>
  <si>
    <t>Validar o cálculo de montagem por taxa</t>
  </si>
  <si>
    <t>Validar o cálculo de montagem para quantidade de mercadorias e montagem do mesmo SKU maior que 1</t>
  </si>
  <si>
    <t>Validar a apresentação da mercadoria + montagem após inclusão no carrinho</t>
  </si>
  <si>
    <t>Validar a apresentação da mercadoria + montagem quando já existem mercadorias no carrinho</t>
  </si>
  <si>
    <t>Validar a apresentação da mercadoria + montagem quando já existe a mesma MCR + montagem no carrinho</t>
  </si>
  <si>
    <t>Tentar vender o serviço de Montagem para mercadorias mostruário</t>
  </si>
  <si>
    <t>MTG.003.002</t>
  </si>
  <si>
    <t>Aguardar Ordem de Montagem</t>
  </si>
  <si>
    <t>Aguardar a ordem de montagem da mercadoria</t>
  </si>
  <si>
    <t>Aguardar a ordem de montagem para todas as mercadorias do carrinho</t>
  </si>
  <si>
    <t>Aguardar a ordem de entrega da mercadoria</t>
  </si>
  <si>
    <t>Aguardar a ordem de entrega para todas as mercadorias do carrinho</t>
  </si>
  <si>
    <t>Aguardar a ordem de entrega do conjunto</t>
  </si>
  <si>
    <t>Validar o prazo limite para o agendamento da montagem</t>
  </si>
  <si>
    <t>Validar se o valor da montagem é revertido em crédito para o cliente</t>
  </si>
  <si>
    <t>MTG.003.003</t>
  </si>
  <si>
    <t>Endereço de Montagem no carrinho</t>
  </si>
  <si>
    <t>Selecionar um endereço para a montagem</t>
  </si>
  <si>
    <t>Selecionar qual dos endereços cadastrados será o endereço de montagem</t>
  </si>
  <si>
    <t>Cadastrar um endereço para a montagem</t>
  </si>
  <si>
    <t>Editar o endereço para a montagem</t>
  </si>
  <si>
    <t>Selecionar um endereço para a montagem de mercadoria com entrega 'retira loja'</t>
  </si>
  <si>
    <t>Editar o endereço para a montagem de mercadoria com entrega 'retira loja'</t>
  </si>
  <si>
    <t>Tentar selecionar endereço de montagem para cliente sem cadastro</t>
  </si>
  <si>
    <t>MTG.003.004</t>
  </si>
  <si>
    <t>Fechamento do carrinho com montagem</t>
  </si>
  <si>
    <t>Validar a forma de cálculo da montagem no fechamento do carrinho</t>
  </si>
  <si>
    <t>Validar se o cálculo da montagem é feito por taxa no fechamento do carrinho</t>
  </si>
  <si>
    <t>Validar o cálculo de montagem por taxa no fechamento do carrinho</t>
  </si>
  <si>
    <t>Tentar fechar uma venda sem informar um endereço de montagem e sem optar por aguardar a Ordem de Montagem</t>
  </si>
  <si>
    <t>Validar se o sistema permite fechar venda de montagem para cliente não cadastrado</t>
  </si>
  <si>
    <t>Tentar fechar uma venda com montagem sem informar a forma de pagamento</t>
  </si>
  <si>
    <t>Validar a comercialização de mercadorias com o serviço de montagem</t>
  </si>
  <si>
    <t>Validar as formas de pagamento que isentam o cliente do valor da montagem</t>
  </si>
  <si>
    <t>Validar as ações do sistema após o fechamento do carrinho com Montagem</t>
  </si>
  <si>
    <t>Validar se a data prevista de montagem consta no documento de venda</t>
  </si>
  <si>
    <t>Validar se a data de montagem no sistema é igual ao documento de venda</t>
  </si>
  <si>
    <t>Validar as informações de montagem no documento de venda</t>
  </si>
  <si>
    <t>Validar se as informações de montagem no sistema são iguais ao documento de venda</t>
  </si>
  <si>
    <t>MTG.003.005</t>
  </si>
  <si>
    <t>Gerar certificado Montagem</t>
  </si>
  <si>
    <t>Validar a sintaxe do certificado de montagem de mercadoria</t>
  </si>
  <si>
    <t>Validar a sintaxe do certificado de montagem de conjunto</t>
  </si>
  <si>
    <t>MTG.003.006</t>
  </si>
  <si>
    <t>Validar teto mínimo e máximo de MTG</t>
  </si>
  <si>
    <t>MTG.001.001</t>
  </si>
  <si>
    <t>Exibir Montagem no detalhe do produto</t>
  </si>
  <si>
    <t>Incluir Montagem</t>
  </si>
  <si>
    <t>MTG.003.007</t>
  </si>
  <si>
    <t>Validar teto máximo - Compra de MTG</t>
  </si>
  <si>
    <t>MTG.XXX.002</t>
  </si>
  <si>
    <t>Datas de Montagem no carrinho</t>
  </si>
  <si>
    <t>SRV.001.006</t>
  </si>
  <si>
    <t>Split Mercadorias e Conjuntos</t>
  </si>
  <si>
    <t>Adicionar mais uma unidade da mesma mercadoria com Garantia Estendida no carrinho</t>
  </si>
  <si>
    <t>Adicionar mais uma unidade da mesma mercadoria com plano diferente de Garantia Estendida no carrinho</t>
  </si>
  <si>
    <t>Adicionar mais uma unidade da mesma mercadoria + Garantia Estendida no carrinho</t>
  </si>
  <si>
    <t>Tentar adicionar 3 planos de Garantia Estendida para 2 mercadorias iguais</t>
  </si>
  <si>
    <t>Tentar adicionar 3 planos de Garantia Estendida para 2 mercadorias diferentes</t>
  </si>
  <si>
    <t>Validar a regra para apresentação dos planos de Garantia Estendida para itens de conjunto de categorias diferentes</t>
  </si>
  <si>
    <t>Validar a regra para apresentação dos planos de Garantia Estendida para conjuntos com mais de 3 categorias diferentes</t>
  </si>
  <si>
    <t>Validar a regra de apresentação do preço para conjuntos com itens de categorias diferentes</t>
  </si>
  <si>
    <t>Validar a regra de apresentação do preço para conjuntos com itens de mesma categoria</t>
  </si>
  <si>
    <t>Validar as informações do certificado de Garantia Estendida para mais de uma mercadoria</t>
  </si>
  <si>
    <t>Adicionar mais uma unidade da mesma mercadoria com Fique Seguro no carrinho</t>
  </si>
  <si>
    <t>Adicionar mais uma unidade da mesma mercadoria com plano diferente de Fique Seguro no carrinho</t>
  </si>
  <si>
    <t>Adicionar mais uma unidade da mesma mercadoria + Fique Seguro no carrinho</t>
  </si>
  <si>
    <t>Tentar adicionar 3 planos de Fique Seguro para 2 mercadorias iguais</t>
  </si>
  <si>
    <t>Tentar adicionar 3 planos de Fique Seguro para 2 mercadorias diferentes</t>
  </si>
  <si>
    <t>Adicionar mais uma unidade da mesma mercadoria com Garantia Estendida e Fique Seguro no carrinho</t>
  </si>
  <si>
    <t>Adicionar mais uma unidade da mesma mercadoria com planos diferentes de Garantia Estendida e Fique Seguro no carrinho</t>
  </si>
  <si>
    <t>Adicionar mais uma unidade da mesma mercadoria + Garantia Estendida e Fique Seguro no carrinho</t>
  </si>
  <si>
    <t>Não importado</t>
  </si>
  <si>
    <t>Excluir o plano de Garantia Estendida do carrinho</t>
  </si>
  <si>
    <t>Excluir o plano de Fique Seguro do carrinho</t>
  </si>
  <si>
    <t>NSVSRV-204</t>
  </si>
  <si>
    <t>NSVSRV-205</t>
  </si>
  <si>
    <t>Validar se uma mercadoria está parametrizada para ofertar Montagem</t>
  </si>
  <si>
    <t>Validar a apresentação da Montagem na tela do sistema</t>
  </si>
  <si>
    <t>Validar se uma mercadoria está parametrizada para não cobrar o valor de montagem</t>
  </si>
  <si>
    <t>Validar se um conjunto está parametrizado para não cobrar o valor de montagem</t>
  </si>
  <si>
    <t>Validar a apresentação do valor de Montagem para mercadorias isentas deste serviço</t>
  </si>
  <si>
    <t>Validar se o sistema permite vender montagem para mercadoria que é um brinde</t>
  </si>
  <si>
    <t>Validar o valor da montagem para conjunto</t>
  </si>
  <si>
    <t>Validar as parametrizações dos cálculos do valor da montagem por faixa</t>
  </si>
  <si>
    <t>Validar o cálculo do valor de montagem para uma venda com 2 mercadorias de mesmo SKU</t>
  </si>
  <si>
    <t>Validar o cálculo do valor de montagem para uma venda com mais de uma montagem selecionada</t>
  </si>
  <si>
    <t>Tentar vender um serviço de montagem sem uma mercadoria atrelada</t>
  </si>
  <si>
    <t>Validar se a comercialização da montagem se altera devido ao estado da mercadoria</t>
  </si>
  <si>
    <t>Validar se o sistema permite vender montagem por peça para mercadoria Padrão</t>
  </si>
  <si>
    <t>Validar se o sistema permite vender montagem por peça para mercadoria Saldo</t>
  </si>
  <si>
    <t>Validar se o sistema permite vender montagem por peça para mercadoria Mostruário</t>
  </si>
  <si>
    <t>Validar a comercialização da montagem para clientes não cadastrados</t>
  </si>
  <si>
    <t>Validar a comercialização da montagem para clientes cadastrados</t>
  </si>
  <si>
    <t>Validar se o sistema aplica descontos no valor da montagem para clientes que são funcionários</t>
  </si>
  <si>
    <t>NSVSRV-145</t>
  </si>
  <si>
    <t>Validar no resumo do carrinho a data de montagem contratada</t>
  </si>
  <si>
    <t>Validar se o sistema informa no resumo do carrinho quando o cliente opta por aguardar Ordem de Montagem</t>
  </si>
  <si>
    <t>Validar no resumo do carrinho o período para montagem de uma mercadoria</t>
  </si>
  <si>
    <t>Validar no resumo do carrinho a data da montagem baseada na data de entrega</t>
  </si>
  <si>
    <t>Validar no resumo do carrinho a data da montagem baseada na data de retirada em loja</t>
  </si>
  <si>
    <t>Validar os documentos gerados ao fechar uma venda com montagem</t>
  </si>
  <si>
    <t>Validar se o certificado de montagem é gerado somente após o documento de venda ter sido emitido</t>
  </si>
  <si>
    <t>Validar quais filiais estão configuradas para operar com teto min e máx para montagem</t>
  </si>
  <si>
    <t>Validar os parâmetros do valor mínimo e máximo de cobrança da Montagem</t>
  </si>
  <si>
    <t>Validar a regra para a cobrança do valor mínimo de Montagem</t>
  </si>
  <si>
    <t>Validar a regra para a cobrança do valor máximo de Montagem</t>
  </si>
  <si>
    <t>Validar o teto de montagem para o cliente</t>
  </si>
  <si>
    <t>Validar o comportamento do sistema quando o teto de cobrança de montagem foi atingido na 1ª compra do dia</t>
  </si>
  <si>
    <t>Validar a ação do sistema ao selecionar a opção "Aguardar Ordem Montagem"</t>
  </si>
  <si>
    <t>Validar a condição para a edição da data de montagem no sistema</t>
  </si>
  <si>
    <t>Validar a ação do sistema quando o vendedor aciona a opção "Aguardar Ordem de Entrega" após selecionar uma data de montagem</t>
  </si>
  <si>
    <t>Validar a ação do sistema quando o vendedor aciona a opção "Aguardar Ordem de Montagem" após selecionar uma data de montagem</t>
  </si>
  <si>
    <t>Validar a data de montagem após alteração da data de entrega</t>
  </si>
  <si>
    <t>Validar se o sistema permite alterar a data de entrega após selecionar a data de montagem</t>
  </si>
  <si>
    <t>Validar se o sistema permite alterar a data de entrega após alterar o endereço de montagem com posto de montagem diferente</t>
  </si>
  <si>
    <t>Validar se o sistema permite alterar a data de entrega após alterar o endereço de montagem</t>
  </si>
  <si>
    <t>Validar o padrão de data prevista para a montagem</t>
  </si>
  <si>
    <t>Alterar a data de montagem prevista pelo sistema</t>
  </si>
  <si>
    <t>Validar a opção "Aguardar Ordem de Montagem"</t>
  </si>
  <si>
    <t>Validar a apresentação das opções de datas de montagem</t>
  </si>
  <si>
    <t>Validar o prazo limite para a escolha da data de montagem no sistema</t>
  </si>
  <si>
    <t>Validação</t>
  </si>
  <si>
    <t>Checkout</t>
  </si>
  <si>
    <t>Homologação</t>
  </si>
  <si>
    <t>Casos de teste para bateria completa de testes (homologação).</t>
  </si>
  <si>
    <t>Casos de teste para validar os critérios de aceite (checkout).</t>
  </si>
  <si>
    <t>Validar se o valor do Fique Seguro é alterado quando há desconto no valor da mercadoria</t>
  </si>
  <si>
    <t>NSVSRV-209</t>
  </si>
  <si>
    <t>NSVSRV-210</t>
  </si>
  <si>
    <t>NSVSRV-220</t>
  </si>
  <si>
    <t>NSVSRV-240</t>
  </si>
  <si>
    <t>NSVSRV-250</t>
  </si>
  <si>
    <t>NSVSRV-260</t>
  </si>
  <si>
    <t>NSVSRV-270</t>
  </si>
  <si>
    <t>NSVSRV-280</t>
  </si>
  <si>
    <t>NSVSRV-211</t>
  </si>
  <si>
    <t>NSVSRV-212</t>
  </si>
  <si>
    <t>NSVSRV-213</t>
  </si>
  <si>
    <t>NSVSRV-214</t>
  </si>
  <si>
    <t>NSVSRV-215</t>
  </si>
  <si>
    <t>NSVSRV-216</t>
  </si>
  <si>
    <t>NSVSRV-217</t>
  </si>
  <si>
    <t>NSVSRV-218</t>
  </si>
  <si>
    <t>Validar se o cálculo da montagem é realizado por taxa</t>
  </si>
  <si>
    <t>Validar se o cálculo da montagem é realizado por faixa</t>
  </si>
  <si>
    <t>NSVSRV-219</t>
  </si>
  <si>
    <t>NSVSRV-221</t>
  </si>
  <si>
    <t>NSVSRV-222</t>
  </si>
  <si>
    <t>NSVSRV-223</t>
  </si>
  <si>
    <t>NSVSRV-224</t>
  </si>
  <si>
    <t>NSVSRV-225</t>
  </si>
  <si>
    <t>NSVSRV-226</t>
  </si>
  <si>
    <t>NSVSRV-227</t>
  </si>
  <si>
    <t>NSVSRV-228</t>
  </si>
  <si>
    <t>NSVSRV-229</t>
  </si>
  <si>
    <t>NSVSRV-231</t>
  </si>
  <si>
    <t>NSVSRV-232</t>
  </si>
  <si>
    <t>NSVSRV-233</t>
  </si>
  <si>
    <t>NSVSRV-234</t>
  </si>
  <si>
    <t>NSVSRV-235</t>
  </si>
  <si>
    <t>NSVSRV-236</t>
  </si>
  <si>
    <t>NSVSRV-237</t>
  </si>
  <si>
    <t>NSVSRV-238</t>
  </si>
  <si>
    <t>NSVSRV-239</t>
  </si>
  <si>
    <t>NSVSRV-241</t>
  </si>
  <si>
    <t>NSVSRV-242</t>
  </si>
  <si>
    <t>NSVSRV-243</t>
  </si>
  <si>
    <t>NSVSRV-244</t>
  </si>
  <si>
    <t>NSVSRV-245</t>
  </si>
  <si>
    <t>NSVSRV-246</t>
  </si>
  <si>
    <t>NSVSRV-247</t>
  </si>
  <si>
    <t>NSVSRV-248</t>
  </si>
  <si>
    <t>NSVSRV-249</t>
  </si>
  <si>
    <t>NSVSRV-251</t>
  </si>
  <si>
    <t>NSVSRV-252</t>
  </si>
  <si>
    <t>NSVSRV-253</t>
  </si>
  <si>
    <t>NSVSRV-254</t>
  </si>
  <si>
    <t>NSVSRV-255</t>
  </si>
  <si>
    <t>NSVSRV-256</t>
  </si>
  <si>
    <t>NSVSRV-257</t>
  </si>
  <si>
    <t>NSVSRV-258</t>
  </si>
  <si>
    <t>NSVSRV-259</t>
  </si>
  <si>
    <t>NSVSRV-261</t>
  </si>
  <si>
    <t>NSVSRV-262</t>
  </si>
  <si>
    <t>NSVSRV-263</t>
  </si>
  <si>
    <t>NSVSRV-264</t>
  </si>
  <si>
    <t>NSVSRV-265</t>
  </si>
  <si>
    <t>NSVSRV-266</t>
  </si>
  <si>
    <t>NSVSRV-267</t>
  </si>
  <si>
    <t>NSVSRV-268</t>
  </si>
  <si>
    <t>NSVSRV-269</t>
  </si>
  <si>
    <t>NSVSRV-271</t>
  </si>
  <si>
    <t>NSVSRV-272</t>
  </si>
  <si>
    <t>NSVSRV-273</t>
  </si>
  <si>
    <t>NSVSRV-274</t>
  </si>
  <si>
    <t>NSVSRV-275</t>
  </si>
  <si>
    <t>NSVSRV-276</t>
  </si>
  <si>
    <t>NSVSRV-277</t>
  </si>
  <si>
    <t>NSVSRV-278</t>
  </si>
  <si>
    <t>NSVSRV-279</t>
  </si>
  <si>
    <t>NSVSRV-281</t>
  </si>
  <si>
    <t>NSVSRV-282</t>
  </si>
  <si>
    <t>NSVSRV-283</t>
  </si>
  <si>
    <t>NSVSRV-284</t>
  </si>
  <si>
    <t>NSVSRV-285</t>
  </si>
  <si>
    <t>Exibir
Fique Seguro</t>
  </si>
  <si>
    <t>Incluir
Fique Seguro</t>
  </si>
  <si>
    <t>Fechar
Fique Seguro</t>
  </si>
  <si>
    <t>Gerar o Certificado
Fique Seguro</t>
  </si>
  <si>
    <t>Impressão Certificado
Fique Seguro</t>
  </si>
  <si>
    <t>Testes integrados
Fique Seguro</t>
  </si>
  <si>
    <t>Testes integrados
Garantia</t>
  </si>
  <si>
    <t>Exibir
Montagem</t>
  </si>
  <si>
    <t>Incluir
Montagem</t>
  </si>
  <si>
    <t>Aguardar Ordem
de Montagem</t>
  </si>
  <si>
    <t>Endereço
de Montagem</t>
  </si>
  <si>
    <t>Fechamento do
carrinho com Montagem</t>
  </si>
  <si>
    <t>Gerar certificado
Montagem</t>
  </si>
  <si>
    <t>Teto minimo e
maximo de Montagem</t>
  </si>
  <si>
    <t>Validar compra
 - dia Montagem</t>
  </si>
  <si>
    <t>MTG.001.001 - Exibir Montagem no detalhe do produto</t>
  </si>
  <si>
    <t>MTG.001.002 - Incluir Montagem a partir do detalhe do produto</t>
  </si>
  <si>
    <t>MTG.003.002 - Aguardar Ordem de Montagem</t>
  </si>
  <si>
    <t>MTG.003.003 - Endereço de Montagem no carrinho</t>
  </si>
  <si>
    <t>MTG.003.004 - Fechamento do carrinho com Montagem</t>
  </si>
  <si>
    <t>MTG.003.005 - Gerar Certificado de Montagem</t>
  </si>
  <si>
    <t>MTG.003.006 - Validar teto mínimo e máximo - Valor da Montagem</t>
  </si>
  <si>
    <t>MTG.003.007 - Validar teto máximo compra/Dia de Montagem</t>
  </si>
  <si>
    <t>Validar a apresentação da Montagem + Garantia Estendida no detalhe do produto</t>
  </si>
  <si>
    <t>Validar a apresentação da Montagem + Garantia Estendida no fechamento do carrinho</t>
  </si>
  <si>
    <t>NSVSRV-295</t>
  </si>
  <si>
    <t>NSVSRV-296</t>
  </si>
  <si>
    <t>Validar no resumo do carrinho se o sistema apresenta todos os serviços contratados</t>
  </si>
  <si>
    <t>NSVSRV-297</t>
  </si>
  <si>
    <t>NSVSRV-230</t>
  </si>
  <si>
    <t>Tentar finalizar uma venda de Garantia Estendida para cliente não cadastrado</t>
  </si>
  <si>
    <t>SRV.052.001</t>
  </si>
  <si>
    <t>Garantia Estendida - Conjuntos</t>
  </si>
  <si>
    <t>Tentar vender Garantia Estendida de conjunto para um cliente PJ</t>
  </si>
  <si>
    <t>Tentar vender Garantia Estendida de conjunto para um cliente menor de 18 anos</t>
  </si>
  <si>
    <t>Tentar vender Garantia Estendida para conjunto do setor de Móveis com estado igual a Mostruário</t>
  </si>
  <si>
    <t>Consultar as opções de planos para a Garantia Estendida para conjuntos com até 3 itens da mesma categoria</t>
  </si>
  <si>
    <t>Consultar as opções de planos para a Garantia Estendida para conjuntos com mais de 3 itens da mesma categoria</t>
  </si>
  <si>
    <t>Consultar as opções de planos para a Garantia Estendida para conjuntos com itens de categorias diferentes</t>
  </si>
  <si>
    <t>Tentar vender Garantia Estendida em quantidade MAIOR do que a quantidade de conjunto(s) no carrinho</t>
  </si>
  <si>
    <t>Tentar selecionar um plano de Garantia Estendida somente para um dos itens do conjunto</t>
  </si>
  <si>
    <t>Validar se o valor da Garantia Estendida é alterado quando há desconto no valor do conjunto</t>
  </si>
  <si>
    <t>Validar se os planos de Garantia Estendida são iguais para todos os conjuntos</t>
  </si>
  <si>
    <t>Consultar o plano mínimo de contratação para a Garantia Estendida de conjunto</t>
  </si>
  <si>
    <t>Consultar o plano máximo de contratação para a Garantia Estendida de conjunto</t>
  </si>
  <si>
    <t>Excluir o plano de Garantia Estendida do conjunto no carrinho</t>
  </si>
  <si>
    <t>Simular a compra de uma Garantia Estendida para o conjunto selecionado</t>
  </si>
  <si>
    <t>Gerar o certificado de Garantia Estendida para o conjunto</t>
  </si>
  <si>
    <t>Tentar finalizar uma venda de Garantia Estendida de conjunto para cliente não cadastrado</t>
  </si>
  <si>
    <t>Validar os documentos gerados para a impressão do certificado de Garantia Estendida de conjunto</t>
  </si>
  <si>
    <t>Validar se o valor limite máximo indenizado está coerente com o valor do conjunto segurado</t>
  </si>
  <si>
    <t>Tentar contratar Garantia Estendida para conjuntos sem estoque</t>
  </si>
  <si>
    <t>Validar a venda de GES para conjunto com pagamento em PL BAHIA ADM</t>
  </si>
  <si>
    <t>Validar a venda de GES para conjunto com pagamento em PL BAHIA LOJA</t>
  </si>
  <si>
    <t>Validar a venda de GES para conjunto com pagamento em CDC</t>
  </si>
  <si>
    <t>NSVSRV-559</t>
  </si>
  <si>
    <t>NSVSRV-560</t>
  </si>
  <si>
    <t>NSVSRV-561</t>
  </si>
  <si>
    <t>NSVSRV-562</t>
  </si>
  <si>
    <t>NSVSRV-563</t>
  </si>
  <si>
    <t>NSVSRV-564</t>
  </si>
  <si>
    <t>NSVSRV-565</t>
  </si>
  <si>
    <t>NSVSRV-566</t>
  </si>
  <si>
    <t>NSVSRV-567</t>
  </si>
  <si>
    <t>NSVSRV-568</t>
  </si>
  <si>
    <t>NSVSRV-569</t>
  </si>
  <si>
    <t>NSVSRV-570</t>
  </si>
  <si>
    <t>NSVSRV-571</t>
  </si>
  <si>
    <t>NSVSRV-572</t>
  </si>
  <si>
    <t>NSVSRV-573</t>
  </si>
  <si>
    <t>NSVSRV-574</t>
  </si>
  <si>
    <t>NSVSRV-575</t>
  </si>
  <si>
    <t>NSVSRV-576</t>
  </si>
  <si>
    <t>NSVSRV-577</t>
  </si>
  <si>
    <t>NSVSRV-578</t>
  </si>
  <si>
    <t>NSVSRV-579</t>
  </si>
  <si>
    <t>NSVSRV-580</t>
  </si>
  <si>
    <t>SRV.052.001 - Venda de Garantia Estendida - Conjunto</t>
  </si>
  <si>
    <t>Garantia Estendida - Conjunto</t>
  </si>
  <si>
    <t>NSVSRV-412</t>
  </si>
  <si>
    <t>Validar o logo da seguradora no certificado</t>
  </si>
  <si>
    <t>NSVSRV-411</t>
  </si>
  <si>
    <t>Validar sequencia de impressão do Certificado.</t>
  </si>
  <si>
    <t>NSVSRV-390</t>
  </si>
  <si>
    <t>Validar compra de seguro MULTIASSISTÊNCIA usando duas formas de pagamento Fic Itau/Ponto Frio e Fic Itau/Ponto Frio</t>
  </si>
  <si>
    <t>NSVSRV-389</t>
  </si>
  <si>
    <t>Validar compra de seguro MULTIASSISTÊNCIA usando duas formas de pagamento TEF CREDITO e Fic Itau/Ponto Frio</t>
  </si>
  <si>
    <t>NSVSRV-388</t>
  </si>
  <si>
    <t>Validar compra de seguro MULTIASSISTÊNCIA usando duas formas de pagamento TEF DÉBITO e Fic Itau/Ponto Frio</t>
  </si>
  <si>
    <t>NSVSRV-387</t>
  </si>
  <si>
    <t>Validar compra de seguro MULTIASSISTÊNCIA usando duas formas de pagamento DINHEIRO e Fic Itau/Ponto Frio</t>
  </si>
  <si>
    <t>NSVSRV-386</t>
  </si>
  <si>
    <t>Validar forma de pagamento Fic Itau/Ponto Frio na aquisição de um seguro Multiassistência + Conjunto</t>
  </si>
  <si>
    <t>NSVSRV-385</t>
  </si>
  <si>
    <t>Validar forma de pagamento Fic Itau/Ponto Frio na aquisição de um seguro Multiassistência + Mercadoria</t>
  </si>
  <si>
    <t>NSVSRV-384</t>
  </si>
  <si>
    <t>Validar forma de pagamento Fic Itau/Ponto Frio na aquisição de um seguro Multiassistência</t>
  </si>
  <si>
    <t>NSVSRV-383</t>
  </si>
  <si>
    <t>Validar fechamento do carrinho com Seguro Multiassistência com desconto</t>
  </si>
  <si>
    <t>NSVSRV-382</t>
  </si>
  <si>
    <t>Validar compra de seguro MULTIASSISTÊNCIA usando duas formas de pagamento CASAS BAHIA / BRADESCO e CASAS BAHIA / BRADESCO</t>
  </si>
  <si>
    <t>NSVSRV-381</t>
  </si>
  <si>
    <t>Validar compra de seguro MULTIASSISTÊNCIA usando duas formas de pagamento TEF CREDITO e CASAS BAHIA / BRADESCO</t>
  </si>
  <si>
    <t>NSVSRV-380</t>
  </si>
  <si>
    <t>Validar compra de seguro MULTIASSISTÊNCIA usando duas formas de pagamento TEF CREDITO e TEF CREDITO</t>
  </si>
  <si>
    <t>NSVSRV-379</t>
  </si>
  <si>
    <t>Validar compra de seguro MULTIASSISTÊNCIA usando duas formas de pagamento TEF DÉBITO e CASAS BAHIA / BRADESCO</t>
  </si>
  <si>
    <t>NSVSRV-378</t>
  </si>
  <si>
    <t>Validar compra de seguro MULTIASSISTÊNCIA usando duas formas de pagamento TEF DÉBITO e TEF CREDITO</t>
  </si>
  <si>
    <t>NSVSRV-377</t>
  </si>
  <si>
    <t>Validar compra de seguro MULTIASSISTÊNCIA usando duas formas de pagamento DINHEIRO e CASAS BAHIA / BRADESCO</t>
  </si>
  <si>
    <t>NSVSRV-376</t>
  </si>
  <si>
    <t>Validar compra de seguro MULTIASSISTÊNCIA usando duas formas de pagamento DINHEIRO e TEF CREDITO</t>
  </si>
  <si>
    <t>NSVSRV-375</t>
  </si>
  <si>
    <t>Validar compra de seguro MULTIASSISTÊNCIA usando duas formas de pagamento DINHEIRO e TEF DÉBITO</t>
  </si>
  <si>
    <t>NSVSRV-374</t>
  </si>
  <si>
    <t>Validar contratação de mais de 2 seguros Multiassistência</t>
  </si>
  <si>
    <t>NSVSRV-373</t>
  </si>
  <si>
    <t>Validar forma de pagamento Carnê na aquisição de um seguro Multiassistência + Conjunto</t>
  </si>
  <si>
    <t>NSVSRV-372</t>
  </si>
  <si>
    <t>Validar forma de pagamento Carnê na aquisição de um seguro Multiassistência + Mercadoria</t>
  </si>
  <si>
    <t>NSVSRV-371</t>
  </si>
  <si>
    <t>Validar forma de pagamento Casas Bahia/Bradesco na aquisição de um seguro Multiassistência + Conjunto</t>
  </si>
  <si>
    <t>NSVSRV-370</t>
  </si>
  <si>
    <t>Validar forma de pagamento Casas Bahia/Bradesco na aquisição de um seguro Multiassistência + Mercadoria</t>
  </si>
  <si>
    <t>NSVSRV-369</t>
  </si>
  <si>
    <t>Validar forma de pagamento TEF Crédito na aquisição de um seguro Multiassistência + Conjunto</t>
  </si>
  <si>
    <t>NSVSRV-368</t>
  </si>
  <si>
    <t>Validar forma de pagamento TEF Crédito na aquisição de um seguro Multiassistência + Mercadoria</t>
  </si>
  <si>
    <t>NSVSRV-367</t>
  </si>
  <si>
    <t>Validar forma de pagamento TEF Débito na aquisição de um seguro Multiassistência + Conjunto</t>
  </si>
  <si>
    <t>NSVSRV-366</t>
  </si>
  <si>
    <t>Validar forma de pagamento TEF Débito na aquisição de um seguro Multiassistência + Mercadoria</t>
  </si>
  <si>
    <t>NSVSRV-365</t>
  </si>
  <si>
    <t>Validar forma de pagamento Dinheiro na aquisição de um seguro Multiassistência + Conjunto</t>
  </si>
  <si>
    <t>NSVSRV-364</t>
  </si>
  <si>
    <t>Validar forma de pagamento Dinheiro na aquisição de um seguro Multiassistência + Mercadoria</t>
  </si>
  <si>
    <t>NSVSRV-363</t>
  </si>
  <si>
    <t>Validar forma de pagamento Carnê na aquisição de um seguro Multiassistência</t>
  </si>
  <si>
    <t>NSVSRV-362</t>
  </si>
  <si>
    <t>Validar forma de pagamento Casas Bahia/Bradesco na aquisição de um seguro Multiassistência</t>
  </si>
  <si>
    <t>NSVSRV-361</t>
  </si>
  <si>
    <t>Validar forma de pagamento TEF Crédito na aquisição de um seguro Multiassistência</t>
  </si>
  <si>
    <t>NSVSRV-360</t>
  </si>
  <si>
    <t>Validar forma de pagamento TEF Débito na aquisição de um seguro Multiassistência</t>
  </si>
  <si>
    <t>NSVSRV-359</t>
  </si>
  <si>
    <t>Validar forma de pagamento Dinheiro na aquisição de um seguro Multiassistência</t>
  </si>
  <si>
    <t>NSVSRV-358</t>
  </si>
  <si>
    <t>NSVSRV-357</t>
  </si>
  <si>
    <t>NSVSRV-356</t>
  </si>
  <si>
    <t>Validar as informações do número da sorte no campo "Número da Sorte", "Série" e  "Seu 1º sorteio será a partir de" no certificado.</t>
  </si>
  <si>
    <t>NSVSRV-355</t>
  </si>
  <si>
    <t>Validar exibição de forma de pagamento no certificado</t>
  </si>
  <si>
    <t>NSVSRV-354</t>
  </si>
  <si>
    <t>Validar as informações de valor sendo exibido no certificado</t>
  </si>
  <si>
    <t>NSVSRV-353</t>
  </si>
  <si>
    <t>Validar a geração do número de certificado composto por Empresa (2 dígitos) + Filial (4 dígitos) + Número Sequencial (9 dígitos)</t>
  </si>
  <si>
    <t>NSVSRV-352</t>
  </si>
  <si>
    <t>Validar após o fechamento do carrinho a exibição dos números do certificado gerado</t>
  </si>
  <si>
    <t>NSVSRV-351</t>
  </si>
  <si>
    <t>Validar o período de  vigência apresentado no certificado de 12 meses à partir da data da venda</t>
  </si>
  <si>
    <t>NSVSRV-350</t>
  </si>
  <si>
    <t>Validar navegação no seguro sem cliente cadastrado</t>
  </si>
  <si>
    <t>NSVSRV-349</t>
  </si>
  <si>
    <t>Permite fechamento da venda de Multiassistência se o perfil do cliente for elegível</t>
  </si>
  <si>
    <t>NSVSRV-348</t>
  </si>
  <si>
    <t>Permite inclusão do seguro Multiassistência ao carrinho se o perfil do cliente for elegível</t>
  </si>
  <si>
    <t>NSVSRV-347</t>
  </si>
  <si>
    <t>Exibir mensagem de alerta caso o cliente não possua o perfil elegível para contratação do seguro - Cliente menor de 18 anos</t>
  </si>
  <si>
    <t>NSVSRV-346</t>
  </si>
  <si>
    <t>Exibir mensagem de alerta caso o cliente não possua o perfil elegível para contratação do seguro - Cliente PJ</t>
  </si>
  <si>
    <t>Validar sequencia de impressão do Certificado</t>
  </si>
  <si>
    <t>SRV.004.004</t>
  </si>
  <si>
    <t>Fechar carrinho com Multiassistência</t>
  </si>
  <si>
    <t>SRV.004.003</t>
  </si>
  <si>
    <t>Incluir ao carrinho Multiassistência</t>
  </si>
  <si>
    <t>SRV.004.006</t>
  </si>
  <si>
    <t>Impressão Certificado Multiassistência</t>
  </si>
  <si>
    <t>SRV.004.002</t>
  </si>
  <si>
    <t>Exibir Multiassistência Carrinho</t>
  </si>
  <si>
    <t>NSVSRV-450</t>
  </si>
  <si>
    <t>NSVSRV-451</t>
  </si>
  <si>
    <t>NSVSRV-452</t>
  </si>
  <si>
    <t>Permite inclusão do seguro Casa Protegida ao carrinho se o perfil do cliente for elegível</t>
  </si>
  <si>
    <t>NSVSRV-453</t>
  </si>
  <si>
    <t>Permite fechamento da venda de Casa Protegida se o perfil do cliente for elegível</t>
  </si>
  <si>
    <t>NSVSRV-454</t>
  </si>
  <si>
    <t>Validar o preenchimento do endereço assegurado</t>
  </si>
  <si>
    <t>NSVSRV-455</t>
  </si>
  <si>
    <t>Validar após o fechamento do carrinho a exibição do número do certificado gerado</t>
  </si>
  <si>
    <t>NSVSRV-456</t>
  </si>
  <si>
    <t>NSVSRV-457</t>
  </si>
  <si>
    <t>Validar a impressão se o certificado consta as informações do Segurado (Cliente) Nome, CPF, RG, Código do Cliente, Endereço e Telefone.</t>
  </si>
  <si>
    <t>NSVSRV-458</t>
  </si>
  <si>
    <t>NSVSRV-459</t>
  </si>
  <si>
    <t>Validar se as informações de valor e plano estão sendo exibidos no certificado</t>
  </si>
  <si>
    <t>NSVSRV-460</t>
  </si>
  <si>
    <t>NSVSRV-461</t>
  </si>
  <si>
    <t>NSVSRV-462</t>
  </si>
  <si>
    <t>NSVSRV-463</t>
  </si>
  <si>
    <t>NSVSRV-464</t>
  </si>
  <si>
    <t>Validar forma de pagamento Dinheiro na aquisição de um seguro Casa Protegida</t>
  </si>
  <si>
    <t>NSVSRV-465</t>
  </si>
  <si>
    <t>Validar forma de pagamento TEF Débito na aquisição de um seguro Casa Protegida</t>
  </si>
  <si>
    <t>NSVSRV-466</t>
  </si>
  <si>
    <t>Validar forma de pagamento TEF Crédito na aquisição de um seguro Casa Protegida</t>
  </si>
  <si>
    <t>NSVSRV-467</t>
  </si>
  <si>
    <t>Validar forma de pagamento Casas Bahia/Bradesco na aquisição de um seguro Casa Protegida</t>
  </si>
  <si>
    <t>NSVSRV-468</t>
  </si>
  <si>
    <t>Validar forma de pagamento Carnê na aquisição de um seguro Casa Protegida</t>
  </si>
  <si>
    <t>NSVSRV-469</t>
  </si>
  <si>
    <t>Validar forma de pagamento Dinheiro na aquisição de um seguro Casa Protegida + Mercadoria</t>
  </si>
  <si>
    <t>NSVSRV-470</t>
  </si>
  <si>
    <t>Validar forma de pagamento Dinheiro na aquisição de um seguro Casa Protegida + Conjunto</t>
  </si>
  <si>
    <t>NSVSRV-471</t>
  </si>
  <si>
    <t>Validar forma de pagamento TEF Débito na aquisição de um seguro Casa Protegida + Mercadoria</t>
  </si>
  <si>
    <t>NSVSRV-472</t>
  </si>
  <si>
    <t>Validar forma de pagamento TEF Débito na aquisição de um seguro Casa Protegida + Conjunto</t>
  </si>
  <si>
    <t>NSVSRV-473</t>
  </si>
  <si>
    <t>Validar forma de pagamento TEF Crédito na aquisição de um seguro Casa Protegida + Mercadoria</t>
  </si>
  <si>
    <t>NSVSRV-474</t>
  </si>
  <si>
    <t>Validar forma de pagamento TEF Crédito na aquisição de um seguro Casa Protegida + Conjunto</t>
  </si>
  <si>
    <t>NSVSRV-475</t>
  </si>
  <si>
    <t>Validar forma de pagamento Casas Bahia/Bradesco na aquisição de um seguro Casa Protegida + Mercadoria</t>
  </si>
  <si>
    <t>NSVSRV-476</t>
  </si>
  <si>
    <t>Validar forma de pagamento Casas Bahia/Bradesco na aquisição de um seguro Casa Protegida + Conjunto</t>
  </si>
  <si>
    <t>NSVSRV-477</t>
  </si>
  <si>
    <t>Validar forma de pagamento Carnê na aquisição de um seguro Casa Protegida + Mercadoria</t>
  </si>
  <si>
    <t>NSVSRV-478</t>
  </si>
  <si>
    <t>Validar forma de pagamento Carnê na aquisição de um seguro Casa Protegida + Conjunto</t>
  </si>
  <si>
    <t>NSVSRV-479</t>
  </si>
  <si>
    <t>Validar compra de seguro Casa Protegida usando duas formas de pagamento DINHEIRO e TEF DÉBITO</t>
  </si>
  <si>
    <t>NSVSRV-480</t>
  </si>
  <si>
    <t>Validar compra de seguro Casa Protegida usando duas formas de pagamento DINHEIRO e TEF CREDITO</t>
  </si>
  <si>
    <t>NSVSRV-481</t>
  </si>
  <si>
    <t>Validar compra de seguro Casa Protegida usando duas formas de pagamento DINHEIRO e CASAS BAHIA / BRADESCO</t>
  </si>
  <si>
    <t>NSVSRV-482</t>
  </si>
  <si>
    <t>Validar compra de seguro Casa Protegida usando duas formas de pagamento TEF DÉBITO e TEF CREDITO</t>
  </si>
  <si>
    <t>NSVSRV-483</t>
  </si>
  <si>
    <t>Validar compra de seguro Casa Protegida usando duas formas de pagamento TEF DÉBITO e CASAS BAHIA / BRADESCO</t>
  </si>
  <si>
    <t>NSVSRV-484</t>
  </si>
  <si>
    <t>Validar compra de seguro Casa Protegida usando duas formas de pagamento TEF CREDITO e TEF CREDITO</t>
  </si>
  <si>
    <t>NSVSRV-485</t>
  </si>
  <si>
    <t>Validar compra de seguro Casa Protegida usando duas formas de pagamento TEF CREDITO e CASAS BAHIA / BRADESCO</t>
  </si>
  <si>
    <t>NSVSRV-486</t>
  </si>
  <si>
    <t>Validar compra de seguro Casa Protegida usando duas formas de pagamento CASAS BAHIA / BRADESCO e CASAS BAHIA / BRADESCO</t>
  </si>
  <si>
    <t>NSVSRV-487</t>
  </si>
  <si>
    <t>Validar fechamento do carrinho com Seguro Casa Protegida com desconto</t>
  </si>
  <si>
    <t>NSVSRV-488</t>
  </si>
  <si>
    <t>Validar forma de pagamento Fic Itau/Ponto Frio na aquisição de um Seguro Casa Protegida</t>
  </si>
  <si>
    <t>NSVSRV-489</t>
  </si>
  <si>
    <t>Validar forma de pagamento Fic Itau/Ponto Frio na aquisição de um seguro Casa Protegida + Mercadoria</t>
  </si>
  <si>
    <t>NSVSRV-490</t>
  </si>
  <si>
    <t>Validar forma de pagamento Fic Itau/Ponto Frio na aquisição de um seguro Casa Protegida + Conjunto</t>
  </si>
  <si>
    <t>NSVSRV-491</t>
  </si>
  <si>
    <t>Validar compra de seguro Casa Protegida usando duas formas de pagamento DINHEIRO e Fic Itau/Ponto Frio</t>
  </si>
  <si>
    <t>NSVSRV-492</t>
  </si>
  <si>
    <t>Validar compra de seguro Casa Protegida usando duas formas de pagamento TEF DÉBITO e Fic Itau/Ponto Frio</t>
  </si>
  <si>
    <t>NSVSRV-493</t>
  </si>
  <si>
    <t>Validar compra de seguro Casa Protegida usando duas formas de pagamento TEF CREDITO e Fic Itau/Ponto Frio</t>
  </si>
  <si>
    <t>NSVSRV-494</t>
  </si>
  <si>
    <t>Validar compra de seguro Casa Protegida usando duas formas de pagamento Fic Itau/Ponto Frio e Fic Itau/Ponto Frio</t>
  </si>
  <si>
    <t>SRV.005.005</t>
  </si>
  <si>
    <t>Fechar Carrinho com Casa Protegida</t>
  </si>
  <si>
    <t>SRV.005.003</t>
  </si>
  <si>
    <t>Incluir ao carrinho Casa Protegida</t>
  </si>
  <si>
    <t>SRV.005.004</t>
  </si>
  <si>
    <t>Informações adicionais Casa Protegida</t>
  </si>
  <si>
    <t>SRV.005.007</t>
  </si>
  <si>
    <t>Impressão Certificado de Casa Protegida</t>
  </si>
  <si>
    <t>Validar as informações do número da sorte no campo "Número da Sorte", "Série" e  "Seu 1º sorteio será a partir de".</t>
  </si>
  <si>
    <t>NSVSRV-445</t>
  </si>
  <si>
    <t>Validar compra de seguro Vida Protegida e Premiada usando duas formas de pagamento Fic Itau/Ponto Frio e Fic Itau/Ponto Frio</t>
  </si>
  <si>
    <t>NSVSRV-444</t>
  </si>
  <si>
    <t>Validar compra de seguro Vida Protegida e Premiada usando duas formas de pagamento TEF CREDITO e Fic Itau/Ponto Frio</t>
  </si>
  <si>
    <t>NSVSRV-443</t>
  </si>
  <si>
    <t>Validar compra de seguro Vida Protegida e Premiada usando duas formas de pagamento TEF DÉBITO e Fic Itau/Ponto Frio</t>
  </si>
  <si>
    <t>NSVSRV-442</t>
  </si>
  <si>
    <t>Validar compra de seguro Vida Protegida e Premiada usando duas formas de pagamento DINHEIRO e Fic Itau/Ponto Frio</t>
  </si>
  <si>
    <t>NSVSRV-441</t>
  </si>
  <si>
    <t>Validar forma de pagamento Fic Itau/Ponto Frio na aquisição de um seguro Vida Protegida e Premiada + Conjunto</t>
  </si>
  <si>
    <t>NSVSRV-440</t>
  </si>
  <si>
    <t>Validar forma de pagamento Fic Itau/Ponto Frio na aquisição de um seguro Vida Protegida e Premiada + Mercadoria</t>
  </si>
  <si>
    <t>NSVSRV-439</t>
  </si>
  <si>
    <t>Validar forma de pagamento Fic Itau/Ponto Frio na aquisição de um Seguro Vida Protegida e Premiada</t>
  </si>
  <si>
    <t>NSVSRV-438</t>
  </si>
  <si>
    <t>Validar fechamento do carrinho com Seguro Vida Protegida e Premiada com desconto</t>
  </si>
  <si>
    <t>NSVSRV-437</t>
  </si>
  <si>
    <t>Validar tela de Beneficiário - Campos Nome, Grau de Parentesco, CPF e Data de Nascimento</t>
  </si>
  <si>
    <t>NSVSRV-436</t>
  </si>
  <si>
    <t>Validar tela de Beneficiário - Campos Nome e Grau de Parentesco</t>
  </si>
  <si>
    <t>NSVSRV-435</t>
  </si>
  <si>
    <t>Validar compra de seguro Vida Protegida e Premiada usando duas formas de pagamento CASAS BAHIA / BRADESCO e CASAS BAHIA / BRADESCO</t>
  </si>
  <si>
    <t>NSVSRV-434</t>
  </si>
  <si>
    <t>Validar compra de seguro Vida Protegida e Premiada usando duas formas de pagamento TEF CREDITO e CASAS BAHIA / BRADESCO</t>
  </si>
  <si>
    <t>NSVSRV-433</t>
  </si>
  <si>
    <t>Validar compra de seguro Vida Protegida e Premiada usando duas formas de pagamento TEF CREDITO e TEF CREDITO</t>
  </si>
  <si>
    <t>NSVSRV-432</t>
  </si>
  <si>
    <t>Validar compra de seguro Vida Protegida e Premiada usando duas formas de pagamento TEF DÉBITO e CASAS BAHIA / BRADESCO</t>
  </si>
  <si>
    <t>NSVSRV-431</t>
  </si>
  <si>
    <t>Validar compra de seguro Vida Protegida e Premiada usando duas formas de pagamento TEF DÉBITO e TEF CREDITO</t>
  </si>
  <si>
    <t>NSVSRV-430</t>
  </si>
  <si>
    <t>Validar compra de seguro Vida Protegida e Premiada usando duas formas de pagamento DINHEIRO e CASAS BAHIA / BRADESCO</t>
  </si>
  <si>
    <t>NSVSRV-429</t>
  </si>
  <si>
    <t>Validar compra de seguro Vida Protegida e Premiada usando duas formas de pagamento DINHEIRO e TEF CREDITO</t>
  </si>
  <si>
    <t>NSVSRV-428</t>
  </si>
  <si>
    <t>Validar compra de seguro Vida Protegida e Premiada usando duas formas de pagamento DINHEIRO e TEF DÉBITO</t>
  </si>
  <si>
    <t>NSVSRV-427</t>
  </si>
  <si>
    <t>Validar forma de pagamento Carnê na aquisição de um seguro Vida Protegida e Premiada + Conjunto</t>
  </si>
  <si>
    <t>NSVSRV-426</t>
  </si>
  <si>
    <t>Validar forma de pagamento Carnê na aquisição de um seguro Vida Protegida e Premiada + Mercadoria</t>
  </si>
  <si>
    <t>NSVSRV-425</t>
  </si>
  <si>
    <t>Validar forma de pagamento Casas Bahia/Bradesco na aquisição de um seguro Vida Protegida e Premiada + Conjunto</t>
  </si>
  <si>
    <t>NSVSRV-424</t>
  </si>
  <si>
    <t>Validar forma de pagamento Casas Bahia/Bradesco na aquisição de um seguro Vida Protegida e Premiada + Mercadoria</t>
  </si>
  <si>
    <t>NSVSRV-423</t>
  </si>
  <si>
    <t>Validar forma de pagamento TEF Crédito na aquisição de um seguro Vida Protegida e Premiada + Conjunto</t>
  </si>
  <si>
    <t>NSVSRV-422</t>
  </si>
  <si>
    <t>Validar forma de pagamento TEF Crédito na aquisição de um seguro Vida Protegida e Premiada + Mercadoria</t>
  </si>
  <si>
    <t>NSVSRV-421</t>
  </si>
  <si>
    <t>Validar forma de pagamento TEF Débito na aquisição de um seguro Vida Protegida e Premiada + Conjunto</t>
  </si>
  <si>
    <t>NSVSRV-420</t>
  </si>
  <si>
    <t>Validar forma de pagamento TEF Débito na aquisição de um seguro Vida Protegida e Premiada + Mercadoria</t>
  </si>
  <si>
    <t>NSVSRV-419</t>
  </si>
  <si>
    <t>Validar forma de pagamento Dinheiro na aquisição de um seguro Vida Protegida e Premiada + Conjunto</t>
  </si>
  <si>
    <t>NSVSRV-418</t>
  </si>
  <si>
    <t>Validar forma de pagamento Dinheiro na aquisição de um seguro Vida Protegida e Premiada + Mercadoria</t>
  </si>
  <si>
    <t>NSVSRV-417</t>
  </si>
  <si>
    <t>Validar forma de pagamento Carnê na aquisição de um seguro Vida Protegida e Premiada</t>
  </si>
  <si>
    <t>NSVSRV-416</t>
  </si>
  <si>
    <t>Validar forma de pagamento Casas Bahia/Bradesco na aquisição de um seguro Vida Protegida e Premiada</t>
  </si>
  <si>
    <t>NSVSRV-415</t>
  </si>
  <si>
    <t>Validar forma de pagamento TEF Crédito na aquisição de um seguro Vida Protegida e Premiada</t>
  </si>
  <si>
    <t>NSVSRV-414</t>
  </si>
  <si>
    <t>Validar forma de pagamento TEF Débito na aquisição de um seguro Vida Protegida e Premiada</t>
  </si>
  <si>
    <t>NSVSRV-413</t>
  </si>
  <si>
    <t>Validar forma de pagamento Dinheiro na aquisição de um seguro Vida Protegida e Premiada</t>
  </si>
  <si>
    <t>NSVSRV-410</t>
  </si>
  <si>
    <t>Validar o período de  vigência apresentado no certificado de 12 meses à  partir da data da venda</t>
  </si>
  <si>
    <t>NSVSRV-409</t>
  </si>
  <si>
    <t>NSVSRV-408</t>
  </si>
  <si>
    <t>Validar exibição do valor do seguro no certificado</t>
  </si>
  <si>
    <t>NSVSRV-407</t>
  </si>
  <si>
    <t>NSVSRV-406</t>
  </si>
  <si>
    <t>NSVSRV-405</t>
  </si>
  <si>
    <t>Validar a impressão se o certificado consta os dados do beneficiário.</t>
  </si>
  <si>
    <t>NSVSRV-404</t>
  </si>
  <si>
    <t>NSVSRV-403</t>
  </si>
  <si>
    <t>NSVSRV-402</t>
  </si>
  <si>
    <t>NSVSRV-401</t>
  </si>
  <si>
    <t>NSVSRV-400</t>
  </si>
  <si>
    <t>Validar nome do beneficiário deve ser diferente do nome do cliente</t>
  </si>
  <si>
    <t>NSVSRV-399</t>
  </si>
  <si>
    <t>Validar dados do beneficiário, Nome, Grau de Parentesco, CPF e Data de Nascimento</t>
  </si>
  <si>
    <t>NSVSRV-398</t>
  </si>
  <si>
    <t>Permite fechamento da venda de Vida Protegida e Premiada se o perfil do cliente for elegível</t>
  </si>
  <si>
    <t>NSVSRV-397</t>
  </si>
  <si>
    <t>Permite inclusão do seguro Vida Protegida e Premiada ao carrinho se o perfil do cliente for elegível</t>
  </si>
  <si>
    <t>NSVSRV-396</t>
  </si>
  <si>
    <t>NSVSRV-395</t>
  </si>
  <si>
    <t>SRV.006.005</t>
  </si>
  <si>
    <t>Fechar carrinho com VPP</t>
  </si>
  <si>
    <t>SRV.006.004</t>
  </si>
  <si>
    <t>Informações adicionais VPP</t>
  </si>
  <si>
    <t>SRV.006.007</t>
  </si>
  <si>
    <t>Impressão Certificado de VPP</t>
  </si>
  <si>
    <t>SRV.006.003</t>
  </si>
  <si>
    <t>Incluir ao carrinho VPP</t>
  </si>
  <si>
    <t>Validar a venda de Garantia para um conjunto de celular informando o IMEI</t>
  </si>
  <si>
    <t>Validar a venda de Garantia para um conjunto de celular sem informar o IMEI</t>
  </si>
  <si>
    <t>Efetuar o recebimento de um certificado de Garantia para um conjunto de celular no PDV</t>
  </si>
  <si>
    <t>NSVSRV-596</t>
  </si>
  <si>
    <t>NSVSRV-597</t>
  </si>
  <si>
    <t>NSVSRV-598</t>
  </si>
  <si>
    <t>Validar o período de  vigência apresentado no certificado de 12 meses à partir da data da venda</t>
  </si>
  <si>
    <t>NSVSRV-610</t>
  </si>
  <si>
    <t>Validar os dados do cliente no certificado de Multiassistência</t>
  </si>
  <si>
    <t xml:space="preserve">Validar se o valor do seguro Multiassistência é igual no sistema e no certificado </t>
  </si>
  <si>
    <t>NSVSRV-611</t>
  </si>
  <si>
    <t>Validar se o sistema permite somente 1 seguro Casa Protegida por CEP/CPF</t>
  </si>
  <si>
    <t>NSVSRV-612</t>
  </si>
  <si>
    <t>Validar se o sistema permite a seleção de endereços para clientes com mais de um logradouro</t>
  </si>
  <si>
    <t>NSVSRV-613</t>
  </si>
  <si>
    <t>NSVSRV-614</t>
  </si>
  <si>
    <t>Validar o cadastro de um novo endereço ao contratar o seguro Casa Protegida</t>
  </si>
  <si>
    <t>NSVSRV-615</t>
  </si>
  <si>
    <t>Validar se as informações do seguro Vida Protegida e Premiada são iguais no sistema e no certificado</t>
  </si>
  <si>
    <t>Montagem</t>
  </si>
  <si>
    <t>Multiassistência</t>
  </si>
  <si>
    <t>Casa Protegida</t>
  </si>
  <si>
    <t>Vida Protegida e Premiada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</si>
</sst>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E6AF00"/>
      <name val="Calibri"/>
      <family val="2"/>
      <scheme val="minor"/>
    </font>
    <font>
      <b/>
      <sz val="11"/>
      <color rgb="FFE6AF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9"/>
      <name val="Arial"/>
      <family val="2"/>
    </font>
    <font>
      <b/>
      <sz val="9"/>
      <color theme="3"/>
      <name val="Arial"/>
      <family val="2"/>
    </font>
    <font>
      <sz val="8"/>
      <color theme="1"/>
      <name val="Arial"/>
      <family val="2"/>
    </font>
    <font>
      <b/>
      <sz val="9"/>
      <color theme="9" tint="-0.249977111117893"/>
      <name val="Arial"/>
      <family val="2"/>
    </font>
    <font>
      <b/>
      <i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9A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2">
    <xf numFmtId="0" fontId="0" fillId="0" borderId="0" xfId="0"/>
    <xf numFmtId="0" fontId="3" fillId="4" borderId="3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/>
    <xf numFmtId="0" fontId="5" fillId="0" borderId="0" xfId="1" applyFont="1" applyAlignment="1">
      <alignment horizontal="center" vertical="center"/>
    </xf>
    <xf numFmtId="0" fontId="5" fillId="0" borderId="0" xfId="1" applyFont="1"/>
    <xf numFmtId="0" fontId="7" fillId="3" borderId="3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vertical="center" wrapText="1"/>
    </xf>
    <xf numFmtId="0" fontId="8" fillId="4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5" fillId="0" borderId="8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2" fillId="0" borderId="0" xfId="1" applyFont="1" applyBorder="1"/>
    <xf numFmtId="0" fontId="6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12" fillId="5" borderId="0" xfId="0" applyFont="1" applyFill="1" applyBorder="1"/>
    <xf numFmtId="0" fontId="11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11" fillId="6" borderId="0" xfId="0" applyFont="1" applyFill="1" applyAlignment="1">
      <alignment horizontal="center" vertical="center"/>
    </xf>
    <xf numFmtId="0" fontId="25" fillId="7" borderId="0" xfId="0" applyFont="1" applyFill="1"/>
    <xf numFmtId="0" fontId="13" fillId="7" borderId="0" xfId="0" applyFont="1" applyFill="1" applyAlignment="1">
      <alignment horizontal="center" vertical="center"/>
    </xf>
    <xf numFmtId="0" fontId="16" fillId="0" borderId="0" xfId="0" applyFont="1"/>
    <xf numFmtId="0" fontId="11" fillId="0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7" fillId="0" borderId="13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5" xfId="0" applyFont="1" applyBorder="1"/>
    <xf numFmtId="0" fontId="18" fillId="0" borderId="16" xfId="0" applyFont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 applyAlignment="1">
      <alignment horizontal="center" vertical="center"/>
    </xf>
    <xf numFmtId="0" fontId="18" fillId="0" borderId="13" xfId="0" applyFont="1" applyBorder="1"/>
    <xf numFmtId="0" fontId="14" fillId="0" borderId="14" xfId="0" applyFont="1" applyBorder="1" applyAlignment="1">
      <alignment horizontal="center" vertical="center"/>
    </xf>
    <xf numFmtId="0" fontId="20" fillId="0" borderId="15" xfId="0" applyFont="1" applyBorder="1"/>
    <xf numFmtId="0" fontId="21" fillId="0" borderId="16" xfId="0" applyFont="1" applyBorder="1" applyAlignment="1">
      <alignment horizontal="center" vertical="center"/>
    </xf>
    <xf numFmtId="0" fontId="22" fillId="0" borderId="15" xfId="0" applyFont="1" applyBorder="1"/>
    <xf numFmtId="0" fontId="23" fillId="0" borderId="1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8" fillId="0" borderId="15" xfId="0" applyFont="1" applyBorder="1"/>
    <xf numFmtId="0" fontId="26" fillId="0" borderId="16" xfId="0" applyFont="1" applyBorder="1" applyAlignment="1">
      <alignment horizontal="center" vertical="center"/>
    </xf>
    <xf numFmtId="0" fontId="29" fillId="0" borderId="15" xfId="0" applyFont="1" applyBorder="1"/>
    <xf numFmtId="0" fontId="27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9" fontId="13" fillId="2" borderId="18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" fillId="0" borderId="8" xfId="1" applyFont="1" applyBorder="1"/>
    <xf numFmtId="0" fontId="2" fillId="0" borderId="9" xfId="1" applyFont="1" applyBorder="1"/>
    <xf numFmtId="0" fontId="2" fillId="0" borderId="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5" fillId="8" borderId="13" xfId="0" applyFont="1" applyFill="1" applyBorder="1"/>
    <xf numFmtId="0" fontId="13" fillId="8" borderId="24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5" fillId="0" borderId="15" xfId="0" applyFont="1" applyBorder="1"/>
    <xf numFmtId="0" fontId="11" fillId="0" borderId="0" xfId="0" applyFont="1" applyBorder="1" applyAlignment="1">
      <alignment horizontal="center" vertical="center"/>
    </xf>
    <xf numFmtId="9" fontId="16" fillId="0" borderId="16" xfId="0" applyNumberFormat="1" applyFont="1" applyBorder="1" applyAlignment="1">
      <alignment horizontal="center" vertical="center"/>
    </xf>
    <xf numFmtId="0" fontId="15" fillId="0" borderId="17" xfId="0" applyFont="1" applyBorder="1"/>
    <xf numFmtId="0" fontId="11" fillId="0" borderId="25" xfId="0" applyFont="1" applyBorder="1" applyAlignment="1">
      <alignment horizontal="center" vertical="center"/>
    </xf>
    <xf numFmtId="9" fontId="16" fillId="0" borderId="18" xfId="0" applyNumberFormat="1" applyFont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1" fillId="0" borderId="0" xfId="0" applyFont="1" applyFill="1" applyBorder="1"/>
    <xf numFmtId="0" fontId="14" fillId="0" borderId="0" xfId="0" applyFont="1" applyFill="1" applyBorder="1"/>
    <xf numFmtId="0" fontId="2" fillId="0" borderId="3" xfId="1" applyFont="1" applyBorder="1" applyAlignment="1">
      <alignment vertical="center" wrapText="1"/>
    </xf>
    <xf numFmtId="0" fontId="2" fillId="0" borderId="3" xfId="1" applyFont="1" applyBorder="1"/>
    <xf numFmtId="0" fontId="8" fillId="0" borderId="2" xfId="1" applyFont="1" applyFill="1" applyBorder="1" applyAlignment="1">
      <alignment horizontal="center" vertical="center" wrapText="1"/>
    </xf>
    <xf numFmtId="0" fontId="2" fillId="0" borderId="5" xfId="1" applyFont="1" applyBorder="1"/>
    <xf numFmtId="0" fontId="10" fillId="6" borderId="0" xfId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6" fillId="0" borderId="0" xfId="0" applyFont="1" applyAlignment="1">
      <alignment horizontal="center" vertical="center"/>
    </xf>
    <xf numFmtId="0" fontId="30" fillId="4" borderId="3" xfId="1" applyFont="1" applyFill="1" applyBorder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Fill="1" applyBorder="1"/>
    <xf numFmtId="0" fontId="31" fillId="9" borderId="3" xfId="1" applyFont="1" applyFill="1" applyBorder="1"/>
    <xf numFmtId="0" fontId="3" fillId="0" borderId="3" xfId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1" fillId="9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 wrapText="1"/>
    </xf>
    <xf numFmtId="0" fontId="33" fillId="10" borderId="3" xfId="1" applyFont="1" applyFill="1" applyBorder="1"/>
    <xf numFmtId="0" fontId="33" fillId="10" borderId="3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4" fillId="2" borderId="2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626"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029806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9F89"/>
        </patternFill>
      </fill>
    </dxf>
    <dxf>
      <font>
        <b/>
        <i val="0"/>
        <color rgb="FFFFC000"/>
      </font>
      <fill>
        <patternFill>
          <bgColor rgb="FFFFF0C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rgb="FF029806"/>
      </font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E6AF0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rgb="FFFF2F2F"/>
      </font>
      <fill>
        <patternFill>
          <bgColor rgb="FFFF9B9B"/>
        </patternFill>
      </fill>
    </dxf>
    <dxf>
      <font>
        <b/>
        <i val="0"/>
        <color rgb="FFE6AF00"/>
      </font>
      <fill>
        <patternFill>
          <bgColor rgb="FFFFE9A3"/>
        </patternFill>
      </fill>
    </dxf>
    <dxf>
      <font>
        <b/>
        <i val="0"/>
        <color theme="3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9A3"/>
      <color rgb="FF000099"/>
      <color rgb="FF4D7620"/>
      <color rgb="FFE6AF00"/>
      <color rgb="FF0000FF"/>
      <color rgb="FFFF2F2F"/>
      <color rgb="FFFF4747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showGridLines="0" workbookViewId="0"/>
  </sheetViews>
  <sheetFormatPr defaultRowHeight="15" x14ac:dyDescent="0.25"/>
  <cols>
    <col min="1" max="1" width="3.5703125" customWidth="1"/>
    <col min="2" max="2" width="29.5703125" style="30" bestFit="1" customWidth="1"/>
    <col min="3" max="3" width="9.140625" style="22"/>
    <col min="5" max="5" width="62.7109375" bestFit="1" customWidth="1"/>
    <col min="6" max="6" width="9.140625" style="29"/>
    <col min="7" max="9" width="10.28515625" style="29" bestFit="1" customWidth="1"/>
  </cols>
  <sheetData>
    <row r="3" spans="2:9" x14ac:dyDescent="0.25">
      <c r="B3" s="31" t="s">
        <v>21</v>
      </c>
      <c r="C3" s="31">
        <f>'Casos de teste'!F448</f>
        <v>401</v>
      </c>
    </row>
    <row r="5" spans="2:9" ht="30" x14ac:dyDescent="0.25">
      <c r="C5" s="22" t="s">
        <v>19</v>
      </c>
      <c r="E5" s="36" t="s">
        <v>22</v>
      </c>
      <c r="F5" s="23" t="s">
        <v>19</v>
      </c>
      <c r="G5" s="24" t="s">
        <v>23</v>
      </c>
      <c r="H5" s="24" t="s">
        <v>24</v>
      </c>
      <c r="I5" s="24" t="s">
        <v>25</v>
      </c>
    </row>
    <row r="6" spans="2:9" x14ac:dyDescent="0.25">
      <c r="B6" s="37" t="s">
        <v>10</v>
      </c>
      <c r="C6" s="38">
        <f>COUNTIF('Casos de teste'!J5:J447,"Importado")</f>
        <v>395</v>
      </c>
      <c r="E6" s="34" t="s">
        <v>52</v>
      </c>
      <c r="F6" s="35">
        <f>COUNTIFS('Casos de teste'!J4:J446,"Importado", 'Casos de teste'!C4:C446, "Exibir Garantia Estendida")</f>
        <v>17</v>
      </c>
      <c r="G6" s="22">
        <f>COUNTIFS('Casos de teste'!J4:J446,"Importado", 'Casos de teste'!H4:H446, "Highest", 'Casos de teste'!C4:C446, "Exibir Garantia Estendida")</f>
        <v>7</v>
      </c>
      <c r="H6" s="22">
        <f>COUNTIFS('Casos de teste'!J4:J446,"Importado", 'Casos de teste'!H4:H446, "Medium", 'Casos de teste'!C4:C446, "Exibir Garantia Estendida")</f>
        <v>10</v>
      </c>
      <c r="I6" s="22">
        <f>COUNTIFS('Casos de teste'!J4:J446,"Importado", 'Casos de teste'!H4:H446, "Lowest", 'Casos de teste'!C4:C446, "Exibir Garantia Estendida")</f>
        <v>0</v>
      </c>
    </row>
    <row r="7" spans="2:9" x14ac:dyDescent="0.25">
      <c r="B7" s="39" t="s">
        <v>12</v>
      </c>
      <c r="C7" s="40">
        <f>COUNTIF('Casos de teste'!J5:J447,"Não importado")</f>
        <v>31</v>
      </c>
      <c r="E7" s="32" t="s">
        <v>53</v>
      </c>
      <c r="F7" s="33">
        <f>COUNTIFS('Casos de teste'!J4:J446,"Importado", 'Casos de teste'!C4:C446, "Incluir Garantia Estendida")</f>
        <v>16</v>
      </c>
      <c r="G7" s="33">
        <f>COUNTIFS('Casos de teste'!J4:J446,"Importado", 'Casos de teste'!H4:H446, "Highest", 'Casos de teste'!C4:C446, "Incluir Garantia Estendida")</f>
        <v>10</v>
      </c>
      <c r="H7" s="33">
        <f>COUNTIFS('Casos de teste'!J4:J446,"Importado", 'Casos de teste'!H4:H446, "Medium", 'Casos de teste'!C4:C446, "Incluir Garantia Estendida")</f>
        <v>4</v>
      </c>
      <c r="I7" s="33">
        <f>COUNTIFS('Casos de teste'!J4:J446,"Importado", 'Casos de teste'!H4:H446, "Lowest", 'Casos de teste'!C4:C446, "Incluir Garantia Estendida")</f>
        <v>2</v>
      </c>
    </row>
    <row r="8" spans="2:9" x14ac:dyDescent="0.25">
      <c r="B8" s="41" t="s">
        <v>11</v>
      </c>
      <c r="C8" s="42">
        <f>COUNTIF('Casos de teste'!J5:J447,"Cancelado")</f>
        <v>5</v>
      </c>
      <c r="E8" s="34" t="s">
        <v>54</v>
      </c>
      <c r="F8" s="35">
        <f>COUNTIFS('Casos de teste'!J4:J446,"Importado", 'Casos de teste'!C4:C446, "Fechar Garantia Estendida")</f>
        <v>9</v>
      </c>
      <c r="G8" s="22">
        <f>COUNTIFS('Casos de teste'!J4:J446,"Importado", 'Casos de teste'!H4:H446, "Highest", 'Casos de teste'!C4:C446, "Fechar Garantia Estendida")</f>
        <v>4</v>
      </c>
      <c r="H8" s="22">
        <f>COUNTIFS('Casos de teste'!J4:J446,"Importado", 'Casos de teste'!H4:H446, "Medium", 'Casos de teste'!C4:C446, "Fechar Garantia Estendida")</f>
        <v>5</v>
      </c>
      <c r="I8" s="22">
        <f>COUNTIFS('Casos de teste'!J4:J446,"Importado", 'Casos de teste'!H4:H446, "Lowest", 'Casos de teste'!C4:C446, "Fechar Garantia Estendida")</f>
        <v>0</v>
      </c>
    </row>
    <row r="9" spans="2:9" x14ac:dyDescent="0.25">
      <c r="B9" s="93" t="s">
        <v>20</v>
      </c>
      <c r="C9" s="94">
        <f>SUM(C6:C8)</f>
        <v>431</v>
      </c>
      <c r="E9" s="32" t="s">
        <v>55</v>
      </c>
      <c r="F9" s="33">
        <f>COUNTIFS('Casos de teste'!J4:J446,"Importado", 'Casos de teste'!C4:C446, "Gerar o certificado de Garantia")</f>
        <v>25</v>
      </c>
      <c r="G9" s="33">
        <f>COUNTIFS('Casos de teste'!J4:J446,"Importado", 'Casos de teste'!H4:H446, "Highest", 'Casos de teste'!C4:C446, "Gerar o certificado de Garantia")</f>
        <v>12</v>
      </c>
      <c r="H9" s="33">
        <f>COUNTIFS('Casos de teste'!J4:J446,"Importado", 'Casos de teste'!H4:H446, "Medium", 'Casos de teste'!C4:C446, "Gerar o certificado de Garantia")</f>
        <v>10</v>
      </c>
      <c r="I9" s="33">
        <f>COUNTIFS('Casos de teste'!J4:J446,"Importado", 'Casos de teste'!H4:H446, "Lowest", 'Casos de teste'!C4:C446, "Gerar o certificado de Garantia")</f>
        <v>3</v>
      </c>
    </row>
    <row r="10" spans="2:9" x14ac:dyDescent="0.25">
      <c r="E10" s="34" t="s">
        <v>211</v>
      </c>
      <c r="F10" s="110">
        <f>COUNTIFS('Casos de teste'!J4:J446,"Importado", 'Casos de teste'!C4:C446, "Exibir Fique Seguro")</f>
        <v>18</v>
      </c>
      <c r="G10" s="110">
        <f>COUNTIFS('Casos de teste'!J4:J446,"Importado", 'Casos de teste'!H4:H446, "Highest", 'Casos de teste'!C4:C446, "Exibir Fique Seguro")</f>
        <v>10</v>
      </c>
      <c r="H10" s="110">
        <f>COUNTIFS('Casos de teste'!J4:J446,"Importado", 'Casos de teste'!H4:H446, "Medium", 'Casos de teste'!C4:C446, "Exibir Fique Seguro")</f>
        <v>8</v>
      </c>
      <c r="I10" s="110">
        <f>COUNTIFS('Casos de teste'!J4:J446,"Importado", 'Casos de teste'!H4:H446, "Lowest", 'Casos de teste'!C4:C446, "Exibir Fique Seguro")</f>
        <v>0</v>
      </c>
    </row>
    <row r="11" spans="2:9" x14ac:dyDescent="0.25">
      <c r="B11" s="43" t="s">
        <v>13</v>
      </c>
      <c r="C11" s="44">
        <f>COUNTIFS('Casos de teste'!J5:J447,"Importado", 'Casos de teste'!H5:H447, "Highest")</f>
        <v>112</v>
      </c>
      <c r="E11" s="32" t="s">
        <v>212</v>
      </c>
      <c r="F11" s="112">
        <f>COUNTIFS('Casos de teste'!J4:J446,"Importado", 'Casos de teste'!C4:C446, "Incluir Fique Seguro")</f>
        <v>24</v>
      </c>
      <c r="G11" s="112">
        <f>COUNTIFS('Casos de teste'!J4:J446,"Importado", 'Casos de teste'!H4:H446, "Highest", 'Casos de teste'!C4:C446, "Incluir Fique Seguro")</f>
        <v>9</v>
      </c>
      <c r="H11" s="112">
        <f>COUNTIFS('Casos de teste'!J4:J446,"Importado", 'Casos de teste'!H4:H446, "Medium", 'Casos de teste'!C4:C446, "Incluir Fique Seguro")</f>
        <v>13</v>
      </c>
      <c r="I11" s="112">
        <f>COUNTIFS('Casos de teste'!J4:J446,"Importado", 'Casos de teste'!H4:H446, "Lowest", 'Casos de teste'!C4:C446, "Incluir Fique Seguro")</f>
        <v>2</v>
      </c>
    </row>
    <row r="12" spans="2:9" x14ac:dyDescent="0.25">
      <c r="B12" s="45" t="s">
        <v>14</v>
      </c>
      <c r="C12" s="46">
        <f>COUNTIFS('Casos de teste'!J5:J447,"Importado", 'Casos de teste'!H5:H447, "Medium")</f>
        <v>269</v>
      </c>
      <c r="E12" s="34" t="s">
        <v>213</v>
      </c>
      <c r="F12" s="110">
        <f>COUNTIFS('Casos de teste'!J4:J446,"Importado", 'Casos de teste'!C4:C446, "Fechar carrinho com Fique Seguro")</f>
        <v>11</v>
      </c>
      <c r="G12" s="110">
        <f>COUNTIFS('Casos de teste'!J4:J446,"Importado", 'Casos de teste'!H4:H446, "Highest", 'Casos de teste'!C4:C446, "Fechar carrinho com Fique Seguro")</f>
        <v>4</v>
      </c>
      <c r="H12" s="110">
        <f>COUNTIFS('Casos de teste'!J4:J446,"Importado", 'Casos de teste'!H4:H446, "Medium", 'Casos de teste'!C4:C446, "Fechar carrinho com Fique Seguro")</f>
        <v>7</v>
      </c>
      <c r="I12" s="110">
        <f>COUNTIFS('Casos de teste'!J4:J446,"Importado", 'Casos de teste'!H4:H446, "Lowest", 'Casos de teste'!C4:C446, "Fechar carrinho com Fique Seguro")</f>
        <v>0</v>
      </c>
    </row>
    <row r="13" spans="2:9" x14ac:dyDescent="0.25">
      <c r="B13" s="47" t="s">
        <v>15</v>
      </c>
      <c r="C13" s="48">
        <f>COUNTIFS('Casos de teste'!J5:J447,"Importado", 'Casos de teste'!H5:H447, "Lowest")</f>
        <v>14</v>
      </c>
      <c r="E13" s="32" t="s">
        <v>214</v>
      </c>
      <c r="F13" s="112">
        <f>COUNTIFS('Casos de teste'!J4:J446,"Importado", 'Casos de teste'!C4:C446, "Gerar certificado Fique Seguro")</f>
        <v>7</v>
      </c>
      <c r="G13" s="112">
        <f>COUNTIFS('Casos de teste'!J4:J446,"Importado", 'Casos de teste'!H4:H446, "Highest", 'Casos de teste'!C4:C446, "Gerar certificado Fique Seguro")</f>
        <v>2</v>
      </c>
      <c r="H13" s="112">
        <f>COUNTIFS('Casos de teste'!J4:J446,"Importado", 'Casos de teste'!H4:H446, "Medium", 'Casos de teste'!C4:C446, "Gerar certificado Fique Seguro")</f>
        <v>5</v>
      </c>
      <c r="I13" s="112">
        <f>COUNTIFS('Casos de teste'!J4:J446,"Importado", 'Casos de teste'!H4:H446, "Lowest", 'Casos de teste'!C4:C446, "Gerar certificado Fique Seguro")</f>
        <v>0</v>
      </c>
    </row>
    <row r="14" spans="2:9" x14ac:dyDescent="0.25">
      <c r="B14" s="93" t="s">
        <v>20</v>
      </c>
      <c r="C14" s="94">
        <f>SUM(C11:C13)</f>
        <v>395</v>
      </c>
      <c r="E14" s="34" t="s">
        <v>376</v>
      </c>
      <c r="F14" s="110">
        <f>COUNTIFS('Casos de teste'!J4:J446,"Importado", 'Casos de teste'!C4:C446, "Impressão certificado Fique Seguro")</f>
        <v>13</v>
      </c>
      <c r="G14" s="110">
        <f>COUNTIFS('Casos de teste'!J4:J446,"Importado", 'Casos de teste'!H4:H446, "Highest", 'Casos de teste'!C4:C446, "Impressão certificado Fique Seguro")</f>
        <v>7</v>
      </c>
      <c r="H14" s="110">
        <f>COUNTIFS('Casos de teste'!J4:J446,"Importado", 'Casos de teste'!H4:H446, "Medium", 'Casos de teste'!C4:C446, "Impressão certificado Fique Seguro")</f>
        <v>5</v>
      </c>
      <c r="I14" s="110">
        <f>COUNTIFS('Casos de teste'!J4:J446,"Importado", 'Casos de teste'!H4:H446, "Lowest", 'Casos de teste'!C4:C446, "Impressão certificado Fique Seguro")</f>
        <v>1</v>
      </c>
    </row>
    <row r="15" spans="2:9" x14ac:dyDescent="0.25">
      <c r="E15" s="32" t="s">
        <v>399</v>
      </c>
      <c r="F15" s="112">
        <f>COUNTIFS('Casos de teste'!J4:J446,"Importado", 'Casos de teste'!C4:C446, "Fique Seguro - Testes Integrados")</f>
        <v>4</v>
      </c>
      <c r="G15" s="112">
        <f>COUNTIFS('Casos de teste'!J4:J446,"Importado", 'Casos de teste'!H4:H446, "Highest", 'Casos de teste'!C4:C446, "Fique Seguro - Testes Integrados")</f>
        <v>2</v>
      </c>
      <c r="H15" s="112">
        <f>COUNTIFS('Casos de teste'!J4:J446,"Importado", 'Casos de teste'!H4:H446, "Medium", 'Casos de teste'!C4:C446, "Fique Seguro - Testes Integrados")</f>
        <v>2</v>
      </c>
      <c r="I15" s="112">
        <f>COUNTIFS('Casos de teste'!J4:J446,"Importado", 'Casos de teste'!H4:H446, "Lowest", 'Casos de teste'!C4:C446, "Fique Seguro - Testes Integrados")</f>
        <v>0</v>
      </c>
    </row>
    <row r="16" spans="2:9" x14ac:dyDescent="0.25">
      <c r="B16" s="37" t="s">
        <v>16</v>
      </c>
      <c r="C16" s="49">
        <f>COUNTIFS('Casos de teste'!J5:J447,"Importado", 'Casos de teste'!I5:I447, "Sucesso")</f>
        <v>209</v>
      </c>
      <c r="E16" s="34" t="s">
        <v>400</v>
      </c>
      <c r="F16" s="110">
        <f>COUNTIFS('Casos de teste'!J5:J447,"Importado", 'Casos de teste'!C5:C447, "Garantia Estendida - Testes Integrados")</f>
        <v>3</v>
      </c>
      <c r="G16" s="110">
        <f>COUNTIFS('Casos de teste'!J5:J447,"Importado", 'Casos de teste'!H5:H447, "Highest", 'Casos de teste'!C5:C447, "Garantia Estendida - Testes Integrados")</f>
        <v>2</v>
      </c>
      <c r="H16" s="110">
        <f>COUNTIFS('Casos de teste'!J5:J447,"Importado", 'Casos de teste'!H5:H447, "Medium", 'Casos de teste'!C5:C447, "Garantia Estendida - Testes Integrados")</f>
        <v>1</v>
      </c>
      <c r="I16" s="110">
        <f>COUNTIFS('Casos de teste'!J5:J447,"Importado", 'Casos de teste'!H5:H447, "Lowest", 'Casos de teste'!C5:C447, "Garantia Estendida - Testes Integrados")</f>
        <v>0</v>
      </c>
    </row>
    <row r="17" spans="2:10" x14ac:dyDescent="0.25">
      <c r="B17" s="39" t="s">
        <v>17</v>
      </c>
      <c r="C17" s="50">
        <f>COUNTIFS('Casos de teste'!J5:J447,"Importado", 'Casos de teste'!I5:I447, "Falha")</f>
        <v>46</v>
      </c>
      <c r="E17" s="32" t="s">
        <v>637</v>
      </c>
      <c r="F17" s="112">
        <f>COUNTIFS('Casos de teste'!J5:J447,"Importado", 'Casos de teste'!C5:C447, "Exibir Montagem no detalhe do produto")</f>
        <v>20</v>
      </c>
      <c r="G17" s="112">
        <f>COUNTIFS('Casos de teste'!J5:J447,"Importado", 'Casos de teste'!H5:H447, "Highest", 'Casos de teste'!C5:C447, "Exibir Montagem no detalhe do produto")</f>
        <v>3</v>
      </c>
      <c r="H17" s="112">
        <f>COUNTIFS('Casos de teste'!J5:J447,"Importado", 'Casos de teste'!H5:H447, "Medium", 'Casos de teste'!C5:C447, "Exibir Montagem no detalhe do produto")</f>
        <v>15</v>
      </c>
      <c r="I17" s="112">
        <f>COUNTIFS('Casos de teste'!J5:J447,"Importado", 'Casos de teste'!H5:H447, "Lowest", 'Casos de teste'!C5:C447, "Exibir Montagem no detalhe do produto")</f>
        <v>2</v>
      </c>
    </row>
    <row r="18" spans="2:10" x14ac:dyDescent="0.25">
      <c r="B18" s="45" t="s">
        <v>18</v>
      </c>
      <c r="C18" s="46">
        <f>COUNTIFS('Casos de teste'!J5:J447,"Importado", 'Casos de teste'!I5:I447, "Schema")</f>
        <v>0</v>
      </c>
      <c r="E18" s="34" t="s">
        <v>638</v>
      </c>
      <c r="F18" s="110">
        <f>COUNTIFS('Casos de teste'!J5:J447,"Importado", 'Casos de teste'!C5:C447, "Incluir Montagem")</f>
        <v>13</v>
      </c>
      <c r="G18" s="110">
        <f>COUNTIFS('Casos de teste'!J5:J447,"Importado", 'Casos de teste'!H5:H447, "Highest", 'Casos de teste'!C5:C447, "Incluir Montagem")</f>
        <v>7</v>
      </c>
      <c r="H18" s="110">
        <f>COUNTIFS('Casos de teste'!J5:J447,"Importado", 'Casos de teste'!H5:H447, "Medium", 'Casos de teste'!C5:C447, "Incluir Montagem")</f>
        <v>5</v>
      </c>
      <c r="I18" s="110">
        <f>COUNTIFS('Casos de teste'!J5:J447,"Importado", 'Casos de teste'!H5:H447, "lowest", 'Casos de teste'!C5:C447, "Incluir Montagem")</f>
        <v>1</v>
      </c>
    </row>
    <row r="19" spans="2:10" x14ac:dyDescent="0.25">
      <c r="B19" s="93" t="s">
        <v>20</v>
      </c>
      <c r="C19" s="94">
        <f>SUM(C16:C18)</f>
        <v>255</v>
      </c>
      <c r="E19" s="32" t="s">
        <v>639</v>
      </c>
      <c r="F19" s="112">
        <f>COUNTIFS('Casos de teste'!J5:J447,"Importado", 'Casos de teste'!C5:C447, "Aguardar Ordem de Montagem")</f>
        <v>7</v>
      </c>
      <c r="G19" s="112">
        <f>COUNTIFS('Casos de teste'!J5:J447,"Importado", 'Casos de teste'!H5:H447, "Highest", 'Casos de teste'!C5:C447, "Aguardar Ordem de Montagem")</f>
        <v>2</v>
      </c>
      <c r="H19" s="112">
        <f>COUNTIFS('Casos de teste'!J5:J447,"Importado", 'Casos de teste'!H5:H447, "Medium", 'Casos de teste'!C5:C447, "Aguardar Ordem de Montagem")</f>
        <v>5</v>
      </c>
      <c r="I19" s="112">
        <f>COUNTIFS('Casos de teste'!J5:J447,"Importado", 'Casos de teste'!H5:H447, "Lowest", 'Casos de teste'!C5:C447, "Aguardar Ordem de Montagem")</f>
        <v>0</v>
      </c>
    </row>
    <row r="20" spans="2:10" x14ac:dyDescent="0.25">
      <c r="E20" s="34" t="s">
        <v>640</v>
      </c>
      <c r="F20" s="110">
        <f>COUNTIFS('Casos de teste'!J5:J447,"Importado", 'Casos de teste'!C5:C447, "Endereço de Montagem no carrinho")</f>
        <v>7</v>
      </c>
      <c r="G20" s="110">
        <f>COUNTIFS('Casos de teste'!J5:J447,"Importado", 'Casos de teste'!H5:H447, "Highest", 'Casos de teste'!C5:C447, "Endereço de Montagem no carrinho")</f>
        <v>3</v>
      </c>
      <c r="H20" s="110">
        <f>COUNTIFS('Casos de teste'!J5:J447,"Importado", 'Casos de teste'!H5:H447, "Medium", 'Casos de teste'!C5:C447, "Endereço de Montagem no carrinho")</f>
        <v>4</v>
      </c>
      <c r="I20" s="110">
        <f>COUNTIFS('Casos de teste'!J5:J447,"Importado", 'Casos de teste'!H5:H447, "Lowest", 'Casos de teste'!C5:C447, "Endereço de Montagem no carrinho")</f>
        <v>0</v>
      </c>
    </row>
    <row r="21" spans="2:10" x14ac:dyDescent="0.25">
      <c r="B21" s="37" t="s">
        <v>28</v>
      </c>
      <c r="C21" s="49">
        <f>COUNTIFS('Casos de teste'!J5:J447,"Importado", 'Casos de teste'!K5:K447, "Automatizado")</f>
        <v>0</v>
      </c>
      <c r="E21" s="32" t="s">
        <v>641</v>
      </c>
      <c r="F21" s="112">
        <f>COUNTIFS('Casos de teste'!J5:J447,"Importado", 'Casos de teste'!C5:C447, "Fechamento do carrinho com montagem")</f>
        <v>20</v>
      </c>
      <c r="G21" s="112">
        <f>COUNTIFS('Casos de teste'!J5:J447,"Importado", 'Casos de teste'!H5:H447, "Highest", 'Casos de teste'!C5:C447, "Fechamento do carrinho com montagem")</f>
        <v>7</v>
      </c>
      <c r="H21" s="112">
        <f>COUNTIFS('Casos de teste'!J5:J447,"Importado", 'Casos de teste'!H5:H447, "Medium", 'Casos de teste'!C5:C447, "Fechamento do carrinho com montagem")</f>
        <v>12</v>
      </c>
      <c r="I21" s="112">
        <f>COUNTIFS('Casos de teste'!J5:J447,"Importado", 'Casos de teste'!H5:H447, "Lowest", 'Casos de teste'!C5:C447, "Fechamento do carrinho com montagem")</f>
        <v>1</v>
      </c>
    </row>
    <row r="22" spans="2:10" x14ac:dyDescent="0.25">
      <c r="B22" s="39" t="s">
        <v>29</v>
      </c>
      <c r="C22" s="50">
        <f>COUNTIFS('Casos de teste'!J5:J447,"Importado", 'Casos de teste'!K5:K447, "Não Automatizado")</f>
        <v>0</v>
      </c>
      <c r="E22" s="34" t="s">
        <v>642</v>
      </c>
      <c r="F22" s="110">
        <f>COUNTIFS('Casos de teste'!J5:J447,"Importado", 'Casos de teste'!C5:C447, "Gerar certificado Montagem")</f>
        <v>4</v>
      </c>
      <c r="G22" s="110">
        <f>COUNTIFS('Casos de teste'!J5:J447,"Importado", 'Casos de teste'!H5:H447, "Highest", 'Casos de teste'!C5:C447, "Gerar certificado Montagem")</f>
        <v>1</v>
      </c>
      <c r="H22" s="110">
        <f>COUNTIFS('Casos de teste'!J5:J447,"Importado", 'Casos de teste'!H5:H447, "Medium", 'Casos de teste'!C5:C447, "Gerar certificado Montagem")</f>
        <v>1</v>
      </c>
      <c r="I22" s="110">
        <f>COUNTIFS('Casos de teste'!J5:J447,"Importado", 'Casos de teste'!H5:H447, "Lowest", 'Casos de teste'!C5:C447, "Gerar certificado Montagem")</f>
        <v>2</v>
      </c>
    </row>
    <row r="23" spans="2:10" x14ac:dyDescent="0.25">
      <c r="B23" s="55" t="s">
        <v>30</v>
      </c>
      <c r="C23" s="56">
        <f>COUNTIFS('Casos de teste'!J5:J447,"Importado", 'Casos de teste'!K5:K447, "Automatizar")</f>
        <v>395</v>
      </c>
      <c r="E23" s="32" t="s">
        <v>643</v>
      </c>
      <c r="F23" s="112">
        <f>COUNTIFS('Casos de teste'!J5:J447,"Importado", 'Casos de teste'!C5:C447, "Validar teto mínimo e máximo de MTG")</f>
        <v>4</v>
      </c>
      <c r="G23" s="112">
        <f>COUNTIFS('Casos de teste'!J5:J447,"Importado", 'Casos de teste'!H5:H447, "Highest", 'Casos de teste'!C5:C447, "Validar teto mínimo e máximo de MTG")</f>
        <v>4</v>
      </c>
      <c r="H23" s="112">
        <f>COUNTIFS('Casos de teste'!J5:J447,"Importado", 'Casos de teste'!H5:H447, "Medium", 'Casos de teste'!C5:C447, "Validar teto mínimo e máximo de MTG")</f>
        <v>0</v>
      </c>
      <c r="I23" s="112">
        <f>COUNTIFS('Casos de teste'!J5:J447,"Importado", 'Casos de teste'!H5:H447, "Lowest", 'Casos de teste'!C5:C447, "Validar teto mínimo e máximo de MTG")</f>
        <v>0</v>
      </c>
    </row>
    <row r="24" spans="2:10" x14ac:dyDescent="0.25">
      <c r="B24" s="57" t="s">
        <v>31</v>
      </c>
      <c r="C24" s="58">
        <f>COUNTIFS('Casos de teste'!J5:J447,"Importado", 'Casos de teste'!K5:K447, "Não Automatizável")</f>
        <v>0</v>
      </c>
      <c r="E24" s="34" t="s">
        <v>644</v>
      </c>
      <c r="F24" s="110">
        <f>COUNTIFS('Casos de teste'!J5:J447,"Importado", 'Casos de teste'!C5:C447, "Validar teto máximo - Compra de MTG")</f>
        <v>2</v>
      </c>
      <c r="G24" s="110">
        <f>COUNTIFS('Casos de teste'!J5:J447,"Importado", 'Casos de teste'!H5:H447, "Highest", 'Casos de teste'!C5:C447, "Validar teto máximo - Compra de MTG")</f>
        <v>2</v>
      </c>
      <c r="H24" s="110">
        <f>COUNTIFS('Casos de teste'!J5:J447,"Importado", 'Casos de teste'!H5:H447, "Medium", 'Casos de teste'!C5:C447, "Validar teto máximo - Compra de MTG")</f>
        <v>0</v>
      </c>
      <c r="I24" s="110">
        <f>COUNTIFS('Casos de teste'!J5:J447,"Importado", 'Casos de teste'!H5:H447, "Lowest", 'Casos de teste'!C5:C447, "Validar teto máximo - Compra de MTG")</f>
        <v>0</v>
      </c>
      <c r="J24" s="34"/>
    </row>
    <row r="25" spans="2:10" x14ac:dyDescent="0.25">
      <c r="B25" s="59" t="s">
        <v>20</v>
      </c>
      <c r="C25" s="60">
        <f>SUM(C21:C24)</f>
        <v>395</v>
      </c>
      <c r="E25" s="32" t="s">
        <v>699</v>
      </c>
      <c r="F25" s="112">
        <f>COUNTIFS('Casos de teste'!J7:J449,"Importado", 'Casos de teste'!C7:C449, "Garantia Estendida - Conjuntos")</f>
        <v>25</v>
      </c>
      <c r="G25" s="112">
        <f>COUNTIFS('Casos de teste'!J7:J449,"Importado", 'Casos de teste'!H7:H449, "Highest", 'Casos de teste'!C7:C449, "Garantia Estendida - Conjuntos")</f>
        <v>9</v>
      </c>
      <c r="H25" s="112">
        <f>COUNTIFS('Casos de teste'!J7:J449,"Importado", 'Casos de teste'!H7:H449, "Medium", 'Casos de teste'!C7:C449, "Garantia Estendida - Conjuntos")</f>
        <v>16</v>
      </c>
      <c r="I25" s="112">
        <f>COUNTIFS('Casos de teste'!J7:J449,"Importado", 'Casos de teste'!H7:H449, "Lowest", 'Casos de teste'!C7:C449, "Garantia Estendida - Conjuntos")</f>
        <v>0</v>
      </c>
    </row>
    <row r="26" spans="2:10" x14ac:dyDescent="0.25">
      <c r="B26" s="61" t="s">
        <v>32</v>
      </c>
      <c r="C26" s="62">
        <f>C21/C25</f>
        <v>0</v>
      </c>
      <c r="E26" s="23" t="s">
        <v>20</v>
      </c>
      <c r="F26" s="23">
        <f>SUM(F6:F25)</f>
        <v>249</v>
      </c>
      <c r="G26" s="23">
        <f>SUM(G6:G25)</f>
        <v>107</v>
      </c>
      <c r="H26" s="23">
        <f>SUM(H6:H25)</f>
        <v>128</v>
      </c>
      <c r="I26" s="23">
        <f>SUM(I6:I25)</f>
        <v>14</v>
      </c>
    </row>
    <row r="28" spans="2:10" x14ac:dyDescent="0.25">
      <c r="B28" s="84" t="s">
        <v>35</v>
      </c>
      <c r="C28" s="85">
        <f>'Requisitos e RN'!B63</f>
        <v>1</v>
      </c>
      <c r="D28" s="86" t="s">
        <v>36</v>
      </c>
    </row>
    <row r="29" spans="2:10" x14ac:dyDescent="0.25">
      <c r="B29" s="87" t="s">
        <v>37</v>
      </c>
      <c r="C29" s="88"/>
      <c r="D29" s="89"/>
    </row>
    <row r="30" spans="2:10" x14ac:dyDescent="0.25">
      <c r="B30" s="90" t="s">
        <v>38</v>
      </c>
      <c r="C30" s="91"/>
      <c r="D30" s="92"/>
    </row>
  </sheetData>
  <pageMargins left="0.51181102362204722" right="0.51181102362204722" top="0.78740157480314965" bottom="0.78740157480314965" header="0.31496062992125984" footer="0.31496062992125984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showGridLines="0" zoomScaleNormal="100" workbookViewId="0"/>
  </sheetViews>
  <sheetFormatPr defaultRowHeight="12" x14ac:dyDescent="0.2"/>
  <cols>
    <col min="1" max="1" width="3.28515625" style="2" customWidth="1"/>
    <col min="2" max="2" width="13.42578125" style="15" customWidth="1"/>
    <col min="3" max="3" width="12" style="15" bestFit="1" customWidth="1"/>
    <col min="4" max="4" width="100.7109375" style="12" customWidth="1"/>
    <col min="5" max="5" width="9.42578125" style="13" customWidth="1"/>
    <col min="6" max="6" width="9.28515625" style="2" customWidth="1"/>
    <col min="7" max="7" width="21.28515625" style="13" bestFit="1" customWidth="1"/>
    <col min="8" max="8" width="3.28515625" style="3" customWidth="1"/>
    <col min="9" max="9" width="18.28515625" style="3" bestFit="1" customWidth="1"/>
    <col min="10" max="16384" width="9.140625" style="3"/>
  </cols>
  <sheetData>
    <row r="1" spans="1:9" x14ac:dyDescent="0.2">
      <c r="A1" s="16"/>
      <c r="B1" s="145" t="s">
        <v>133</v>
      </c>
      <c r="C1" s="145"/>
      <c r="D1" s="145"/>
      <c r="E1" s="145"/>
      <c r="F1" s="145"/>
      <c r="G1" s="145"/>
    </row>
    <row r="2" spans="1:9" s="4" customFormat="1" x14ac:dyDescent="0.25">
      <c r="B2" s="19" t="s">
        <v>0</v>
      </c>
      <c r="C2" s="19" t="s">
        <v>42</v>
      </c>
      <c r="D2" s="20" t="s">
        <v>2</v>
      </c>
      <c r="E2" s="20" t="s">
        <v>3</v>
      </c>
      <c r="F2" s="19" t="s">
        <v>4</v>
      </c>
      <c r="G2" s="20" t="s">
        <v>5</v>
      </c>
      <c r="I2" s="26"/>
    </row>
    <row r="3" spans="1:9" s="5" customFormat="1" x14ac:dyDescent="0.2">
      <c r="A3" s="4"/>
      <c r="B3" s="95" t="s">
        <v>49</v>
      </c>
      <c r="C3" s="6" t="s">
        <v>56</v>
      </c>
      <c r="D3" s="7" t="s">
        <v>57</v>
      </c>
      <c r="E3" s="6" t="s">
        <v>6</v>
      </c>
      <c r="F3" s="6" t="s">
        <v>6</v>
      </c>
      <c r="G3" s="7" t="s">
        <v>58</v>
      </c>
      <c r="I3" s="14" t="s">
        <v>50</v>
      </c>
    </row>
    <row r="4" spans="1:9" x14ac:dyDescent="0.2">
      <c r="B4" s="1" t="s">
        <v>41</v>
      </c>
      <c r="C4" s="1"/>
      <c r="D4" s="10" t="s">
        <v>65</v>
      </c>
      <c r="E4" s="96" t="s">
        <v>134</v>
      </c>
      <c r="F4" s="9" t="s">
        <v>45</v>
      </c>
      <c r="G4" s="11"/>
      <c r="I4" s="14">
        <f>COUNTIF(B3:B140,"Story")</f>
        <v>7</v>
      </c>
    </row>
    <row r="5" spans="1:9" x14ac:dyDescent="0.2">
      <c r="B5" s="1" t="s">
        <v>41</v>
      </c>
      <c r="C5" s="1"/>
      <c r="D5" s="10" t="s">
        <v>66</v>
      </c>
      <c r="E5" s="96" t="s">
        <v>134</v>
      </c>
      <c r="F5" s="9" t="s">
        <v>45</v>
      </c>
      <c r="G5" s="11"/>
      <c r="I5" s="27"/>
    </row>
    <row r="6" spans="1:9" x14ac:dyDescent="0.2">
      <c r="B6" s="1" t="s">
        <v>41</v>
      </c>
      <c r="C6" s="1"/>
      <c r="D6" s="10" t="s">
        <v>67</v>
      </c>
      <c r="E6" s="96" t="s">
        <v>43</v>
      </c>
      <c r="F6" s="9" t="s">
        <v>45</v>
      </c>
      <c r="G6" s="11"/>
      <c r="I6" s="14" t="s">
        <v>7</v>
      </c>
    </row>
    <row r="7" spans="1:9" x14ac:dyDescent="0.2">
      <c r="B7" s="1" t="s">
        <v>41</v>
      </c>
      <c r="C7" s="1"/>
      <c r="D7" s="10" t="s">
        <v>68</v>
      </c>
      <c r="E7" s="96" t="s">
        <v>43</v>
      </c>
      <c r="F7" s="9" t="s">
        <v>45</v>
      </c>
      <c r="G7" s="11"/>
      <c r="I7" s="14">
        <f>COUNTIF(B3:B140,"Caso de teste")</f>
        <v>108</v>
      </c>
    </row>
    <row r="8" spans="1:9" x14ac:dyDescent="0.2">
      <c r="B8" s="1" t="s">
        <v>41</v>
      </c>
      <c r="C8" s="1"/>
      <c r="D8" s="10" t="s">
        <v>69</v>
      </c>
      <c r="E8" s="96" t="s">
        <v>43</v>
      </c>
      <c r="F8" s="9" t="s">
        <v>45</v>
      </c>
      <c r="G8" s="11"/>
      <c r="I8" s="28"/>
    </row>
    <row r="9" spans="1:9" x14ac:dyDescent="0.2">
      <c r="B9" s="1" t="s">
        <v>41</v>
      </c>
      <c r="C9" s="1"/>
      <c r="D9" s="10" t="s">
        <v>70</v>
      </c>
      <c r="E9" s="96" t="s">
        <v>134</v>
      </c>
      <c r="F9" s="9" t="s">
        <v>46</v>
      </c>
      <c r="G9" s="11"/>
      <c r="I9" s="17"/>
    </row>
    <row r="10" spans="1:9" x14ac:dyDescent="0.2">
      <c r="B10" s="1" t="s">
        <v>41</v>
      </c>
      <c r="C10" s="1"/>
      <c r="D10" s="10" t="s">
        <v>71</v>
      </c>
      <c r="E10" s="96" t="s">
        <v>43</v>
      </c>
      <c r="F10" s="9" t="s">
        <v>45</v>
      </c>
      <c r="G10" s="11"/>
      <c r="I10" s="16"/>
    </row>
    <row r="11" spans="1:9" x14ac:dyDescent="0.2">
      <c r="B11" s="1" t="s">
        <v>41</v>
      </c>
      <c r="C11" s="1"/>
      <c r="D11" s="10" t="s">
        <v>72</v>
      </c>
      <c r="E11" s="96" t="s">
        <v>43</v>
      </c>
      <c r="F11" s="9" t="s">
        <v>45</v>
      </c>
      <c r="G11" s="11"/>
      <c r="I11" s="16"/>
    </row>
    <row r="12" spans="1:9" x14ac:dyDescent="0.2">
      <c r="B12" s="1" t="s">
        <v>41</v>
      </c>
      <c r="C12" s="1"/>
      <c r="D12" s="10" t="s">
        <v>73</v>
      </c>
      <c r="E12" s="96" t="s">
        <v>43</v>
      </c>
      <c r="F12" s="9" t="s">
        <v>45</v>
      </c>
      <c r="G12" s="11"/>
      <c r="I12" s="16"/>
    </row>
    <row r="13" spans="1:9" x14ac:dyDescent="0.2">
      <c r="B13" s="1" t="s">
        <v>41</v>
      </c>
      <c r="C13" s="1"/>
      <c r="D13" s="10" t="s">
        <v>74</v>
      </c>
      <c r="E13" s="96" t="s">
        <v>134</v>
      </c>
      <c r="F13" s="9" t="s">
        <v>45</v>
      </c>
      <c r="G13" s="11"/>
      <c r="I13" s="16"/>
    </row>
    <row r="14" spans="1:9" x14ac:dyDescent="0.2">
      <c r="B14" s="1" t="s">
        <v>41</v>
      </c>
      <c r="C14" s="1"/>
      <c r="D14" s="10" t="s">
        <v>75</v>
      </c>
      <c r="E14" s="96" t="s">
        <v>134</v>
      </c>
      <c r="F14" s="9" t="s">
        <v>45</v>
      </c>
      <c r="G14" s="11"/>
      <c r="I14" s="16"/>
    </row>
    <row r="15" spans="1:9" x14ac:dyDescent="0.2">
      <c r="B15" s="1" t="s">
        <v>41</v>
      </c>
      <c r="C15" s="1"/>
      <c r="D15" s="10" t="s">
        <v>76</v>
      </c>
      <c r="E15" s="96" t="s">
        <v>134</v>
      </c>
      <c r="F15" s="9" t="s">
        <v>45</v>
      </c>
      <c r="G15" s="11"/>
      <c r="I15" s="16"/>
    </row>
    <row r="16" spans="1:9" x14ac:dyDescent="0.2">
      <c r="B16" s="1" t="s">
        <v>41</v>
      </c>
      <c r="C16" s="1"/>
      <c r="D16" s="10" t="s">
        <v>77</v>
      </c>
      <c r="E16" s="96" t="s">
        <v>43</v>
      </c>
      <c r="F16" s="9" t="s">
        <v>45</v>
      </c>
      <c r="G16" s="11"/>
      <c r="I16" s="16"/>
    </row>
    <row r="17" spans="2:9" x14ac:dyDescent="0.2">
      <c r="B17" s="1" t="s">
        <v>41</v>
      </c>
      <c r="C17" s="1"/>
      <c r="D17" s="10" t="s">
        <v>78</v>
      </c>
      <c r="E17" s="96" t="s">
        <v>43</v>
      </c>
      <c r="F17" s="9" t="s">
        <v>45</v>
      </c>
      <c r="G17" s="11"/>
      <c r="I17" s="16"/>
    </row>
    <row r="18" spans="2:9" x14ac:dyDescent="0.2">
      <c r="B18" s="1" t="s">
        <v>41</v>
      </c>
      <c r="C18" s="1"/>
      <c r="D18" s="10" t="s">
        <v>79</v>
      </c>
      <c r="E18" s="96" t="s">
        <v>43</v>
      </c>
      <c r="F18" s="9" t="s">
        <v>45</v>
      </c>
      <c r="G18" s="11"/>
      <c r="I18" s="16"/>
    </row>
    <row r="19" spans="2:9" x14ac:dyDescent="0.2">
      <c r="B19" s="1" t="s">
        <v>41</v>
      </c>
      <c r="C19" s="1"/>
      <c r="D19" s="10" t="s">
        <v>80</v>
      </c>
      <c r="E19" s="96" t="s">
        <v>134</v>
      </c>
      <c r="F19" s="9" t="s">
        <v>45</v>
      </c>
      <c r="G19" s="11"/>
      <c r="I19" s="16"/>
    </row>
    <row r="20" spans="2:9" x14ac:dyDescent="0.2">
      <c r="B20" s="1" t="s">
        <v>41</v>
      </c>
      <c r="C20" s="1"/>
      <c r="D20" s="10" t="s">
        <v>81</v>
      </c>
      <c r="E20" s="96" t="s">
        <v>43</v>
      </c>
      <c r="F20" s="9" t="s">
        <v>45</v>
      </c>
      <c r="G20" s="11"/>
      <c r="I20" s="16"/>
    </row>
    <row r="21" spans="2:9" x14ac:dyDescent="0.2">
      <c r="B21" s="95" t="s">
        <v>49</v>
      </c>
      <c r="C21" s="6" t="s">
        <v>59</v>
      </c>
      <c r="D21" s="7" t="s">
        <v>82</v>
      </c>
      <c r="E21" s="6" t="s">
        <v>6</v>
      </c>
      <c r="F21" s="6" t="s">
        <v>6</v>
      </c>
      <c r="G21" s="7" t="s">
        <v>58</v>
      </c>
    </row>
    <row r="22" spans="2:9" x14ac:dyDescent="0.2">
      <c r="B22" s="1" t="s">
        <v>41</v>
      </c>
      <c r="C22" s="1"/>
      <c r="D22" s="8" t="s">
        <v>84</v>
      </c>
      <c r="E22" s="96" t="s">
        <v>43</v>
      </c>
      <c r="F22" s="9" t="s">
        <v>45</v>
      </c>
      <c r="G22" s="11"/>
    </row>
    <row r="23" spans="2:9" x14ac:dyDescent="0.2">
      <c r="B23" s="1" t="s">
        <v>41</v>
      </c>
      <c r="C23" s="1"/>
      <c r="D23" s="8" t="s">
        <v>85</v>
      </c>
      <c r="E23" s="96" t="s">
        <v>134</v>
      </c>
      <c r="F23" s="9" t="s">
        <v>45</v>
      </c>
      <c r="G23" s="11"/>
    </row>
    <row r="24" spans="2:9" x14ac:dyDescent="0.2">
      <c r="B24" s="1" t="s">
        <v>41</v>
      </c>
      <c r="C24" s="1"/>
      <c r="D24" s="8" t="s">
        <v>86</v>
      </c>
      <c r="E24" s="96" t="s">
        <v>43</v>
      </c>
      <c r="F24" s="9" t="s">
        <v>45</v>
      </c>
      <c r="G24" s="11"/>
    </row>
    <row r="25" spans="2:9" x14ac:dyDescent="0.2">
      <c r="B25" s="1" t="s">
        <v>41</v>
      </c>
      <c r="C25" s="1"/>
      <c r="D25" s="8" t="s">
        <v>87</v>
      </c>
      <c r="E25" s="96" t="s">
        <v>134</v>
      </c>
      <c r="F25" s="9" t="s">
        <v>46</v>
      </c>
      <c r="G25" s="11"/>
    </row>
    <row r="26" spans="2:9" x14ac:dyDescent="0.2">
      <c r="B26" s="1" t="s">
        <v>41</v>
      </c>
      <c r="C26" s="1"/>
      <c r="D26" s="8" t="s">
        <v>88</v>
      </c>
      <c r="E26" s="96" t="s">
        <v>134</v>
      </c>
      <c r="F26" s="9" t="s">
        <v>46</v>
      </c>
      <c r="G26" s="11"/>
    </row>
    <row r="27" spans="2:9" x14ac:dyDescent="0.2">
      <c r="B27" s="1" t="s">
        <v>41</v>
      </c>
      <c r="C27" s="1"/>
      <c r="D27" s="8" t="s">
        <v>89</v>
      </c>
      <c r="E27" s="96" t="s">
        <v>134</v>
      </c>
      <c r="F27" s="9" t="s">
        <v>46</v>
      </c>
      <c r="G27" s="11"/>
    </row>
    <row r="28" spans="2:9" x14ac:dyDescent="0.2">
      <c r="B28" s="1" t="s">
        <v>41</v>
      </c>
      <c r="C28" s="1"/>
      <c r="D28" s="8" t="s">
        <v>90</v>
      </c>
      <c r="E28" s="96" t="s">
        <v>134</v>
      </c>
      <c r="F28" s="9" t="s">
        <v>46</v>
      </c>
      <c r="G28" s="11"/>
    </row>
    <row r="29" spans="2:9" x14ac:dyDescent="0.2">
      <c r="B29" s="1" t="s">
        <v>41</v>
      </c>
      <c r="C29" s="1"/>
      <c r="D29" s="8" t="s">
        <v>91</v>
      </c>
      <c r="E29" s="96" t="s">
        <v>43</v>
      </c>
      <c r="F29" s="9" t="s">
        <v>46</v>
      </c>
      <c r="G29" s="11"/>
    </row>
    <row r="30" spans="2:9" x14ac:dyDescent="0.2">
      <c r="B30" s="1" t="s">
        <v>41</v>
      </c>
      <c r="C30" s="1"/>
      <c r="D30" s="8" t="s">
        <v>92</v>
      </c>
      <c r="E30" s="96" t="s">
        <v>135</v>
      </c>
      <c r="F30" s="9" t="s">
        <v>45</v>
      </c>
      <c r="G30" s="11"/>
    </row>
    <row r="31" spans="2:9" x14ac:dyDescent="0.2">
      <c r="B31" s="1" t="s">
        <v>41</v>
      </c>
      <c r="C31" s="1"/>
      <c r="D31" s="8" t="s">
        <v>93</v>
      </c>
      <c r="E31" s="96" t="s">
        <v>134</v>
      </c>
      <c r="F31" s="9" t="s">
        <v>46</v>
      </c>
      <c r="G31" s="11"/>
    </row>
    <row r="32" spans="2:9" x14ac:dyDescent="0.2">
      <c r="B32" s="1" t="s">
        <v>41</v>
      </c>
      <c r="C32" s="1"/>
      <c r="D32" s="8" t="s">
        <v>94</v>
      </c>
      <c r="E32" s="96" t="s">
        <v>134</v>
      </c>
      <c r="F32" s="9" t="s">
        <v>46</v>
      </c>
      <c r="G32" s="11"/>
    </row>
    <row r="33" spans="1:7" x14ac:dyDescent="0.2">
      <c r="B33" s="1" t="s">
        <v>41</v>
      </c>
      <c r="C33" s="1"/>
      <c r="D33" s="8" t="s">
        <v>95</v>
      </c>
      <c r="E33" s="96" t="s">
        <v>134</v>
      </c>
      <c r="F33" s="9" t="s">
        <v>46</v>
      </c>
      <c r="G33" s="11"/>
    </row>
    <row r="34" spans="1:7" x14ac:dyDescent="0.2">
      <c r="B34" s="1" t="s">
        <v>41</v>
      </c>
      <c r="C34" s="1"/>
      <c r="D34" s="8" t="s">
        <v>96</v>
      </c>
      <c r="E34" s="96" t="s">
        <v>134</v>
      </c>
      <c r="F34" s="9" t="s">
        <v>45</v>
      </c>
      <c r="G34" s="11"/>
    </row>
    <row r="35" spans="1:7" x14ac:dyDescent="0.2">
      <c r="B35" s="1" t="s">
        <v>41</v>
      </c>
      <c r="C35" s="1"/>
      <c r="D35" s="8" t="s">
        <v>97</v>
      </c>
      <c r="E35" s="96" t="s">
        <v>135</v>
      </c>
      <c r="F35" s="9" t="s">
        <v>45</v>
      </c>
      <c r="G35" s="11"/>
    </row>
    <row r="36" spans="1:7" x14ac:dyDescent="0.2">
      <c r="B36" s="1" t="s">
        <v>41</v>
      </c>
      <c r="C36" s="1"/>
      <c r="D36" s="8" t="s">
        <v>98</v>
      </c>
      <c r="E36" s="96" t="s">
        <v>134</v>
      </c>
      <c r="F36" s="9" t="s">
        <v>46</v>
      </c>
      <c r="G36" s="11"/>
    </row>
    <row r="37" spans="1:7" x14ac:dyDescent="0.2">
      <c r="B37" s="95" t="s">
        <v>49</v>
      </c>
      <c r="C37" s="6" t="s">
        <v>60</v>
      </c>
      <c r="D37" s="7" t="s">
        <v>61</v>
      </c>
      <c r="E37" s="6" t="s">
        <v>6</v>
      </c>
      <c r="F37" s="6" t="s">
        <v>6</v>
      </c>
      <c r="G37" s="7" t="s">
        <v>58</v>
      </c>
    </row>
    <row r="38" spans="1:7" x14ac:dyDescent="0.2">
      <c r="A38" s="3"/>
      <c r="B38" s="1" t="s">
        <v>41</v>
      </c>
      <c r="C38" s="1"/>
      <c r="D38" s="8" t="s">
        <v>101</v>
      </c>
      <c r="E38" s="96" t="s">
        <v>43</v>
      </c>
      <c r="F38" s="9" t="s">
        <v>45</v>
      </c>
      <c r="G38" s="11"/>
    </row>
    <row r="39" spans="1:7" x14ac:dyDescent="0.2">
      <c r="A39" s="3"/>
      <c r="B39" s="1" t="s">
        <v>41</v>
      </c>
      <c r="C39" s="1"/>
      <c r="D39" s="8" t="s">
        <v>102</v>
      </c>
      <c r="E39" s="96" t="s">
        <v>134</v>
      </c>
      <c r="F39" s="9" t="s">
        <v>46</v>
      </c>
      <c r="G39" s="11"/>
    </row>
    <row r="40" spans="1:7" x14ac:dyDescent="0.2">
      <c r="A40" s="3"/>
      <c r="B40" s="1" t="s">
        <v>41</v>
      </c>
      <c r="C40" s="1"/>
      <c r="D40" s="8" t="s">
        <v>103</v>
      </c>
      <c r="E40" s="96" t="s">
        <v>43</v>
      </c>
      <c r="F40" s="9" t="s">
        <v>45</v>
      </c>
      <c r="G40" s="11"/>
    </row>
    <row r="41" spans="1:7" x14ac:dyDescent="0.2">
      <c r="A41" s="3"/>
      <c r="B41" s="1" t="s">
        <v>41</v>
      </c>
      <c r="C41" s="1"/>
      <c r="D41" s="8" t="s">
        <v>104</v>
      </c>
      <c r="E41" s="96" t="s">
        <v>134</v>
      </c>
      <c r="F41" s="9" t="s">
        <v>45</v>
      </c>
      <c r="G41" s="11"/>
    </row>
    <row r="42" spans="1:7" x14ac:dyDescent="0.2">
      <c r="A42" s="3"/>
      <c r="B42" s="1" t="s">
        <v>41</v>
      </c>
      <c r="C42" s="1"/>
      <c r="D42" s="8" t="s">
        <v>105</v>
      </c>
      <c r="E42" s="96" t="s">
        <v>43</v>
      </c>
      <c r="F42" s="9" t="s">
        <v>46</v>
      </c>
      <c r="G42" s="11"/>
    </row>
    <row r="43" spans="1:7" x14ac:dyDescent="0.2">
      <c r="A43" s="3"/>
      <c r="B43" s="1" t="s">
        <v>41</v>
      </c>
      <c r="C43" s="1"/>
      <c r="D43" s="8" t="s">
        <v>106</v>
      </c>
      <c r="E43" s="96" t="s">
        <v>134</v>
      </c>
      <c r="F43" s="9" t="s">
        <v>45</v>
      </c>
      <c r="G43" s="11"/>
    </row>
    <row r="44" spans="1:7" x14ac:dyDescent="0.2">
      <c r="A44" s="3"/>
      <c r="B44" s="1" t="s">
        <v>41</v>
      </c>
      <c r="C44" s="1"/>
      <c r="D44" s="8" t="s">
        <v>107</v>
      </c>
      <c r="E44" s="96" t="s">
        <v>134</v>
      </c>
      <c r="F44" s="9" t="s">
        <v>45</v>
      </c>
      <c r="G44" s="11"/>
    </row>
    <row r="45" spans="1:7" x14ac:dyDescent="0.2">
      <c r="A45" s="3"/>
      <c r="B45" s="1" t="s">
        <v>41</v>
      </c>
      <c r="C45" s="1"/>
      <c r="D45" s="8" t="s">
        <v>108</v>
      </c>
      <c r="E45" s="96" t="s">
        <v>43</v>
      </c>
      <c r="F45" s="9" t="s">
        <v>45</v>
      </c>
      <c r="G45" s="11"/>
    </row>
    <row r="46" spans="1:7" x14ac:dyDescent="0.2">
      <c r="A46" s="3"/>
      <c r="B46" s="1" t="s">
        <v>41</v>
      </c>
      <c r="C46" s="1"/>
      <c r="D46" s="8" t="s">
        <v>109</v>
      </c>
      <c r="E46" s="96" t="s">
        <v>43</v>
      </c>
      <c r="F46" s="9" t="s">
        <v>45</v>
      </c>
      <c r="G46" s="11"/>
    </row>
    <row r="47" spans="1:7" x14ac:dyDescent="0.2">
      <c r="B47" s="95" t="s">
        <v>49</v>
      </c>
      <c r="C47" s="6" t="s">
        <v>62</v>
      </c>
      <c r="D47" s="7" t="s">
        <v>63</v>
      </c>
      <c r="E47" s="6" t="s">
        <v>6</v>
      </c>
      <c r="F47" s="6" t="s">
        <v>6</v>
      </c>
      <c r="G47" s="7" t="s">
        <v>58</v>
      </c>
    </row>
    <row r="48" spans="1:7" ht="12" customHeight="1" x14ac:dyDescent="0.2">
      <c r="B48" s="1" t="s">
        <v>41</v>
      </c>
      <c r="C48" s="1"/>
      <c r="D48" s="8" t="s">
        <v>111</v>
      </c>
      <c r="E48" s="96" t="s">
        <v>134</v>
      </c>
      <c r="F48" s="9" t="s">
        <v>45</v>
      </c>
      <c r="G48" s="11"/>
    </row>
    <row r="49" spans="2:7" ht="12" customHeight="1" x14ac:dyDescent="0.2">
      <c r="B49" s="1" t="s">
        <v>41</v>
      </c>
      <c r="C49" s="1"/>
      <c r="D49" s="8" t="s">
        <v>112</v>
      </c>
      <c r="E49" s="96" t="s">
        <v>43</v>
      </c>
      <c r="F49" s="9" t="s">
        <v>45</v>
      </c>
      <c r="G49" s="11"/>
    </row>
    <row r="50" spans="2:7" ht="12" customHeight="1" x14ac:dyDescent="0.2">
      <c r="B50" s="1" t="s">
        <v>41</v>
      </c>
      <c r="C50" s="1"/>
      <c r="D50" s="8" t="s">
        <v>113</v>
      </c>
      <c r="E50" s="96" t="s">
        <v>43</v>
      </c>
      <c r="F50" s="9" t="s">
        <v>45</v>
      </c>
      <c r="G50" s="11"/>
    </row>
    <row r="51" spans="2:7" ht="12" customHeight="1" x14ac:dyDescent="0.2">
      <c r="B51" s="1" t="s">
        <v>41</v>
      </c>
      <c r="C51" s="1"/>
      <c r="D51" s="8" t="s">
        <v>114</v>
      </c>
      <c r="E51" s="96" t="s">
        <v>135</v>
      </c>
      <c r="F51" s="9" t="s">
        <v>45</v>
      </c>
      <c r="G51" s="11"/>
    </row>
    <row r="52" spans="2:7" ht="12" customHeight="1" x14ac:dyDescent="0.2">
      <c r="B52" s="1" t="s">
        <v>41</v>
      </c>
      <c r="C52" s="1"/>
      <c r="D52" s="8" t="s">
        <v>115</v>
      </c>
      <c r="E52" s="96" t="s">
        <v>134</v>
      </c>
      <c r="F52" s="9" t="s">
        <v>45</v>
      </c>
      <c r="G52" s="11"/>
    </row>
    <row r="53" spans="2:7" x14ac:dyDescent="0.2">
      <c r="B53" s="1" t="s">
        <v>41</v>
      </c>
      <c r="C53" s="1"/>
      <c r="D53" s="8" t="s">
        <v>116</v>
      </c>
      <c r="E53" s="96" t="s">
        <v>43</v>
      </c>
      <c r="F53" s="9" t="s">
        <v>45</v>
      </c>
      <c r="G53" s="11"/>
    </row>
    <row r="54" spans="2:7" ht="12" customHeight="1" x14ac:dyDescent="0.2">
      <c r="B54" s="1" t="s">
        <v>41</v>
      </c>
      <c r="C54" s="1"/>
      <c r="D54" s="8" t="s">
        <v>117</v>
      </c>
      <c r="E54" s="96" t="s">
        <v>134</v>
      </c>
      <c r="F54" s="9" t="s">
        <v>45</v>
      </c>
      <c r="G54" s="11"/>
    </row>
    <row r="55" spans="2:7" ht="12" customHeight="1" x14ac:dyDescent="0.2">
      <c r="B55" s="1" t="s">
        <v>41</v>
      </c>
      <c r="C55" s="1"/>
      <c r="D55" s="8" t="s">
        <v>118</v>
      </c>
      <c r="E55" s="96" t="s">
        <v>43</v>
      </c>
      <c r="F55" s="9" t="s">
        <v>45</v>
      </c>
      <c r="G55" s="11"/>
    </row>
    <row r="56" spans="2:7" x14ac:dyDescent="0.2">
      <c r="B56" s="1" t="s">
        <v>41</v>
      </c>
      <c r="C56" s="1"/>
      <c r="D56" s="8" t="s">
        <v>119</v>
      </c>
      <c r="E56" s="96" t="s">
        <v>135</v>
      </c>
      <c r="F56" s="9" t="s">
        <v>45</v>
      </c>
      <c r="G56" s="11"/>
    </row>
    <row r="57" spans="2:7" ht="24" x14ac:dyDescent="0.2">
      <c r="B57" s="1" t="s">
        <v>41</v>
      </c>
      <c r="C57" s="1"/>
      <c r="D57" s="8" t="s">
        <v>120</v>
      </c>
      <c r="E57" s="96" t="s">
        <v>134</v>
      </c>
      <c r="F57" s="9" t="s">
        <v>45</v>
      </c>
      <c r="G57" s="11"/>
    </row>
    <row r="58" spans="2:7" x14ac:dyDescent="0.2">
      <c r="B58" s="1" t="s">
        <v>41</v>
      </c>
      <c r="C58" s="1"/>
      <c r="D58" s="8" t="s">
        <v>121</v>
      </c>
      <c r="E58" s="96" t="s">
        <v>43</v>
      </c>
      <c r="F58" s="9" t="s">
        <v>45</v>
      </c>
      <c r="G58" s="11"/>
    </row>
    <row r="59" spans="2:7" x14ac:dyDescent="0.2">
      <c r="B59" s="1" t="s">
        <v>41</v>
      </c>
      <c r="C59" s="1"/>
      <c r="D59" s="8" t="s">
        <v>122</v>
      </c>
      <c r="E59" s="96" t="s">
        <v>43</v>
      </c>
      <c r="F59" s="9" t="s">
        <v>45</v>
      </c>
      <c r="G59" s="11"/>
    </row>
    <row r="60" spans="2:7" x14ac:dyDescent="0.2">
      <c r="B60" s="1" t="s">
        <v>41</v>
      </c>
      <c r="C60" s="1"/>
      <c r="D60" s="8" t="s">
        <v>123</v>
      </c>
      <c r="E60" s="96" t="s">
        <v>43</v>
      </c>
      <c r="F60" s="9" t="s">
        <v>45</v>
      </c>
      <c r="G60" s="11"/>
    </row>
    <row r="61" spans="2:7" x14ac:dyDescent="0.2">
      <c r="B61" s="1" t="s">
        <v>41</v>
      </c>
      <c r="C61" s="1"/>
      <c r="D61" s="8" t="s">
        <v>124</v>
      </c>
      <c r="E61" s="96" t="s">
        <v>43</v>
      </c>
      <c r="F61" s="9" t="s">
        <v>45</v>
      </c>
      <c r="G61" s="11"/>
    </row>
    <row r="62" spans="2:7" x14ac:dyDescent="0.2">
      <c r="B62" s="1" t="s">
        <v>41</v>
      </c>
      <c r="C62" s="1"/>
      <c r="D62" s="8" t="s">
        <v>125</v>
      </c>
      <c r="E62" s="96" t="s">
        <v>135</v>
      </c>
      <c r="F62" s="9" t="s">
        <v>45</v>
      </c>
      <c r="G62" s="11"/>
    </row>
    <row r="63" spans="2:7" x14ac:dyDescent="0.2">
      <c r="B63" s="1" t="s">
        <v>41</v>
      </c>
      <c r="C63" s="1"/>
      <c r="D63" s="8" t="s">
        <v>126</v>
      </c>
      <c r="E63" s="96" t="s">
        <v>43</v>
      </c>
      <c r="F63" s="9" t="s">
        <v>45</v>
      </c>
      <c r="G63" s="11"/>
    </row>
    <row r="64" spans="2:7" x14ac:dyDescent="0.2">
      <c r="B64" s="95" t="s">
        <v>49</v>
      </c>
      <c r="C64" s="6" t="s">
        <v>215</v>
      </c>
      <c r="D64" s="7" t="s">
        <v>216</v>
      </c>
      <c r="E64" s="6" t="s">
        <v>6</v>
      </c>
      <c r="F64" s="6" t="s">
        <v>6</v>
      </c>
      <c r="G64" s="7" t="s">
        <v>217</v>
      </c>
    </row>
    <row r="65" spans="2:7" x14ac:dyDescent="0.2">
      <c r="B65" s="1" t="s">
        <v>41</v>
      </c>
      <c r="C65" s="1"/>
      <c r="D65" s="8" t="s">
        <v>218</v>
      </c>
      <c r="E65" s="96" t="s">
        <v>43</v>
      </c>
      <c r="F65" s="9" t="s">
        <v>45</v>
      </c>
      <c r="G65" s="11"/>
    </row>
    <row r="66" spans="2:7" x14ac:dyDescent="0.2">
      <c r="B66" s="1" t="s">
        <v>41</v>
      </c>
      <c r="C66" s="1"/>
      <c r="D66" s="8" t="s">
        <v>219</v>
      </c>
      <c r="E66" s="96" t="s">
        <v>43</v>
      </c>
      <c r="F66" s="9" t="s">
        <v>45</v>
      </c>
      <c r="G66" s="11"/>
    </row>
    <row r="67" spans="2:7" ht="24" x14ac:dyDescent="0.2">
      <c r="B67" s="1" t="s">
        <v>41</v>
      </c>
      <c r="C67" s="1"/>
      <c r="D67" s="8" t="s">
        <v>220</v>
      </c>
      <c r="E67" s="96" t="s">
        <v>134</v>
      </c>
      <c r="F67" s="9" t="s">
        <v>45</v>
      </c>
      <c r="G67" s="11" t="s">
        <v>258</v>
      </c>
    </row>
    <row r="68" spans="2:7" x14ac:dyDescent="0.2">
      <c r="B68" s="1" t="s">
        <v>41</v>
      </c>
      <c r="C68" s="1"/>
      <c r="D68" s="8" t="s">
        <v>221</v>
      </c>
      <c r="E68" s="96" t="s">
        <v>43</v>
      </c>
      <c r="F68" s="9" t="s">
        <v>45</v>
      </c>
      <c r="G68" s="111"/>
    </row>
    <row r="69" spans="2:7" x14ac:dyDescent="0.2">
      <c r="B69" s="1" t="s">
        <v>41</v>
      </c>
      <c r="C69" s="1"/>
      <c r="D69" s="8" t="s">
        <v>222</v>
      </c>
      <c r="E69" s="96" t="s">
        <v>134</v>
      </c>
      <c r="F69" s="9" t="s">
        <v>45</v>
      </c>
      <c r="G69" s="11"/>
    </row>
    <row r="70" spans="2:7" x14ac:dyDescent="0.2">
      <c r="B70" s="1" t="s">
        <v>41</v>
      </c>
      <c r="C70" s="1"/>
      <c r="D70" s="8" t="s">
        <v>223</v>
      </c>
      <c r="E70" s="96" t="s">
        <v>134</v>
      </c>
      <c r="F70" s="9" t="s">
        <v>46</v>
      </c>
      <c r="G70" s="11"/>
    </row>
    <row r="71" spans="2:7" x14ac:dyDescent="0.2">
      <c r="B71" s="1" t="s">
        <v>41</v>
      </c>
      <c r="C71" s="1"/>
      <c r="D71" s="8" t="s">
        <v>224</v>
      </c>
      <c r="E71" s="96" t="s">
        <v>43</v>
      </c>
      <c r="F71" s="9" t="s">
        <v>45</v>
      </c>
      <c r="G71" s="11"/>
    </row>
    <row r="72" spans="2:7" x14ac:dyDescent="0.2">
      <c r="B72" s="1" t="s">
        <v>41</v>
      </c>
      <c r="C72" s="1"/>
      <c r="D72" s="8" t="s">
        <v>225</v>
      </c>
      <c r="E72" s="96" t="s">
        <v>43</v>
      </c>
      <c r="F72" s="9" t="s">
        <v>45</v>
      </c>
      <c r="G72" s="11"/>
    </row>
    <row r="73" spans="2:7" x14ac:dyDescent="0.2">
      <c r="B73" s="1" t="s">
        <v>41</v>
      </c>
      <c r="C73" s="1"/>
      <c r="D73" s="8" t="s">
        <v>226</v>
      </c>
      <c r="E73" s="96" t="s">
        <v>43</v>
      </c>
      <c r="F73" s="9" t="s">
        <v>45</v>
      </c>
      <c r="G73" s="11"/>
    </row>
    <row r="74" spans="2:7" x14ac:dyDescent="0.2">
      <c r="B74" s="1" t="s">
        <v>41</v>
      </c>
      <c r="C74" s="1"/>
      <c r="D74" s="8" t="s">
        <v>227</v>
      </c>
      <c r="E74" s="96" t="s">
        <v>43</v>
      </c>
      <c r="F74" s="9" t="s">
        <v>45</v>
      </c>
      <c r="G74" s="11"/>
    </row>
    <row r="75" spans="2:7" x14ac:dyDescent="0.2">
      <c r="B75" s="1" t="s">
        <v>41</v>
      </c>
      <c r="C75" s="1"/>
      <c r="D75" s="8" t="s">
        <v>228</v>
      </c>
      <c r="E75" s="96" t="s">
        <v>43</v>
      </c>
      <c r="F75" s="9" t="s">
        <v>45</v>
      </c>
      <c r="G75" s="11"/>
    </row>
    <row r="76" spans="2:7" x14ac:dyDescent="0.2">
      <c r="B76" s="1" t="s">
        <v>41</v>
      </c>
      <c r="C76" s="1"/>
      <c r="D76" s="8" t="s">
        <v>229</v>
      </c>
      <c r="E76" s="96" t="s">
        <v>43</v>
      </c>
      <c r="F76" s="9" t="s">
        <v>45</v>
      </c>
      <c r="G76" s="11"/>
    </row>
    <row r="77" spans="2:7" x14ac:dyDescent="0.2">
      <c r="B77" s="1" t="s">
        <v>41</v>
      </c>
      <c r="C77" s="1"/>
      <c r="D77" s="8" t="s">
        <v>230</v>
      </c>
      <c r="E77" s="96" t="s">
        <v>134</v>
      </c>
      <c r="F77" s="9" t="s">
        <v>45</v>
      </c>
      <c r="G77" s="11"/>
    </row>
    <row r="78" spans="2:7" x14ac:dyDescent="0.2">
      <c r="B78" s="1" t="s">
        <v>41</v>
      </c>
      <c r="C78" s="1"/>
      <c r="D78" s="8" t="s">
        <v>231</v>
      </c>
      <c r="E78" s="96" t="s">
        <v>134</v>
      </c>
      <c r="F78" s="9" t="s">
        <v>45</v>
      </c>
      <c r="G78" s="11"/>
    </row>
    <row r="79" spans="2:7" x14ac:dyDescent="0.2">
      <c r="B79" s="1" t="s">
        <v>41</v>
      </c>
      <c r="C79" s="1"/>
      <c r="D79" s="8" t="s">
        <v>232</v>
      </c>
      <c r="E79" s="96" t="s">
        <v>43</v>
      </c>
      <c r="F79" s="9" t="s">
        <v>45</v>
      </c>
      <c r="G79" s="11"/>
    </row>
    <row r="80" spans="2:7" x14ac:dyDescent="0.2">
      <c r="B80" s="1" t="s">
        <v>41</v>
      </c>
      <c r="C80" s="1"/>
      <c r="D80" s="8" t="s">
        <v>233</v>
      </c>
      <c r="E80" s="96" t="s">
        <v>134</v>
      </c>
      <c r="F80" s="9" t="s">
        <v>45</v>
      </c>
      <c r="G80" s="11"/>
    </row>
    <row r="81" spans="2:7" x14ac:dyDescent="0.2">
      <c r="B81" s="1" t="s">
        <v>41</v>
      </c>
      <c r="C81" s="1"/>
      <c r="D81" s="8" t="s">
        <v>234</v>
      </c>
      <c r="E81" s="96" t="s">
        <v>134</v>
      </c>
      <c r="F81" s="9" t="s">
        <v>45</v>
      </c>
      <c r="G81" s="11"/>
    </row>
    <row r="82" spans="2:7" x14ac:dyDescent="0.2">
      <c r="B82" s="1" t="s">
        <v>41</v>
      </c>
      <c r="C82" s="1"/>
      <c r="D82" s="8" t="s">
        <v>235</v>
      </c>
      <c r="E82" s="96" t="s">
        <v>134</v>
      </c>
      <c r="F82" s="9" t="s">
        <v>45</v>
      </c>
      <c r="G82" s="11"/>
    </row>
    <row r="83" spans="2:7" x14ac:dyDescent="0.2">
      <c r="B83" s="1" t="s">
        <v>41</v>
      </c>
      <c r="C83" s="1"/>
      <c r="D83" s="8" t="s">
        <v>236</v>
      </c>
      <c r="E83" s="96" t="s">
        <v>134</v>
      </c>
      <c r="F83" s="9" t="s">
        <v>45</v>
      </c>
      <c r="G83" s="11"/>
    </row>
    <row r="84" spans="2:7" x14ac:dyDescent="0.2">
      <c r="B84" s="1" t="s">
        <v>41</v>
      </c>
      <c r="C84" s="1"/>
      <c r="D84" s="8" t="s">
        <v>237</v>
      </c>
      <c r="E84" s="96" t="s">
        <v>43</v>
      </c>
      <c r="F84" s="9" t="s">
        <v>46</v>
      </c>
      <c r="G84" s="11"/>
    </row>
    <row r="85" spans="2:7" x14ac:dyDescent="0.2">
      <c r="B85" s="1" t="s">
        <v>41</v>
      </c>
      <c r="C85" s="1"/>
      <c r="D85" s="8" t="s">
        <v>238</v>
      </c>
      <c r="E85" s="96" t="s">
        <v>135</v>
      </c>
      <c r="F85" s="9" t="s">
        <v>45</v>
      </c>
      <c r="G85" s="11"/>
    </row>
    <row r="86" spans="2:7" x14ac:dyDescent="0.2">
      <c r="B86" s="1" t="s">
        <v>41</v>
      </c>
      <c r="C86" s="1"/>
      <c r="D86" s="8" t="s">
        <v>239</v>
      </c>
      <c r="E86" s="96" t="s">
        <v>43</v>
      </c>
      <c r="F86" s="9" t="s">
        <v>46</v>
      </c>
      <c r="G86" s="11"/>
    </row>
    <row r="87" spans="2:7" x14ac:dyDescent="0.2">
      <c r="B87" s="1" t="s">
        <v>41</v>
      </c>
      <c r="C87" s="1"/>
      <c r="D87" s="8" t="s">
        <v>240</v>
      </c>
      <c r="E87" s="96" t="s">
        <v>134</v>
      </c>
      <c r="F87" s="9" t="s">
        <v>45</v>
      </c>
      <c r="G87" s="11"/>
    </row>
    <row r="88" spans="2:7" x14ac:dyDescent="0.2">
      <c r="B88" s="1" t="s">
        <v>41</v>
      </c>
      <c r="C88" s="1"/>
      <c r="D88" s="8" t="s">
        <v>241</v>
      </c>
      <c r="E88" s="96" t="s">
        <v>134</v>
      </c>
      <c r="F88" s="9" t="s">
        <v>45</v>
      </c>
      <c r="G88" s="11"/>
    </row>
    <row r="89" spans="2:7" x14ac:dyDescent="0.2">
      <c r="B89" s="1" t="s">
        <v>41</v>
      </c>
      <c r="C89" s="1"/>
      <c r="D89" s="8" t="s">
        <v>242</v>
      </c>
      <c r="E89" s="96" t="s">
        <v>43</v>
      </c>
      <c r="F89" s="9" t="s">
        <v>46</v>
      </c>
      <c r="G89" s="11"/>
    </row>
    <row r="90" spans="2:7" x14ac:dyDescent="0.2">
      <c r="B90" s="1" t="s">
        <v>41</v>
      </c>
      <c r="C90" s="1"/>
      <c r="D90" s="8" t="s">
        <v>243</v>
      </c>
      <c r="E90" s="96" t="s">
        <v>43</v>
      </c>
      <c r="F90" s="9" t="s">
        <v>46</v>
      </c>
      <c r="G90" s="11"/>
    </row>
    <row r="91" spans="2:7" x14ac:dyDescent="0.2">
      <c r="B91" s="95" t="s">
        <v>49</v>
      </c>
      <c r="C91" s="6" t="s">
        <v>244</v>
      </c>
      <c r="D91" s="7" t="s">
        <v>245</v>
      </c>
      <c r="E91" s="6" t="s">
        <v>6</v>
      </c>
      <c r="F91" s="6" t="s">
        <v>6</v>
      </c>
      <c r="G91" s="7" t="s">
        <v>217</v>
      </c>
    </row>
    <row r="92" spans="2:7" x14ac:dyDescent="0.2">
      <c r="B92" s="1" t="s">
        <v>41</v>
      </c>
      <c r="C92" s="1"/>
      <c r="D92" s="8" t="s">
        <v>248</v>
      </c>
      <c r="E92" s="96" t="s">
        <v>43</v>
      </c>
      <c r="F92" s="9" t="s">
        <v>45</v>
      </c>
      <c r="G92" s="11"/>
    </row>
    <row r="93" spans="2:7" x14ac:dyDescent="0.2">
      <c r="B93" s="1" t="s">
        <v>41</v>
      </c>
      <c r="C93" s="1"/>
      <c r="D93" s="8" t="s">
        <v>249</v>
      </c>
      <c r="E93" s="96" t="s">
        <v>43</v>
      </c>
      <c r="F93" s="9" t="s">
        <v>46</v>
      </c>
      <c r="G93" s="11"/>
    </row>
    <row r="94" spans="2:7" x14ac:dyDescent="0.2">
      <c r="B94" s="1" t="s">
        <v>41</v>
      </c>
      <c r="C94" s="1"/>
      <c r="D94" s="8" t="s">
        <v>250</v>
      </c>
      <c r="E94" s="96" t="s">
        <v>43</v>
      </c>
      <c r="F94" s="9" t="s">
        <v>45</v>
      </c>
      <c r="G94" s="11"/>
    </row>
    <row r="95" spans="2:7" x14ac:dyDescent="0.2">
      <c r="B95" s="1" t="s">
        <v>41</v>
      </c>
      <c r="C95" s="1"/>
      <c r="D95" s="8" t="s">
        <v>251</v>
      </c>
      <c r="E95" s="96" t="s">
        <v>43</v>
      </c>
      <c r="F95" s="9" t="s">
        <v>46</v>
      </c>
      <c r="G95" s="11"/>
    </row>
    <row r="96" spans="2:7" x14ac:dyDescent="0.2">
      <c r="B96" s="1" t="s">
        <v>41</v>
      </c>
      <c r="C96" s="1"/>
      <c r="D96" s="8" t="s">
        <v>252</v>
      </c>
      <c r="E96" s="96" t="s">
        <v>43</v>
      </c>
      <c r="F96" s="9" t="s">
        <v>46</v>
      </c>
      <c r="G96" s="11"/>
    </row>
    <row r="97" spans="2:7" x14ac:dyDescent="0.2">
      <c r="B97" s="1" t="s">
        <v>41</v>
      </c>
      <c r="C97" s="1"/>
      <c r="D97" s="8" t="s">
        <v>253</v>
      </c>
      <c r="E97" s="96" t="s">
        <v>43</v>
      </c>
      <c r="F97" s="9" t="s">
        <v>46</v>
      </c>
      <c r="G97" s="11"/>
    </row>
    <row r="98" spans="2:7" x14ac:dyDescent="0.2">
      <c r="B98" s="1" t="s">
        <v>41</v>
      </c>
      <c r="C98" s="1"/>
      <c r="D98" s="8" t="s">
        <v>254</v>
      </c>
      <c r="E98" s="96" t="s">
        <v>43</v>
      </c>
      <c r="F98" s="9" t="s">
        <v>46</v>
      </c>
      <c r="G98" s="11"/>
    </row>
    <row r="99" spans="2:7" x14ac:dyDescent="0.2">
      <c r="B99" s="1" t="s">
        <v>41</v>
      </c>
      <c r="C99" s="1"/>
      <c r="D99" s="8" t="s">
        <v>255</v>
      </c>
      <c r="E99" s="96" t="s">
        <v>134</v>
      </c>
      <c r="F99" s="9" t="s">
        <v>46</v>
      </c>
      <c r="G99" s="11"/>
    </row>
    <row r="100" spans="2:7" x14ac:dyDescent="0.2">
      <c r="B100" s="1" t="s">
        <v>41</v>
      </c>
      <c r="C100" s="1"/>
      <c r="D100" s="8" t="s">
        <v>256</v>
      </c>
      <c r="E100" s="96" t="s">
        <v>134</v>
      </c>
      <c r="F100" s="9" t="s">
        <v>46</v>
      </c>
      <c r="G100" s="11"/>
    </row>
    <row r="101" spans="2:7" x14ac:dyDescent="0.2">
      <c r="B101" s="1" t="s">
        <v>41</v>
      </c>
      <c r="C101" s="1"/>
      <c r="D101" s="8" t="s">
        <v>257</v>
      </c>
      <c r="E101" s="96" t="s">
        <v>134</v>
      </c>
      <c r="F101" s="9" t="s">
        <v>46</v>
      </c>
      <c r="G101" s="11"/>
    </row>
    <row r="102" spans="2:7" x14ac:dyDescent="0.2">
      <c r="B102" s="1" t="s">
        <v>41</v>
      </c>
      <c r="C102" s="1"/>
      <c r="D102" s="8" t="s">
        <v>241</v>
      </c>
      <c r="E102" s="96" t="s">
        <v>134</v>
      </c>
      <c r="F102" s="9" t="s">
        <v>45</v>
      </c>
      <c r="G102" s="11"/>
    </row>
    <row r="103" spans="2:7" x14ac:dyDescent="0.2">
      <c r="B103" s="1" t="s">
        <v>41</v>
      </c>
      <c r="C103" s="1"/>
      <c r="D103" s="8" t="s">
        <v>259</v>
      </c>
      <c r="E103" s="96" t="s">
        <v>134</v>
      </c>
      <c r="F103" s="9" t="s">
        <v>46</v>
      </c>
      <c r="G103" s="11"/>
    </row>
    <row r="104" spans="2:7" x14ac:dyDescent="0.2">
      <c r="B104" s="1" t="s">
        <v>41</v>
      </c>
      <c r="C104" s="1"/>
      <c r="D104" s="8" t="s">
        <v>260</v>
      </c>
      <c r="E104" s="96" t="s">
        <v>134</v>
      </c>
      <c r="F104" s="9" t="s">
        <v>46</v>
      </c>
      <c r="G104" s="11"/>
    </row>
    <row r="105" spans="2:7" x14ac:dyDescent="0.2">
      <c r="B105" s="1" t="s">
        <v>41</v>
      </c>
      <c r="C105" s="1"/>
      <c r="D105" s="8" t="s">
        <v>261</v>
      </c>
      <c r="E105" s="96" t="s">
        <v>134</v>
      </c>
      <c r="F105" s="9" t="s">
        <v>46</v>
      </c>
      <c r="G105" s="11"/>
    </row>
    <row r="106" spans="2:7" x14ac:dyDescent="0.2">
      <c r="B106" s="1" t="s">
        <v>41</v>
      </c>
      <c r="C106" s="1"/>
      <c r="D106" s="8" t="s">
        <v>262</v>
      </c>
      <c r="E106" s="96" t="s">
        <v>134</v>
      </c>
      <c r="F106" s="9" t="s">
        <v>46</v>
      </c>
      <c r="G106" s="11"/>
    </row>
    <row r="107" spans="2:7" x14ac:dyDescent="0.2">
      <c r="B107" s="1" t="s">
        <v>41</v>
      </c>
      <c r="C107" s="1"/>
      <c r="D107" s="8" t="s">
        <v>238</v>
      </c>
      <c r="E107" s="96" t="s">
        <v>135</v>
      </c>
      <c r="F107" s="9" t="s">
        <v>45</v>
      </c>
      <c r="G107" s="11"/>
    </row>
    <row r="108" spans="2:7" x14ac:dyDescent="0.2">
      <c r="B108" s="1" t="s">
        <v>41</v>
      </c>
      <c r="C108" s="1"/>
      <c r="D108" s="8" t="s">
        <v>263</v>
      </c>
      <c r="E108" s="96" t="s">
        <v>135</v>
      </c>
      <c r="F108" s="9" t="s">
        <v>45</v>
      </c>
      <c r="G108" s="11"/>
    </row>
    <row r="109" spans="2:7" x14ac:dyDescent="0.2">
      <c r="B109" s="1" t="s">
        <v>41</v>
      </c>
      <c r="C109" s="1"/>
      <c r="D109" s="8" t="s">
        <v>264</v>
      </c>
      <c r="E109" s="96" t="s">
        <v>134</v>
      </c>
      <c r="F109" s="9" t="s">
        <v>46</v>
      </c>
      <c r="G109" s="11"/>
    </row>
    <row r="110" spans="2:7" x14ac:dyDescent="0.2">
      <c r="B110" s="1" t="s">
        <v>41</v>
      </c>
      <c r="C110" s="1"/>
      <c r="D110" s="8" t="s">
        <v>266</v>
      </c>
      <c r="E110" s="96" t="s">
        <v>134</v>
      </c>
      <c r="F110" s="9" t="s">
        <v>46</v>
      </c>
      <c r="G110" s="11"/>
    </row>
    <row r="111" spans="2:7" x14ac:dyDescent="0.2">
      <c r="B111" s="1" t="s">
        <v>41</v>
      </c>
      <c r="C111" s="1"/>
      <c r="D111" s="8" t="s">
        <v>265</v>
      </c>
      <c r="E111" s="96" t="s">
        <v>134</v>
      </c>
      <c r="F111" s="9" t="s">
        <v>46</v>
      </c>
      <c r="G111" s="11"/>
    </row>
    <row r="112" spans="2:7" x14ac:dyDescent="0.2">
      <c r="B112" s="1" t="s">
        <v>41</v>
      </c>
      <c r="C112" s="1"/>
      <c r="D112" s="8" t="s">
        <v>267</v>
      </c>
      <c r="E112" s="96" t="s">
        <v>43</v>
      </c>
      <c r="F112" s="9" t="s">
        <v>45</v>
      </c>
      <c r="G112" s="11"/>
    </row>
    <row r="113" spans="2:7" x14ac:dyDescent="0.2">
      <c r="B113" s="1" t="s">
        <v>41</v>
      </c>
      <c r="C113" s="1"/>
      <c r="D113" s="8" t="s">
        <v>268</v>
      </c>
      <c r="E113" s="96" t="s">
        <v>43</v>
      </c>
      <c r="F113" s="9" t="s">
        <v>45</v>
      </c>
      <c r="G113" s="11"/>
    </row>
    <row r="114" spans="2:7" x14ac:dyDescent="0.2">
      <c r="B114" s="1" t="s">
        <v>41</v>
      </c>
      <c r="C114" s="1"/>
      <c r="D114" s="8" t="s">
        <v>269</v>
      </c>
      <c r="E114" s="96" t="s">
        <v>43</v>
      </c>
      <c r="F114" s="9" t="s">
        <v>45</v>
      </c>
      <c r="G114" s="11"/>
    </row>
    <row r="115" spans="2:7" x14ac:dyDescent="0.2">
      <c r="B115" s="1" t="s">
        <v>41</v>
      </c>
      <c r="C115" s="1"/>
      <c r="D115" s="8" t="s">
        <v>270</v>
      </c>
      <c r="E115" s="96" t="s">
        <v>43</v>
      </c>
      <c r="F115" s="9" t="s">
        <v>45</v>
      </c>
      <c r="G115" s="11"/>
    </row>
    <row r="116" spans="2:7" x14ac:dyDescent="0.2">
      <c r="B116" s="1" t="s">
        <v>41</v>
      </c>
      <c r="C116" s="1"/>
      <c r="D116" s="8" t="s">
        <v>271</v>
      </c>
      <c r="E116" s="96" t="s">
        <v>43</v>
      </c>
      <c r="F116" s="9" t="s">
        <v>45</v>
      </c>
      <c r="G116" s="11"/>
    </row>
    <row r="117" spans="2:7" x14ac:dyDescent="0.2">
      <c r="B117" s="95" t="s">
        <v>49</v>
      </c>
      <c r="C117" s="6" t="s">
        <v>272</v>
      </c>
      <c r="D117" s="7" t="s">
        <v>273</v>
      </c>
      <c r="E117" s="6" t="s">
        <v>6</v>
      </c>
      <c r="F117" s="6" t="s">
        <v>6</v>
      </c>
      <c r="G117" s="7" t="s">
        <v>217</v>
      </c>
    </row>
    <row r="118" spans="2:7" x14ac:dyDescent="0.2">
      <c r="B118" s="1"/>
      <c r="C118" s="1"/>
      <c r="D118" s="8"/>
      <c r="E118" s="96"/>
      <c r="F118" s="9"/>
      <c r="G118" s="11"/>
    </row>
    <row r="119" spans="2:7" x14ac:dyDescent="0.2">
      <c r="B119" s="1"/>
      <c r="C119" s="1"/>
      <c r="D119" s="8"/>
      <c r="E119" s="96"/>
      <c r="F119" s="9"/>
      <c r="G119" s="11"/>
    </row>
    <row r="120" spans="2:7" x14ac:dyDescent="0.2">
      <c r="B120" s="1"/>
      <c r="C120" s="1"/>
      <c r="D120" s="8"/>
      <c r="E120" s="96"/>
      <c r="F120" s="9"/>
      <c r="G120" s="11"/>
    </row>
    <row r="121" spans="2:7" x14ac:dyDescent="0.2">
      <c r="B121" s="1"/>
      <c r="C121" s="1"/>
      <c r="D121" s="8"/>
      <c r="E121" s="96"/>
      <c r="F121" s="9"/>
      <c r="G121" s="11"/>
    </row>
    <row r="122" spans="2:7" x14ac:dyDescent="0.2">
      <c r="B122" s="1"/>
      <c r="C122" s="1"/>
      <c r="D122" s="8"/>
      <c r="E122" s="96"/>
      <c r="F122" s="9"/>
      <c r="G122" s="11"/>
    </row>
    <row r="123" spans="2:7" x14ac:dyDescent="0.2">
      <c r="B123" s="1"/>
      <c r="C123" s="1"/>
      <c r="D123" s="8"/>
      <c r="E123" s="96"/>
      <c r="F123" s="9"/>
      <c r="G123" s="11"/>
    </row>
    <row r="124" spans="2:7" x14ac:dyDescent="0.2">
      <c r="B124" s="1"/>
      <c r="C124" s="1"/>
      <c r="D124" s="8"/>
      <c r="E124" s="96"/>
      <c r="F124" s="9"/>
      <c r="G124" s="11"/>
    </row>
    <row r="125" spans="2:7" x14ac:dyDescent="0.2">
      <c r="B125" s="1"/>
      <c r="C125" s="1"/>
      <c r="D125" s="8"/>
      <c r="E125" s="96"/>
      <c r="F125" s="9"/>
      <c r="G125" s="11"/>
    </row>
    <row r="126" spans="2:7" x14ac:dyDescent="0.2">
      <c r="B126" s="1"/>
      <c r="C126" s="1"/>
      <c r="D126" s="8"/>
      <c r="E126" s="96"/>
      <c r="F126" s="9"/>
      <c r="G126" s="11"/>
    </row>
    <row r="127" spans="2:7" x14ac:dyDescent="0.2">
      <c r="B127" s="1"/>
      <c r="C127" s="1"/>
      <c r="D127" s="8"/>
      <c r="E127" s="96"/>
      <c r="F127" s="9"/>
      <c r="G127" s="11"/>
    </row>
    <row r="128" spans="2:7" x14ac:dyDescent="0.2">
      <c r="B128" s="1"/>
      <c r="C128" s="1"/>
      <c r="D128" s="8"/>
      <c r="E128" s="96"/>
      <c r="F128" s="9"/>
      <c r="G128" s="11"/>
    </row>
    <row r="129" spans="2:7" x14ac:dyDescent="0.2">
      <c r="B129" s="1"/>
      <c r="C129" s="1"/>
      <c r="D129" s="8"/>
      <c r="E129" s="96"/>
      <c r="F129" s="9"/>
      <c r="G129" s="11"/>
    </row>
    <row r="130" spans="2:7" x14ac:dyDescent="0.2">
      <c r="B130" s="1"/>
      <c r="C130" s="1"/>
      <c r="D130" s="8"/>
      <c r="E130" s="96"/>
      <c r="F130" s="9"/>
      <c r="G130" s="11"/>
    </row>
    <row r="131" spans="2:7" x14ac:dyDescent="0.2">
      <c r="B131" s="1"/>
      <c r="C131" s="1"/>
      <c r="D131" s="8"/>
      <c r="E131" s="96"/>
      <c r="F131" s="9"/>
      <c r="G131" s="11"/>
    </row>
    <row r="132" spans="2:7" x14ac:dyDescent="0.2">
      <c r="B132" s="1"/>
      <c r="C132" s="1"/>
      <c r="D132" s="8"/>
      <c r="E132" s="96"/>
      <c r="F132" s="9"/>
      <c r="G132" s="11"/>
    </row>
    <row r="133" spans="2:7" x14ac:dyDescent="0.2">
      <c r="B133" s="1"/>
      <c r="C133" s="1"/>
      <c r="D133" s="8"/>
      <c r="E133" s="96"/>
      <c r="F133" s="9"/>
      <c r="G133" s="11"/>
    </row>
    <row r="134" spans="2:7" x14ac:dyDescent="0.2">
      <c r="B134" s="1"/>
      <c r="C134" s="1"/>
      <c r="D134" s="8"/>
      <c r="E134" s="96"/>
      <c r="F134" s="9"/>
      <c r="G134" s="11"/>
    </row>
    <row r="135" spans="2:7" x14ac:dyDescent="0.2">
      <c r="B135" s="1"/>
      <c r="C135" s="1"/>
      <c r="D135" s="8"/>
      <c r="E135" s="96"/>
      <c r="F135" s="9"/>
      <c r="G135" s="11"/>
    </row>
    <row r="136" spans="2:7" x14ac:dyDescent="0.2">
      <c r="B136" s="1"/>
      <c r="C136" s="1"/>
      <c r="D136" s="8"/>
      <c r="E136" s="96"/>
      <c r="F136" s="9"/>
      <c r="G136" s="11"/>
    </row>
    <row r="137" spans="2:7" x14ac:dyDescent="0.2">
      <c r="B137" s="1"/>
      <c r="C137" s="1"/>
      <c r="D137" s="8"/>
      <c r="E137" s="96"/>
      <c r="F137" s="9"/>
      <c r="G137" s="11"/>
    </row>
  </sheetData>
  <sortState ref="B4:G20">
    <sortCondition descending="1" ref="F175:F182"/>
  </sortState>
  <mergeCells count="1">
    <mergeCell ref="B1:G1"/>
  </mergeCells>
  <conditionalFormatting sqref="F3 F136:F137">
    <cfRule type="cellIs" dxfId="625" priority="1100" operator="equal">
      <formula>"Schema"</formula>
    </cfRule>
    <cfRule type="cellIs" dxfId="624" priority="1101" operator="equal">
      <formula>"Falha"</formula>
    </cfRule>
    <cfRule type="cellIs" dxfId="623" priority="1102" operator="equal">
      <formula>"Sucesso"</formula>
    </cfRule>
  </conditionalFormatting>
  <conditionalFormatting sqref="F136:F137">
    <cfRule type="cellIs" dxfId="622" priority="384" operator="equal">
      <formula>"Cancelado"</formula>
    </cfRule>
  </conditionalFormatting>
  <conditionalFormatting sqref="E3">
    <cfRule type="cellIs" dxfId="621" priority="271" operator="equal">
      <formula>"Schema"</formula>
    </cfRule>
    <cfRule type="cellIs" dxfId="620" priority="272" operator="equal">
      <formula>"Falha"</formula>
    </cfRule>
    <cfRule type="cellIs" dxfId="619" priority="273" operator="equal">
      <formula>"Sucesso"</formula>
    </cfRule>
  </conditionalFormatting>
  <conditionalFormatting sqref="C3">
    <cfRule type="cellIs" dxfId="618" priority="268" operator="equal">
      <formula>"Schema"</formula>
    </cfRule>
    <cfRule type="cellIs" dxfId="617" priority="269" operator="equal">
      <formula>"Falha"</formula>
    </cfRule>
    <cfRule type="cellIs" dxfId="616" priority="270" operator="equal">
      <formula>"Sucesso"</formula>
    </cfRule>
  </conditionalFormatting>
  <conditionalFormatting sqref="C21">
    <cfRule type="cellIs" dxfId="615" priority="265" operator="equal">
      <formula>"Schema"</formula>
    </cfRule>
    <cfRule type="cellIs" dxfId="614" priority="266" operator="equal">
      <formula>"Falha"</formula>
    </cfRule>
    <cfRule type="cellIs" dxfId="613" priority="267" operator="equal">
      <formula>"Sucesso"</formula>
    </cfRule>
  </conditionalFormatting>
  <conditionalFormatting sqref="F21">
    <cfRule type="cellIs" dxfId="612" priority="143" operator="equal">
      <formula>"Schema"</formula>
    </cfRule>
    <cfRule type="cellIs" dxfId="611" priority="144" operator="equal">
      <formula>"Falha"</formula>
    </cfRule>
    <cfRule type="cellIs" dxfId="610" priority="145" operator="equal">
      <formula>"Sucesso"</formula>
    </cfRule>
  </conditionalFormatting>
  <conditionalFormatting sqref="E21">
    <cfRule type="cellIs" dxfId="609" priority="140" operator="equal">
      <formula>"Schema"</formula>
    </cfRule>
    <cfRule type="cellIs" dxfId="608" priority="141" operator="equal">
      <formula>"Falha"</formula>
    </cfRule>
    <cfRule type="cellIs" dxfId="607" priority="142" operator="equal">
      <formula>"Sucesso"</formula>
    </cfRule>
  </conditionalFormatting>
  <conditionalFormatting sqref="C37">
    <cfRule type="cellIs" dxfId="606" priority="137" operator="equal">
      <formula>"Schema"</formula>
    </cfRule>
    <cfRule type="cellIs" dxfId="605" priority="138" operator="equal">
      <formula>"Falha"</formula>
    </cfRule>
    <cfRule type="cellIs" dxfId="604" priority="139" operator="equal">
      <formula>"Sucesso"</formula>
    </cfRule>
  </conditionalFormatting>
  <conditionalFormatting sqref="F37">
    <cfRule type="cellIs" dxfId="603" priority="134" operator="equal">
      <formula>"Schema"</formula>
    </cfRule>
    <cfRule type="cellIs" dxfId="602" priority="135" operator="equal">
      <formula>"Falha"</formula>
    </cfRule>
    <cfRule type="cellIs" dxfId="601" priority="136" operator="equal">
      <formula>"Sucesso"</formula>
    </cfRule>
  </conditionalFormatting>
  <conditionalFormatting sqref="E37">
    <cfRule type="cellIs" dxfId="600" priority="131" operator="equal">
      <formula>"Schema"</formula>
    </cfRule>
    <cfRule type="cellIs" dxfId="599" priority="132" operator="equal">
      <formula>"Falha"</formula>
    </cfRule>
    <cfRule type="cellIs" dxfId="598" priority="133" operator="equal">
      <formula>"Sucesso"</formula>
    </cfRule>
  </conditionalFormatting>
  <conditionalFormatting sqref="C47">
    <cfRule type="cellIs" dxfId="597" priority="128" operator="equal">
      <formula>"Schema"</formula>
    </cfRule>
    <cfRule type="cellIs" dxfId="596" priority="129" operator="equal">
      <formula>"Falha"</formula>
    </cfRule>
    <cfRule type="cellIs" dxfId="595" priority="130" operator="equal">
      <formula>"Sucesso"</formula>
    </cfRule>
  </conditionalFormatting>
  <conditionalFormatting sqref="F47">
    <cfRule type="cellIs" dxfId="594" priority="125" operator="equal">
      <formula>"Schema"</formula>
    </cfRule>
    <cfRule type="cellIs" dxfId="593" priority="126" operator="equal">
      <formula>"Falha"</formula>
    </cfRule>
    <cfRule type="cellIs" dxfId="592" priority="127" operator="equal">
      <formula>"Sucesso"</formula>
    </cfRule>
  </conditionalFormatting>
  <conditionalFormatting sqref="E47">
    <cfRule type="cellIs" dxfId="591" priority="122" operator="equal">
      <formula>"Schema"</formula>
    </cfRule>
    <cfRule type="cellIs" dxfId="590" priority="123" operator="equal">
      <formula>"Falha"</formula>
    </cfRule>
    <cfRule type="cellIs" dxfId="589" priority="124" operator="equal">
      <formula>"Sucesso"</formula>
    </cfRule>
  </conditionalFormatting>
  <conditionalFormatting sqref="F4:F20">
    <cfRule type="cellIs" dxfId="588" priority="107" operator="equal">
      <formula>"Schema"</formula>
    </cfRule>
    <cfRule type="cellIs" dxfId="587" priority="108" operator="equal">
      <formula>"Falha"</formula>
    </cfRule>
    <cfRule type="cellIs" dxfId="586" priority="109" operator="equal">
      <formula>"Sucesso"</formula>
    </cfRule>
  </conditionalFormatting>
  <conditionalFormatting sqref="F4:F20">
    <cfRule type="cellIs" dxfId="585" priority="106" operator="equal">
      <formula>"Cancelado"</formula>
    </cfRule>
  </conditionalFormatting>
  <conditionalFormatting sqref="F22:F36">
    <cfRule type="cellIs" dxfId="584" priority="85" operator="equal">
      <formula>"Schema"</formula>
    </cfRule>
    <cfRule type="cellIs" dxfId="583" priority="86" operator="equal">
      <formula>"Falha"</formula>
    </cfRule>
    <cfRule type="cellIs" dxfId="582" priority="87" operator="equal">
      <formula>"Sucesso"</formula>
    </cfRule>
  </conditionalFormatting>
  <conditionalFormatting sqref="F22:F36">
    <cfRule type="cellIs" dxfId="581" priority="84" operator="equal">
      <formula>"Cancelado"</formula>
    </cfRule>
  </conditionalFormatting>
  <conditionalFormatting sqref="F38:F46">
    <cfRule type="cellIs" dxfId="580" priority="69" operator="equal">
      <formula>"Schema"</formula>
    </cfRule>
    <cfRule type="cellIs" dxfId="579" priority="70" operator="equal">
      <formula>"Falha"</formula>
    </cfRule>
    <cfRule type="cellIs" dxfId="578" priority="71" operator="equal">
      <formula>"Sucesso"</formula>
    </cfRule>
  </conditionalFormatting>
  <conditionalFormatting sqref="F38:F46">
    <cfRule type="cellIs" dxfId="577" priority="68" operator="equal">
      <formula>"Cancelado"</formula>
    </cfRule>
  </conditionalFormatting>
  <conditionalFormatting sqref="F48:F63 F65:F90 F92:F116 F118:F137">
    <cfRule type="cellIs" dxfId="576" priority="62" operator="equal">
      <formula>"Schema"</formula>
    </cfRule>
    <cfRule type="cellIs" dxfId="575" priority="63" operator="equal">
      <formula>"Falha"</formula>
    </cfRule>
    <cfRule type="cellIs" dxfId="574" priority="64" operator="equal">
      <formula>"Sucesso"</formula>
    </cfRule>
  </conditionalFormatting>
  <conditionalFormatting sqref="F48:F63 F65:F90 F92:F116 F118:F137">
    <cfRule type="cellIs" dxfId="573" priority="61" operator="equal">
      <formula>"Cancelado"</formula>
    </cfRule>
  </conditionalFormatting>
  <conditionalFormatting sqref="E4 E6:E16">
    <cfRule type="cellIs" dxfId="572" priority="58" operator="equal">
      <formula>"Lowest"</formula>
    </cfRule>
    <cfRule type="cellIs" dxfId="571" priority="59" operator="equal">
      <formula>"Medium"</formula>
    </cfRule>
    <cfRule type="cellIs" dxfId="570" priority="60" operator="equal">
      <formula>"Highest"</formula>
    </cfRule>
  </conditionalFormatting>
  <conditionalFormatting sqref="E17:E20">
    <cfRule type="cellIs" dxfId="569" priority="55" operator="equal">
      <formula>"Lowest"</formula>
    </cfRule>
    <cfRule type="cellIs" dxfId="568" priority="56" operator="equal">
      <formula>"Medium"</formula>
    </cfRule>
    <cfRule type="cellIs" dxfId="567" priority="57" operator="equal">
      <formula>"Highest"</formula>
    </cfRule>
  </conditionalFormatting>
  <conditionalFormatting sqref="E5">
    <cfRule type="cellIs" dxfId="566" priority="52" operator="equal">
      <formula>"Lowest"</formula>
    </cfRule>
    <cfRule type="cellIs" dxfId="565" priority="53" operator="equal">
      <formula>"Medium"</formula>
    </cfRule>
    <cfRule type="cellIs" dxfId="564" priority="54" operator="equal">
      <formula>"Highest"</formula>
    </cfRule>
  </conditionalFormatting>
  <conditionalFormatting sqref="E22:E29">
    <cfRule type="cellIs" dxfId="563" priority="49" operator="equal">
      <formula>"Lowest"</formula>
    </cfRule>
    <cfRule type="cellIs" dxfId="562" priority="50" operator="equal">
      <formula>"Medium"</formula>
    </cfRule>
    <cfRule type="cellIs" dxfId="561" priority="51" operator="equal">
      <formula>"Highest"</formula>
    </cfRule>
  </conditionalFormatting>
  <conditionalFormatting sqref="E30:E36">
    <cfRule type="cellIs" dxfId="560" priority="46" operator="equal">
      <formula>"Lowest"</formula>
    </cfRule>
    <cfRule type="cellIs" dxfId="559" priority="47" operator="equal">
      <formula>"Medium"</formula>
    </cfRule>
    <cfRule type="cellIs" dxfId="558" priority="48" operator="equal">
      <formula>"Highest"</formula>
    </cfRule>
  </conditionalFormatting>
  <conditionalFormatting sqref="E38:E42">
    <cfRule type="cellIs" dxfId="557" priority="43" operator="equal">
      <formula>"Lowest"</formula>
    </cfRule>
    <cfRule type="cellIs" dxfId="556" priority="44" operator="equal">
      <formula>"Medium"</formula>
    </cfRule>
    <cfRule type="cellIs" dxfId="555" priority="45" operator="equal">
      <formula>"Highest"</formula>
    </cfRule>
  </conditionalFormatting>
  <conditionalFormatting sqref="E44:E46">
    <cfRule type="cellIs" dxfId="554" priority="40" operator="equal">
      <formula>"Lowest"</formula>
    </cfRule>
    <cfRule type="cellIs" dxfId="553" priority="41" operator="equal">
      <formula>"Medium"</formula>
    </cfRule>
    <cfRule type="cellIs" dxfId="552" priority="42" operator="equal">
      <formula>"Highest"</formula>
    </cfRule>
  </conditionalFormatting>
  <conditionalFormatting sqref="E43">
    <cfRule type="cellIs" dxfId="551" priority="37" operator="equal">
      <formula>"Lowest"</formula>
    </cfRule>
    <cfRule type="cellIs" dxfId="550" priority="38" operator="equal">
      <formula>"Medium"</formula>
    </cfRule>
    <cfRule type="cellIs" dxfId="549" priority="39" operator="equal">
      <formula>"Highest"</formula>
    </cfRule>
  </conditionalFormatting>
  <conditionalFormatting sqref="E48:E60 E62:E63 E65:E90 E92:E95">
    <cfRule type="cellIs" dxfId="548" priority="34" operator="equal">
      <formula>"Lowest"</formula>
    </cfRule>
    <cfRule type="cellIs" dxfId="547" priority="35" operator="equal">
      <formula>"Medium"</formula>
    </cfRule>
    <cfRule type="cellIs" dxfId="546" priority="36" operator="equal">
      <formula>"Highest"</formula>
    </cfRule>
  </conditionalFormatting>
  <conditionalFormatting sqref="E61">
    <cfRule type="cellIs" dxfId="545" priority="31" operator="equal">
      <formula>"Lowest"</formula>
    </cfRule>
    <cfRule type="cellIs" dxfId="544" priority="32" operator="equal">
      <formula>"Medium"</formula>
    </cfRule>
    <cfRule type="cellIs" dxfId="543" priority="33" operator="equal">
      <formula>"Highest"</formula>
    </cfRule>
  </conditionalFormatting>
  <conditionalFormatting sqref="E96:E116 E118:E137">
    <cfRule type="cellIs" dxfId="542" priority="28" operator="equal">
      <formula>"Lowest"</formula>
    </cfRule>
    <cfRule type="cellIs" dxfId="541" priority="29" operator="equal">
      <formula>"Medium"</formula>
    </cfRule>
    <cfRule type="cellIs" dxfId="540" priority="30" operator="equal">
      <formula>"Highest"</formula>
    </cfRule>
  </conditionalFormatting>
  <conditionalFormatting sqref="C64">
    <cfRule type="cellIs" dxfId="539" priority="25" operator="equal">
      <formula>"Schema"</formula>
    </cfRule>
    <cfRule type="cellIs" dxfId="538" priority="26" operator="equal">
      <formula>"Falha"</formula>
    </cfRule>
    <cfRule type="cellIs" dxfId="537" priority="27" operator="equal">
      <formula>"Sucesso"</formula>
    </cfRule>
  </conditionalFormatting>
  <conditionalFormatting sqref="F64">
    <cfRule type="cellIs" dxfId="536" priority="22" operator="equal">
      <formula>"Schema"</formula>
    </cfRule>
    <cfRule type="cellIs" dxfId="535" priority="23" operator="equal">
      <formula>"Falha"</formula>
    </cfRule>
    <cfRule type="cellIs" dxfId="534" priority="24" operator="equal">
      <formula>"Sucesso"</formula>
    </cfRule>
  </conditionalFormatting>
  <conditionalFormatting sqref="E64">
    <cfRule type="cellIs" dxfId="533" priority="19" operator="equal">
      <formula>"Schema"</formula>
    </cfRule>
    <cfRule type="cellIs" dxfId="532" priority="20" operator="equal">
      <formula>"Falha"</formula>
    </cfRule>
    <cfRule type="cellIs" dxfId="531" priority="21" operator="equal">
      <formula>"Sucesso"</formula>
    </cfRule>
  </conditionalFormatting>
  <conditionalFormatting sqref="C91">
    <cfRule type="cellIs" dxfId="530" priority="16" operator="equal">
      <formula>"Schema"</formula>
    </cfRule>
    <cfRule type="cellIs" dxfId="529" priority="17" operator="equal">
      <formula>"Falha"</formula>
    </cfRule>
    <cfRule type="cellIs" dxfId="528" priority="18" operator="equal">
      <formula>"Sucesso"</formula>
    </cfRule>
  </conditionalFormatting>
  <conditionalFormatting sqref="F91">
    <cfRule type="cellIs" dxfId="527" priority="13" operator="equal">
      <formula>"Schema"</formula>
    </cfRule>
    <cfRule type="cellIs" dxfId="526" priority="14" operator="equal">
      <formula>"Falha"</formula>
    </cfRule>
    <cfRule type="cellIs" dxfId="525" priority="15" operator="equal">
      <formula>"Sucesso"</formula>
    </cfRule>
  </conditionalFormatting>
  <conditionalFormatting sqref="E91">
    <cfRule type="cellIs" dxfId="524" priority="10" operator="equal">
      <formula>"Schema"</formula>
    </cfRule>
    <cfRule type="cellIs" dxfId="523" priority="11" operator="equal">
      <formula>"Falha"</formula>
    </cfRule>
    <cfRule type="cellIs" dxfId="522" priority="12" operator="equal">
      <formula>"Sucesso"</formula>
    </cfRule>
  </conditionalFormatting>
  <conditionalFormatting sqref="C117:C127">
    <cfRule type="cellIs" dxfId="521" priority="7" operator="equal">
      <formula>"Schema"</formula>
    </cfRule>
    <cfRule type="cellIs" dxfId="520" priority="8" operator="equal">
      <formula>"Falha"</formula>
    </cfRule>
    <cfRule type="cellIs" dxfId="519" priority="9" operator="equal">
      <formula>"Sucesso"</formula>
    </cfRule>
  </conditionalFormatting>
  <conditionalFormatting sqref="F117:F127">
    <cfRule type="cellIs" dxfId="518" priority="4" operator="equal">
      <formula>"Schema"</formula>
    </cfRule>
    <cfRule type="cellIs" dxfId="517" priority="5" operator="equal">
      <formula>"Falha"</formula>
    </cfRule>
    <cfRule type="cellIs" dxfId="516" priority="6" operator="equal">
      <formula>"Sucesso"</formula>
    </cfRule>
  </conditionalFormatting>
  <conditionalFormatting sqref="E117:E127">
    <cfRule type="cellIs" dxfId="515" priority="1" operator="equal">
      <formula>"Schema"</formula>
    </cfRule>
    <cfRule type="cellIs" dxfId="514" priority="2" operator="equal">
      <formula>"Falha"</formula>
    </cfRule>
    <cfRule type="cellIs" dxfId="513" priority="3" operator="equal">
      <formula>"Sucesso"</formula>
    </cfRule>
  </conditionalFormatting>
  <printOptions horizontalCentered="1"/>
  <pageMargins left="0.19685039370078741" right="0.19685039370078741" top="0.78740157480314965" bottom="0.78740157480314965" header="0.31496062992125984" footer="0.31496062992125984"/>
  <pageSetup paperSize="9" scale="70" fitToWidth="2" fitToHeight="2" orientation="landscape" r:id="rId1"/>
  <headerFooter>
    <oddFooter>&amp;L&amp;"-,Itálico"Módulo Serviços&amp;R&amp;P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57"/>
  <sheetViews>
    <sheetView showGridLines="0" tabSelected="1" topLeftCell="D1" zoomScaleNormal="100" workbookViewId="0">
      <selection activeCell="G315" sqref="G315"/>
    </sheetView>
  </sheetViews>
  <sheetFormatPr defaultRowHeight="12" x14ac:dyDescent="0.2"/>
  <cols>
    <col min="1" max="1" width="4" style="2" bestFit="1" customWidth="1"/>
    <col min="2" max="2" width="13.140625" style="118" bestFit="1" customWidth="1"/>
    <col min="3" max="3" width="33.85546875" style="13" bestFit="1" customWidth="1"/>
    <col min="4" max="4" width="22.42578125" style="13" bestFit="1" customWidth="1"/>
    <col min="5" max="5" width="13.5703125" style="13" bestFit="1" customWidth="1"/>
    <col min="6" max="6" width="12.5703125" style="15" bestFit="1" customWidth="1"/>
    <col min="7" max="7" width="97.140625" style="12" customWidth="1"/>
    <col min="8" max="8" width="9.42578125" style="13" bestFit="1" customWidth="1"/>
    <col min="9" max="9" width="10.42578125" style="2" bestFit="1" customWidth="1"/>
    <col min="10" max="10" width="12.85546875" style="2" bestFit="1" customWidth="1"/>
    <col min="11" max="11" width="14.85546875" style="3" bestFit="1" customWidth="1"/>
    <col min="12" max="12" width="13.5703125" style="2" bestFit="1" customWidth="1"/>
    <col min="13" max="16384" width="9.140625" style="3"/>
  </cols>
  <sheetData>
    <row r="1" spans="1:12" ht="12.75" thickBot="1" x14ac:dyDescent="0.25"/>
    <row r="2" spans="1:12" ht="15" customHeight="1" x14ac:dyDescent="0.2">
      <c r="A2" s="16"/>
      <c r="B2" s="146" t="s">
        <v>136</v>
      </c>
      <c r="C2" s="147"/>
      <c r="D2" s="147"/>
      <c r="E2" s="147"/>
      <c r="F2" s="147"/>
      <c r="G2" s="147"/>
      <c r="H2" s="147"/>
      <c r="I2" s="147"/>
      <c r="J2" s="147"/>
      <c r="K2" s="147"/>
      <c r="L2" s="148"/>
    </row>
    <row r="3" spans="1:12" s="4" customFormat="1" x14ac:dyDescent="0.25">
      <c r="B3" s="142" t="s">
        <v>47</v>
      </c>
      <c r="C3" s="20" t="s">
        <v>49</v>
      </c>
      <c r="D3" s="20" t="s">
        <v>8</v>
      </c>
      <c r="E3" s="20" t="s">
        <v>538</v>
      </c>
      <c r="F3" s="20" t="s">
        <v>1</v>
      </c>
      <c r="G3" s="20" t="s">
        <v>2</v>
      </c>
      <c r="H3" s="20" t="s">
        <v>3</v>
      </c>
      <c r="I3" s="19" t="s">
        <v>4</v>
      </c>
      <c r="J3" s="19" t="s">
        <v>9</v>
      </c>
      <c r="K3" s="19" t="s">
        <v>26</v>
      </c>
      <c r="L3" s="53" t="s">
        <v>34</v>
      </c>
    </row>
    <row r="4" spans="1:12" hidden="1" x14ac:dyDescent="0.2">
      <c r="A4" s="2">
        <v>1</v>
      </c>
      <c r="B4" s="121" t="s">
        <v>461</v>
      </c>
      <c r="C4" s="113" t="s">
        <v>462</v>
      </c>
      <c r="D4" s="113" t="s">
        <v>1009</v>
      </c>
      <c r="E4" s="130" t="s">
        <v>539</v>
      </c>
      <c r="F4" s="116" t="s">
        <v>545</v>
      </c>
      <c r="G4" s="128" t="s">
        <v>493</v>
      </c>
      <c r="H4" s="96" t="s">
        <v>134</v>
      </c>
      <c r="I4" s="96" t="s">
        <v>45</v>
      </c>
      <c r="J4" s="51" t="s">
        <v>48</v>
      </c>
      <c r="K4" s="70" t="s">
        <v>27</v>
      </c>
      <c r="L4" s="54" t="s">
        <v>44</v>
      </c>
    </row>
    <row r="5" spans="1:12" hidden="1" x14ac:dyDescent="0.2">
      <c r="A5" s="2">
        <f>A4+1</f>
        <v>2</v>
      </c>
      <c r="B5" s="121" t="s">
        <v>461</v>
      </c>
      <c r="C5" s="113" t="s">
        <v>462</v>
      </c>
      <c r="D5" s="113" t="s">
        <v>1009</v>
      </c>
      <c r="E5" s="127" t="s">
        <v>540</v>
      </c>
      <c r="F5" s="116" t="s">
        <v>552</v>
      </c>
      <c r="G5" s="128" t="s">
        <v>494</v>
      </c>
      <c r="H5" s="96" t="s">
        <v>134</v>
      </c>
      <c r="I5" s="96" t="s">
        <v>45</v>
      </c>
      <c r="J5" s="51" t="s">
        <v>48</v>
      </c>
      <c r="K5" s="70" t="s">
        <v>27</v>
      </c>
      <c r="L5" s="54" t="s">
        <v>44</v>
      </c>
    </row>
    <row r="6" spans="1:12" hidden="1" x14ac:dyDescent="0.2">
      <c r="A6" s="2">
        <f t="shared" ref="A6:A69" si="0">A5+1</f>
        <v>3</v>
      </c>
      <c r="B6" s="121" t="s">
        <v>461</v>
      </c>
      <c r="C6" s="113" t="s">
        <v>462</v>
      </c>
      <c r="D6" s="113" t="s">
        <v>1009</v>
      </c>
      <c r="E6" s="127" t="s">
        <v>540</v>
      </c>
      <c r="F6" s="116" t="s">
        <v>553</v>
      </c>
      <c r="G6" s="128" t="s">
        <v>495</v>
      </c>
      <c r="H6" s="96" t="s">
        <v>134</v>
      </c>
      <c r="I6" s="96" t="s">
        <v>45</v>
      </c>
      <c r="J6" s="51" t="s">
        <v>48</v>
      </c>
      <c r="K6" s="70" t="s">
        <v>27</v>
      </c>
      <c r="L6" s="54" t="s">
        <v>44</v>
      </c>
    </row>
    <row r="7" spans="1:12" hidden="1" x14ac:dyDescent="0.2">
      <c r="A7" s="2">
        <f t="shared" si="0"/>
        <v>4</v>
      </c>
      <c r="B7" s="121" t="s">
        <v>461</v>
      </c>
      <c r="C7" s="113" t="s">
        <v>462</v>
      </c>
      <c r="D7" s="113" t="s">
        <v>1009</v>
      </c>
      <c r="E7" s="127" t="s">
        <v>540</v>
      </c>
      <c r="F7" s="116" t="s">
        <v>554</v>
      </c>
      <c r="G7" s="128" t="s">
        <v>496</v>
      </c>
      <c r="H7" s="96" t="s">
        <v>134</v>
      </c>
      <c r="I7" s="96" t="s">
        <v>45</v>
      </c>
      <c r="J7" s="51" t="s">
        <v>48</v>
      </c>
      <c r="K7" s="70" t="s">
        <v>27</v>
      </c>
      <c r="L7" s="54" t="s">
        <v>44</v>
      </c>
    </row>
    <row r="8" spans="1:12" hidden="1" x14ac:dyDescent="0.2">
      <c r="A8" s="2">
        <f t="shared" si="0"/>
        <v>5</v>
      </c>
      <c r="B8" s="121" t="s">
        <v>461</v>
      </c>
      <c r="C8" s="113" t="s">
        <v>462</v>
      </c>
      <c r="D8" s="113" t="s">
        <v>1009</v>
      </c>
      <c r="E8" s="130" t="s">
        <v>539</v>
      </c>
      <c r="F8" s="116" t="s">
        <v>555</v>
      </c>
      <c r="G8" s="128" t="s">
        <v>497</v>
      </c>
      <c r="H8" s="96" t="s">
        <v>43</v>
      </c>
      <c r="I8" s="96" t="s">
        <v>45</v>
      </c>
      <c r="J8" s="51" t="s">
        <v>48</v>
      </c>
      <c r="K8" s="70" t="s">
        <v>27</v>
      </c>
      <c r="L8" s="54" t="s">
        <v>44</v>
      </c>
    </row>
    <row r="9" spans="1:12" hidden="1" x14ac:dyDescent="0.2">
      <c r="A9" s="2">
        <f t="shared" si="0"/>
        <v>6</v>
      </c>
      <c r="B9" s="121" t="s">
        <v>461</v>
      </c>
      <c r="C9" s="113" t="s">
        <v>462</v>
      </c>
      <c r="D9" s="113" t="s">
        <v>1009</v>
      </c>
      <c r="E9" s="127" t="s">
        <v>540</v>
      </c>
      <c r="F9" s="116" t="s">
        <v>556</v>
      </c>
      <c r="G9" s="128" t="s">
        <v>498</v>
      </c>
      <c r="H9" s="96" t="s">
        <v>43</v>
      </c>
      <c r="I9" s="96" t="s">
        <v>45</v>
      </c>
      <c r="J9" s="51" t="s">
        <v>48</v>
      </c>
      <c r="K9" s="70" t="s">
        <v>27</v>
      </c>
      <c r="L9" s="54" t="s">
        <v>44</v>
      </c>
    </row>
    <row r="10" spans="1:12" hidden="1" x14ac:dyDescent="0.2">
      <c r="A10" s="2">
        <f t="shared" si="0"/>
        <v>7</v>
      </c>
      <c r="B10" s="121" t="s">
        <v>461</v>
      </c>
      <c r="C10" s="113" t="s">
        <v>462</v>
      </c>
      <c r="D10" s="113" t="s">
        <v>1009</v>
      </c>
      <c r="E10" s="127" t="s">
        <v>540</v>
      </c>
      <c r="F10" s="116" t="s">
        <v>557</v>
      </c>
      <c r="G10" s="128" t="s">
        <v>499</v>
      </c>
      <c r="H10" s="96" t="s">
        <v>43</v>
      </c>
      <c r="I10" s="96" t="s">
        <v>45</v>
      </c>
      <c r="J10" s="51" t="s">
        <v>48</v>
      </c>
      <c r="K10" s="70" t="s">
        <v>27</v>
      </c>
      <c r="L10" s="54" t="s">
        <v>44</v>
      </c>
    </row>
    <row r="11" spans="1:12" hidden="1" x14ac:dyDescent="0.2">
      <c r="A11" s="2">
        <f t="shared" si="0"/>
        <v>8</v>
      </c>
      <c r="B11" s="121" t="s">
        <v>461</v>
      </c>
      <c r="C11" s="113" t="s">
        <v>462</v>
      </c>
      <c r="D11" s="113" t="s">
        <v>1009</v>
      </c>
      <c r="E11" s="127" t="s">
        <v>540</v>
      </c>
      <c r="F11" s="116" t="s">
        <v>558</v>
      </c>
      <c r="G11" s="128" t="s">
        <v>561</v>
      </c>
      <c r="H11" s="96" t="s">
        <v>43</v>
      </c>
      <c r="I11" s="96" t="s">
        <v>45</v>
      </c>
      <c r="J11" s="51" t="s">
        <v>48</v>
      </c>
      <c r="K11" s="70" t="s">
        <v>27</v>
      </c>
      <c r="L11" s="54" t="s">
        <v>44</v>
      </c>
    </row>
    <row r="12" spans="1:12" hidden="1" x14ac:dyDescent="0.2">
      <c r="A12" s="2">
        <f t="shared" si="0"/>
        <v>9</v>
      </c>
      <c r="B12" s="121" t="s">
        <v>461</v>
      </c>
      <c r="C12" s="113" t="s">
        <v>462</v>
      </c>
      <c r="D12" s="113" t="s">
        <v>1009</v>
      </c>
      <c r="E12" s="130" t="s">
        <v>539</v>
      </c>
      <c r="F12" s="116" t="s">
        <v>559</v>
      </c>
      <c r="G12" s="128" t="s">
        <v>500</v>
      </c>
      <c r="H12" s="96" t="s">
        <v>43</v>
      </c>
      <c r="I12" s="96" t="s">
        <v>45</v>
      </c>
      <c r="J12" s="51" t="s">
        <v>48</v>
      </c>
      <c r="K12" s="70" t="s">
        <v>27</v>
      </c>
      <c r="L12" s="54" t="s">
        <v>44</v>
      </c>
    </row>
    <row r="13" spans="1:12" hidden="1" x14ac:dyDescent="0.2">
      <c r="A13" s="2">
        <f t="shared" si="0"/>
        <v>10</v>
      </c>
      <c r="B13" s="121" t="s">
        <v>461</v>
      </c>
      <c r="C13" s="113" t="s">
        <v>462</v>
      </c>
      <c r="D13" s="113" t="s">
        <v>1009</v>
      </c>
      <c r="E13" s="127" t="s">
        <v>540</v>
      </c>
      <c r="F13" s="116" t="s">
        <v>562</v>
      </c>
      <c r="G13" s="128" t="s">
        <v>560</v>
      </c>
      <c r="H13" s="96" t="s">
        <v>43</v>
      </c>
      <c r="I13" s="96" t="s">
        <v>45</v>
      </c>
      <c r="J13" s="51" t="s">
        <v>48</v>
      </c>
      <c r="K13" s="70" t="s">
        <v>27</v>
      </c>
      <c r="L13" s="54" t="s">
        <v>44</v>
      </c>
    </row>
    <row r="14" spans="1:12" hidden="1" x14ac:dyDescent="0.2">
      <c r="A14" s="2">
        <f t="shared" si="0"/>
        <v>11</v>
      </c>
      <c r="B14" s="121" t="s">
        <v>461</v>
      </c>
      <c r="C14" s="113" t="s">
        <v>462</v>
      </c>
      <c r="D14" s="113" t="s">
        <v>1009</v>
      </c>
      <c r="E14" s="130" t="s">
        <v>539</v>
      </c>
      <c r="F14" s="116" t="s">
        <v>546</v>
      </c>
      <c r="G14" s="128" t="s">
        <v>501</v>
      </c>
      <c r="H14" s="96" t="s">
        <v>43</v>
      </c>
      <c r="I14" s="96" t="s">
        <v>45</v>
      </c>
      <c r="J14" s="51" t="s">
        <v>48</v>
      </c>
      <c r="K14" s="70" t="s">
        <v>27</v>
      </c>
      <c r="L14" s="54" t="s">
        <v>44</v>
      </c>
    </row>
    <row r="15" spans="1:12" hidden="1" x14ac:dyDescent="0.2">
      <c r="A15" s="2">
        <f t="shared" si="0"/>
        <v>12</v>
      </c>
      <c r="B15" s="121" t="s">
        <v>461</v>
      </c>
      <c r="C15" s="113" t="s">
        <v>462</v>
      </c>
      <c r="D15" s="113" t="s">
        <v>1009</v>
      </c>
      <c r="E15" s="127" t="s">
        <v>540</v>
      </c>
      <c r="F15" s="116" t="s">
        <v>563</v>
      </c>
      <c r="G15" s="128" t="s">
        <v>502</v>
      </c>
      <c r="H15" s="96" t="s">
        <v>43</v>
      </c>
      <c r="I15" s="96" t="s">
        <v>45</v>
      </c>
      <c r="J15" s="51" t="s">
        <v>48</v>
      </c>
      <c r="K15" s="70" t="s">
        <v>27</v>
      </c>
      <c r="L15" s="54" t="s">
        <v>44</v>
      </c>
    </row>
    <row r="16" spans="1:12" hidden="1" x14ac:dyDescent="0.2">
      <c r="A16" s="2">
        <f t="shared" si="0"/>
        <v>13</v>
      </c>
      <c r="B16" s="121" t="s">
        <v>461</v>
      </c>
      <c r="C16" s="113" t="s">
        <v>462</v>
      </c>
      <c r="D16" s="113" t="s">
        <v>1009</v>
      </c>
      <c r="E16" s="127" t="s">
        <v>540</v>
      </c>
      <c r="F16" s="116" t="s">
        <v>564</v>
      </c>
      <c r="G16" s="128" t="s">
        <v>504</v>
      </c>
      <c r="H16" s="96" t="s">
        <v>43</v>
      </c>
      <c r="I16" s="96" t="s">
        <v>45</v>
      </c>
      <c r="J16" s="51" t="s">
        <v>48</v>
      </c>
      <c r="K16" s="70" t="s">
        <v>27</v>
      </c>
      <c r="L16" s="54" t="s">
        <v>44</v>
      </c>
    </row>
    <row r="17" spans="1:12" hidden="1" x14ac:dyDescent="0.2">
      <c r="A17" s="2">
        <f t="shared" si="0"/>
        <v>14</v>
      </c>
      <c r="B17" s="121" t="s">
        <v>461</v>
      </c>
      <c r="C17" s="113" t="s">
        <v>462</v>
      </c>
      <c r="D17" s="113" t="s">
        <v>1009</v>
      </c>
      <c r="E17" s="127" t="s">
        <v>540</v>
      </c>
      <c r="F17" s="116" t="s">
        <v>565</v>
      </c>
      <c r="G17" s="128" t="s">
        <v>505</v>
      </c>
      <c r="H17" s="96" t="s">
        <v>43</v>
      </c>
      <c r="I17" s="96" t="s">
        <v>45</v>
      </c>
      <c r="J17" s="51" t="s">
        <v>48</v>
      </c>
      <c r="K17" s="70" t="s">
        <v>27</v>
      </c>
      <c r="L17" s="54" t="s">
        <v>44</v>
      </c>
    </row>
    <row r="18" spans="1:12" hidden="1" x14ac:dyDescent="0.2">
      <c r="A18" s="2">
        <f t="shared" si="0"/>
        <v>15</v>
      </c>
      <c r="B18" s="121" t="s">
        <v>461</v>
      </c>
      <c r="C18" s="113" t="s">
        <v>462</v>
      </c>
      <c r="D18" s="113" t="s">
        <v>1009</v>
      </c>
      <c r="E18" s="127" t="s">
        <v>540</v>
      </c>
      <c r="F18" s="116" t="s">
        <v>566</v>
      </c>
      <c r="G18" s="128" t="s">
        <v>506</v>
      </c>
      <c r="H18" s="96" t="s">
        <v>43</v>
      </c>
      <c r="I18" s="96" t="s">
        <v>45</v>
      </c>
      <c r="J18" s="51" t="s">
        <v>48</v>
      </c>
      <c r="K18" s="70" t="s">
        <v>27</v>
      </c>
      <c r="L18" s="54" t="s">
        <v>44</v>
      </c>
    </row>
    <row r="19" spans="1:12" hidden="1" x14ac:dyDescent="0.2">
      <c r="A19" s="2">
        <f t="shared" si="0"/>
        <v>16</v>
      </c>
      <c r="B19" s="121" t="s">
        <v>461</v>
      </c>
      <c r="C19" s="113" t="s">
        <v>462</v>
      </c>
      <c r="D19" s="113" t="s">
        <v>1009</v>
      </c>
      <c r="E19" s="127" t="s">
        <v>540</v>
      </c>
      <c r="F19" s="116" t="s">
        <v>567</v>
      </c>
      <c r="G19" s="128" t="s">
        <v>507</v>
      </c>
      <c r="H19" s="96" t="s">
        <v>43</v>
      </c>
      <c r="I19" s="96" t="s">
        <v>45</v>
      </c>
      <c r="J19" s="51" t="s">
        <v>48</v>
      </c>
      <c r="K19" s="70" t="s">
        <v>27</v>
      </c>
      <c r="L19" s="54" t="s">
        <v>44</v>
      </c>
    </row>
    <row r="20" spans="1:12" hidden="1" x14ac:dyDescent="0.2">
      <c r="A20" s="2">
        <f t="shared" si="0"/>
        <v>17</v>
      </c>
      <c r="B20" s="121" t="s">
        <v>461</v>
      </c>
      <c r="C20" s="113" t="s">
        <v>462</v>
      </c>
      <c r="D20" s="113" t="s">
        <v>1009</v>
      </c>
      <c r="E20" s="127" t="s">
        <v>540</v>
      </c>
      <c r="F20" s="116" t="s">
        <v>568</v>
      </c>
      <c r="G20" s="128" t="s">
        <v>510</v>
      </c>
      <c r="H20" s="96" t="s">
        <v>43</v>
      </c>
      <c r="I20" s="96" t="s">
        <v>45</v>
      </c>
      <c r="J20" s="51" t="s">
        <v>48</v>
      </c>
      <c r="K20" s="70" t="s">
        <v>27</v>
      </c>
      <c r="L20" s="54" t="s">
        <v>44</v>
      </c>
    </row>
    <row r="21" spans="1:12" hidden="1" x14ac:dyDescent="0.2">
      <c r="A21" s="2">
        <f t="shared" si="0"/>
        <v>18</v>
      </c>
      <c r="B21" s="121" t="s">
        <v>461</v>
      </c>
      <c r="C21" s="113" t="s">
        <v>462</v>
      </c>
      <c r="D21" s="113" t="s">
        <v>1009</v>
      </c>
      <c r="E21" s="127" t="s">
        <v>540</v>
      </c>
      <c r="F21" s="116" t="s">
        <v>647</v>
      </c>
      <c r="G21" s="102" t="s">
        <v>645</v>
      </c>
      <c r="H21" s="96" t="s">
        <v>43</v>
      </c>
      <c r="I21" s="96" t="s">
        <v>45</v>
      </c>
      <c r="J21" s="51" t="s">
        <v>48</v>
      </c>
      <c r="K21" s="70" t="s">
        <v>27</v>
      </c>
      <c r="L21" s="54" t="s">
        <v>44</v>
      </c>
    </row>
    <row r="22" spans="1:12" hidden="1" x14ac:dyDescent="0.2">
      <c r="A22" s="2">
        <f t="shared" si="0"/>
        <v>19</v>
      </c>
      <c r="B22" s="121" t="s">
        <v>461</v>
      </c>
      <c r="C22" s="113" t="s">
        <v>462</v>
      </c>
      <c r="D22" s="113" t="s">
        <v>1009</v>
      </c>
      <c r="E22" s="127" t="s">
        <v>540</v>
      </c>
      <c r="F22" s="116" t="s">
        <v>651</v>
      </c>
      <c r="G22" s="128" t="s">
        <v>504</v>
      </c>
      <c r="H22" s="96" t="s">
        <v>43</v>
      </c>
      <c r="I22" s="96" t="s">
        <v>45</v>
      </c>
      <c r="J22" s="51" t="s">
        <v>407</v>
      </c>
      <c r="K22" s="70" t="s">
        <v>6</v>
      </c>
      <c r="L22" s="54" t="s">
        <v>6</v>
      </c>
    </row>
    <row r="23" spans="1:12" hidden="1" x14ac:dyDescent="0.2">
      <c r="A23" s="2">
        <f t="shared" si="0"/>
        <v>20</v>
      </c>
      <c r="B23" s="121" t="s">
        <v>461</v>
      </c>
      <c r="C23" s="113" t="s">
        <v>462</v>
      </c>
      <c r="D23" s="113" t="s">
        <v>1009</v>
      </c>
      <c r="E23" s="127" t="s">
        <v>540</v>
      </c>
      <c r="F23" s="116" t="s">
        <v>569</v>
      </c>
      <c r="G23" s="128" t="s">
        <v>503</v>
      </c>
      <c r="H23" s="96" t="s">
        <v>43</v>
      </c>
      <c r="I23" s="96" t="s">
        <v>46</v>
      </c>
      <c r="J23" s="51" t="s">
        <v>48</v>
      </c>
      <c r="K23" s="70" t="s">
        <v>27</v>
      </c>
      <c r="L23" s="54" t="s">
        <v>44</v>
      </c>
    </row>
    <row r="24" spans="1:12" hidden="1" x14ac:dyDescent="0.2">
      <c r="A24" s="2">
        <f t="shared" si="0"/>
        <v>21</v>
      </c>
      <c r="B24" s="121" t="s">
        <v>461</v>
      </c>
      <c r="C24" s="113" t="s">
        <v>462</v>
      </c>
      <c r="D24" s="113" t="s">
        <v>1009</v>
      </c>
      <c r="E24" s="127" t="s">
        <v>540</v>
      </c>
      <c r="F24" s="116" t="s">
        <v>570</v>
      </c>
      <c r="G24" s="128" t="s">
        <v>508</v>
      </c>
      <c r="H24" s="96" t="s">
        <v>135</v>
      </c>
      <c r="I24" s="96" t="s">
        <v>45</v>
      </c>
      <c r="J24" s="51" t="s">
        <v>48</v>
      </c>
      <c r="K24" s="70" t="s">
        <v>27</v>
      </c>
      <c r="L24" s="54" t="s">
        <v>44</v>
      </c>
    </row>
    <row r="25" spans="1:12" hidden="1" x14ac:dyDescent="0.2">
      <c r="A25" s="2">
        <f t="shared" si="0"/>
        <v>22</v>
      </c>
      <c r="B25" s="121" t="s">
        <v>461</v>
      </c>
      <c r="C25" s="113" t="s">
        <v>462</v>
      </c>
      <c r="D25" s="113" t="s">
        <v>1009</v>
      </c>
      <c r="E25" s="127" t="s">
        <v>540</v>
      </c>
      <c r="F25" s="116" t="s">
        <v>571</v>
      </c>
      <c r="G25" s="128" t="s">
        <v>509</v>
      </c>
      <c r="H25" s="96" t="s">
        <v>135</v>
      </c>
      <c r="I25" s="96" t="s">
        <v>45</v>
      </c>
      <c r="J25" s="51" t="s">
        <v>48</v>
      </c>
      <c r="K25" s="70" t="s">
        <v>27</v>
      </c>
      <c r="L25" s="54" t="s">
        <v>44</v>
      </c>
    </row>
    <row r="26" spans="1:12" hidden="1" x14ac:dyDescent="0.2">
      <c r="A26" s="2">
        <f t="shared" si="0"/>
        <v>23</v>
      </c>
      <c r="B26" s="121" t="s">
        <v>408</v>
      </c>
      <c r="C26" s="113" t="s">
        <v>463</v>
      </c>
      <c r="D26" s="113" t="s">
        <v>1009</v>
      </c>
      <c r="E26" s="130" t="s">
        <v>539</v>
      </c>
      <c r="F26" s="116" t="s">
        <v>572</v>
      </c>
      <c r="G26" s="128" t="s">
        <v>409</v>
      </c>
      <c r="H26" s="96" t="s">
        <v>134</v>
      </c>
      <c r="I26" s="96" t="s">
        <v>45</v>
      </c>
      <c r="J26" s="51" t="s">
        <v>48</v>
      </c>
      <c r="K26" s="70" t="s">
        <v>27</v>
      </c>
      <c r="L26" s="54" t="s">
        <v>44</v>
      </c>
    </row>
    <row r="27" spans="1:12" hidden="1" x14ac:dyDescent="0.2">
      <c r="A27" s="2">
        <f t="shared" si="0"/>
        <v>24</v>
      </c>
      <c r="B27" s="121" t="s">
        <v>408</v>
      </c>
      <c r="C27" s="113" t="s">
        <v>463</v>
      </c>
      <c r="D27" s="113" t="s">
        <v>1009</v>
      </c>
      <c r="E27" s="127" t="s">
        <v>540</v>
      </c>
      <c r="F27" s="116" t="s">
        <v>573</v>
      </c>
      <c r="G27" s="128" t="s">
        <v>410</v>
      </c>
      <c r="H27" s="96" t="s">
        <v>134</v>
      </c>
      <c r="I27" s="96" t="s">
        <v>45</v>
      </c>
      <c r="J27" s="51" t="s">
        <v>48</v>
      </c>
      <c r="K27" s="70" t="s">
        <v>27</v>
      </c>
      <c r="L27" s="54" t="s">
        <v>44</v>
      </c>
    </row>
    <row r="28" spans="1:12" hidden="1" x14ac:dyDescent="0.2">
      <c r="A28" s="2">
        <f t="shared" si="0"/>
        <v>25</v>
      </c>
      <c r="B28" s="121" t="s">
        <v>408</v>
      </c>
      <c r="C28" s="113" t="s">
        <v>463</v>
      </c>
      <c r="D28" s="113" t="s">
        <v>1009</v>
      </c>
      <c r="E28" s="130" t="s">
        <v>539</v>
      </c>
      <c r="F28" s="116" t="s">
        <v>574</v>
      </c>
      <c r="G28" s="128" t="s">
        <v>411</v>
      </c>
      <c r="H28" s="96" t="s">
        <v>134</v>
      </c>
      <c r="I28" s="96" t="s">
        <v>45</v>
      </c>
      <c r="J28" s="51" t="s">
        <v>48</v>
      </c>
      <c r="K28" s="70" t="s">
        <v>27</v>
      </c>
      <c r="L28" s="54" t="s">
        <v>44</v>
      </c>
    </row>
    <row r="29" spans="1:12" hidden="1" x14ac:dyDescent="0.2">
      <c r="A29" s="2">
        <f t="shared" si="0"/>
        <v>26</v>
      </c>
      <c r="B29" s="121" t="s">
        <v>408</v>
      </c>
      <c r="C29" s="113" t="s">
        <v>463</v>
      </c>
      <c r="D29" s="113" t="s">
        <v>1009</v>
      </c>
      <c r="E29" s="127" t="s">
        <v>540</v>
      </c>
      <c r="F29" s="116" t="s">
        <v>575</v>
      </c>
      <c r="G29" s="128" t="s">
        <v>416</v>
      </c>
      <c r="H29" s="96" t="s">
        <v>134</v>
      </c>
      <c r="I29" s="96" t="s">
        <v>45</v>
      </c>
      <c r="J29" s="51" t="s">
        <v>48</v>
      </c>
      <c r="K29" s="70" t="s">
        <v>27</v>
      </c>
      <c r="L29" s="54" t="s">
        <v>44</v>
      </c>
    </row>
    <row r="30" spans="1:12" hidden="1" x14ac:dyDescent="0.2">
      <c r="A30" s="2">
        <f t="shared" si="0"/>
        <v>27</v>
      </c>
      <c r="B30" s="121" t="s">
        <v>408</v>
      </c>
      <c r="C30" s="113" t="s">
        <v>463</v>
      </c>
      <c r="D30" s="113" t="s">
        <v>1009</v>
      </c>
      <c r="E30" s="130" t="s">
        <v>539</v>
      </c>
      <c r="F30" s="116" t="s">
        <v>576</v>
      </c>
      <c r="G30" s="128" t="s">
        <v>417</v>
      </c>
      <c r="H30" s="96" t="s">
        <v>134</v>
      </c>
      <c r="I30" s="96" t="s">
        <v>45</v>
      </c>
      <c r="J30" s="51" t="s">
        <v>48</v>
      </c>
      <c r="K30" s="70" t="s">
        <v>27</v>
      </c>
      <c r="L30" s="54" t="s">
        <v>44</v>
      </c>
    </row>
    <row r="31" spans="1:12" hidden="1" x14ac:dyDescent="0.2">
      <c r="A31" s="2">
        <f t="shared" si="0"/>
        <v>28</v>
      </c>
      <c r="B31" s="121" t="s">
        <v>408</v>
      </c>
      <c r="C31" s="113" t="s">
        <v>463</v>
      </c>
      <c r="D31" s="113" t="s">
        <v>1009</v>
      </c>
      <c r="E31" s="130" t="s">
        <v>539</v>
      </c>
      <c r="F31" s="116" t="s">
        <v>577</v>
      </c>
      <c r="G31" s="128" t="s">
        <v>413</v>
      </c>
      <c r="H31" s="96" t="s">
        <v>134</v>
      </c>
      <c r="I31" s="96" t="s">
        <v>46</v>
      </c>
      <c r="J31" s="51" t="s">
        <v>48</v>
      </c>
      <c r="K31" s="70" t="s">
        <v>27</v>
      </c>
      <c r="L31" s="54" t="s">
        <v>44</v>
      </c>
    </row>
    <row r="32" spans="1:12" hidden="1" x14ac:dyDescent="0.2">
      <c r="A32" s="2">
        <f t="shared" si="0"/>
        <v>29</v>
      </c>
      <c r="B32" s="121" t="s">
        <v>408</v>
      </c>
      <c r="C32" s="113" t="s">
        <v>463</v>
      </c>
      <c r="D32" s="113" t="s">
        <v>1009</v>
      </c>
      <c r="E32" s="130" t="s">
        <v>539</v>
      </c>
      <c r="F32" s="116" t="s">
        <v>578</v>
      </c>
      <c r="G32" s="128" t="s">
        <v>421</v>
      </c>
      <c r="H32" s="96" t="s">
        <v>134</v>
      </c>
      <c r="I32" s="96" t="s">
        <v>46</v>
      </c>
      <c r="J32" s="51" t="s">
        <v>48</v>
      </c>
      <c r="K32" s="70" t="s">
        <v>27</v>
      </c>
      <c r="L32" s="54" t="s">
        <v>44</v>
      </c>
    </row>
    <row r="33" spans="1:12" hidden="1" x14ac:dyDescent="0.2">
      <c r="A33" s="2">
        <f t="shared" si="0"/>
        <v>30</v>
      </c>
      <c r="B33" s="121" t="s">
        <v>408</v>
      </c>
      <c r="C33" s="113" t="s">
        <v>463</v>
      </c>
      <c r="D33" s="113" t="s">
        <v>1009</v>
      </c>
      <c r="E33" s="127" t="s">
        <v>540</v>
      </c>
      <c r="F33" s="116" t="s">
        <v>579</v>
      </c>
      <c r="G33" s="128" t="s">
        <v>412</v>
      </c>
      <c r="H33" s="96" t="s">
        <v>43</v>
      </c>
      <c r="I33" s="96" t="s">
        <v>45</v>
      </c>
      <c r="J33" s="51" t="s">
        <v>48</v>
      </c>
      <c r="K33" s="70" t="s">
        <v>27</v>
      </c>
      <c r="L33" s="54" t="s">
        <v>44</v>
      </c>
    </row>
    <row r="34" spans="1:12" hidden="1" x14ac:dyDescent="0.2">
      <c r="A34" s="2">
        <f t="shared" si="0"/>
        <v>31</v>
      </c>
      <c r="B34" s="121" t="s">
        <v>408</v>
      </c>
      <c r="C34" s="113" t="s">
        <v>463</v>
      </c>
      <c r="D34" s="113" t="s">
        <v>1009</v>
      </c>
      <c r="E34" s="127" t="s">
        <v>540</v>
      </c>
      <c r="F34" s="116" t="s">
        <v>580</v>
      </c>
      <c r="G34" s="128" t="s">
        <v>414</v>
      </c>
      <c r="H34" s="96" t="s">
        <v>43</v>
      </c>
      <c r="I34" s="96" t="s">
        <v>45</v>
      </c>
      <c r="J34" s="51" t="s">
        <v>48</v>
      </c>
      <c r="K34" s="70" t="s">
        <v>27</v>
      </c>
      <c r="L34" s="54" t="s">
        <v>44</v>
      </c>
    </row>
    <row r="35" spans="1:12" hidden="1" x14ac:dyDescent="0.2">
      <c r="A35" s="2">
        <f t="shared" si="0"/>
        <v>32</v>
      </c>
      <c r="B35" s="121" t="s">
        <v>408</v>
      </c>
      <c r="C35" s="113" t="s">
        <v>463</v>
      </c>
      <c r="D35" s="113" t="s">
        <v>1009</v>
      </c>
      <c r="E35" s="127" t="s">
        <v>540</v>
      </c>
      <c r="F35" s="116" t="s">
        <v>547</v>
      </c>
      <c r="G35" s="128" t="s">
        <v>418</v>
      </c>
      <c r="H35" s="96" t="s">
        <v>43</v>
      </c>
      <c r="I35" s="96" t="s">
        <v>45</v>
      </c>
      <c r="J35" s="51" t="s">
        <v>48</v>
      </c>
      <c r="K35" s="70" t="s">
        <v>27</v>
      </c>
      <c r="L35" s="54" t="s">
        <v>44</v>
      </c>
    </row>
    <row r="36" spans="1:12" hidden="1" x14ac:dyDescent="0.2">
      <c r="A36" s="2">
        <f t="shared" si="0"/>
        <v>33</v>
      </c>
      <c r="B36" s="121" t="s">
        <v>408</v>
      </c>
      <c r="C36" s="113" t="s">
        <v>463</v>
      </c>
      <c r="D36" s="113" t="s">
        <v>1009</v>
      </c>
      <c r="E36" s="127" t="s">
        <v>540</v>
      </c>
      <c r="F36" s="116" t="s">
        <v>581</v>
      </c>
      <c r="G36" s="128" t="s">
        <v>419</v>
      </c>
      <c r="H36" s="96" t="s">
        <v>43</v>
      </c>
      <c r="I36" s="96" t="s">
        <v>45</v>
      </c>
      <c r="J36" s="51" t="s">
        <v>48</v>
      </c>
      <c r="K36" s="70" t="s">
        <v>27</v>
      </c>
      <c r="L36" s="54" t="s">
        <v>44</v>
      </c>
    </row>
    <row r="37" spans="1:12" hidden="1" x14ac:dyDescent="0.2">
      <c r="A37" s="2">
        <f t="shared" si="0"/>
        <v>34</v>
      </c>
      <c r="B37" s="121" t="s">
        <v>408</v>
      </c>
      <c r="C37" s="113" t="s">
        <v>463</v>
      </c>
      <c r="D37" s="113" t="s">
        <v>1009</v>
      </c>
      <c r="E37" s="130" t="s">
        <v>539</v>
      </c>
      <c r="F37" s="116" t="s">
        <v>582</v>
      </c>
      <c r="G37" s="128" t="s">
        <v>420</v>
      </c>
      <c r="H37" s="96" t="s">
        <v>43</v>
      </c>
      <c r="I37" s="96" t="s">
        <v>45</v>
      </c>
      <c r="J37" s="51" t="s">
        <v>48</v>
      </c>
      <c r="K37" s="70" t="s">
        <v>27</v>
      </c>
      <c r="L37" s="54" t="s">
        <v>44</v>
      </c>
    </row>
    <row r="38" spans="1:12" hidden="1" x14ac:dyDescent="0.2">
      <c r="A38" s="2">
        <f t="shared" si="0"/>
        <v>35</v>
      </c>
      <c r="B38" s="121" t="s">
        <v>408</v>
      </c>
      <c r="C38" s="113" t="s">
        <v>463</v>
      </c>
      <c r="D38" s="113" t="s">
        <v>1009</v>
      </c>
      <c r="E38" s="127" t="s">
        <v>540</v>
      </c>
      <c r="F38" s="116" t="s">
        <v>583</v>
      </c>
      <c r="G38" s="128" t="s">
        <v>415</v>
      </c>
      <c r="H38" s="96" t="s">
        <v>135</v>
      </c>
      <c r="I38" s="96" t="s">
        <v>45</v>
      </c>
      <c r="J38" s="51" t="s">
        <v>48</v>
      </c>
      <c r="K38" s="70" t="s">
        <v>27</v>
      </c>
      <c r="L38" s="54" t="s">
        <v>44</v>
      </c>
    </row>
    <row r="39" spans="1:12" hidden="1" x14ac:dyDescent="0.2">
      <c r="A39" s="2">
        <f t="shared" si="0"/>
        <v>36</v>
      </c>
      <c r="B39" s="121" t="s">
        <v>422</v>
      </c>
      <c r="C39" s="113" t="s">
        <v>423</v>
      </c>
      <c r="D39" s="113" t="s">
        <v>1009</v>
      </c>
      <c r="E39" s="127" t="s">
        <v>540</v>
      </c>
      <c r="F39" s="116" t="s">
        <v>584</v>
      </c>
      <c r="G39" s="128" t="s">
        <v>429</v>
      </c>
      <c r="H39" s="96" t="s">
        <v>134</v>
      </c>
      <c r="I39" s="96" t="s">
        <v>45</v>
      </c>
      <c r="J39" s="51" t="s">
        <v>48</v>
      </c>
      <c r="K39" s="70" t="s">
        <v>27</v>
      </c>
      <c r="L39" s="54" t="s">
        <v>44</v>
      </c>
    </row>
    <row r="40" spans="1:12" hidden="1" x14ac:dyDescent="0.2">
      <c r="A40" s="2">
        <f t="shared" si="0"/>
        <v>37</v>
      </c>
      <c r="B40" s="121" t="s">
        <v>422</v>
      </c>
      <c r="C40" s="113" t="s">
        <v>423</v>
      </c>
      <c r="D40" s="113" t="s">
        <v>1009</v>
      </c>
      <c r="E40" s="127" t="s">
        <v>540</v>
      </c>
      <c r="F40" s="116" t="s">
        <v>585</v>
      </c>
      <c r="G40" s="128" t="s">
        <v>430</v>
      </c>
      <c r="H40" s="96" t="s">
        <v>134</v>
      </c>
      <c r="I40" s="96" t="s">
        <v>45</v>
      </c>
      <c r="J40" s="51" t="s">
        <v>48</v>
      </c>
      <c r="K40" s="70" t="s">
        <v>27</v>
      </c>
      <c r="L40" s="54" t="s">
        <v>44</v>
      </c>
    </row>
    <row r="41" spans="1:12" hidden="1" x14ac:dyDescent="0.2">
      <c r="A41" s="2">
        <f t="shared" si="0"/>
        <v>38</v>
      </c>
      <c r="B41" s="121" t="s">
        <v>422</v>
      </c>
      <c r="C41" s="113" t="s">
        <v>423</v>
      </c>
      <c r="D41" s="113" t="s">
        <v>1009</v>
      </c>
      <c r="E41" s="127" t="s">
        <v>540</v>
      </c>
      <c r="F41" s="116" t="s">
        <v>586</v>
      </c>
      <c r="G41" s="128" t="s">
        <v>424</v>
      </c>
      <c r="H41" s="96" t="s">
        <v>43</v>
      </c>
      <c r="I41" s="96" t="s">
        <v>45</v>
      </c>
      <c r="J41" s="51" t="s">
        <v>48</v>
      </c>
      <c r="K41" s="70" t="s">
        <v>27</v>
      </c>
      <c r="L41" s="54" t="s">
        <v>44</v>
      </c>
    </row>
    <row r="42" spans="1:12" hidden="1" x14ac:dyDescent="0.2">
      <c r="A42" s="2">
        <f t="shared" si="0"/>
        <v>39</v>
      </c>
      <c r="B42" s="121" t="s">
        <v>422</v>
      </c>
      <c r="C42" s="113" t="s">
        <v>423</v>
      </c>
      <c r="D42" s="113" t="s">
        <v>1009</v>
      </c>
      <c r="E42" s="127" t="s">
        <v>540</v>
      </c>
      <c r="F42" s="116" t="s">
        <v>587</v>
      </c>
      <c r="G42" s="128" t="s">
        <v>425</v>
      </c>
      <c r="H42" s="96" t="s">
        <v>43</v>
      </c>
      <c r="I42" s="96" t="s">
        <v>45</v>
      </c>
      <c r="J42" s="51" t="s">
        <v>48</v>
      </c>
      <c r="K42" s="70" t="s">
        <v>27</v>
      </c>
      <c r="L42" s="54" t="s">
        <v>44</v>
      </c>
    </row>
    <row r="43" spans="1:12" hidden="1" x14ac:dyDescent="0.2">
      <c r="A43" s="2">
        <f t="shared" si="0"/>
        <v>40</v>
      </c>
      <c r="B43" s="121" t="s">
        <v>422</v>
      </c>
      <c r="C43" s="113" t="s">
        <v>423</v>
      </c>
      <c r="D43" s="113" t="s">
        <v>1009</v>
      </c>
      <c r="E43" s="130" t="s">
        <v>539</v>
      </c>
      <c r="F43" s="116" t="s">
        <v>588</v>
      </c>
      <c r="G43" s="128" t="s">
        <v>426</v>
      </c>
      <c r="H43" s="96" t="s">
        <v>43</v>
      </c>
      <c r="I43" s="96" t="s">
        <v>45</v>
      </c>
      <c r="J43" s="51" t="s">
        <v>48</v>
      </c>
      <c r="K43" s="70" t="s">
        <v>27</v>
      </c>
      <c r="L43" s="54" t="s">
        <v>44</v>
      </c>
    </row>
    <row r="44" spans="1:12" hidden="1" x14ac:dyDescent="0.2">
      <c r="A44" s="2">
        <f t="shared" si="0"/>
        <v>41</v>
      </c>
      <c r="B44" s="121" t="s">
        <v>422</v>
      </c>
      <c r="C44" s="113" t="s">
        <v>423</v>
      </c>
      <c r="D44" s="113" t="s">
        <v>1009</v>
      </c>
      <c r="E44" s="127" t="s">
        <v>540</v>
      </c>
      <c r="F44" s="116" t="s">
        <v>589</v>
      </c>
      <c r="G44" s="128" t="s">
        <v>427</v>
      </c>
      <c r="H44" s="96" t="s">
        <v>43</v>
      </c>
      <c r="I44" s="96" t="s">
        <v>45</v>
      </c>
      <c r="J44" s="51" t="s">
        <v>48</v>
      </c>
      <c r="K44" s="70" t="s">
        <v>27</v>
      </c>
      <c r="L44" s="54" t="s">
        <v>44</v>
      </c>
    </row>
    <row r="45" spans="1:12" ht="12" hidden="1" customHeight="1" x14ac:dyDescent="0.2">
      <c r="A45" s="2">
        <f t="shared" si="0"/>
        <v>42</v>
      </c>
      <c r="B45" s="121" t="s">
        <v>422</v>
      </c>
      <c r="C45" s="113" t="s">
        <v>423</v>
      </c>
      <c r="D45" s="113" t="s">
        <v>1009</v>
      </c>
      <c r="E45" s="130" t="s">
        <v>539</v>
      </c>
      <c r="F45" s="116" t="s">
        <v>548</v>
      </c>
      <c r="G45" s="128" t="s">
        <v>428</v>
      </c>
      <c r="H45" s="96" t="s">
        <v>43</v>
      </c>
      <c r="I45" s="96" t="s">
        <v>45</v>
      </c>
      <c r="J45" s="51" t="s">
        <v>48</v>
      </c>
      <c r="K45" s="70" t="s">
        <v>27</v>
      </c>
      <c r="L45" s="54" t="s">
        <v>44</v>
      </c>
    </row>
    <row r="46" spans="1:12" hidden="1" x14ac:dyDescent="0.2">
      <c r="A46" s="2">
        <f t="shared" si="0"/>
        <v>43</v>
      </c>
      <c r="B46" s="121" t="s">
        <v>431</v>
      </c>
      <c r="C46" s="113" t="s">
        <v>432</v>
      </c>
      <c r="D46" s="113" t="s">
        <v>1009</v>
      </c>
      <c r="E46" s="130" t="s">
        <v>539</v>
      </c>
      <c r="F46" s="116" t="s">
        <v>590</v>
      </c>
      <c r="G46" s="128" t="s">
        <v>433</v>
      </c>
      <c r="H46" s="96" t="s">
        <v>134</v>
      </c>
      <c r="I46" s="96" t="s">
        <v>45</v>
      </c>
      <c r="J46" s="51" t="s">
        <v>48</v>
      </c>
      <c r="K46" s="70" t="s">
        <v>27</v>
      </c>
      <c r="L46" s="54" t="s">
        <v>44</v>
      </c>
    </row>
    <row r="47" spans="1:12" hidden="1" x14ac:dyDescent="0.2">
      <c r="A47" s="2">
        <f t="shared" si="0"/>
        <v>44</v>
      </c>
      <c r="B47" s="121" t="s">
        <v>431</v>
      </c>
      <c r="C47" s="113" t="s">
        <v>432</v>
      </c>
      <c r="D47" s="113" t="s">
        <v>1009</v>
      </c>
      <c r="E47" s="127" t="s">
        <v>540</v>
      </c>
      <c r="F47" s="116" t="s">
        <v>591</v>
      </c>
      <c r="G47" s="128" t="s">
        <v>435</v>
      </c>
      <c r="H47" s="96" t="s">
        <v>134</v>
      </c>
      <c r="I47" s="96" t="s">
        <v>45</v>
      </c>
      <c r="J47" s="51" t="s">
        <v>48</v>
      </c>
      <c r="K47" s="70" t="s">
        <v>27</v>
      </c>
      <c r="L47" s="54" t="s">
        <v>44</v>
      </c>
    </row>
    <row r="48" spans="1:12" hidden="1" x14ac:dyDescent="0.2">
      <c r="A48" s="2">
        <f t="shared" si="0"/>
        <v>45</v>
      </c>
      <c r="B48" s="121" t="s">
        <v>431</v>
      </c>
      <c r="C48" s="113" t="s">
        <v>432</v>
      </c>
      <c r="D48" s="113" t="s">
        <v>1009</v>
      </c>
      <c r="E48" s="127" t="s">
        <v>540</v>
      </c>
      <c r="F48" s="116" t="s">
        <v>592</v>
      </c>
      <c r="G48" s="128" t="s">
        <v>436</v>
      </c>
      <c r="H48" s="96" t="s">
        <v>134</v>
      </c>
      <c r="I48" s="96" t="s">
        <v>45</v>
      </c>
      <c r="J48" s="51" t="s">
        <v>48</v>
      </c>
      <c r="K48" s="70" t="s">
        <v>27</v>
      </c>
      <c r="L48" s="54" t="s">
        <v>44</v>
      </c>
    </row>
    <row r="49" spans="1:12" hidden="1" x14ac:dyDescent="0.2">
      <c r="A49" s="2">
        <f t="shared" si="0"/>
        <v>46</v>
      </c>
      <c r="B49" s="121" t="s">
        <v>431</v>
      </c>
      <c r="C49" s="113" t="s">
        <v>432</v>
      </c>
      <c r="D49" s="113" t="s">
        <v>1009</v>
      </c>
      <c r="E49" s="130" t="s">
        <v>539</v>
      </c>
      <c r="F49" s="116" t="s">
        <v>593</v>
      </c>
      <c r="G49" s="128" t="s">
        <v>434</v>
      </c>
      <c r="H49" s="96" t="s">
        <v>43</v>
      </c>
      <c r="I49" s="96" t="s">
        <v>45</v>
      </c>
      <c r="J49" s="51" t="s">
        <v>48</v>
      </c>
      <c r="K49" s="70" t="s">
        <v>27</v>
      </c>
      <c r="L49" s="54" t="s">
        <v>44</v>
      </c>
    </row>
    <row r="50" spans="1:12" hidden="1" x14ac:dyDescent="0.2">
      <c r="A50" s="2">
        <f t="shared" si="0"/>
        <v>47</v>
      </c>
      <c r="B50" s="121" t="s">
        <v>431</v>
      </c>
      <c r="C50" s="113" t="s">
        <v>432</v>
      </c>
      <c r="D50" s="113" t="s">
        <v>1009</v>
      </c>
      <c r="E50" s="127" t="s">
        <v>540</v>
      </c>
      <c r="F50" s="116" t="s">
        <v>594</v>
      </c>
      <c r="G50" s="128" t="s">
        <v>437</v>
      </c>
      <c r="H50" s="96" t="s">
        <v>43</v>
      </c>
      <c r="I50" s="96" t="s">
        <v>45</v>
      </c>
      <c r="J50" s="51" t="s">
        <v>48</v>
      </c>
      <c r="K50" s="70" t="s">
        <v>27</v>
      </c>
      <c r="L50" s="54" t="s">
        <v>44</v>
      </c>
    </row>
    <row r="51" spans="1:12" hidden="1" x14ac:dyDescent="0.2">
      <c r="A51" s="2">
        <f t="shared" si="0"/>
        <v>48</v>
      </c>
      <c r="B51" s="121" t="s">
        <v>431</v>
      </c>
      <c r="C51" s="113" t="s">
        <v>432</v>
      </c>
      <c r="D51" s="113" t="s">
        <v>1009</v>
      </c>
      <c r="E51" s="127" t="s">
        <v>540</v>
      </c>
      <c r="F51" s="116" t="s">
        <v>595</v>
      </c>
      <c r="G51" s="128" t="s">
        <v>438</v>
      </c>
      <c r="H51" s="96" t="s">
        <v>43</v>
      </c>
      <c r="I51" s="96" t="s">
        <v>45</v>
      </c>
      <c r="J51" s="51" t="s">
        <v>48</v>
      </c>
      <c r="K51" s="70" t="s">
        <v>27</v>
      </c>
      <c r="L51" s="54" t="s">
        <v>44</v>
      </c>
    </row>
    <row r="52" spans="1:12" hidden="1" x14ac:dyDescent="0.2">
      <c r="A52" s="2">
        <f t="shared" si="0"/>
        <v>49</v>
      </c>
      <c r="B52" s="121" t="s">
        <v>431</v>
      </c>
      <c r="C52" s="113" t="s">
        <v>432</v>
      </c>
      <c r="D52" s="113" t="s">
        <v>1009</v>
      </c>
      <c r="E52" s="127" t="s">
        <v>540</v>
      </c>
      <c r="F52" s="116" t="s">
        <v>596</v>
      </c>
      <c r="G52" s="128" t="s">
        <v>439</v>
      </c>
      <c r="H52" s="96" t="s">
        <v>43</v>
      </c>
      <c r="I52" s="96" t="s">
        <v>46</v>
      </c>
      <c r="J52" s="51" t="s">
        <v>48</v>
      </c>
      <c r="K52" s="70" t="s">
        <v>27</v>
      </c>
      <c r="L52" s="54" t="s">
        <v>44</v>
      </c>
    </row>
    <row r="53" spans="1:12" hidden="1" x14ac:dyDescent="0.2">
      <c r="A53" s="2">
        <f t="shared" si="0"/>
        <v>50</v>
      </c>
      <c r="B53" s="121" t="s">
        <v>440</v>
      </c>
      <c r="C53" s="113" t="s">
        <v>441</v>
      </c>
      <c r="D53" s="113" t="s">
        <v>1009</v>
      </c>
      <c r="E53" s="127" t="s">
        <v>540</v>
      </c>
      <c r="F53" s="116" t="s">
        <v>597</v>
      </c>
      <c r="G53" s="128" t="s">
        <v>443</v>
      </c>
      <c r="H53" s="96" t="s">
        <v>134</v>
      </c>
      <c r="I53" s="96" t="s">
        <v>45</v>
      </c>
      <c r="J53" s="51" t="s">
        <v>48</v>
      </c>
      <c r="K53" s="70" t="s">
        <v>27</v>
      </c>
      <c r="L53" s="54" t="s">
        <v>44</v>
      </c>
    </row>
    <row r="54" spans="1:12" ht="12" hidden="1" customHeight="1" x14ac:dyDescent="0.2">
      <c r="A54" s="2">
        <f t="shared" si="0"/>
        <v>51</v>
      </c>
      <c r="B54" s="121" t="s">
        <v>440</v>
      </c>
      <c r="C54" s="113" t="s">
        <v>441</v>
      </c>
      <c r="D54" s="113" t="s">
        <v>1009</v>
      </c>
      <c r="E54" s="127" t="s">
        <v>540</v>
      </c>
      <c r="F54" s="116" t="s">
        <v>598</v>
      </c>
      <c r="G54" s="128" t="s">
        <v>444</v>
      </c>
      <c r="H54" s="96" t="s">
        <v>134</v>
      </c>
      <c r="I54" s="96" t="s">
        <v>45</v>
      </c>
      <c r="J54" s="51" t="s">
        <v>48</v>
      </c>
      <c r="K54" s="70" t="s">
        <v>27</v>
      </c>
      <c r="L54" s="54" t="s">
        <v>44</v>
      </c>
    </row>
    <row r="55" spans="1:12" hidden="1" x14ac:dyDescent="0.2">
      <c r="A55" s="2">
        <f t="shared" si="0"/>
        <v>52</v>
      </c>
      <c r="B55" s="121" t="s">
        <v>440</v>
      </c>
      <c r="C55" s="113" t="s">
        <v>441</v>
      </c>
      <c r="D55" s="113" t="s">
        <v>1009</v>
      </c>
      <c r="E55" s="130" t="s">
        <v>539</v>
      </c>
      <c r="F55" s="116" t="s">
        <v>549</v>
      </c>
      <c r="G55" s="128" t="s">
        <v>446</v>
      </c>
      <c r="H55" s="96" t="s">
        <v>134</v>
      </c>
      <c r="I55" s="96" t="s">
        <v>45</v>
      </c>
      <c r="J55" s="51" t="s">
        <v>48</v>
      </c>
      <c r="K55" s="70" t="s">
        <v>27</v>
      </c>
      <c r="L55" s="54" t="s">
        <v>44</v>
      </c>
    </row>
    <row r="56" spans="1:12" hidden="1" x14ac:dyDescent="0.2">
      <c r="A56" s="2">
        <f t="shared" si="0"/>
        <v>53</v>
      </c>
      <c r="B56" s="121" t="s">
        <v>440</v>
      </c>
      <c r="C56" s="113" t="s">
        <v>441</v>
      </c>
      <c r="D56" s="113" t="s">
        <v>1009</v>
      </c>
      <c r="E56" s="127" t="s">
        <v>540</v>
      </c>
      <c r="F56" s="116" t="s">
        <v>599</v>
      </c>
      <c r="G56" s="128" t="s">
        <v>448</v>
      </c>
      <c r="H56" s="96" t="s">
        <v>134</v>
      </c>
      <c r="I56" s="96" t="s">
        <v>45</v>
      </c>
      <c r="J56" s="51" t="s">
        <v>48</v>
      </c>
      <c r="K56" s="70" t="s">
        <v>27</v>
      </c>
      <c r="L56" s="54" t="s">
        <v>44</v>
      </c>
    </row>
    <row r="57" spans="1:12" hidden="1" x14ac:dyDescent="0.2">
      <c r="A57" s="2">
        <f t="shared" si="0"/>
        <v>54</v>
      </c>
      <c r="B57" s="121" t="s">
        <v>440</v>
      </c>
      <c r="C57" s="113" t="s">
        <v>441</v>
      </c>
      <c r="D57" s="113" t="s">
        <v>1009</v>
      </c>
      <c r="E57" s="127" t="s">
        <v>540</v>
      </c>
      <c r="F57" s="116" t="s">
        <v>600</v>
      </c>
      <c r="G57" s="128" t="s">
        <v>449</v>
      </c>
      <c r="H57" s="96" t="s">
        <v>134</v>
      </c>
      <c r="I57" s="96" t="s">
        <v>45</v>
      </c>
      <c r="J57" s="51" t="s">
        <v>48</v>
      </c>
      <c r="K57" s="70" t="s">
        <v>27</v>
      </c>
      <c r="L57" s="54" t="s">
        <v>44</v>
      </c>
    </row>
    <row r="58" spans="1:12" hidden="1" x14ac:dyDescent="0.2">
      <c r="A58" s="2">
        <f t="shared" si="0"/>
        <v>55</v>
      </c>
      <c r="B58" s="121" t="s">
        <v>440</v>
      </c>
      <c r="C58" s="113" t="s">
        <v>441</v>
      </c>
      <c r="D58" s="113" t="s">
        <v>1009</v>
      </c>
      <c r="E58" s="127" t="s">
        <v>540</v>
      </c>
      <c r="F58" s="116" t="s">
        <v>601</v>
      </c>
      <c r="G58" s="128" t="s">
        <v>451</v>
      </c>
      <c r="H58" s="96" t="s">
        <v>134</v>
      </c>
      <c r="I58" s="96" t="s">
        <v>45</v>
      </c>
      <c r="J58" s="51" t="s">
        <v>48</v>
      </c>
      <c r="K58" s="70" t="s">
        <v>27</v>
      </c>
      <c r="L58" s="54" t="s">
        <v>44</v>
      </c>
    </row>
    <row r="59" spans="1:12" hidden="1" x14ac:dyDescent="0.2">
      <c r="A59" s="2">
        <f t="shared" si="0"/>
        <v>56</v>
      </c>
      <c r="B59" s="121" t="s">
        <v>440</v>
      </c>
      <c r="C59" s="113" t="s">
        <v>441</v>
      </c>
      <c r="D59" s="113" t="s">
        <v>1009</v>
      </c>
      <c r="E59" s="127" t="s">
        <v>540</v>
      </c>
      <c r="F59" s="116" t="s">
        <v>602</v>
      </c>
      <c r="G59" s="128" t="s">
        <v>453</v>
      </c>
      <c r="H59" s="96" t="s">
        <v>134</v>
      </c>
      <c r="I59" s="96" t="s">
        <v>45</v>
      </c>
      <c r="J59" s="51" t="s">
        <v>48</v>
      </c>
      <c r="K59" s="70" t="s">
        <v>27</v>
      </c>
      <c r="L59" s="54" t="s">
        <v>44</v>
      </c>
    </row>
    <row r="60" spans="1:12" hidden="1" x14ac:dyDescent="0.2">
      <c r="A60" s="2">
        <f t="shared" si="0"/>
        <v>57</v>
      </c>
      <c r="B60" s="121" t="s">
        <v>440</v>
      </c>
      <c r="C60" s="113" t="s">
        <v>441</v>
      </c>
      <c r="D60" s="113" t="s">
        <v>1009</v>
      </c>
      <c r="E60" s="130" t="s">
        <v>539</v>
      </c>
      <c r="F60" s="116" t="s">
        <v>603</v>
      </c>
      <c r="G60" s="128" t="s">
        <v>450</v>
      </c>
      <c r="H60" s="96" t="s">
        <v>43</v>
      </c>
      <c r="I60" s="96" t="s">
        <v>45</v>
      </c>
      <c r="J60" s="51" t="s">
        <v>48</v>
      </c>
      <c r="K60" s="70" t="s">
        <v>27</v>
      </c>
      <c r="L60" s="54" t="s">
        <v>44</v>
      </c>
    </row>
    <row r="61" spans="1:12" hidden="1" x14ac:dyDescent="0.2">
      <c r="A61" s="2">
        <f t="shared" si="0"/>
        <v>58</v>
      </c>
      <c r="B61" s="121" t="s">
        <v>440</v>
      </c>
      <c r="C61" s="113" t="s">
        <v>441</v>
      </c>
      <c r="D61" s="113" t="s">
        <v>1009</v>
      </c>
      <c r="E61" s="127" t="s">
        <v>540</v>
      </c>
      <c r="F61" s="116" t="s">
        <v>604</v>
      </c>
      <c r="G61" s="128" t="s">
        <v>452</v>
      </c>
      <c r="H61" s="96" t="s">
        <v>43</v>
      </c>
      <c r="I61" s="96" t="s">
        <v>45</v>
      </c>
      <c r="J61" s="51" t="s">
        <v>48</v>
      </c>
      <c r="K61" s="70" t="s">
        <v>27</v>
      </c>
      <c r="L61" s="54" t="s">
        <v>44</v>
      </c>
    </row>
    <row r="62" spans="1:12" hidden="1" x14ac:dyDescent="0.2">
      <c r="A62" s="2">
        <f t="shared" si="0"/>
        <v>59</v>
      </c>
      <c r="B62" s="121" t="s">
        <v>440</v>
      </c>
      <c r="C62" s="113" t="s">
        <v>441</v>
      </c>
      <c r="D62" s="113" t="s">
        <v>1009</v>
      </c>
      <c r="E62" s="127" t="s">
        <v>540</v>
      </c>
      <c r="F62" s="116" t="s">
        <v>605</v>
      </c>
      <c r="G62" s="128" t="s">
        <v>454</v>
      </c>
      <c r="H62" s="96" t="s">
        <v>43</v>
      </c>
      <c r="I62" s="96" t="s">
        <v>45</v>
      </c>
      <c r="J62" s="51" t="s">
        <v>48</v>
      </c>
      <c r="K62" s="70" t="s">
        <v>27</v>
      </c>
      <c r="L62" s="54" t="s">
        <v>44</v>
      </c>
    </row>
    <row r="63" spans="1:12" hidden="1" x14ac:dyDescent="0.2">
      <c r="A63" s="2">
        <f t="shared" si="0"/>
        <v>60</v>
      </c>
      <c r="B63" s="121" t="s">
        <v>440</v>
      </c>
      <c r="C63" s="113" t="s">
        <v>441</v>
      </c>
      <c r="D63" s="113" t="s">
        <v>1009</v>
      </c>
      <c r="E63" s="130" t="s">
        <v>539</v>
      </c>
      <c r="F63" s="116" t="s">
        <v>606</v>
      </c>
      <c r="G63" s="128" t="s">
        <v>512</v>
      </c>
      <c r="H63" s="96" t="s">
        <v>43</v>
      </c>
      <c r="I63" s="96" t="s">
        <v>45</v>
      </c>
      <c r="J63" s="51" t="s">
        <v>48</v>
      </c>
      <c r="K63" s="70" t="s">
        <v>27</v>
      </c>
      <c r="L63" s="54" t="s">
        <v>44</v>
      </c>
    </row>
    <row r="64" spans="1:12" hidden="1" x14ac:dyDescent="0.2">
      <c r="A64" s="2">
        <f t="shared" si="0"/>
        <v>61</v>
      </c>
      <c r="B64" s="121" t="s">
        <v>440</v>
      </c>
      <c r="C64" s="113" t="s">
        <v>441</v>
      </c>
      <c r="D64" s="113" t="s">
        <v>1009</v>
      </c>
      <c r="E64" s="130" t="s">
        <v>539</v>
      </c>
      <c r="F64" s="116" t="s">
        <v>607</v>
      </c>
      <c r="G64" s="128" t="s">
        <v>513</v>
      </c>
      <c r="H64" s="96" t="s">
        <v>43</v>
      </c>
      <c r="I64" s="96" t="s">
        <v>45</v>
      </c>
      <c r="J64" s="51" t="s">
        <v>48</v>
      </c>
      <c r="K64" s="70" t="s">
        <v>27</v>
      </c>
      <c r="L64" s="54" t="s">
        <v>44</v>
      </c>
    </row>
    <row r="65" spans="1:12" hidden="1" x14ac:dyDescent="0.2">
      <c r="A65" s="2">
        <f t="shared" si="0"/>
        <v>62</v>
      </c>
      <c r="B65" s="121" t="s">
        <v>440</v>
      </c>
      <c r="C65" s="113" t="s">
        <v>441</v>
      </c>
      <c r="D65" s="113" t="s">
        <v>1009</v>
      </c>
      <c r="E65" s="130" t="s">
        <v>539</v>
      </c>
      <c r="F65" s="116" t="s">
        <v>550</v>
      </c>
      <c r="G65" s="128" t="s">
        <v>514</v>
      </c>
      <c r="H65" s="96" t="s">
        <v>43</v>
      </c>
      <c r="I65" s="96" t="s">
        <v>45</v>
      </c>
      <c r="J65" s="51" t="s">
        <v>48</v>
      </c>
      <c r="K65" s="70" t="s">
        <v>27</v>
      </c>
      <c r="L65" s="54" t="s">
        <v>44</v>
      </c>
    </row>
    <row r="66" spans="1:12" hidden="1" x14ac:dyDescent="0.2">
      <c r="A66" s="2">
        <f t="shared" si="0"/>
        <v>63</v>
      </c>
      <c r="B66" s="121" t="s">
        <v>440</v>
      </c>
      <c r="C66" s="113" t="s">
        <v>441</v>
      </c>
      <c r="D66" s="113" t="s">
        <v>1009</v>
      </c>
      <c r="E66" s="130" t="s">
        <v>539</v>
      </c>
      <c r="F66" s="116" t="s">
        <v>608</v>
      </c>
      <c r="G66" s="128" t="s">
        <v>515</v>
      </c>
      <c r="H66" s="96" t="s">
        <v>43</v>
      </c>
      <c r="I66" s="96" t="s">
        <v>45</v>
      </c>
      <c r="J66" s="51" t="s">
        <v>48</v>
      </c>
      <c r="K66" s="70" t="s">
        <v>27</v>
      </c>
      <c r="L66" s="54" t="s">
        <v>44</v>
      </c>
    </row>
    <row r="67" spans="1:12" hidden="1" x14ac:dyDescent="0.2">
      <c r="A67" s="2">
        <f t="shared" si="0"/>
        <v>64</v>
      </c>
      <c r="B67" s="121" t="s">
        <v>440</v>
      </c>
      <c r="C67" s="113" t="s">
        <v>441</v>
      </c>
      <c r="D67" s="113" t="s">
        <v>1009</v>
      </c>
      <c r="E67" s="130" t="s">
        <v>539</v>
      </c>
      <c r="F67" s="116" t="s">
        <v>609</v>
      </c>
      <c r="G67" s="128" t="s">
        <v>516</v>
      </c>
      <c r="H67" s="96" t="s">
        <v>43</v>
      </c>
      <c r="I67" s="96" t="s">
        <v>45</v>
      </c>
      <c r="J67" s="51" t="s">
        <v>48</v>
      </c>
      <c r="K67" s="70" t="s">
        <v>27</v>
      </c>
      <c r="L67" s="54" t="s">
        <v>44</v>
      </c>
    </row>
    <row r="68" spans="1:12" hidden="1" x14ac:dyDescent="0.2">
      <c r="A68" s="2">
        <f t="shared" si="0"/>
        <v>65</v>
      </c>
      <c r="B68" s="121" t="s">
        <v>440</v>
      </c>
      <c r="C68" s="113" t="s">
        <v>441</v>
      </c>
      <c r="D68" s="113" t="s">
        <v>1009</v>
      </c>
      <c r="E68" s="127" t="s">
        <v>540</v>
      </c>
      <c r="F68" s="116" t="s">
        <v>648</v>
      </c>
      <c r="G68" s="102" t="s">
        <v>646</v>
      </c>
      <c r="H68" s="96" t="s">
        <v>43</v>
      </c>
      <c r="I68" s="96" t="s">
        <v>45</v>
      </c>
      <c r="J68" s="51" t="s">
        <v>48</v>
      </c>
      <c r="K68" s="70" t="s">
        <v>27</v>
      </c>
      <c r="L68" s="54" t="s">
        <v>44</v>
      </c>
    </row>
    <row r="69" spans="1:12" hidden="1" x14ac:dyDescent="0.2">
      <c r="A69" s="2">
        <f t="shared" si="0"/>
        <v>66</v>
      </c>
      <c r="B69" s="121" t="s">
        <v>440</v>
      </c>
      <c r="C69" s="113" t="s">
        <v>441</v>
      </c>
      <c r="D69" s="113" t="s">
        <v>1009</v>
      </c>
      <c r="E69" s="127" t="s">
        <v>540</v>
      </c>
      <c r="F69" s="116" t="s">
        <v>650</v>
      </c>
      <c r="G69" s="102" t="s">
        <v>649</v>
      </c>
      <c r="H69" s="96" t="s">
        <v>43</v>
      </c>
      <c r="I69" s="96" t="s">
        <v>45</v>
      </c>
      <c r="J69" s="51" t="s">
        <v>48</v>
      </c>
      <c r="K69" s="70" t="s">
        <v>27</v>
      </c>
      <c r="L69" s="54" t="s">
        <v>44</v>
      </c>
    </row>
    <row r="70" spans="1:12" hidden="1" x14ac:dyDescent="0.2">
      <c r="A70" s="2">
        <f t="shared" ref="A70:A133" si="1">A69+1</f>
        <v>67</v>
      </c>
      <c r="B70" s="121" t="s">
        <v>440</v>
      </c>
      <c r="C70" s="113" t="s">
        <v>441</v>
      </c>
      <c r="D70" s="113" t="s">
        <v>1009</v>
      </c>
      <c r="E70" s="127" t="s">
        <v>540</v>
      </c>
      <c r="F70" s="116" t="s">
        <v>610</v>
      </c>
      <c r="G70" s="128" t="s">
        <v>445</v>
      </c>
      <c r="H70" s="96" t="s">
        <v>43</v>
      </c>
      <c r="I70" s="96" t="s">
        <v>46</v>
      </c>
      <c r="J70" s="51" t="s">
        <v>48</v>
      </c>
      <c r="K70" s="70" t="s">
        <v>27</v>
      </c>
      <c r="L70" s="54" t="s">
        <v>44</v>
      </c>
    </row>
    <row r="71" spans="1:12" hidden="1" x14ac:dyDescent="0.2">
      <c r="A71" s="2">
        <f t="shared" si="1"/>
        <v>68</v>
      </c>
      <c r="B71" s="121" t="s">
        <v>440</v>
      </c>
      <c r="C71" s="113" t="s">
        <v>441</v>
      </c>
      <c r="D71" s="113" t="s">
        <v>1009</v>
      </c>
      <c r="E71" s="127" t="s">
        <v>540</v>
      </c>
      <c r="F71" s="116" t="s">
        <v>611</v>
      </c>
      <c r="G71" s="128" t="s">
        <v>447</v>
      </c>
      <c r="H71" s="96" t="s">
        <v>43</v>
      </c>
      <c r="I71" s="96" t="s">
        <v>46</v>
      </c>
      <c r="J71" s="51" t="s">
        <v>48</v>
      </c>
      <c r="K71" s="70" t="s">
        <v>27</v>
      </c>
      <c r="L71" s="54" t="s">
        <v>44</v>
      </c>
    </row>
    <row r="72" spans="1:12" hidden="1" x14ac:dyDescent="0.2">
      <c r="A72" s="2">
        <f t="shared" si="1"/>
        <v>69</v>
      </c>
      <c r="B72" s="121" t="s">
        <v>440</v>
      </c>
      <c r="C72" s="113" t="s">
        <v>441</v>
      </c>
      <c r="D72" s="113" t="s">
        <v>1009</v>
      </c>
      <c r="E72" s="127" t="s">
        <v>540</v>
      </c>
      <c r="F72" s="116" t="s">
        <v>612</v>
      </c>
      <c r="G72" s="128" t="s">
        <v>442</v>
      </c>
      <c r="H72" s="96" t="s">
        <v>135</v>
      </c>
      <c r="I72" s="96" t="s">
        <v>45</v>
      </c>
      <c r="J72" s="51" t="s">
        <v>48</v>
      </c>
      <c r="K72" s="70" t="s">
        <v>27</v>
      </c>
      <c r="L72" s="54" t="s">
        <v>44</v>
      </c>
    </row>
    <row r="73" spans="1:12" hidden="1" x14ac:dyDescent="0.2">
      <c r="A73" s="2">
        <f t="shared" si="1"/>
        <v>70</v>
      </c>
      <c r="B73" s="121" t="s">
        <v>455</v>
      </c>
      <c r="C73" s="113" t="s">
        <v>456</v>
      </c>
      <c r="D73" s="113" t="s">
        <v>1009</v>
      </c>
      <c r="E73" s="130" t="s">
        <v>539</v>
      </c>
      <c r="F73" s="116" t="s">
        <v>613</v>
      </c>
      <c r="G73" s="128" t="s">
        <v>517</v>
      </c>
      <c r="H73" s="96" t="s">
        <v>134</v>
      </c>
      <c r="I73" s="96" t="s">
        <v>45</v>
      </c>
      <c r="J73" s="51" t="s">
        <v>48</v>
      </c>
      <c r="K73" s="70" t="s">
        <v>27</v>
      </c>
      <c r="L73" s="54" t="s">
        <v>44</v>
      </c>
    </row>
    <row r="74" spans="1:12" hidden="1" x14ac:dyDescent="0.2">
      <c r="A74" s="2">
        <f t="shared" si="1"/>
        <v>71</v>
      </c>
      <c r="B74" s="121" t="s">
        <v>455</v>
      </c>
      <c r="C74" s="113" t="s">
        <v>456</v>
      </c>
      <c r="D74" s="113" t="s">
        <v>1009</v>
      </c>
      <c r="E74" s="127" t="s">
        <v>540</v>
      </c>
      <c r="F74" s="116" t="s">
        <v>614</v>
      </c>
      <c r="G74" s="128" t="s">
        <v>518</v>
      </c>
      <c r="H74" s="96" t="s">
        <v>43</v>
      </c>
      <c r="I74" s="96" t="s">
        <v>45</v>
      </c>
      <c r="J74" s="51" t="s">
        <v>48</v>
      </c>
      <c r="K74" s="70" t="s">
        <v>27</v>
      </c>
      <c r="L74" s="54" t="s">
        <v>44</v>
      </c>
    </row>
    <row r="75" spans="1:12" hidden="1" x14ac:dyDescent="0.2">
      <c r="A75" s="2">
        <f t="shared" si="1"/>
        <v>72</v>
      </c>
      <c r="B75" s="121" t="s">
        <v>455</v>
      </c>
      <c r="C75" s="113" t="s">
        <v>456</v>
      </c>
      <c r="D75" s="113" t="s">
        <v>1009</v>
      </c>
      <c r="E75" s="127" t="s">
        <v>540</v>
      </c>
      <c r="F75" s="116" t="s">
        <v>615</v>
      </c>
      <c r="G75" s="128" t="s">
        <v>457</v>
      </c>
      <c r="H75" s="96" t="s">
        <v>135</v>
      </c>
      <c r="I75" s="96" t="s">
        <v>45</v>
      </c>
      <c r="J75" s="51" t="s">
        <v>48</v>
      </c>
      <c r="K75" s="70" t="s">
        <v>27</v>
      </c>
      <c r="L75" s="54" t="s">
        <v>44</v>
      </c>
    </row>
    <row r="76" spans="1:12" hidden="1" x14ac:dyDescent="0.2">
      <c r="A76" s="2">
        <f t="shared" si="1"/>
        <v>73</v>
      </c>
      <c r="B76" s="121" t="s">
        <v>455</v>
      </c>
      <c r="C76" s="113" t="s">
        <v>456</v>
      </c>
      <c r="D76" s="113" t="s">
        <v>1009</v>
      </c>
      <c r="E76" s="127" t="s">
        <v>540</v>
      </c>
      <c r="F76" s="116" t="s">
        <v>616</v>
      </c>
      <c r="G76" s="128" t="s">
        <v>458</v>
      </c>
      <c r="H76" s="96" t="s">
        <v>135</v>
      </c>
      <c r="I76" s="96" t="s">
        <v>45</v>
      </c>
      <c r="J76" s="51" t="s">
        <v>48</v>
      </c>
      <c r="K76" s="70" t="s">
        <v>27</v>
      </c>
      <c r="L76" s="54" t="s">
        <v>44</v>
      </c>
    </row>
    <row r="77" spans="1:12" hidden="1" x14ac:dyDescent="0.2">
      <c r="A77" s="2">
        <f t="shared" si="1"/>
        <v>74</v>
      </c>
      <c r="B77" s="121" t="s">
        <v>459</v>
      </c>
      <c r="C77" s="113" t="s">
        <v>460</v>
      </c>
      <c r="D77" s="113" t="s">
        <v>1009</v>
      </c>
      <c r="E77" s="127" t="s">
        <v>540</v>
      </c>
      <c r="F77" s="116" t="s">
        <v>551</v>
      </c>
      <c r="G77" s="128" t="s">
        <v>519</v>
      </c>
      <c r="H77" s="96" t="s">
        <v>134</v>
      </c>
      <c r="I77" s="96" t="s">
        <v>45</v>
      </c>
      <c r="J77" s="51" t="s">
        <v>48</v>
      </c>
      <c r="K77" s="70" t="s">
        <v>27</v>
      </c>
      <c r="L77" s="54" t="s">
        <v>44</v>
      </c>
    </row>
    <row r="78" spans="1:12" hidden="1" x14ac:dyDescent="0.2">
      <c r="A78" s="2">
        <f t="shared" si="1"/>
        <v>75</v>
      </c>
      <c r="B78" s="121" t="s">
        <v>459</v>
      </c>
      <c r="C78" s="113" t="s">
        <v>460</v>
      </c>
      <c r="D78" s="113" t="s">
        <v>1009</v>
      </c>
      <c r="E78" s="130" t="s">
        <v>539</v>
      </c>
      <c r="F78" s="116" t="s">
        <v>617</v>
      </c>
      <c r="G78" s="128" t="s">
        <v>520</v>
      </c>
      <c r="H78" s="96" t="s">
        <v>134</v>
      </c>
      <c r="I78" s="96" t="s">
        <v>45</v>
      </c>
      <c r="J78" s="51" t="s">
        <v>48</v>
      </c>
      <c r="K78" s="70" t="s">
        <v>27</v>
      </c>
      <c r="L78" s="54" t="s">
        <v>44</v>
      </c>
    </row>
    <row r="79" spans="1:12" hidden="1" x14ac:dyDescent="0.2">
      <c r="A79" s="2">
        <f t="shared" si="1"/>
        <v>76</v>
      </c>
      <c r="B79" s="121" t="s">
        <v>459</v>
      </c>
      <c r="C79" s="113" t="s">
        <v>460</v>
      </c>
      <c r="D79" s="113" t="s">
        <v>1009</v>
      </c>
      <c r="E79" s="130" t="s">
        <v>539</v>
      </c>
      <c r="F79" s="116" t="s">
        <v>618</v>
      </c>
      <c r="G79" s="128" t="s">
        <v>521</v>
      </c>
      <c r="H79" s="96" t="s">
        <v>134</v>
      </c>
      <c r="I79" s="96" t="s">
        <v>45</v>
      </c>
      <c r="J79" s="51" t="s">
        <v>48</v>
      </c>
      <c r="K79" s="70" t="s">
        <v>27</v>
      </c>
      <c r="L79" s="54" t="s">
        <v>44</v>
      </c>
    </row>
    <row r="80" spans="1:12" hidden="1" x14ac:dyDescent="0.2">
      <c r="A80" s="2">
        <f t="shared" si="1"/>
        <v>77</v>
      </c>
      <c r="B80" s="121" t="s">
        <v>459</v>
      </c>
      <c r="C80" s="113" t="s">
        <v>460</v>
      </c>
      <c r="D80" s="113" t="s">
        <v>1009</v>
      </c>
      <c r="E80" s="130" t="s">
        <v>539</v>
      </c>
      <c r="F80" s="116" t="s">
        <v>619</v>
      </c>
      <c r="G80" s="128" t="s">
        <v>522</v>
      </c>
      <c r="H80" s="96" t="s">
        <v>134</v>
      </c>
      <c r="I80" s="96" t="s">
        <v>45</v>
      </c>
      <c r="J80" s="51" t="s">
        <v>48</v>
      </c>
      <c r="K80" s="70" t="s">
        <v>27</v>
      </c>
      <c r="L80" s="54" t="s">
        <v>44</v>
      </c>
    </row>
    <row r="81" spans="1:12" ht="12" hidden="1" customHeight="1" x14ac:dyDescent="0.2">
      <c r="A81" s="2">
        <f t="shared" si="1"/>
        <v>78</v>
      </c>
      <c r="B81" s="121" t="s">
        <v>464</v>
      </c>
      <c r="C81" s="113" t="s">
        <v>465</v>
      </c>
      <c r="D81" s="113" t="s">
        <v>1009</v>
      </c>
      <c r="E81" s="130" t="s">
        <v>539</v>
      </c>
      <c r="F81" s="116" t="s">
        <v>620</v>
      </c>
      <c r="G81" s="128" t="s">
        <v>523</v>
      </c>
      <c r="H81" s="96" t="s">
        <v>134</v>
      </c>
      <c r="I81" s="96" t="s">
        <v>45</v>
      </c>
      <c r="J81" s="51" t="s">
        <v>48</v>
      </c>
      <c r="K81" s="70" t="s">
        <v>27</v>
      </c>
      <c r="L81" s="54" t="s">
        <v>44</v>
      </c>
    </row>
    <row r="82" spans="1:12" hidden="1" x14ac:dyDescent="0.2">
      <c r="A82" s="2">
        <f t="shared" si="1"/>
        <v>79</v>
      </c>
      <c r="B82" s="121" t="s">
        <v>464</v>
      </c>
      <c r="C82" s="113" t="s">
        <v>465</v>
      </c>
      <c r="D82" s="113" t="s">
        <v>1009</v>
      </c>
      <c r="E82" s="130" t="s">
        <v>539</v>
      </c>
      <c r="F82" s="116" t="s">
        <v>621</v>
      </c>
      <c r="G82" s="128" t="s">
        <v>524</v>
      </c>
      <c r="H82" s="96" t="s">
        <v>134</v>
      </c>
      <c r="I82" s="96" t="s">
        <v>45</v>
      </c>
      <c r="J82" s="51" t="s">
        <v>48</v>
      </c>
      <c r="K82" s="70" t="s">
        <v>27</v>
      </c>
      <c r="L82" s="54" t="s">
        <v>44</v>
      </c>
    </row>
    <row r="83" spans="1:12" hidden="1" x14ac:dyDescent="0.2">
      <c r="A83" s="2">
        <f t="shared" si="1"/>
        <v>80</v>
      </c>
      <c r="B83" s="121" t="s">
        <v>466</v>
      </c>
      <c r="C83" s="113" t="s">
        <v>467</v>
      </c>
      <c r="D83" s="113" t="s">
        <v>1009</v>
      </c>
      <c r="E83" s="127" t="s">
        <v>540</v>
      </c>
      <c r="F83" s="116"/>
      <c r="G83" s="128" t="s">
        <v>525</v>
      </c>
      <c r="H83" s="96" t="s">
        <v>134</v>
      </c>
      <c r="I83" s="96" t="s">
        <v>45</v>
      </c>
      <c r="J83" s="51" t="s">
        <v>488</v>
      </c>
      <c r="K83" s="70" t="s">
        <v>27</v>
      </c>
      <c r="L83" s="54" t="s">
        <v>44</v>
      </c>
    </row>
    <row r="84" spans="1:12" hidden="1" x14ac:dyDescent="0.2">
      <c r="A84" s="2">
        <f t="shared" si="1"/>
        <v>81</v>
      </c>
      <c r="B84" s="121" t="s">
        <v>466</v>
      </c>
      <c r="C84" s="113" t="s">
        <v>467</v>
      </c>
      <c r="D84" s="113" t="s">
        <v>1009</v>
      </c>
      <c r="E84" s="130" t="s">
        <v>539</v>
      </c>
      <c r="F84" s="116"/>
      <c r="G84" s="128" t="s">
        <v>526</v>
      </c>
      <c r="H84" s="96" t="s">
        <v>134</v>
      </c>
      <c r="I84" s="96" t="s">
        <v>45</v>
      </c>
      <c r="J84" s="51" t="s">
        <v>488</v>
      </c>
      <c r="K84" s="70" t="s">
        <v>27</v>
      </c>
      <c r="L84" s="54" t="s">
        <v>44</v>
      </c>
    </row>
    <row r="85" spans="1:12" hidden="1" x14ac:dyDescent="0.2">
      <c r="A85" s="2">
        <f t="shared" si="1"/>
        <v>82</v>
      </c>
      <c r="B85" s="121" t="s">
        <v>466</v>
      </c>
      <c r="C85" s="113" t="s">
        <v>467</v>
      </c>
      <c r="D85" s="113" t="s">
        <v>1009</v>
      </c>
      <c r="E85" s="127" t="s">
        <v>540</v>
      </c>
      <c r="F85" s="116"/>
      <c r="G85" s="128" t="s">
        <v>529</v>
      </c>
      <c r="H85" s="96" t="s">
        <v>134</v>
      </c>
      <c r="I85" s="96" t="s">
        <v>45</v>
      </c>
      <c r="J85" s="51" t="s">
        <v>488</v>
      </c>
      <c r="K85" s="70" t="s">
        <v>27</v>
      </c>
      <c r="L85" s="54" t="s">
        <v>44</v>
      </c>
    </row>
    <row r="86" spans="1:12" hidden="1" x14ac:dyDescent="0.2">
      <c r="A86" s="2">
        <f t="shared" si="1"/>
        <v>83</v>
      </c>
      <c r="B86" s="121" t="s">
        <v>466</v>
      </c>
      <c r="C86" s="113" t="s">
        <v>467</v>
      </c>
      <c r="D86" s="113" t="s">
        <v>1009</v>
      </c>
      <c r="E86" s="127" t="s">
        <v>540</v>
      </c>
      <c r="F86" s="116"/>
      <c r="G86" s="128" t="s">
        <v>530</v>
      </c>
      <c r="H86" s="96" t="s">
        <v>134</v>
      </c>
      <c r="I86" s="96" t="s">
        <v>45</v>
      </c>
      <c r="J86" s="51" t="s">
        <v>488</v>
      </c>
      <c r="K86" s="70" t="s">
        <v>27</v>
      </c>
      <c r="L86" s="54" t="s">
        <v>44</v>
      </c>
    </row>
    <row r="87" spans="1:12" ht="24" hidden="1" x14ac:dyDescent="0.2">
      <c r="A87" s="2">
        <f t="shared" si="1"/>
        <v>84</v>
      </c>
      <c r="B87" s="121" t="s">
        <v>466</v>
      </c>
      <c r="C87" s="113" t="s">
        <v>467</v>
      </c>
      <c r="D87" s="113" t="s">
        <v>1009</v>
      </c>
      <c r="E87" s="130" t="s">
        <v>539</v>
      </c>
      <c r="F87" s="116"/>
      <c r="G87" s="128" t="s">
        <v>531</v>
      </c>
      <c r="H87" s="96" t="s">
        <v>134</v>
      </c>
      <c r="I87" s="96" t="s">
        <v>45</v>
      </c>
      <c r="J87" s="51" t="s">
        <v>488</v>
      </c>
      <c r="K87" s="70" t="s">
        <v>27</v>
      </c>
      <c r="L87" s="54" t="s">
        <v>44</v>
      </c>
    </row>
    <row r="88" spans="1:12" hidden="1" x14ac:dyDescent="0.2">
      <c r="A88" s="2">
        <f t="shared" si="1"/>
        <v>85</v>
      </c>
      <c r="B88" s="121" t="s">
        <v>466</v>
      </c>
      <c r="C88" s="113" t="s">
        <v>467</v>
      </c>
      <c r="D88" s="113" t="s">
        <v>1009</v>
      </c>
      <c r="E88" s="130" t="s">
        <v>539</v>
      </c>
      <c r="F88" s="116"/>
      <c r="G88" s="128" t="s">
        <v>532</v>
      </c>
      <c r="H88" s="96" t="s">
        <v>134</v>
      </c>
      <c r="I88" s="96" t="s">
        <v>45</v>
      </c>
      <c r="J88" s="51" t="s">
        <v>488</v>
      </c>
      <c r="K88" s="70" t="s">
        <v>27</v>
      </c>
      <c r="L88" s="54" t="s">
        <v>44</v>
      </c>
    </row>
    <row r="89" spans="1:12" ht="24" hidden="1" x14ac:dyDescent="0.2">
      <c r="A89" s="2">
        <f t="shared" si="1"/>
        <v>86</v>
      </c>
      <c r="B89" s="121" t="s">
        <v>466</v>
      </c>
      <c r="C89" s="113" t="s">
        <v>467</v>
      </c>
      <c r="D89" s="113" t="s">
        <v>1009</v>
      </c>
      <c r="E89" s="130" t="s">
        <v>539</v>
      </c>
      <c r="F89" s="116"/>
      <c r="G89" s="128" t="s">
        <v>527</v>
      </c>
      <c r="H89" s="96" t="s">
        <v>43</v>
      </c>
      <c r="I89" s="96" t="s">
        <v>45</v>
      </c>
      <c r="J89" s="51" t="s">
        <v>488</v>
      </c>
      <c r="K89" s="70" t="s">
        <v>27</v>
      </c>
      <c r="L89" s="54" t="s">
        <v>44</v>
      </c>
    </row>
    <row r="90" spans="1:12" ht="24" hidden="1" x14ac:dyDescent="0.2">
      <c r="A90" s="2">
        <f t="shared" si="1"/>
        <v>87</v>
      </c>
      <c r="B90" s="121" t="s">
        <v>466</v>
      </c>
      <c r="C90" s="113" t="s">
        <v>467</v>
      </c>
      <c r="D90" s="113" t="s">
        <v>1009</v>
      </c>
      <c r="E90" s="130" t="s">
        <v>539</v>
      </c>
      <c r="F90" s="116"/>
      <c r="G90" s="128" t="s">
        <v>528</v>
      </c>
      <c r="H90" s="96" t="s">
        <v>43</v>
      </c>
      <c r="I90" s="96" t="s">
        <v>45</v>
      </c>
      <c r="J90" s="51" t="s">
        <v>488</v>
      </c>
      <c r="K90" s="70" t="s">
        <v>27</v>
      </c>
      <c r="L90" s="54" t="s">
        <v>44</v>
      </c>
    </row>
    <row r="91" spans="1:12" hidden="1" x14ac:dyDescent="0.2">
      <c r="A91" s="2">
        <f t="shared" si="1"/>
        <v>88</v>
      </c>
      <c r="B91" s="121" t="s">
        <v>466</v>
      </c>
      <c r="C91" s="113" t="s">
        <v>467</v>
      </c>
      <c r="D91" s="113" t="s">
        <v>1009</v>
      </c>
      <c r="E91" s="127" t="s">
        <v>540</v>
      </c>
      <c r="F91" s="116"/>
      <c r="G91" s="128" t="s">
        <v>533</v>
      </c>
      <c r="H91" s="96" t="s">
        <v>43</v>
      </c>
      <c r="I91" s="96" t="s">
        <v>45</v>
      </c>
      <c r="J91" s="51" t="s">
        <v>488</v>
      </c>
      <c r="K91" s="70" t="s">
        <v>27</v>
      </c>
      <c r="L91" s="54" t="s">
        <v>44</v>
      </c>
    </row>
    <row r="92" spans="1:12" hidden="1" x14ac:dyDescent="0.2">
      <c r="A92" s="2">
        <f t="shared" si="1"/>
        <v>89</v>
      </c>
      <c r="B92" s="121" t="s">
        <v>466</v>
      </c>
      <c r="C92" s="113" t="s">
        <v>467</v>
      </c>
      <c r="D92" s="113" t="s">
        <v>1009</v>
      </c>
      <c r="E92" s="127" t="s">
        <v>540</v>
      </c>
      <c r="F92" s="116"/>
      <c r="G92" s="128" t="s">
        <v>534</v>
      </c>
      <c r="H92" s="96" t="s">
        <v>43</v>
      </c>
      <c r="I92" s="96" t="s">
        <v>45</v>
      </c>
      <c r="J92" s="51" t="s">
        <v>488</v>
      </c>
      <c r="K92" s="70" t="s">
        <v>27</v>
      </c>
      <c r="L92" s="54" t="s">
        <v>44</v>
      </c>
    </row>
    <row r="93" spans="1:12" hidden="1" x14ac:dyDescent="0.2">
      <c r="A93" s="2">
        <f t="shared" si="1"/>
        <v>90</v>
      </c>
      <c r="B93" s="121" t="s">
        <v>466</v>
      </c>
      <c r="C93" s="113" t="s">
        <v>467</v>
      </c>
      <c r="D93" s="113" t="s">
        <v>1009</v>
      </c>
      <c r="E93" s="127" t="s">
        <v>540</v>
      </c>
      <c r="F93" s="116"/>
      <c r="G93" s="128" t="s">
        <v>535</v>
      </c>
      <c r="H93" s="96" t="s">
        <v>43</v>
      </c>
      <c r="I93" s="96" t="s">
        <v>45</v>
      </c>
      <c r="J93" s="51" t="s">
        <v>488</v>
      </c>
      <c r="K93" s="70" t="s">
        <v>27</v>
      </c>
      <c r="L93" s="54" t="s">
        <v>44</v>
      </c>
    </row>
    <row r="94" spans="1:12" hidden="1" x14ac:dyDescent="0.2">
      <c r="A94" s="2">
        <f t="shared" si="1"/>
        <v>91</v>
      </c>
      <c r="B94" s="121" t="s">
        <v>466</v>
      </c>
      <c r="C94" s="113" t="s">
        <v>467</v>
      </c>
      <c r="D94" s="113" t="s">
        <v>1009</v>
      </c>
      <c r="E94" s="130" t="s">
        <v>539</v>
      </c>
      <c r="F94" s="116"/>
      <c r="G94" s="128" t="s">
        <v>536</v>
      </c>
      <c r="H94" s="96" t="s">
        <v>43</v>
      </c>
      <c r="I94" s="96" t="s">
        <v>45</v>
      </c>
      <c r="J94" s="51" t="s">
        <v>488</v>
      </c>
      <c r="K94" s="70" t="s">
        <v>27</v>
      </c>
      <c r="L94" s="54" t="s">
        <v>44</v>
      </c>
    </row>
    <row r="95" spans="1:12" hidden="1" x14ac:dyDescent="0.2">
      <c r="A95" s="2">
        <f t="shared" si="1"/>
        <v>92</v>
      </c>
      <c r="B95" s="121" t="s">
        <v>466</v>
      </c>
      <c r="C95" s="113" t="s">
        <v>467</v>
      </c>
      <c r="D95" s="113" t="s">
        <v>1009</v>
      </c>
      <c r="E95" s="130" t="s">
        <v>539</v>
      </c>
      <c r="F95" s="116"/>
      <c r="G95" s="128" t="s">
        <v>537</v>
      </c>
      <c r="H95" s="96" t="s">
        <v>43</v>
      </c>
      <c r="I95" s="96" t="s">
        <v>45</v>
      </c>
      <c r="J95" s="51" t="s">
        <v>488</v>
      </c>
      <c r="K95" s="70" t="s">
        <v>27</v>
      </c>
      <c r="L95" s="54" t="s">
        <v>44</v>
      </c>
    </row>
    <row r="96" spans="1:12" hidden="1" x14ac:dyDescent="0.2">
      <c r="A96" s="2">
        <f t="shared" si="1"/>
        <v>93</v>
      </c>
      <c r="B96" s="119" t="s">
        <v>397</v>
      </c>
      <c r="C96" s="96" t="s">
        <v>395</v>
      </c>
      <c r="D96" s="143" t="s">
        <v>217</v>
      </c>
      <c r="E96" s="127" t="s">
        <v>540</v>
      </c>
      <c r="F96" s="124" t="s">
        <v>387</v>
      </c>
      <c r="G96" s="128" t="s">
        <v>380</v>
      </c>
      <c r="H96" s="96" t="s">
        <v>134</v>
      </c>
      <c r="I96" s="96" t="s">
        <v>45</v>
      </c>
      <c r="J96" s="51" t="s">
        <v>48</v>
      </c>
      <c r="K96" s="70" t="s">
        <v>27</v>
      </c>
      <c r="L96" s="54" t="s">
        <v>44</v>
      </c>
    </row>
    <row r="97" spans="1:12" hidden="1" x14ac:dyDescent="0.2">
      <c r="A97" s="2">
        <f t="shared" si="1"/>
        <v>94</v>
      </c>
      <c r="B97" s="119" t="s">
        <v>397</v>
      </c>
      <c r="C97" s="96" t="s">
        <v>395</v>
      </c>
      <c r="D97" s="143" t="s">
        <v>217</v>
      </c>
      <c r="E97" s="127" t="s">
        <v>540</v>
      </c>
      <c r="F97" s="124" t="s">
        <v>388</v>
      </c>
      <c r="G97" s="128" t="s">
        <v>382</v>
      </c>
      <c r="H97" s="96" t="s">
        <v>134</v>
      </c>
      <c r="I97" s="96" t="s">
        <v>45</v>
      </c>
      <c r="J97" s="51" t="s">
        <v>48</v>
      </c>
      <c r="K97" s="70" t="s">
        <v>27</v>
      </c>
      <c r="L97" s="54" t="s">
        <v>44</v>
      </c>
    </row>
    <row r="98" spans="1:12" hidden="1" x14ac:dyDescent="0.2">
      <c r="A98" s="2">
        <f t="shared" si="1"/>
        <v>95</v>
      </c>
      <c r="B98" s="119" t="s">
        <v>397</v>
      </c>
      <c r="C98" s="96" t="s">
        <v>395</v>
      </c>
      <c r="D98" s="143" t="s">
        <v>217</v>
      </c>
      <c r="E98" s="127" t="s">
        <v>540</v>
      </c>
      <c r="F98" s="124" t="s">
        <v>389</v>
      </c>
      <c r="G98" s="128" t="s">
        <v>237</v>
      </c>
      <c r="H98" s="96" t="s">
        <v>43</v>
      </c>
      <c r="I98" s="96" t="s">
        <v>46</v>
      </c>
      <c r="J98" s="51" t="s">
        <v>48</v>
      </c>
      <c r="K98" s="70" t="s">
        <v>27</v>
      </c>
      <c r="L98" s="54" t="s">
        <v>44</v>
      </c>
    </row>
    <row r="99" spans="1:12" hidden="1" x14ac:dyDescent="0.2">
      <c r="A99" s="2">
        <f t="shared" si="1"/>
        <v>96</v>
      </c>
      <c r="B99" s="119" t="s">
        <v>397</v>
      </c>
      <c r="C99" s="96" t="s">
        <v>395</v>
      </c>
      <c r="D99" s="143" t="s">
        <v>217</v>
      </c>
      <c r="E99" s="127" t="s">
        <v>540</v>
      </c>
      <c r="F99" s="124" t="s">
        <v>390</v>
      </c>
      <c r="G99" s="128" t="s">
        <v>384</v>
      </c>
      <c r="H99" s="96" t="s">
        <v>43</v>
      </c>
      <c r="I99" s="96" t="s">
        <v>46</v>
      </c>
      <c r="J99" s="51" t="s">
        <v>48</v>
      </c>
      <c r="K99" s="70" t="s">
        <v>27</v>
      </c>
      <c r="L99" s="54" t="s">
        <v>44</v>
      </c>
    </row>
    <row r="100" spans="1:12" hidden="1" x14ac:dyDescent="0.2">
      <c r="A100" s="2">
        <f t="shared" si="1"/>
        <v>97</v>
      </c>
      <c r="B100" s="119" t="s">
        <v>398</v>
      </c>
      <c r="C100" s="117" t="s">
        <v>396</v>
      </c>
      <c r="D100" s="143" t="s">
        <v>100</v>
      </c>
      <c r="E100" s="127" t="s">
        <v>540</v>
      </c>
      <c r="F100" s="124" t="s">
        <v>391</v>
      </c>
      <c r="G100" s="128" t="s">
        <v>381</v>
      </c>
      <c r="H100" s="96" t="s">
        <v>134</v>
      </c>
      <c r="I100" s="96" t="s">
        <v>45</v>
      </c>
      <c r="J100" s="51" t="s">
        <v>48</v>
      </c>
      <c r="K100" s="70" t="s">
        <v>27</v>
      </c>
      <c r="L100" s="54" t="s">
        <v>44</v>
      </c>
    </row>
    <row r="101" spans="1:12" hidden="1" x14ac:dyDescent="0.2">
      <c r="A101" s="2">
        <f t="shared" si="1"/>
        <v>98</v>
      </c>
      <c r="B101" s="119" t="s">
        <v>398</v>
      </c>
      <c r="C101" s="117" t="s">
        <v>396</v>
      </c>
      <c r="D101" s="143" t="s">
        <v>100</v>
      </c>
      <c r="E101" s="127" t="s">
        <v>540</v>
      </c>
      <c r="F101" s="124" t="s">
        <v>392</v>
      </c>
      <c r="G101" s="128" t="s">
        <v>383</v>
      </c>
      <c r="H101" s="96" t="s">
        <v>134</v>
      </c>
      <c r="I101" s="96" t="s">
        <v>45</v>
      </c>
      <c r="J101" s="51" t="s">
        <v>48</v>
      </c>
      <c r="K101" s="70" t="s">
        <v>27</v>
      </c>
      <c r="L101" s="54" t="s">
        <v>44</v>
      </c>
    </row>
    <row r="102" spans="1:12" hidden="1" x14ac:dyDescent="0.2">
      <c r="A102" s="2">
        <f t="shared" si="1"/>
        <v>99</v>
      </c>
      <c r="B102" s="119" t="s">
        <v>398</v>
      </c>
      <c r="C102" s="117" t="s">
        <v>396</v>
      </c>
      <c r="D102" s="143" t="s">
        <v>100</v>
      </c>
      <c r="E102" s="127" t="s">
        <v>540</v>
      </c>
      <c r="F102" s="124" t="s">
        <v>393</v>
      </c>
      <c r="G102" s="128" t="s">
        <v>385</v>
      </c>
      <c r="H102" s="96" t="s">
        <v>43</v>
      </c>
      <c r="I102" s="96" t="s">
        <v>46</v>
      </c>
      <c r="J102" s="51" t="s">
        <v>48</v>
      </c>
      <c r="K102" s="70" t="s">
        <v>27</v>
      </c>
      <c r="L102" s="54" t="s">
        <v>44</v>
      </c>
    </row>
    <row r="103" spans="1:12" hidden="1" x14ac:dyDescent="0.2">
      <c r="A103" s="2">
        <f t="shared" si="1"/>
        <v>100</v>
      </c>
      <c r="B103" s="104" t="s">
        <v>56</v>
      </c>
      <c r="C103" s="96" t="s">
        <v>64</v>
      </c>
      <c r="D103" s="143" t="s">
        <v>100</v>
      </c>
      <c r="E103" s="130" t="s">
        <v>539</v>
      </c>
      <c r="F103" s="25" t="s">
        <v>139</v>
      </c>
      <c r="G103" s="128" t="s">
        <v>65</v>
      </c>
      <c r="H103" s="96" t="s">
        <v>134</v>
      </c>
      <c r="I103" s="96" t="s">
        <v>45</v>
      </c>
      <c r="J103" s="51" t="s">
        <v>48</v>
      </c>
      <c r="K103" s="70" t="s">
        <v>27</v>
      </c>
      <c r="L103" s="54" t="s">
        <v>44</v>
      </c>
    </row>
    <row r="104" spans="1:12" hidden="1" x14ac:dyDescent="0.2">
      <c r="A104" s="2">
        <f t="shared" si="1"/>
        <v>101</v>
      </c>
      <c r="B104" s="104" t="s">
        <v>56</v>
      </c>
      <c r="C104" s="96" t="s">
        <v>64</v>
      </c>
      <c r="D104" s="143" t="s">
        <v>100</v>
      </c>
      <c r="E104" s="127" t="s">
        <v>540</v>
      </c>
      <c r="F104" s="25" t="s">
        <v>140</v>
      </c>
      <c r="G104" s="128" t="s">
        <v>66</v>
      </c>
      <c r="H104" s="96" t="s">
        <v>134</v>
      </c>
      <c r="I104" s="96" t="s">
        <v>45</v>
      </c>
      <c r="J104" s="51" t="s">
        <v>48</v>
      </c>
      <c r="K104" s="70" t="s">
        <v>27</v>
      </c>
      <c r="L104" s="54" t="s">
        <v>44</v>
      </c>
    </row>
    <row r="105" spans="1:12" hidden="1" x14ac:dyDescent="0.2">
      <c r="A105" s="2">
        <f t="shared" si="1"/>
        <v>102</v>
      </c>
      <c r="B105" s="104" t="s">
        <v>56</v>
      </c>
      <c r="C105" s="96" t="s">
        <v>64</v>
      </c>
      <c r="D105" s="143" t="s">
        <v>100</v>
      </c>
      <c r="E105" s="127" t="s">
        <v>540</v>
      </c>
      <c r="F105" s="25" t="s">
        <v>141</v>
      </c>
      <c r="G105" s="128" t="s">
        <v>74</v>
      </c>
      <c r="H105" s="96" t="s">
        <v>134</v>
      </c>
      <c r="I105" s="96" t="s">
        <v>45</v>
      </c>
      <c r="J105" s="51" t="s">
        <v>48</v>
      </c>
      <c r="K105" s="70" t="s">
        <v>27</v>
      </c>
      <c r="L105" s="54" t="s">
        <v>44</v>
      </c>
    </row>
    <row r="106" spans="1:12" hidden="1" x14ac:dyDescent="0.2">
      <c r="A106" s="2">
        <f t="shared" si="1"/>
        <v>103</v>
      </c>
      <c r="B106" s="104" t="s">
        <v>56</v>
      </c>
      <c r="C106" s="96" t="s">
        <v>64</v>
      </c>
      <c r="D106" s="143" t="s">
        <v>100</v>
      </c>
      <c r="E106" s="130" t="s">
        <v>539</v>
      </c>
      <c r="F106" s="25" t="s">
        <v>142</v>
      </c>
      <c r="G106" s="128" t="s">
        <v>75</v>
      </c>
      <c r="H106" s="96" t="s">
        <v>134</v>
      </c>
      <c r="I106" s="96" t="s">
        <v>45</v>
      </c>
      <c r="J106" s="51" t="s">
        <v>48</v>
      </c>
      <c r="K106" s="70" t="s">
        <v>27</v>
      </c>
      <c r="L106" s="54" t="s">
        <v>44</v>
      </c>
    </row>
    <row r="107" spans="1:12" hidden="1" x14ac:dyDescent="0.2">
      <c r="A107" s="2">
        <f t="shared" si="1"/>
        <v>104</v>
      </c>
      <c r="B107" s="104" t="s">
        <v>56</v>
      </c>
      <c r="C107" s="96" t="s">
        <v>64</v>
      </c>
      <c r="D107" s="143" t="s">
        <v>100</v>
      </c>
      <c r="E107" s="127" t="s">
        <v>540</v>
      </c>
      <c r="F107" s="25" t="s">
        <v>143</v>
      </c>
      <c r="G107" s="128" t="s">
        <v>76</v>
      </c>
      <c r="H107" s="96" t="s">
        <v>134</v>
      </c>
      <c r="I107" s="96" t="s">
        <v>45</v>
      </c>
      <c r="J107" s="51" t="s">
        <v>48</v>
      </c>
      <c r="K107" s="70" t="s">
        <v>27</v>
      </c>
      <c r="L107" s="54" t="s">
        <v>44</v>
      </c>
    </row>
    <row r="108" spans="1:12" hidden="1" x14ac:dyDescent="0.2">
      <c r="A108" s="2">
        <f t="shared" si="1"/>
        <v>105</v>
      </c>
      <c r="B108" s="104" t="s">
        <v>56</v>
      </c>
      <c r="C108" s="96" t="s">
        <v>64</v>
      </c>
      <c r="D108" s="143" t="s">
        <v>100</v>
      </c>
      <c r="E108" s="130" t="s">
        <v>539</v>
      </c>
      <c r="F108" s="25" t="s">
        <v>144</v>
      </c>
      <c r="G108" s="128" t="s">
        <v>80</v>
      </c>
      <c r="H108" s="96" t="s">
        <v>134</v>
      </c>
      <c r="I108" s="96" t="s">
        <v>45</v>
      </c>
      <c r="J108" s="51" t="s">
        <v>48</v>
      </c>
      <c r="K108" s="70" t="s">
        <v>27</v>
      </c>
      <c r="L108" s="54" t="s">
        <v>44</v>
      </c>
    </row>
    <row r="109" spans="1:12" hidden="1" x14ac:dyDescent="0.2">
      <c r="A109" s="2">
        <f t="shared" si="1"/>
        <v>106</v>
      </c>
      <c r="B109" s="104" t="s">
        <v>56</v>
      </c>
      <c r="C109" s="96" t="s">
        <v>64</v>
      </c>
      <c r="D109" s="143" t="s">
        <v>100</v>
      </c>
      <c r="E109" s="127" t="s">
        <v>540</v>
      </c>
      <c r="F109" s="25" t="s">
        <v>145</v>
      </c>
      <c r="G109" s="128" t="s">
        <v>70</v>
      </c>
      <c r="H109" s="96" t="s">
        <v>134</v>
      </c>
      <c r="I109" s="96" t="s">
        <v>46</v>
      </c>
      <c r="J109" s="51" t="s">
        <v>48</v>
      </c>
      <c r="K109" s="70" t="s">
        <v>27</v>
      </c>
      <c r="L109" s="54" t="s">
        <v>44</v>
      </c>
    </row>
    <row r="110" spans="1:12" hidden="1" x14ac:dyDescent="0.2">
      <c r="A110" s="2">
        <f t="shared" si="1"/>
        <v>107</v>
      </c>
      <c r="B110" s="104" t="s">
        <v>56</v>
      </c>
      <c r="C110" s="96" t="s">
        <v>64</v>
      </c>
      <c r="D110" s="143" t="s">
        <v>100</v>
      </c>
      <c r="E110" s="127" t="s">
        <v>540</v>
      </c>
      <c r="F110" s="25" t="s">
        <v>146</v>
      </c>
      <c r="G110" s="128" t="s">
        <v>67</v>
      </c>
      <c r="H110" s="96" t="s">
        <v>43</v>
      </c>
      <c r="I110" s="96" t="s">
        <v>45</v>
      </c>
      <c r="J110" s="51" t="s">
        <v>48</v>
      </c>
      <c r="K110" s="70" t="s">
        <v>27</v>
      </c>
      <c r="L110" s="54" t="s">
        <v>44</v>
      </c>
    </row>
    <row r="111" spans="1:12" hidden="1" x14ac:dyDescent="0.2">
      <c r="A111" s="2">
        <f t="shared" si="1"/>
        <v>108</v>
      </c>
      <c r="B111" s="104" t="s">
        <v>56</v>
      </c>
      <c r="C111" s="96" t="s">
        <v>64</v>
      </c>
      <c r="D111" s="143" t="s">
        <v>100</v>
      </c>
      <c r="E111" s="127" t="s">
        <v>540</v>
      </c>
      <c r="F111" s="25" t="s">
        <v>147</v>
      </c>
      <c r="G111" s="128" t="s">
        <v>68</v>
      </c>
      <c r="H111" s="96" t="s">
        <v>43</v>
      </c>
      <c r="I111" s="96" t="s">
        <v>45</v>
      </c>
      <c r="J111" s="51" t="s">
        <v>48</v>
      </c>
      <c r="K111" s="70" t="s">
        <v>27</v>
      </c>
      <c r="L111" s="54" t="s">
        <v>44</v>
      </c>
    </row>
    <row r="112" spans="1:12" hidden="1" x14ac:dyDescent="0.2">
      <c r="A112" s="2">
        <f t="shared" si="1"/>
        <v>109</v>
      </c>
      <c r="B112" s="104" t="s">
        <v>56</v>
      </c>
      <c r="C112" s="96" t="s">
        <v>64</v>
      </c>
      <c r="D112" s="143" t="s">
        <v>100</v>
      </c>
      <c r="E112" s="127" t="s">
        <v>540</v>
      </c>
      <c r="F112" s="25" t="s">
        <v>148</v>
      </c>
      <c r="G112" s="128" t="s">
        <v>69</v>
      </c>
      <c r="H112" s="96" t="s">
        <v>43</v>
      </c>
      <c r="I112" s="96" t="s">
        <v>45</v>
      </c>
      <c r="J112" s="51" t="s">
        <v>48</v>
      </c>
      <c r="K112" s="70" t="s">
        <v>27</v>
      </c>
      <c r="L112" s="54" t="s">
        <v>44</v>
      </c>
    </row>
    <row r="113" spans="1:12" hidden="1" x14ac:dyDescent="0.2">
      <c r="A113" s="2">
        <f t="shared" si="1"/>
        <v>110</v>
      </c>
      <c r="B113" s="104" t="s">
        <v>56</v>
      </c>
      <c r="C113" s="96" t="s">
        <v>64</v>
      </c>
      <c r="D113" s="143" t="s">
        <v>100</v>
      </c>
      <c r="E113" s="127" t="s">
        <v>540</v>
      </c>
      <c r="F113" s="25" t="s">
        <v>149</v>
      </c>
      <c r="G113" s="128" t="s">
        <v>71</v>
      </c>
      <c r="H113" s="96" t="s">
        <v>43</v>
      </c>
      <c r="I113" s="96" t="s">
        <v>45</v>
      </c>
      <c r="J113" s="51" t="s">
        <v>48</v>
      </c>
      <c r="K113" s="70" t="s">
        <v>27</v>
      </c>
      <c r="L113" s="54" t="s">
        <v>44</v>
      </c>
    </row>
    <row r="114" spans="1:12" hidden="1" x14ac:dyDescent="0.2">
      <c r="A114" s="2">
        <f t="shared" si="1"/>
        <v>111</v>
      </c>
      <c r="B114" s="104" t="s">
        <v>56</v>
      </c>
      <c r="C114" s="96" t="s">
        <v>64</v>
      </c>
      <c r="D114" s="143" t="s">
        <v>100</v>
      </c>
      <c r="E114" s="127" t="s">
        <v>540</v>
      </c>
      <c r="F114" s="25" t="s">
        <v>150</v>
      </c>
      <c r="G114" s="128" t="s">
        <v>72</v>
      </c>
      <c r="H114" s="96" t="s">
        <v>43</v>
      </c>
      <c r="I114" s="96" t="s">
        <v>45</v>
      </c>
      <c r="J114" s="51" t="s">
        <v>48</v>
      </c>
      <c r="K114" s="70" t="s">
        <v>27</v>
      </c>
      <c r="L114" s="54" t="s">
        <v>44</v>
      </c>
    </row>
    <row r="115" spans="1:12" hidden="1" x14ac:dyDescent="0.2">
      <c r="A115" s="2">
        <f t="shared" si="1"/>
        <v>112</v>
      </c>
      <c r="B115" s="104" t="s">
        <v>56</v>
      </c>
      <c r="C115" s="96" t="s">
        <v>64</v>
      </c>
      <c r="D115" s="143" t="s">
        <v>100</v>
      </c>
      <c r="E115" s="130" t="s">
        <v>539</v>
      </c>
      <c r="F115" s="25" t="s">
        <v>151</v>
      </c>
      <c r="G115" s="128" t="s">
        <v>73</v>
      </c>
      <c r="H115" s="96" t="s">
        <v>43</v>
      </c>
      <c r="I115" s="96" t="s">
        <v>45</v>
      </c>
      <c r="J115" s="51" t="s">
        <v>48</v>
      </c>
      <c r="K115" s="70" t="s">
        <v>27</v>
      </c>
      <c r="L115" s="54" t="s">
        <v>44</v>
      </c>
    </row>
    <row r="116" spans="1:12" hidden="1" x14ac:dyDescent="0.2">
      <c r="A116" s="2">
        <f t="shared" si="1"/>
        <v>113</v>
      </c>
      <c r="B116" s="104" t="s">
        <v>56</v>
      </c>
      <c r="C116" s="96" t="s">
        <v>64</v>
      </c>
      <c r="D116" s="143" t="s">
        <v>100</v>
      </c>
      <c r="E116" s="127" t="s">
        <v>540</v>
      </c>
      <c r="F116" s="25" t="s">
        <v>152</v>
      </c>
      <c r="G116" s="128" t="s">
        <v>77</v>
      </c>
      <c r="H116" s="96" t="s">
        <v>43</v>
      </c>
      <c r="I116" s="96" t="s">
        <v>45</v>
      </c>
      <c r="J116" s="51" t="s">
        <v>48</v>
      </c>
      <c r="K116" s="70" t="s">
        <v>27</v>
      </c>
      <c r="L116" s="54" t="s">
        <v>44</v>
      </c>
    </row>
    <row r="117" spans="1:12" hidden="1" x14ac:dyDescent="0.2">
      <c r="A117" s="2">
        <f t="shared" si="1"/>
        <v>114</v>
      </c>
      <c r="B117" s="104" t="s">
        <v>56</v>
      </c>
      <c r="C117" s="96" t="s">
        <v>64</v>
      </c>
      <c r="D117" s="143" t="s">
        <v>100</v>
      </c>
      <c r="E117" s="127" t="s">
        <v>540</v>
      </c>
      <c r="F117" s="25" t="s">
        <v>153</v>
      </c>
      <c r="G117" s="128" t="s">
        <v>78</v>
      </c>
      <c r="H117" s="96" t="s">
        <v>43</v>
      </c>
      <c r="I117" s="96" t="s">
        <v>45</v>
      </c>
      <c r="J117" s="51" t="s">
        <v>48</v>
      </c>
      <c r="K117" s="70" t="s">
        <v>27</v>
      </c>
      <c r="L117" s="54" t="s">
        <v>44</v>
      </c>
    </row>
    <row r="118" spans="1:12" hidden="1" x14ac:dyDescent="0.2">
      <c r="A118" s="2">
        <f t="shared" si="1"/>
        <v>115</v>
      </c>
      <c r="B118" s="104" t="s">
        <v>56</v>
      </c>
      <c r="C118" s="96" t="s">
        <v>64</v>
      </c>
      <c r="D118" s="143" t="s">
        <v>100</v>
      </c>
      <c r="E118" s="127" t="s">
        <v>540</v>
      </c>
      <c r="F118" s="25" t="s">
        <v>154</v>
      </c>
      <c r="G118" s="128" t="s">
        <v>79</v>
      </c>
      <c r="H118" s="96" t="s">
        <v>43</v>
      </c>
      <c r="I118" s="96" t="s">
        <v>45</v>
      </c>
      <c r="J118" s="51" t="s">
        <v>48</v>
      </c>
      <c r="K118" s="70" t="s">
        <v>27</v>
      </c>
      <c r="L118" s="54" t="s">
        <v>44</v>
      </c>
    </row>
    <row r="119" spans="1:12" hidden="1" x14ac:dyDescent="0.2">
      <c r="A119" s="2">
        <f t="shared" si="1"/>
        <v>116</v>
      </c>
      <c r="B119" s="104" t="s">
        <v>56</v>
      </c>
      <c r="C119" s="96" t="s">
        <v>64</v>
      </c>
      <c r="D119" s="143" t="s">
        <v>100</v>
      </c>
      <c r="E119" s="127" t="s">
        <v>540</v>
      </c>
      <c r="F119" s="25" t="s">
        <v>155</v>
      </c>
      <c r="G119" s="128" t="s">
        <v>81</v>
      </c>
      <c r="H119" s="96" t="s">
        <v>43</v>
      </c>
      <c r="I119" s="96" t="s">
        <v>45</v>
      </c>
      <c r="J119" s="51" t="s">
        <v>48</v>
      </c>
      <c r="K119" s="70" t="s">
        <v>27</v>
      </c>
      <c r="L119" s="54" t="s">
        <v>44</v>
      </c>
    </row>
    <row r="120" spans="1:12" hidden="1" x14ac:dyDescent="0.2">
      <c r="A120" s="2">
        <f t="shared" si="1"/>
        <v>117</v>
      </c>
      <c r="B120" s="104" t="s">
        <v>59</v>
      </c>
      <c r="C120" s="96" t="s">
        <v>83</v>
      </c>
      <c r="D120" s="143" t="s">
        <v>100</v>
      </c>
      <c r="E120" s="130" t="s">
        <v>539</v>
      </c>
      <c r="F120" s="25" t="s">
        <v>156</v>
      </c>
      <c r="G120" s="128" t="s">
        <v>85</v>
      </c>
      <c r="H120" s="96" t="s">
        <v>134</v>
      </c>
      <c r="I120" s="96" t="s">
        <v>45</v>
      </c>
      <c r="J120" s="51" t="s">
        <v>48</v>
      </c>
      <c r="K120" s="70" t="s">
        <v>27</v>
      </c>
      <c r="L120" s="54" t="s">
        <v>44</v>
      </c>
    </row>
    <row r="121" spans="1:12" hidden="1" x14ac:dyDescent="0.2">
      <c r="A121" s="2">
        <f t="shared" si="1"/>
        <v>118</v>
      </c>
      <c r="B121" s="104" t="s">
        <v>59</v>
      </c>
      <c r="C121" s="96" t="s">
        <v>83</v>
      </c>
      <c r="D121" s="143" t="s">
        <v>100</v>
      </c>
      <c r="E121" s="127" t="s">
        <v>540</v>
      </c>
      <c r="F121" s="25" t="s">
        <v>157</v>
      </c>
      <c r="G121" s="128" t="s">
        <v>96</v>
      </c>
      <c r="H121" s="96" t="s">
        <v>134</v>
      </c>
      <c r="I121" s="96" t="s">
        <v>45</v>
      </c>
      <c r="J121" s="51" t="s">
        <v>48</v>
      </c>
      <c r="K121" s="70" t="s">
        <v>27</v>
      </c>
      <c r="L121" s="54" t="s">
        <v>44</v>
      </c>
    </row>
    <row r="122" spans="1:12" hidden="1" x14ac:dyDescent="0.2">
      <c r="A122" s="2">
        <f t="shared" si="1"/>
        <v>119</v>
      </c>
      <c r="B122" s="104" t="s">
        <v>59</v>
      </c>
      <c r="C122" s="96" t="s">
        <v>83</v>
      </c>
      <c r="D122" s="143" t="s">
        <v>100</v>
      </c>
      <c r="E122" s="130" t="s">
        <v>539</v>
      </c>
      <c r="F122" s="25" t="s">
        <v>197</v>
      </c>
      <c r="G122" s="128" t="s">
        <v>204</v>
      </c>
      <c r="H122" s="96" t="s">
        <v>134</v>
      </c>
      <c r="I122" s="96" t="s">
        <v>45</v>
      </c>
      <c r="J122" s="51" t="s">
        <v>48</v>
      </c>
      <c r="K122" s="70" t="s">
        <v>27</v>
      </c>
      <c r="L122" s="54" t="s">
        <v>44</v>
      </c>
    </row>
    <row r="123" spans="1:12" hidden="1" x14ac:dyDescent="0.2">
      <c r="A123" s="2">
        <f t="shared" si="1"/>
        <v>120</v>
      </c>
      <c r="B123" s="104" t="s">
        <v>59</v>
      </c>
      <c r="C123" s="96" t="s">
        <v>83</v>
      </c>
      <c r="D123" s="143" t="s">
        <v>100</v>
      </c>
      <c r="E123" s="127" t="s">
        <v>540</v>
      </c>
      <c r="F123" s="25" t="s">
        <v>158</v>
      </c>
      <c r="G123" s="128" t="s">
        <v>87</v>
      </c>
      <c r="H123" s="96" t="s">
        <v>134</v>
      </c>
      <c r="I123" s="96" t="s">
        <v>46</v>
      </c>
      <c r="J123" s="51" t="s">
        <v>48</v>
      </c>
      <c r="K123" s="70" t="s">
        <v>27</v>
      </c>
      <c r="L123" s="54" t="s">
        <v>44</v>
      </c>
    </row>
    <row r="124" spans="1:12" hidden="1" x14ac:dyDescent="0.2">
      <c r="A124" s="2">
        <f t="shared" si="1"/>
        <v>121</v>
      </c>
      <c r="B124" s="104" t="s">
        <v>59</v>
      </c>
      <c r="C124" s="96" t="s">
        <v>83</v>
      </c>
      <c r="D124" s="143" t="s">
        <v>100</v>
      </c>
      <c r="E124" s="127" t="s">
        <v>540</v>
      </c>
      <c r="F124" s="25" t="s">
        <v>159</v>
      </c>
      <c r="G124" s="128" t="s">
        <v>88</v>
      </c>
      <c r="H124" s="96" t="s">
        <v>134</v>
      </c>
      <c r="I124" s="96" t="s">
        <v>46</v>
      </c>
      <c r="J124" s="51" t="s">
        <v>48</v>
      </c>
      <c r="K124" s="70" t="s">
        <v>27</v>
      </c>
      <c r="L124" s="54" t="s">
        <v>44</v>
      </c>
    </row>
    <row r="125" spans="1:12" hidden="1" x14ac:dyDescent="0.2">
      <c r="A125" s="2">
        <f t="shared" si="1"/>
        <v>122</v>
      </c>
      <c r="B125" s="104" t="s">
        <v>59</v>
      </c>
      <c r="C125" s="96" t="s">
        <v>83</v>
      </c>
      <c r="D125" s="143" t="s">
        <v>100</v>
      </c>
      <c r="E125" s="130" t="s">
        <v>539</v>
      </c>
      <c r="F125" s="25" t="s">
        <v>160</v>
      </c>
      <c r="G125" s="128" t="s">
        <v>89</v>
      </c>
      <c r="H125" s="96" t="s">
        <v>134</v>
      </c>
      <c r="I125" s="96" t="s">
        <v>46</v>
      </c>
      <c r="J125" s="51" t="s">
        <v>48</v>
      </c>
      <c r="K125" s="70" t="s">
        <v>27</v>
      </c>
      <c r="L125" s="54" t="s">
        <v>44</v>
      </c>
    </row>
    <row r="126" spans="1:12" hidden="1" x14ac:dyDescent="0.2">
      <c r="A126" s="2">
        <f t="shared" si="1"/>
        <v>123</v>
      </c>
      <c r="B126" s="104" t="s">
        <v>59</v>
      </c>
      <c r="C126" s="96" t="s">
        <v>83</v>
      </c>
      <c r="D126" s="143" t="s">
        <v>100</v>
      </c>
      <c r="E126" s="130" t="s">
        <v>539</v>
      </c>
      <c r="F126" s="25" t="s">
        <v>161</v>
      </c>
      <c r="G126" s="128" t="s">
        <v>90</v>
      </c>
      <c r="H126" s="96" t="s">
        <v>134</v>
      </c>
      <c r="I126" s="96" t="s">
        <v>46</v>
      </c>
      <c r="J126" s="51" t="s">
        <v>48</v>
      </c>
      <c r="K126" s="70" t="s">
        <v>27</v>
      </c>
      <c r="L126" s="54" t="s">
        <v>44</v>
      </c>
    </row>
    <row r="127" spans="1:12" hidden="1" x14ac:dyDescent="0.2">
      <c r="A127" s="2">
        <f t="shared" si="1"/>
        <v>124</v>
      </c>
      <c r="B127" s="104" t="s">
        <v>59</v>
      </c>
      <c r="C127" s="96" t="s">
        <v>83</v>
      </c>
      <c r="D127" s="143" t="s">
        <v>100</v>
      </c>
      <c r="E127" s="127" t="s">
        <v>540</v>
      </c>
      <c r="F127" s="25" t="s">
        <v>162</v>
      </c>
      <c r="G127" s="128" t="s">
        <v>93</v>
      </c>
      <c r="H127" s="96" t="s">
        <v>134</v>
      </c>
      <c r="I127" s="96" t="s">
        <v>46</v>
      </c>
      <c r="J127" s="51" t="s">
        <v>48</v>
      </c>
      <c r="K127" s="70" t="s">
        <v>27</v>
      </c>
      <c r="L127" s="54" t="s">
        <v>44</v>
      </c>
    </row>
    <row r="128" spans="1:12" hidden="1" x14ac:dyDescent="0.2">
      <c r="A128" s="2">
        <f t="shared" si="1"/>
        <v>125</v>
      </c>
      <c r="B128" s="104" t="s">
        <v>59</v>
      </c>
      <c r="C128" s="96" t="s">
        <v>83</v>
      </c>
      <c r="D128" s="143" t="s">
        <v>100</v>
      </c>
      <c r="E128" s="130" t="s">
        <v>539</v>
      </c>
      <c r="F128" s="25" t="s">
        <v>163</v>
      </c>
      <c r="G128" s="128" t="s">
        <v>94</v>
      </c>
      <c r="H128" s="96" t="s">
        <v>134</v>
      </c>
      <c r="I128" s="96" t="s">
        <v>46</v>
      </c>
      <c r="J128" s="51" t="s">
        <v>48</v>
      </c>
      <c r="K128" s="70" t="s">
        <v>27</v>
      </c>
      <c r="L128" s="54" t="s">
        <v>44</v>
      </c>
    </row>
    <row r="129" spans="1:12" hidden="1" x14ac:dyDescent="0.2">
      <c r="A129" s="2">
        <f t="shared" si="1"/>
        <v>126</v>
      </c>
      <c r="B129" s="104" t="s">
        <v>59</v>
      </c>
      <c r="C129" s="96" t="s">
        <v>83</v>
      </c>
      <c r="D129" s="143" t="s">
        <v>100</v>
      </c>
      <c r="E129" s="127" t="s">
        <v>540</v>
      </c>
      <c r="F129" s="25" t="s">
        <v>164</v>
      </c>
      <c r="G129" s="128" t="s">
        <v>95</v>
      </c>
      <c r="H129" s="96" t="s">
        <v>134</v>
      </c>
      <c r="I129" s="96" t="s">
        <v>46</v>
      </c>
      <c r="J129" s="51" t="s">
        <v>48</v>
      </c>
      <c r="K129" s="70" t="s">
        <v>27</v>
      </c>
      <c r="L129" s="54" t="s">
        <v>44</v>
      </c>
    </row>
    <row r="130" spans="1:12" hidden="1" x14ac:dyDescent="0.2">
      <c r="A130" s="2">
        <f t="shared" si="1"/>
        <v>127</v>
      </c>
      <c r="B130" s="104" t="s">
        <v>59</v>
      </c>
      <c r="C130" s="96" t="s">
        <v>83</v>
      </c>
      <c r="D130" s="143" t="s">
        <v>100</v>
      </c>
      <c r="E130" s="127" t="s">
        <v>540</v>
      </c>
      <c r="F130" s="25" t="s">
        <v>165</v>
      </c>
      <c r="G130" s="128" t="s">
        <v>98</v>
      </c>
      <c r="H130" s="96" t="s">
        <v>134</v>
      </c>
      <c r="I130" s="96" t="s">
        <v>46</v>
      </c>
      <c r="J130" s="51" t="s">
        <v>407</v>
      </c>
      <c r="K130" s="70" t="s">
        <v>6</v>
      </c>
      <c r="L130" s="54" t="s">
        <v>6</v>
      </c>
    </row>
    <row r="131" spans="1:12" hidden="1" x14ac:dyDescent="0.2">
      <c r="A131" s="2">
        <f t="shared" si="1"/>
        <v>128</v>
      </c>
      <c r="B131" s="104" t="s">
        <v>59</v>
      </c>
      <c r="C131" s="96" t="s">
        <v>83</v>
      </c>
      <c r="D131" s="143" t="s">
        <v>100</v>
      </c>
      <c r="E131" s="127" t="s">
        <v>540</v>
      </c>
      <c r="F131" s="25" t="s">
        <v>166</v>
      </c>
      <c r="G131" s="128" t="s">
        <v>84</v>
      </c>
      <c r="H131" s="96" t="s">
        <v>43</v>
      </c>
      <c r="I131" s="96" t="s">
        <v>45</v>
      </c>
      <c r="J131" s="51" t="s">
        <v>48</v>
      </c>
      <c r="K131" s="70" t="s">
        <v>27</v>
      </c>
      <c r="L131" s="54" t="s">
        <v>44</v>
      </c>
    </row>
    <row r="132" spans="1:12" hidden="1" x14ac:dyDescent="0.2">
      <c r="A132" s="2">
        <f t="shared" si="1"/>
        <v>129</v>
      </c>
      <c r="B132" s="104" t="s">
        <v>59</v>
      </c>
      <c r="C132" s="96" t="s">
        <v>83</v>
      </c>
      <c r="D132" s="143" t="s">
        <v>100</v>
      </c>
      <c r="E132" s="127" t="s">
        <v>540</v>
      </c>
      <c r="F132" s="25" t="s">
        <v>167</v>
      </c>
      <c r="G132" s="128" t="s">
        <v>86</v>
      </c>
      <c r="H132" s="96" t="s">
        <v>43</v>
      </c>
      <c r="I132" s="96" t="s">
        <v>45</v>
      </c>
      <c r="J132" s="51" t="s">
        <v>48</v>
      </c>
      <c r="K132" s="70" t="s">
        <v>27</v>
      </c>
      <c r="L132" s="54" t="s">
        <v>44</v>
      </c>
    </row>
    <row r="133" spans="1:12" hidden="1" x14ac:dyDescent="0.2">
      <c r="A133" s="2">
        <f t="shared" si="1"/>
        <v>130</v>
      </c>
      <c r="B133" s="104" t="s">
        <v>59</v>
      </c>
      <c r="C133" s="96" t="s">
        <v>83</v>
      </c>
      <c r="D133" s="143" t="s">
        <v>100</v>
      </c>
      <c r="E133" s="127" t="s">
        <v>540</v>
      </c>
      <c r="F133" s="116" t="s">
        <v>491</v>
      </c>
      <c r="G133" s="128" t="s">
        <v>489</v>
      </c>
      <c r="H133" s="96" t="s">
        <v>43</v>
      </c>
      <c r="I133" s="96" t="s">
        <v>45</v>
      </c>
      <c r="J133" s="51" t="s">
        <v>48</v>
      </c>
      <c r="K133" s="70" t="s">
        <v>27</v>
      </c>
      <c r="L133" s="54" t="s">
        <v>44</v>
      </c>
    </row>
    <row r="134" spans="1:12" hidden="1" x14ac:dyDescent="0.2">
      <c r="A134" s="2">
        <f t="shared" ref="A134:A197" si="2">A133+1</f>
        <v>131</v>
      </c>
      <c r="B134" s="104" t="s">
        <v>59</v>
      </c>
      <c r="C134" s="96" t="s">
        <v>83</v>
      </c>
      <c r="D134" s="143" t="s">
        <v>100</v>
      </c>
      <c r="E134" s="127" t="s">
        <v>540</v>
      </c>
      <c r="F134" s="25" t="s">
        <v>168</v>
      </c>
      <c r="G134" s="128" t="s">
        <v>91</v>
      </c>
      <c r="H134" s="96" t="s">
        <v>43</v>
      </c>
      <c r="I134" s="96" t="s">
        <v>46</v>
      </c>
      <c r="J134" s="51" t="s">
        <v>48</v>
      </c>
      <c r="K134" s="70" t="s">
        <v>27</v>
      </c>
      <c r="L134" s="54" t="s">
        <v>44</v>
      </c>
    </row>
    <row r="135" spans="1:12" hidden="1" x14ac:dyDescent="0.2">
      <c r="A135" s="2">
        <f t="shared" si="2"/>
        <v>132</v>
      </c>
      <c r="B135" s="104" t="s">
        <v>59</v>
      </c>
      <c r="C135" s="96" t="s">
        <v>83</v>
      </c>
      <c r="D135" s="143" t="s">
        <v>100</v>
      </c>
      <c r="E135" s="127" t="s">
        <v>540</v>
      </c>
      <c r="F135" s="25" t="s">
        <v>169</v>
      </c>
      <c r="G135" s="128" t="s">
        <v>92</v>
      </c>
      <c r="H135" s="96" t="s">
        <v>135</v>
      </c>
      <c r="I135" s="96" t="s">
        <v>45</v>
      </c>
      <c r="J135" s="51" t="s">
        <v>48</v>
      </c>
      <c r="K135" s="70" t="s">
        <v>27</v>
      </c>
      <c r="L135" s="54" t="s">
        <v>44</v>
      </c>
    </row>
    <row r="136" spans="1:12" hidden="1" x14ac:dyDescent="0.2">
      <c r="A136" s="2">
        <f t="shared" si="2"/>
        <v>133</v>
      </c>
      <c r="B136" s="104" t="s">
        <v>59</v>
      </c>
      <c r="C136" s="96" t="s">
        <v>83</v>
      </c>
      <c r="D136" s="143" t="s">
        <v>100</v>
      </c>
      <c r="E136" s="127" t="s">
        <v>540</v>
      </c>
      <c r="F136" s="25" t="s">
        <v>170</v>
      </c>
      <c r="G136" s="128" t="s">
        <v>97</v>
      </c>
      <c r="H136" s="96" t="s">
        <v>135</v>
      </c>
      <c r="I136" s="96" t="s">
        <v>45</v>
      </c>
      <c r="J136" s="51" t="s">
        <v>48</v>
      </c>
      <c r="K136" s="70" t="s">
        <v>27</v>
      </c>
      <c r="L136" s="54" t="s">
        <v>44</v>
      </c>
    </row>
    <row r="137" spans="1:12" hidden="1" x14ac:dyDescent="0.2">
      <c r="A137" s="2">
        <f t="shared" si="2"/>
        <v>134</v>
      </c>
      <c r="B137" s="104" t="s">
        <v>60</v>
      </c>
      <c r="C137" s="96" t="s">
        <v>99</v>
      </c>
      <c r="D137" s="143" t="s">
        <v>100</v>
      </c>
      <c r="E137" s="127" t="s">
        <v>540</v>
      </c>
      <c r="F137" s="25" t="s">
        <v>171</v>
      </c>
      <c r="G137" s="128" t="s">
        <v>104</v>
      </c>
      <c r="H137" s="96" t="s">
        <v>134</v>
      </c>
      <c r="I137" s="96" t="s">
        <v>45</v>
      </c>
      <c r="J137" s="51" t="s">
        <v>48</v>
      </c>
      <c r="K137" s="70" t="s">
        <v>27</v>
      </c>
      <c r="L137" s="54" t="s">
        <v>44</v>
      </c>
    </row>
    <row r="138" spans="1:12" hidden="1" x14ac:dyDescent="0.2">
      <c r="A138" s="2">
        <f t="shared" si="2"/>
        <v>135</v>
      </c>
      <c r="B138" s="104" t="s">
        <v>60</v>
      </c>
      <c r="C138" s="96" t="s">
        <v>99</v>
      </c>
      <c r="D138" s="143" t="s">
        <v>100</v>
      </c>
      <c r="E138" s="127" t="s">
        <v>540</v>
      </c>
      <c r="F138" s="25" t="s">
        <v>172</v>
      </c>
      <c r="G138" s="128" t="s">
        <v>106</v>
      </c>
      <c r="H138" s="96" t="s">
        <v>134</v>
      </c>
      <c r="I138" s="96" t="s">
        <v>45</v>
      </c>
      <c r="J138" s="51" t="s">
        <v>48</v>
      </c>
      <c r="K138" s="70" t="s">
        <v>27</v>
      </c>
      <c r="L138" s="54" t="s">
        <v>44</v>
      </c>
    </row>
    <row r="139" spans="1:12" hidden="1" x14ac:dyDescent="0.2">
      <c r="A139" s="2">
        <f t="shared" si="2"/>
        <v>136</v>
      </c>
      <c r="B139" s="104" t="s">
        <v>60</v>
      </c>
      <c r="C139" s="96" t="s">
        <v>99</v>
      </c>
      <c r="D139" s="143" t="s">
        <v>100</v>
      </c>
      <c r="E139" s="127" t="s">
        <v>540</v>
      </c>
      <c r="F139" s="25" t="s">
        <v>173</v>
      </c>
      <c r="G139" s="128" t="s">
        <v>107</v>
      </c>
      <c r="H139" s="96" t="s">
        <v>134</v>
      </c>
      <c r="I139" s="96" t="s">
        <v>45</v>
      </c>
      <c r="J139" s="51" t="s">
        <v>48</v>
      </c>
      <c r="K139" s="70" t="s">
        <v>27</v>
      </c>
      <c r="L139" s="54" t="s">
        <v>44</v>
      </c>
    </row>
    <row r="140" spans="1:12" hidden="1" x14ac:dyDescent="0.2">
      <c r="A140" s="2">
        <f t="shared" si="2"/>
        <v>137</v>
      </c>
      <c r="B140" s="104" t="s">
        <v>60</v>
      </c>
      <c r="C140" s="96" t="s">
        <v>99</v>
      </c>
      <c r="D140" s="143" t="s">
        <v>100</v>
      </c>
      <c r="E140" s="127" t="s">
        <v>540</v>
      </c>
      <c r="F140" s="25" t="s">
        <v>174</v>
      </c>
      <c r="G140" s="128" t="s">
        <v>652</v>
      </c>
      <c r="H140" s="96" t="s">
        <v>134</v>
      </c>
      <c r="I140" s="96" t="s">
        <v>46</v>
      </c>
      <c r="J140" s="51" t="s">
        <v>48</v>
      </c>
      <c r="K140" s="70" t="s">
        <v>27</v>
      </c>
      <c r="L140" s="54" t="s">
        <v>44</v>
      </c>
    </row>
    <row r="141" spans="1:12" hidden="1" x14ac:dyDescent="0.2">
      <c r="A141" s="2">
        <f t="shared" si="2"/>
        <v>138</v>
      </c>
      <c r="B141" s="104" t="s">
        <v>60</v>
      </c>
      <c r="C141" s="96" t="s">
        <v>99</v>
      </c>
      <c r="D141" s="143" t="s">
        <v>100</v>
      </c>
      <c r="E141" s="127" t="s">
        <v>540</v>
      </c>
      <c r="F141" s="25" t="s">
        <v>175</v>
      </c>
      <c r="G141" s="128" t="s">
        <v>101</v>
      </c>
      <c r="H141" s="96" t="s">
        <v>43</v>
      </c>
      <c r="I141" s="96" t="s">
        <v>45</v>
      </c>
      <c r="J141" s="51" t="s">
        <v>48</v>
      </c>
      <c r="K141" s="70" t="s">
        <v>27</v>
      </c>
      <c r="L141" s="54" t="s">
        <v>44</v>
      </c>
    </row>
    <row r="142" spans="1:12" hidden="1" x14ac:dyDescent="0.2">
      <c r="A142" s="2">
        <f t="shared" si="2"/>
        <v>139</v>
      </c>
      <c r="B142" s="104" t="s">
        <v>60</v>
      </c>
      <c r="C142" s="96" t="s">
        <v>99</v>
      </c>
      <c r="D142" s="143" t="s">
        <v>100</v>
      </c>
      <c r="E142" s="127" t="s">
        <v>540</v>
      </c>
      <c r="F142" s="25" t="s">
        <v>176</v>
      </c>
      <c r="G142" s="128" t="s">
        <v>103</v>
      </c>
      <c r="H142" s="96" t="s">
        <v>43</v>
      </c>
      <c r="I142" s="96" t="s">
        <v>45</v>
      </c>
      <c r="J142" s="51" t="s">
        <v>48</v>
      </c>
      <c r="K142" s="70" t="s">
        <v>27</v>
      </c>
      <c r="L142" s="54" t="s">
        <v>44</v>
      </c>
    </row>
    <row r="143" spans="1:12" hidden="1" x14ac:dyDescent="0.2">
      <c r="A143" s="2">
        <f t="shared" si="2"/>
        <v>140</v>
      </c>
      <c r="B143" s="104" t="s">
        <v>60</v>
      </c>
      <c r="C143" s="96" t="s">
        <v>99</v>
      </c>
      <c r="D143" s="143" t="s">
        <v>100</v>
      </c>
      <c r="E143" s="127" t="s">
        <v>540</v>
      </c>
      <c r="F143" s="25" t="s">
        <v>177</v>
      </c>
      <c r="G143" s="128" t="s">
        <v>108</v>
      </c>
      <c r="H143" s="96" t="s">
        <v>43</v>
      </c>
      <c r="I143" s="96" t="s">
        <v>45</v>
      </c>
      <c r="J143" s="51" t="s">
        <v>48</v>
      </c>
      <c r="K143" s="70" t="s">
        <v>27</v>
      </c>
      <c r="L143" s="54" t="s">
        <v>44</v>
      </c>
    </row>
    <row r="144" spans="1:12" hidden="1" x14ac:dyDescent="0.2">
      <c r="A144" s="2">
        <f t="shared" si="2"/>
        <v>141</v>
      </c>
      <c r="B144" s="104" t="s">
        <v>60</v>
      </c>
      <c r="C144" s="96" t="s">
        <v>99</v>
      </c>
      <c r="D144" s="143" t="s">
        <v>100</v>
      </c>
      <c r="E144" s="127" t="s">
        <v>540</v>
      </c>
      <c r="F144" s="25" t="s">
        <v>178</v>
      </c>
      <c r="G144" s="128" t="s">
        <v>109</v>
      </c>
      <c r="H144" s="96" t="s">
        <v>43</v>
      </c>
      <c r="I144" s="96" t="s">
        <v>45</v>
      </c>
      <c r="J144" s="51" t="s">
        <v>48</v>
      </c>
      <c r="K144" s="70" t="s">
        <v>27</v>
      </c>
      <c r="L144" s="54" t="s">
        <v>44</v>
      </c>
    </row>
    <row r="145" spans="1:12" hidden="1" x14ac:dyDescent="0.2">
      <c r="A145" s="2">
        <f t="shared" si="2"/>
        <v>142</v>
      </c>
      <c r="B145" s="104" t="s">
        <v>60</v>
      </c>
      <c r="C145" s="96" t="s">
        <v>99</v>
      </c>
      <c r="D145" s="143" t="s">
        <v>100</v>
      </c>
      <c r="E145" s="127" t="s">
        <v>540</v>
      </c>
      <c r="F145" s="25" t="s">
        <v>179</v>
      </c>
      <c r="G145" s="128" t="s">
        <v>105</v>
      </c>
      <c r="H145" s="96" t="s">
        <v>43</v>
      </c>
      <c r="I145" s="96" t="s">
        <v>46</v>
      </c>
      <c r="J145" s="51" t="s">
        <v>48</v>
      </c>
      <c r="K145" s="70" t="s">
        <v>27</v>
      </c>
      <c r="L145" s="54" t="s">
        <v>44</v>
      </c>
    </row>
    <row r="146" spans="1:12" hidden="1" x14ac:dyDescent="0.2">
      <c r="A146" s="2">
        <f t="shared" si="2"/>
        <v>143</v>
      </c>
      <c r="B146" s="104" t="s">
        <v>62</v>
      </c>
      <c r="C146" s="96" t="s">
        <v>110</v>
      </c>
      <c r="D146" s="143" t="s">
        <v>100</v>
      </c>
      <c r="E146" s="130" t="s">
        <v>539</v>
      </c>
      <c r="F146" s="25" t="s">
        <v>180</v>
      </c>
      <c r="G146" s="128" t="s">
        <v>111</v>
      </c>
      <c r="H146" s="96" t="s">
        <v>134</v>
      </c>
      <c r="I146" s="96" t="s">
        <v>45</v>
      </c>
      <c r="J146" s="51" t="s">
        <v>48</v>
      </c>
      <c r="K146" s="70" t="s">
        <v>27</v>
      </c>
      <c r="L146" s="54" t="s">
        <v>44</v>
      </c>
    </row>
    <row r="147" spans="1:12" hidden="1" x14ac:dyDescent="0.2">
      <c r="A147" s="2">
        <f t="shared" si="2"/>
        <v>144</v>
      </c>
      <c r="B147" s="104" t="s">
        <v>62</v>
      </c>
      <c r="C147" s="96" t="s">
        <v>110</v>
      </c>
      <c r="D147" s="143" t="s">
        <v>100</v>
      </c>
      <c r="E147" s="127" t="s">
        <v>540</v>
      </c>
      <c r="F147" s="25" t="s">
        <v>181</v>
      </c>
      <c r="G147" s="128" t="s">
        <v>115</v>
      </c>
      <c r="H147" s="96" t="s">
        <v>134</v>
      </c>
      <c r="I147" s="96" t="s">
        <v>45</v>
      </c>
      <c r="J147" s="51" t="s">
        <v>48</v>
      </c>
      <c r="K147" s="70" t="s">
        <v>27</v>
      </c>
      <c r="L147" s="54" t="s">
        <v>44</v>
      </c>
    </row>
    <row r="148" spans="1:12" hidden="1" x14ac:dyDescent="0.2">
      <c r="A148" s="2">
        <f t="shared" si="2"/>
        <v>145</v>
      </c>
      <c r="B148" s="104" t="s">
        <v>62</v>
      </c>
      <c r="C148" s="96" t="s">
        <v>110</v>
      </c>
      <c r="D148" s="143" t="s">
        <v>100</v>
      </c>
      <c r="E148" s="130" t="s">
        <v>539</v>
      </c>
      <c r="F148" s="25" t="s">
        <v>182</v>
      </c>
      <c r="G148" s="128" t="s">
        <v>117</v>
      </c>
      <c r="H148" s="96" t="s">
        <v>134</v>
      </c>
      <c r="I148" s="96" t="s">
        <v>45</v>
      </c>
      <c r="J148" s="51" t="s">
        <v>48</v>
      </c>
      <c r="K148" s="70" t="s">
        <v>27</v>
      </c>
      <c r="L148" s="54" t="s">
        <v>44</v>
      </c>
    </row>
    <row r="149" spans="1:12" ht="24" hidden="1" x14ac:dyDescent="0.2">
      <c r="A149" s="2">
        <f t="shared" si="2"/>
        <v>146</v>
      </c>
      <c r="B149" s="104" t="s">
        <v>62</v>
      </c>
      <c r="C149" s="96" t="s">
        <v>110</v>
      </c>
      <c r="D149" s="143" t="s">
        <v>100</v>
      </c>
      <c r="E149" s="130" t="s">
        <v>539</v>
      </c>
      <c r="F149" s="25" t="s">
        <v>183</v>
      </c>
      <c r="G149" s="128" t="s">
        <v>120</v>
      </c>
      <c r="H149" s="96" t="s">
        <v>134</v>
      </c>
      <c r="I149" s="96" t="s">
        <v>45</v>
      </c>
      <c r="J149" s="51" t="s">
        <v>48</v>
      </c>
      <c r="K149" s="70" t="s">
        <v>27</v>
      </c>
      <c r="L149" s="54" t="s">
        <v>44</v>
      </c>
    </row>
    <row r="150" spans="1:12" hidden="1" x14ac:dyDescent="0.2">
      <c r="A150" s="2">
        <f t="shared" si="2"/>
        <v>147</v>
      </c>
      <c r="B150" s="104" t="s">
        <v>62</v>
      </c>
      <c r="C150" s="96" t="s">
        <v>110</v>
      </c>
      <c r="D150" s="143" t="s">
        <v>100</v>
      </c>
      <c r="E150" s="130" t="s">
        <v>539</v>
      </c>
      <c r="F150" s="25" t="s">
        <v>198</v>
      </c>
      <c r="G150" s="128" t="s">
        <v>205</v>
      </c>
      <c r="H150" s="96" t="s">
        <v>134</v>
      </c>
      <c r="I150" s="96" t="s">
        <v>45</v>
      </c>
      <c r="J150" s="51" t="s">
        <v>48</v>
      </c>
      <c r="K150" s="70" t="s">
        <v>27</v>
      </c>
      <c r="L150" s="54" t="s">
        <v>44</v>
      </c>
    </row>
    <row r="151" spans="1:12" hidden="1" x14ac:dyDescent="0.2">
      <c r="A151" s="2">
        <f t="shared" si="2"/>
        <v>148</v>
      </c>
      <c r="B151" s="104" t="s">
        <v>62</v>
      </c>
      <c r="C151" s="96" t="s">
        <v>110</v>
      </c>
      <c r="D151" s="143" t="s">
        <v>100</v>
      </c>
      <c r="E151" s="127" t="s">
        <v>540</v>
      </c>
      <c r="F151" s="25" t="s">
        <v>199</v>
      </c>
      <c r="G151" s="128" t="s">
        <v>206</v>
      </c>
      <c r="H151" s="96" t="s">
        <v>134</v>
      </c>
      <c r="I151" s="96" t="s">
        <v>45</v>
      </c>
      <c r="J151" s="51" t="s">
        <v>48</v>
      </c>
      <c r="K151" s="70" t="s">
        <v>27</v>
      </c>
      <c r="L151" s="54" t="s">
        <v>44</v>
      </c>
    </row>
    <row r="152" spans="1:12" hidden="1" x14ac:dyDescent="0.2">
      <c r="A152" s="2">
        <f t="shared" si="2"/>
        <v>149</v>
      </c>
      <c r="B152" s="104" t="s">
        <v>62</v>
      </c>
      <c r="C152" s="96" t="s">
        <v>110</v>
      </c>
      <c r="D152" s="143" t="s">
        <v>100</v>
      </c>
      <c r="E152" s="127" t="s">
        <v>540</v>
      </c>
      <c r="F152" s="25" t="s">
        <v>200</v>
      </c>
      <c r="G152" s="128" t="s">
        <v>207</v>
      </c>
      <c r="H152" s="96" t="s">
        <v>134</v>
      </c>
      <c r="I152" s="96" t="s">
        <v>45</v>
      </c>
      <c r="J152" s="51" t="s">
        <v>48</v>
      </c>
      <c r="K152" s="70" t="s">
        <v>27</v>
      </c>
      <c r="L152" s="54" t="s">
        <v>44</v>
      </c>
    </row>
    <row r="153" spans="1:12" hidden="1" x14ac:dyDescent="0.2">
      <c r="A153" s="2">
        <f t="shared" si="2"/>
        <v>150</v>
      </c>
      <c r="B153" s="104" t="s">
        <v>62</v>
      </c>
      <c r="C153" s="96" t="s">
        <v>110</v>
      </c>
      <c r="D153" s="143" t="s">
        <v>100</v>
      </c>
      <c r="E153" s="127" t="s">
        <v>540</v>
      </c>
      <c r="F153" s="25" t="s">
        <v>201</v>
      </c>
      <c r="G153" s="128" t="s">
        <v>208</v>
      </c>
      <c r="H153" s="96" t="s">
        <v>134</v>
      </c>
      <c r="I153" s="96" t="s">
        <v>45</v>
      </c>
      <c r="J153" s="51" t="s">
        <v>48</v>
      </c>
      <c r="K153" s="70" t="s">
        <v>27</v>
      </c>
      <c r="L153" s="54" t="s">
        <v>44</v>
      </c>
    </row>
    <row r="154" spans="1:12" hidden="1" x14ac:dyDescent="0.2">
      <c r="A154" s="2">
        <f t="shared" si="2"/>
        <v>151</v>
      </c>
      <c r="B154" s="104" t="s">
        <v>62</v>
      </c>
      <c r="C154" s="96" t="s">
        <v>110</v>
      </c>
      <c r="D154" s="143" t="s">
        <v>100</v>
      </c>
      <c r="E154" s="127" t="s">
        <v>540</v>
      </c>
      <c r="F154" s="25" t="s">
        <v>202</v>
      </c>
      <c r="G154" s="128" t="s">
        <v>209</v>
      </c>
      <c r="H154" s="96" t="s">
        <v>134</v>
      </c>
      <c r="I154" s="96" t="s">
        <v>45</v>
      </c>
      <c r="J154" s="51" t="s">
        <v>48</v>
      </c>
      <c r="K154" s="70" t="s">
        <v>27</v>
      </c>
      <c r="L154" s="54" t="s">
        <v>44</v>
      </c>
    </row>
    <row r="155" spans="1:12" hidden="1" x14ac:dyDescent="0.2">
      <c r="A155" s="2">
        <f t="shared" si="2"/>
        <v>152</v>
      </c>
      <c r="B155" s="104" t="s">
        <v>62</v>
      </c>
      <c r="C155" s="96" t="s">
        <v>110</v>
      </c>
      <c r="D155" s="143" t="s">
        <v>100</v>
      </c>
      <c r="E155" s="127" t="s">
        <v>540</v>
      </c>
      <c r="F155" s="25" t="s">
        <v>203</v>
      </c>
      <c r="G155" s="128" t="s">
        <v>210</v>
      </c>
      <c r="H155" s="96" t="s">
        <v>134</v>
      </c>
      <c r="I155" s="96" t="s">
        <v>45</v>
      </c>
      <c r="J155" s="51" t="s">
        <v>48</v>
      </c>
      <c r="K155" s="70" t="s">
        <v>27</v>
      </c>
      <c r="L155" s="54" t="s">
        <v>44</v>
      </c>
    </row>
    <row r="156" spans="1:12" hidden="1" x14ac:dyDescent="0.2">
      <c r="A156" s="2">
        <f t="shared" si="2"/>
        <v>153</v>
      </c>
      <c r="B156" s="120" t="s">
        <v>62</v>
      </c>
      <c r="C156" s="70" t="s">
        <v>110</v>
      </c>
      <c r="D156" s="143" t="s">
        <v>100</v>
      </c>
      <c r="E156" s="127" t="s">
        <v>540</v>
      </c>
      <c r="F156" s="124" t="s">
        <v>404</v>
      </c>
      <c r="G156" s="128" t="s">
        <v>403</v>
      </c>
      <c r="H156" s="96" t="s">
        <v>134</v>
      </c>
      <c r="I156" s="96" t="s">
        <v>45</v>
      </c>
      <c r="J156" s="51" t="s">
        <v>48</v>
      </c>
      <c r="K156" s="70" t="s">
        <v>27</v>
      </c>
      <c r="L156" s="54" t="s">
        <v>44</v>
      </c>
    </row>
    <row r="157" spans="1:12" hidden="1" x14ac:dyDescent="0.2">
      <c r="A157" s="2">
        <f t="shared" si="2"/>
        <v>154</v>
      </c>
      <c r="B157" s="120" t="s">
        <v>62</v>
      </c>
      <c r="C157" s="70" t="s">
        <v>110</v>
      </c>
      <c r="D157" s="143" t="s">
        <v>100</v>
      </c>
      <c r="E157" s="127" t="s">
        <v>540</v>
      </c>
      <c r="F157" s="124" t="s">
        <v>406</v>
      </c>
      <c r="G157" s="128" t="s">
        <v>405</v>
      </c>
      <c r="H157" s="96" t="s">
        <v>134</v>
      </c>
      <c r="I157" s="96" t="s">
        <v>45</v>
      </c>
      <c r="J157" s="51" t="s">
        <v>48</v>
      </c>
      <c r="K157" s="70" t="s">
        <v>27</v>
      </c>
      <c r="L157" s="54" t="s">
        <v>44</v>
      </c>
    </row>
    <row r="158" spans="1:12" ht="12" hidden="1" customHeight="1" x14ac:dyDescent="0.2">
      <c r="A158" s="2">
        <f t="shared" si="2"/>
        <v>155</v>
      </c>
      <c r="B158" s="104" t="s">
        <v>62</v>
      </c>
      <c r="C158" s="96" t="s">
        <v>110</v>
      </c>
      <c r="D158" s="143" t="s">
        <v>100</v>
      </c>
      <c r="E158" s="130" t="s">
        <v>539</v>
      </c>
      <c r="F158" s="25" t="s">
        <v>184</v>
      </c>
      <c r="G158" s="128" t="s">
        <v>112</v>
      </c>
      <c r="H158" s="96" t="s">
        <v>43</v>
      </c>
      <c r="I158" s="96" t="s">
        <v>45</v>
      </c>
      <c r="J158" s="51" t="s">
        <v>48</v>
      </c>
      <c r="K158" s="70" t="s">
        <v>27</v>
      </c>
      <c r="L158" s="54" t="s">
        <v>44</v>
      </c>
    </row>
    <row r="159" spans="1:12" hidden="1" x14ac:dyDescent="0.2">
      <c r="A159" s="2">
        <f t="shared" si="2"/>
        <v>156</v>
      </c>
      <c r="B159" s="104" t="s">
        <v>62</v>
      </c>
      <c r="C159" s="96" t="s">
        <v>110</v>
      </c>
      <c r="D159" s="143" t="s">
        <v>100</v>
      </c>
      <c r="E159" s="127" t="s">
        <v>540</v>
      </c>
      <c r="F159" s="25" t="s">
        <v>185</v>
      </c>
      <c r="G159" s="128" t="s">
        <v>113</v>
      </c>
      <c r="H159" s="96" t="s">
        <v>43</v>
      </c>
      <c r="I159" s="96" t="s">
        <v>45</v>
      </c>
      <c r="J159" s="51" t="s">
        <v>48</v>
      </c>
      <c r="K159" s="70" t="s">
        <v>27</v>
      </c>
      <c r="L159" s="54" t="s">
        <v>44</v>
      </c>
    </row>
    <row r="160" spans="1:12" hidden="1" x14ac:dyDescent="0.2">
      <c r="A160" s="2">
        <f t="shared" si="2"/>
        <v>157</v>
      </c>
      <c r="B160" s="104" t="s">
        <v>62</v>
      </c>
      <c r="C160" s="96" t="s">
        <v>110</v>
      </c>
      <c r="D160" s="143" t="s">
        <v>100</v>
      </c>
      <c r="E160" s="130" t="s">
        <v>539</v>
      </c>
      <c r="F160" s="25" t="s">
        <v>186</v>
      </c>
      <c r="G160" s="128" t="s">
        <v>116</v>
      </c>
      <c r="H160" s="96" t="s">
        <v>43</v>
      </c>
      <c r="I160" s="96" t="s">
        <v>45</v>
      </c>
      <c r="J160" s="51" t="s">
        <v>48</v>
      </c>
      <c r="K160" s="70" t="s">
        <v>27</v>
      </c>
      <c r="L160" s="54" t="s">
        <v>44</v>
      </c>
    </row>
    <row r="161" spans="1:12" hidden="1" x14ac:dyDescent="0.2">
      <c r="A161" s="2">
        <f t="shared" si="2"/>
        <v>158</v>
      </c>
      <c r="B161" s="104" t="s">
        <v>62</v>
      </c>
      <c r="C161" s="96" t="s">
        <v>110</v>
      </c>
      <c r="D161" s="143" t="s">
        <v>100</v>
      </c>
      <c r="E161" s="130" t="s">
        <v>539</v>
      </c>
      <c r="F161" s="25" t="s">
        <v>187</v>
      </c>
      <c r="G161" s="128" t="s">
        <v>118</v>
      </c>
      <c r="H161" s="96" t="s">
        <v>43</v>
      </c>
      <c r="I161" s="96" t="s">
        <v>45</v>
      </c>
      <c r="J161" s="51" t="s">
        <v>48</v>
      </c>
      <c r="K161" s="70" t="s">
        <v>27</v>
      </c>
      <c r="L161" s="54" t="s">
        <v>44</v>
      </c>
    </row>
    <row r="162" spans="1:12" hidden="1" x14ac:dyDescent="0.2">
      <c r="A162" s="2">
        <f t="shared" si="2"/>
        <v>159</v>
      </c>
      <c r="B162" s="104" t="s">
        <v>62</v>
      </c>
      <c r="C162" s="96" t="s">
        <v>110</v>
      </c>
      <c r="D162" s="143" t="s">
        <v>100</v>
      </c>
      <c r="E162" s="127" t="s">
        <v>540</v>
      </c>
      <c r="F162" s="25" t="s">
        <v>188</v>
      </c>
      <c r="G162" s="128" t="s">
        <v>196</v>
      </c>
      <c r="H162" s="96" t="s">
        <v>43</v>
      </c>
      <c r="I162" s="96" t="s">
        <v>45</v>
      </c>
      <c r="J162" s="51" t="s">
        <v>48</v>
      </c>
      <c r="K162" s="70" t="s">
        <v>27</v>
      </c>
      <c r="L162" s="54" t="s">
        <v>44</v>
      </c>
    </row>
    <row r="163" spans="1:12" hidden="1" x14ac:dyDescent="0.2">
      <c r="A163" s="2">
        <f t="shared" si="2"/>
        <v>160</v>
      </c>
      <c r="B163" s="104" t="s">
        <v>62</v>
      </c>
      <c r="C163" s="96" t="s">
        <v>110</v>
      </c>
      <c r="D163" s="143" t="s">
        <v>100</v>
      </c>
      <c r="E163" s="127" t="s">
        <v>540</v>
      </c>
      <c r="F163" s="25" t="s">
        <v>189</v>
      </c>
      <c r="G163" s="128" t="s">
        <v>122</v>
      </c>
      <c r="H163" s="96" t="s">
        <v>43</v>
      </c>
      <c r="I163" s="96" t="s">
        <v>45</v>
      </c>
      <c r="J163" s="51" t="s">
        <v>48</v>
      </c>
      <c r="K163" s="70" t="s">
        <v>27</v>
      </c>
      <c r="L163" s="54" t="s">
        <v>44</v>
      </c>
    </row>
    <row r="164" spans="1:12" hidden="1" x14ac:dyDescent="0.2">
      <c r="A164" s="2">
        <f t="shared" si="2"/>
        <v>161</v>
      </c>
      <c r="B164" s="104" t="s">
        <v>62</v>
      </c>
      <c r="C164" s="96" t="s">
        <v>110</v>
      </c>
      <c r="D164" s="143" t="s">
        <v>100</v>
      </c>
      <c r="E164" s="127" t="s">
        <v>540</v>
      </c>
      <c r="F164" s="25" t="s">
        <v>190</v>
      </c>
      <c r="G164" s="128" t="s">
        <v>123</v>
      </c>
      <c r="H164" s="96" t="s">
        <v>43</v>
      </c>
      <c r="I164" s="96" t="s">
        <v>45</v>
      </c>
      <c r="J164" s="51" t="s">
        <v>48</v>
      </c>
      <c r="K164" s="70" t="s">
        <v>27</v>
      </c>
      <c r="L164" s="54" t="s">
        <v>44</v>
      </c>
    </row>
    <row r="165" spans="1:12" hidden="1" x14ac:dyDescent="0.2">
      <c r="A165" s="2">
        <f t="shared" si="2"/>
        <v>162</v>
      </c>
      <c r="B165" s="104" t="s">
        <v>62</v>
      </c>
      <c r="C165" s="96" t="s">
        <v>110</v>
      </c>
      <c r="D165" s="143" t="s">
        <v>100</v>
      </c>
      <c r="E165" s="127" t="s">
        <v>540</v>
      </c>
      <c r="F165" s="25" t="s">
        <v>191</v>
      </c>
      <c r="G165" s="128" t="s">
        <v>124</v>
      </c>
      <c r="H165" s="96" t="s">
        <v>43</v>
      </c>
      <c r="I165" s="96" t="s">
        <v>45</v>
      </c>
      <c r="J165" s="51" t="s">
        <v>48</v>
      </c>
      <c r="K165" s="70" t="s">
        <v>27</v>
      </c>
      <c r="L165" s="54" t="s">
        <v>44</v>
      </c>
    </row>
    <row r="166" spans="1:12" hidden="1" x14ac:dyDescent="0.2">
      <c r="A166" s="2">
        <f t="shared" si="2"/>
        <v>163</v>
      </c>
      <c r="B166" s="104" t="s">
        <v>62</v>
      </c>
      <c r="C166" s="96" t="s">
        <v>110</v>
      </c>
      <c r="D166" s="143" t="s">
        <v>100</v>
      </c>
      <c r="E166" s="130" t="s">
        <v>539</v>
      </c>
      <c r="F166" s="25" t="s">
        <v>192</v>
      </c>
      <c r="G166" s="128" t="s">
        <v>126</v>
      </c>
      <c r="H166" s="96" t="s">
        <v>43</v>
      </c>
      <c r="I166" s="96" t="s">
        <v>45</v>
      </c>
      <c r="J166" s="51" t="s">
        <v>48</v>
      </c>
      <c r="K166" s="70" t="s">
        <v>27</v>
      </c>
      <c r="L166" s="54" t="s">
        <v>44</v>
      </c>
    </row>
    <row r="167" spans="1:12" hidden="1" x14ac:dyDescent="0.2">
      <c r="A167" s="2">
        <f t="shared" si="2"/>
        <v>164</v>
      </c>
      <c r="B167" s="104" t="s">
        <v>62</v>
      </c>
      <c r="C167" s="96" t="s">
        <v>110</v>
      </c>
      <c r="D167" s="143" t="s">
        <v>100</v>
      </c>
      <c r="E167" s="127" t="s">
        <v>540</v>
      </c>
      <c r="F167" s="124" t="s">
        <v>394</v>
      </c>
      <c r="G167" s="128" t="s">
        <v>379</v>
      </c>
      <c r="H167" s="96" t="s">
        <v>43</v>
      </c>
      <c r="I167" s="96" t="s">
        <v>46</v>
      </c>
      <c r="J167" s="51" t="s">
        <v>48</v>
      </c>
      <c r="K167" s="70" t="s">
        <v>27</v>
      </c>
      <c r="L167" s="54" t="s">
        <v>44</v>
      </c>
    </row>
    <row r="168" spans="1:12" hidden="1" x14ac:dyDescent="0.2">
      <c r="A168" s="2">
        <f t="shared" si="2"/>
        <v>165</v>
      </c>
      <c r="B168" s="104" t="s">
        <v>62</v>
      </c>
      <c r="C168" s="96" t="s">
        <v>110</v>
      </c>
      <c r="D168" s="143" t="s">
        <v>100</v>
      </c>
      <c r="E168" s="130" t="s">
        <v>539</v>
      </c>
      <c r="F168" s="25" t="s">
        <v>193</v>
      </c>
      <c r="G168" s="128" t="s">
        <v>114</v>
      </c>
      <c r="H168" s="96" t="s">
        <v>135</v>
      </c>
      <c r="I168" s="96" t="s">
        <v>45</v>
      </c>
      <c r="J168" s="51" t="s">
        <v>48</v>
      </c>
      <c r="K168" s="70" t="s">
        <v>27</v>
      </c>
      <c r="L168" s="54" t="s">
        <v>44</v>
      </c>
    </row>
    <row r="169" spans="1:12" hidden="1" x14ac:dyDescent="0.2">
      <c r="A169" s="2">
        <f t="shared" si="2"/>
        <v>166</v>
      </c>
      <c r="B169" s="104" t="s">
        <v>62</v>
      </c>
      <c r="C169" s="96" t="s">
        <v>110</v>
      </c>
      <c r="D169" s="143" t="s">
        <v>100</v>
      </c>
      <c r="E169" s="130" t="s">
        <v>539</v>
      </c>
      <c r="F169" s="25" t="s">
        <v>194</v>
      </c>
      <c r="G169" s="128" t="s">
        <v>119</v>
      </c>
      <c r="H169" s="96" t="s">
        <v>135</v>
      </c>
      <c r="I169" s="96" t="s">
        <v>45</v>
      </c>
      <c r="J169" s="51" t="s">
        <v>48</v>
      </c>
      <c r="K169" s="70" t="s">
        <v>27</v>
      </c>
      <c r="L169" s="54" t="s">
        <v>44</v>
      </c>
    </row>
    <row r="170" spans="1:12" hidden="1" x14ac:dyDescent="0.2">
      <c r="A170" s="2">
        <f t="shared" si="2"/>
        <v>167</v>
      </c>
      <c r="B170" s="104" t="s">
        <v>62</v>
      </c>
      <c r="C170" s="96" t="s">
        <v>110</v>
      </c>
      <c r="D170" s="143" t="s">
        <v>100</v>
      </c>
      <c r="E170" s="127" t="s">
        <v>540</v>
      </c>
      <c r="F170" s="25" t="s">
        <v>195</v>
      </c>
      <c r="G170" s="128" t="s">
        <v>125</v>
      </c>
      <c r="H170" s="96" t="s">
        <v>135</v>
      </c>
      <c r="I170" s="96" t="s">
        <v>45</v>
      </c>
      <c r="J170" s="51" t="s">
        <v>48</v>
      </c>
      <c r="K170" s="70" t="s">
        <v>27</v>
      </c>
      <c r="L170" s="54" t="s">
        <v>44</v>
      </c>
    </row>
    <row r="171" spans="1:12" hidden="1" x14ac:dyDescent="0.2">
      <c r="A171" s="2">
        <f t="shared" si="2"/>
        <v>168</v>
      </c>
      <c r="B171" s="121" t="s">
        <v>468</v>
      </c>
      <c r="C171" s="113" t="s">
        <v>469</v>
      </c>
      <c r="D171" s="143" t="s">
        <v>100</v>
      </c>
      <c r="E171" s="127" t="s">
        <v>540</v>
      </c>
      <c r="F171" s="116"/>
      <c r="G171" s="128" t="s">
        <v>470</v>
      </c>
      <c r="H171" s="96" t="s">
        <v>134</v>
      </c>
      <c r="I171" s="96" t="s">
        <v>45</v>
      </c>
      <c r="J171" s="51" t="s">
        <v>488</v>
      </c>
      <c r="K171" s="70" t="s">
        <v>27</v>
      </c>
      <c r="L171" s="54" t="s">
        <v>44</v>
      </c>
    </row>
    <row r="172" spans="1:12" hidden="1" x14ac:dyDescent="0.2">
      <c r="A172" s="2">
        <f t="shared" si="2"/>
        <v>169</v>
      </c>
      <c r="B172" s="121" t="s">
        <v>468</v>
      </c>
      <c r="C172" s="113" t="s">
        <v>469</v>
      </c>
      <c r="D172" s="143" t="s">
        <v>100</v>
      </c>
      <c r="E172" s="127" t="s">
        <v>540</v>
      </c>
      <c r="F172" s="116"/>
      <c r="G172" s="128" t="s">
        <v>471</v>
      </c>
      <c r="H172" s="96" t="s">
        <v>134</v>
      </c>
      <c r="I172" s="96" t="s">
        <v>45</v>
      </c>
      <c r="J172" s="51" t="s">
        <v>488</v>
      </c>
      <c r="K172" s="70" t="s">
        <v>27</v>
      </c>
      <c r="L172" s="54" t="s">
        <v>44</v>
      </c>
    </row>
    <row r="173" spans="1:12" hidden="1" x14ac:dyDescent="0.2">
      <c r="A173" s="2">
        <f t="shared" si="2"/>
        <v>170</v>
      </c>
      <c r="B173" s="121" t="s">
        <v>468</v>
      </c>
      <c r="C173" s="113" t="s">
        <v>469</v>
      </c>
      <c r="D173" s="143" t="s">
        <v>100</v>
      </c>
      <c r="E173" s="127" t="s">
        <v>540</v>
      </c>
      <c r="F173" s="116"/>
      <c r="G173" s="128" t="s">
        <v>477</v>
      </c>
      <c r="H173" s="96" t="s">
        <v>134</v>
      </c>
      <c r="I173" s="96" t="s">
        <v>45</v>
      </c>
      <c r="J173" s="51" t="s">
        <v>488</v>
      </c>
      <c r="K173" s="70" t="s">
        <v>27</v>
      </c>
      <c r="L173" s="54" t="s">
        <v>44</v>
      </c>
    </row>
    <row r="174" spans="1:12" hidden="1" x14ac:dyDescent="0.2">
      <c r="A174" s="2">
        <f t="shared" si="2"/>
        <v>171</v>
      </c>
      <c r="B174" s="121" t="s">
        <v>468</v>
      </c>
      <c r="C174" s="113" t="s">
        <v>469</v>
      </c>
      <c r="D174" s="143" t="s">
        <v>100</v>
      </c>
      <c r="E174" s="127" t="s">
        <v>540</v>
      </c>
      <c r="F174" s="116"/>
      <c r="G174" s="128" t="s">
        <v>478</v>
      </c>
      <c r="H174" s="96" t="s">
        <v>134</v>
      </c>
      <c r="I174" s="96" t="s">
        <v>45</v>
      </c>
      <c r="J174" s="51" t="s">
        <v>488</v>
      </c>
      <c r="K174" s="70" t="s">
        <v>27</v>
      </c>
      <c r="L174" s="54" t="s">
        <v>44</v>
      </c>
    </row>
    <row r="175" spans="1:12" hidden="1" x14ac:dyDescent="0.2">
      <c r="A175" s="2">
        <f t="shared" si="2"/>
        <v>172</v>
      </c>
      <c r="B175" s="121" t="s">
        <v>468</v>
      </c>
      <c r="C175" s="113" t="s">
        <v>469</v>
      </c>
      <c r="D175" s="143" t="s">
        <v>100</v>
      </c>
      <c r="E175" s="127" t="s">
        <v>540</v>
      </c>
      <c r="F175" s="116"/>
      <c r="G175" s="128" t="s">
        <v>479</v>
      </c>
      <c r="H175" s="96" t="s">
        <v>134</v>
      </c>
      <c r="I175" s="96" t="s">
        <v>45</v>
      </c>
      <c r="J175" s="51" t="s">
        <v>488</v>
      </c>
      <c r="K175" s="70" t="s">
        <v>27</v>
      </c>
      <c r="L175" s="54" t="s">
        <v>44</v>
      </c>
    </row>
    <row r="176" spans="1:12" hidden="1" x14ac:dyDescent="0.2">
      <c r="A176" s="2">
        <f t="shared" si="2"/>
        <v>173</v>
      </c>
      <c r="B176" s="121" t="s">
        <v>468</v>
      </c>
      <c r="C176" s="113" t="s">
        <v>469</v>
      </c>
      <c r="D176" s="143" t="s">
        <v>100</v>
      </c>
      <c r="E176" s="127" t="s">
        <v>540</v>
      </c>
      <c r="F176" s="116"/>
      <c r="G176" s="128" t="s">
        <v>480</v>
      </c>
      <c r="H176" s="96" t="s">
        <v>134</v>
      </c>
      <c r="I176" s="96" t="s">
        <v>45</v>
      </c>
      <c r="J176" s="51" t="s">
        <v>488</v>
      </c>
      <c r="K176" s="70" t="s">
        <v>27</v>
      </c>
      <c r="L176" s="54" t="s">
        <v>44</v>
      </c>
    </row>
    <row r="177" spans="1:12" ht="24" hidden="1" x14ac:dyDescent="0.2">
      <c r="A177" s="2">
        <f t="shared" si="2"/>
        <v>174</v>
      </c>
      <c r="B177" s="121" t="s">
        <v>468</v>
      </c>
      <c r="C177" s="113" t="s">
        <v>469</v>
      </c>
      <c r="D177" s="143" t="s">
        <v>100</v>
      </c>
      <c r="E177" s="127" t="s">
        <v>540</v>
      </c>
      <c r="F177" s="116"/>
      <c r="G177" s="128" t="s">
        <v>486</v>
      </c>
      <c r="H177" s="96" t="s">
        <v>134</v>
      </c>
      <c r="I177" s="96" t="s">
        <v>45</v>
      </c>
      <c r="J177" s="51" t="s">
        <v>488</v>
      </c>
      <c r="K177" s="70" t="s">
        <v>27</v>
      </c>
      <c r="L177" s="54" t="s">
        <v>44</v>
      </c>
    </row>
    <row r="178" spans="1:12" hidden="1" x14ac:dyDescent="0.2">
      <c r="A178" s="2">
        <f t="shared" si="2"/>
        <v>175</v>
      </c>
      <c r="B178" s="121" t="s">
        <v>468</v>
      </c>
      <c r="C178" s="113" t="s">
        <v>469</v>
      </c>
      <c r="D178" s="143" t="s">
        <v>100</v>
      </c>
      <c r="E178" s="127" t="s">
        <v>540</v>
      </c>
      <c r="F178" s="116"/>
      <c r="G178" s="128" t="s">
        <v>473</v>
      </c>
      <c r="H178" s="96" t="s">
        <v>134</v>
      </c>
      <c r="I178" s="96" t="s">
        <v>46</v>
      </c>
      <c r="J178" s="51" t="s">
        <v>488</v>
      </c>
      <c r="K178" s="70" t="s">
        <v>27</v>
      </c>
      <c r="L178" s="54" t="s">
        <v>44</v>
      </c>
    </row>
    <row r="179" spans="1:12" hidden="1" x14ac:dyDescent="0.2">
      <c r="A179" s="2">
        <f t="shared" si="2"/>
        <v>176</v>
      </c>
      <c r="B179" s="121" t="s">
        <v>468</v>
      </c>
      <c r="C179" s="113" t="s">
        <v>469</v>
      </c>
      <c r="D179" s="143" t="s">
        <v>100</v>
      </c>
      <c r="E179" s="127" t="s">
        <v>540</v>
      </c>
      <c r="F179" s="116"/>
      <c r="G179" s="128" t="s">
        <v>474</v>
      </c>
      <c r="H179" s="96" t="s">
        <v>134</v>
      </c>
      <c r="I179" s="96" t="s">
        <v>46</v>
      </c>
      <c r="J179" s="51" t="s">
        <v>488</v>
      </c>
      <c r="K179" s="70" t="s">
        <v>27</v>
      </c>
      <c r="L179" s="54" t="s">
        <v>44</v>
      </c>
    </row>
    <row r="180" spans="1:12" hidden="1" x14ac:dyDescent="0.2">
      <c r="A180" s="2">
        <f t="shared" si="2"/>
        <v>177</v>
      </c>
      <c r="B180" s="121" t="s">
        <v>468</v>
      </c>
      <c r="C180" s="113" t="s">
        <v>469</v>
      </c>
      <c r="D180" s="143" t="s">
        <v>100</v>
      </c>
      <c r="E180" s="127" t="s">
        <v>540</v>
      </c>
      <c r="F180" s="116"/>
      <c r="G180" s="128" t="s">
        <v>483</v>
      </c>
      <c r="H180" s="96" t="s">
        <v>134</v>
      </c>
      <c r="I180" s="96" t="s">
        <v>46</v>
      </c>
      <c r="J180" s="51" t="s">
        <v>488</v>
      </c>
      <c r="K180" s="70" t="s">
        <v>27</v>
      </c>
      <c r="L180" s="54" t="s">
        <v>44</v>
      </c>
    </row>
    <row r="181" spans="1:12" hidden="1" x14ac:dyDescent="0.2">
      <c r="A181" s="2">
        <f t="shared" si="2"/>
        <v>178</v>
      </c>
      <c r="B181" s="121" t="s">
        <v>468</v>
      </c>
      <c r="C181" s="113" t="s">
        <v>469</v>
      </c>
      <c r="D181" s="143" t="s">
        <v>100</v>
      </c>
      <c r="E181" s="127" t="s">
        <v>540</v>
      </c>
      <c r="F181" s="116"/>
      <c r="G181" s="128" t="s">
        <v>484</v>
      </c>
      <c r="H181" s="96" t="s">
        <v>134</v>
      </c>
      <c r="I181" s="96" t="s">
        <v>46</v>
      </c>
      <c r="J181" s="51" t="s">
        <v>488</v>
      </c>
      <c r="K181" s="70" t="s">
        <v>27</v>
      </c>
      <c r="L181" s="54" t="s">
        <v>44</v>
      </c>
    </row>
    <row r="182" spans="1:12" hidden="1" x14ac:dyDescent="0.2">
      <c r="A182" s="2">
        <f t="shared" si="2"/>
        <v>179</v>
      </c>
      <c r="B182" s="121" t="s">
        <v>468</v>
      </c>
      <c r="C182" s="113" t="s">
        <v>469</v>
      </c>
      <c r="D182" s="143" t="s">
        <v>100</v>
      </c>
      <c r="E182" s="127" t="s">
        <v>540</v>
      </c>
      <c r="F182" s="116"/>
      <c r="G182" s="128" t="s">
        <v>472</v>
      </c>
      <c r="H182" s="96" t="s">
        <v>43</v>
      </c>
      <c r="I182" s="96" t="s">
        <v>45</v>
      </c>
      <c r="J182" s="51" t="s">
        <v>488</v>
      </c>
      <c r="K182" s="70" t="s">
        <v>27</v>
      </c>
      <c r="L182" s="54" t="s">
        <v>44</v>
      </c>
    </row>
    <row r="183" spans="1:12" ht="12" hidden="1" customHeight="1" x14ac:dyDescent="0.2">
      <c r="A183" s="2">
        <f t="shared" si="2"/>
        <v>180</v>
      </c>
      <c r="B183" s="121" t="s">
        <v>468</v>
      </c>
      <c r="C183" s="113" t="s">
        <v>469</v>
      </c>
      <c r="D183" s="143" t="s">
        <v>100</v>
      </c>
      <c r="E183" s="127" t="s">
        <v>540</v>
      </c>
      <c r="F183" s="116"/>
      <c r="G183" s="128" t="s">
        <v>475</v>
      </c>
      <c r="H183" s="96" t="s">
        <v>43</v>
      </c>
      <c r="I183" s="96" t="s">
        <v>45</v>
      </c>
      <c r="J183" s="51" t="s">
        <v>488</v>
      </c>
      <c r="K183" s="70" t="s">
        <v>27</v>
      </c>
      <c r="L183" s="54" t="s">
        <v>44</v>
      </c>
    </row>
    <row r="184" spans="1:12" ht="24" hidden="1" x14ac:dyDescent="0.2">
      <c r="A184" s="2">
        <f t="shared" si="2"/>
        <v>181</v>
      </c>
      <c r="B184" s="121" t="s">
        <v>468</v>
      </c>
      <c r="C184" s="113" t="s">
        <v>469</v>
      </c>
      <c r="D184" s="143" t="s">
        <v>100</v>
      </c>
      <c r="E184" s="127" t="s">
        <v>540</v>
      </c>
      <c r="F184" s="116"/>
      <c r="G184" s="128" t="s">
        <v>476</v>
      </c>
      <c r="H184" s="96" t="s">
        <v>43</v>
      </c>
      <c r="I184" s="96" t="s">
        <v>45</v>
      </c>
      <c r="J184" s="51" t="s">
        <v>488</v>
      </c>
      <c r="K184" s="70" t="s">
        <v>27</v>
      </c>
      <c r="L184" s="54" t="s">
        <v>44</v>
      </c>
    </row>
    <row r="185" spans="1:12" hidden="1" x14ac:dyDescent="0.2">
      <c r="A185" s="2">
        <f t="shared" si="2"/>
        <v>182</v>
      </c>
      <c r="B185" s="121" t="s">
        <v>468</v>
      </c>
      <c r="C185" s="113" t="s">
        <v>469</v>
      </c>
      <c r="D185" s="143" t="s">
        <v>100</v>
      </c>
      <c r="E185" s="127" t="s">
        <v>540</v>
      </c>
      <c r="F185" s="116"/>
      <c r="G185" s="128" t="s">
        <v>481</v>
      </c>
      <c r="H185" s="96" t="s">
        <v>43</v>
      </c>
      <c r="I185" s="96" t="s">
        <v>45</v>
      </c>
      <c r="J185" s="51" t="s">
        <v>488</v>
      </c>
      <c r="K185" s="70" t="s">
        <v>27</v>
      </c>
      <c r="L185" s="54" t="s">
        <v>44</v>
      </c>
    </row>
    <row r="186" spans="1:12" hidden="1" x14ac:dyDescent="0.2">
      <c r="A186" s="2">
        <f t="shared" si="2"/>
        <v>183</v>
      </c>
      <c r="B186" s="121" t="s">
        <v>468</v>
      </c>
      <c r="C186" s="113" t="s">
        <v>469</v>
      </c>
      <c r="D186" s="143" t="s">
        <v>100</v>
      </c>
      <c r="E186" s="127" t="s">
        <v>540</v>
      </c>
      <c r="F186" s="116"/>
      <c r="G186" s="128" t="s">
        <v>482</v>
      </c>
      <c r="H186" s="96" t="s">
        <v>43</v>
      </c>
      <c r="I186" s="96" t="s">
        <v>45</v>
      </c>
      <c r="J186" s="51" t="s">
        <v>488</v>
      </c>
      <c r="K186" s="70" t="s">
        <v>27</v>
      </c>
      <c r="L186" s="54" t="s">
        <v>44</v>
      </c>
    </row>
    <row r="187" spans="1:12" hidden="1" x14ac:dyDescent="0.2">
      <c r="A187" s="2">
        <f t="shared" si="2"/>
        <v>184</v>
      </c>
      <c r="B187" s="121" t="s">
        <v>468</v>
      </c>
      <c r="C187" s="113" t="s">
        <v>469</v>
      </c>
      <c r="D187" s="143" t="s">
        <v>100</v>
      </c>
      <c r="E187" s="127" t="s">
        <v>540</v>
      </c>
      <c r="F187" s="116"/>
      <c r="G187" s="128" t="s">
        <v>485</v>
      </c>
      <c r="H187" s="96" t="s">
        <v>43</v>
      </c>
      <c r="I187" s="96" t="s">
        <v>45</v>
      </c>
      <c r="J187" s="51" t="s">
        <v>488</v>
      </c>
      <c r="K187" s="70" t="s">
        <v>27</v>
      </c>
      <c r="L187" s="54" t="s">
        <v>44</v>
      </c>
    </row>
    <row r="188" spans="1:12" hidden="1" x14ac:dyDescent="0.2">
      <c r="A188" s="2">
        <f t="shared" si="2"/>
        <v>185</v>
      </c>
      <c r="B188" s="121" t="s">
        <v>468</v>
      </c>
      <c r="C188" s="113" t="s">
        <v>469</v>
      </c>
      <c r="D188" s="143" t="s">
        <v>100</v>
      </c>
      <c r="E188" s="127" t="s">
        <v>540</v>
      </c>
      <c r="F188" s="116"/>
      <c r="G188" s="128" t="s">
        <v>487</v>
      </c>
      <c r="H188" s="96" t="s">
        <v>43</v>
      </c>
      <c r="I188" s="96" t="s">
        <v>45</v>
      </c>
      <c r="J188" s="51" t="s">
        <v>488</v>
      </c>
      <c r="K188" s="70" t="s">
        <v>27</v>
      </c>
      <c r="L188" s="54" t="s">
        <v>44</v>
      </c>
    </row>
    <row r="189" spans="1:12" hidden="1" x14ac:dyDescent="0.2">
      <c r="A189" s="2">
        <f t="shared" si="2"/>
        <v>186</v>
      </c>
      <c r="B189" s="104" t="s">
        <v>215</v>
      </c>
      <c r="C189" s="96" t="s">
        <v>246</v>
      </c>
      <c r="D189" s="143" t="s">
        <v>217</v>
      </c>
      <c r="E189" s="127" t="s">
        <v>540</v>
      </c>
      <c r="F189" s="25" t="s">
        <v>305</v>
      </c>
      <c r="G189" s="128" t="s">
        <v>222</v>
      </c>
      <c r="H189" s="96" t="s">
        <v>134</v>
      </c>
      <c r="I189" s="96" t="s">
        <v>45</v>
      </c>
      <c r="J189" s="51" t="s">
        <v>48</v>
      </c>
      <c r="K189" s="70" t="s">
        <v>27</v>
      </c>
      <c r="L189" s="54" t="s">
        <v>44</v>
      </c>
    </row>
    <row r="190" spans="1:12" hidden="1" x14ac:dyDescent="0.2">
      <c r="A190" s="2">
        <f t="shared" si="2"/>
        <v>187</v>
      </c>
      <c r="B190" s="104" t="s">
        <v>215</v>
      </c>
      <c r="C190" s="96" t="s">
        <v>246</v>
      </c>
      <c r="D190" s="143" t="s">
        <v>217</v>
      </c>
      <c r="E190" s="130" t="s">
        <v>539</v>
      </c>
      <c r="F190" s="25" t="s">
        <v>313</v>
      </c>
      <c r="G190" s="128" t="s">
        <v>230</v>
      </c>
      <c r="H190" s="96" t="s">
        <v>134</v>
      </c>
      <c r="I190" s="96" t="s">
        <v>45</v>
      </c>
      <c r="J190" s="51" t="s">
        <v>48</v>
      </c>
      <c r="K190" s="70" t="s">
        <v>27</v>
      </c>
      <c r="L190" s="54" t="s">
        <v>44</v>
      </c>
    </row>
    <row r="191" spans="1:12" hidden="1" x14ac:dyDescent="0.2">
      <c r="A191" s="2">
        <f t="shared" si="2"/>
        <v>188</v>
      </c>
      <c r="B191" s="104" t="s">
        <v>215</v>
      </c>
      <c r="C191" s="96" t="s">
        <v>246</v>
      </c>
      <c r="D191" s="143" t="s">
        <v>217</v>
      </c>
      <c r="E191" s="127" t="s">
        <v>540</v>
      </c>
      <c r="F191" s="25" t="s">
        <v>314</v>
      </c>
      <c r="G191" s="128" t="s">
        <v>231</v>
      </c>
      <c r="H191" s="96" t="s">
        <v>134</v>
      </c>
      <c r="I191" s="96" t="s">
        <v>45</v>
      </c>
      <c r="J191" s="51" t="s">
        <v>48</v>
      </c>
      <c r="K191" s="70" t="s">
        <v>27</v>
      </c>
      <c r="L191" s="54" t="s">
        <v>44</v>
      </c>
    </row>
    <row r="192" spans="1:12" hidden="1" x14ac:dyDescent="0.2">
      <c r="A192" s="2">
        <f t="shared" si="2"/>
        <v>189</v>
      </c>
      <c r="B192" s="104" t="s">
        <v>215</v>
      </c>
      <c r="C192" s="96" t="s">
        <v>246</v>
      </c>
      <c r="D192" s="143" t="s">
        <v>217</v>
      </c>
      <c r="E192" s="127" t="s">
        <v>540</v>
      </c>
      <c r="F192" s="25" t="s">
        <v>316</v>
      </c>
      <c r="G192" s="128" t="s">
        <v>233</v>
      </c>
      <c r="H192" s="96" t="s">
        <v>134</v>
      </c>
      <c r="I192" s="96" t="s">
        <v>45</v>
      </c>
      <c r="J192" s="51" t="s">
        <v>48</v>
      </c>
      <c r="K192" s="70" t="s">
        <v>27</v>
      </c>
      <c r="L192" s="54" t="s">
        <v>44</v>
      </c>
    </row>
    <row r="193" spans="1:12" hidden="1" x14ac:dyDescent="0.2">
      <c r="A193" s="2">
        <f t="shared" si="2"/>
        <v>190</v>
      </c>
      <c r="B193" s="104" t="s">
        <v>215</v>
      </c>
      <c r="C193" s="96" t="s">
        <v>246</v>
      </c>
      <c r="D193" s="143" t="s">
        <v>217</v>
      </c>
      <c r="E193" s="127" t="s">
        <v>540</v>
      </c>
      <c r="F193" s="25" t="s">
        <v>317</v>
      </c>
      <c r="G193" s="128" t="s">
        <v>234</v>
      </c>
      <c r="H193" s="96" t="s">
        <v>134</v>
      </c>
      <c r="I193" s="96" t="s">
        <v>45</v>
      </c>
      <c r="J193" s="51" t="s">
        <v>48</v>
      </c>
      <c r="K193" s="70" t="s">
        <v>27</v>
      </c>
      <c r="L193" s="54" t="s">
        <v>44</v>
      </c>
    </row>
    <row r="194" spans="1:12" hidden="1" x14ac:dyDescent="0.2">
      <c r="A194" s="2">
        <f t="shared" si="2"/>
        <v>191</v>
      </c>
      <c r="B194" s="104" t="s">
        <v>215</v>
      </c>
      <c r="C194" s="96" t="s">
        <v>246</v>
      </c>
      <c r="D194" s="143" t="s">
        <v>217</v>
      </c>
      <c r="E194" s="130" t="s">
        <v>539</v>
      </c>
      <c r="F194" s="25" t="s">
        <v>318</v>
      </c>
      <c r="G194" s="128" t="s">
        <v>235</v>
      </c>
      <c r="H194" s="96" t="s">
        <v>134</v>
      </c>
      <c r="I194" s="96" t="s">
        <v>45</v>
      </c>
      <c r="J194" s="51" t="s">
        <v>48</v>
      </c>
      <c r="K194" s="70" t="s">
        <v>27</v>
      </c>
      <c r="L194" s="54" t="s">
        <v>44</v>
      </c>
    </row>
    <row r="195" spans="1:12" hidden="1" x14ac:dyDescent="0.2">
      <c r="A195" s="2">
        <f t="shared" si="2"/>
        <v>192</v>
      </c>
      <c r="B195" s="104" t="s">
        <v>215</v>
      </c>
      <c r="C195" s="96" t="s">
        <v>246</v>
      </c>
      <c r="D195" s="143" t="s">
        <v>217</v>
      </c>
      <c r="E195" s="127" t="s">
        <v>540</v>
      </c>
      <c r="F195" s="25" t="s">
        <v>319</v>
      </c>
      <c r="G195" s="128" t="s">
        <v>236</v>
      </c>
      <c r="H195" s="96" t="s">
        <v>134</v>
      </c>
      <c r="I195" s="96" t="s">
        <v>45</v>
      </c>
      <c r="J195" s="51" t="s">
        <v>48</v>
      </c>
      <c r="K195" s="70" t="s">
        <v>27</v>
      </c>
      <c r="L195" s="54" t="s">
        <v>44</v>
      </c>
    </row>
    <row r="196" spans="1:12" hidden="1" x14ac:dyDescent="0.2">
      <c r="A196" s="2">
        <f t="shared" si="2"/>
        <v>193</v>
      </c>
      <c r="B196" s="104" t="s">
        <v>215</v>
      </c>
      <c r="C196" s="96" t="s">
        <v>246</v>
      </c>
      <c r="D196" s="143" t="s">
        <v>217</v>
      </c>
      <c r="E196" s="127" t="s">
        <v>540</v>
      </c>
      <c r="F196" s="25" t="s">
        <v>320</v>
      </c>
      <c r="G196" s="128" t="s">
        <v>240</v>
      </c>
      <c r="H196" s="96" t="s">
        <v>134</v>
      </c>
      <c r="I196" s="96" t="s">
        <v>45</v>
      </c>
      <c r="J196" s="51" t="s">
        <v>48</v>
      </c>
      <c r="K196" s="70" t="s">
        <v>27</v>
      </c>
      <c r="L196" s="54" t="s">
        <v>44</v>
      </c>
    </row>
    <row r="197" spans="1:12" hidden="1" x14ac:dyDescent="0.2">
      <c r="A197" s="2">
        <f t="shared" si="2"/>
        <v>194</v>
      </c>
      <c r="B197" s="121" t="s">
        <v>215</v>
      </c>
      <c r="C197" s="113" t="s">
        <v>246</v>
      </c>
      <c r="D197" s="143" t="s">
        <v>217</v>
      </c>
      <c r="E197" s="127" t="s">
        <v>540</v>
      </c>
      <c r="F197" s="25" t="s">
        <v>544</v>
      </c>
      <c r="G197" s="102" t="s">
        <v>543</v>
      </c>
      <c r="H197" s="96" t="s">
        <v>134</v>
      </c>
      <c r="I197" s="96" t="s">
        <v>45</v>
      </c>
      <c r="J197" s="51" t="s">
        <v>48</v>
      </c>
      <c r="K197" s="70" t="s">
        <v>27</v>
      </c>
      <c r="L197" s="54" t="s">
        <v>44</v>
      </c>
    </row>
    <row r="198" spans="1:12" hidden="1" x14ac:dyDescent="0.2">
      <c r="A198" s="2">
        <f t="shared" ref="A198:A261" si="3">A197+1</f>
        <v>195</v>
      </c>
      <c r="B198" s="104" t="s">
        <v>215</v>
      </c>
      <c r="C198" s="96" t="s">
        <v>246</v>
      </c>
      <c r="D198" s="143" t="s">
        <v>217</v>
      </c>
      <c r="E198" s="130" t="s">
        <v>539</v>
      </c>
      <c r="F198" s="25" t="s">
        <v>306</v>
      </c>
      <c r="G198" s="128" t="s">
        <v>223</v>
      </c>
      <c r="H198" s="96" t="s">
        <v>134</v>
      </c>
      <c r="I198" s="96" t="s">
        <v>46</v>
      </c>
      <c r="J198" s="51" t="s">
        <v>48</v>
      </c>
      <c r="K198" s="70" t="s">
        <v>27</v>
      </c>
      <c r="L198" s="54" t="s">
        <v>44</v>
      </c>
    </row>
    <row r="199" spans="1:12" hidden="1" x14ac:dyDescent="0.2">
      <c r="A199" s="2">
        <f t="shared" si="3"/>
        <v>196</v>
      </c>
      <c r="B199" s="104" t="s">
        <v>215</v>
      </c>
      <c r="C199" s="96" t="s">
        <v>246</v>
      </c>
      <c r="D199" s="143" t="s">
        <v>217</v>
      </c>
      <c r="E199" s="130" t="s">
        <v>539</v>
      </c>
      <c r="F199" s="25" t="s">
        <v>304</v>
      </c>
      <c r="G199" s="128" t="s">
        <v>221</v>
      </c>
      <c r="H199" s="96" t="s">
        <v>43</v>
      </c>
      <c r="I199" s="96" t="s">
        <v>45</v>
      </c>
      <c r="J199" s="51" t="s">
        <v>48</v>
      </c>
      <c r="K199" s="70" t="s">
        <v>27</v>
      </c>
      <c r="L199" s="54" t="s">
        <v>44</v>
      </c>
    </row>
    <row r="200" spans="1:12" hidden="1" x14ac:dyDescent="0.2">
      <c r="A200" s="2">
        <f t="shared" si="3"/>
        <v>197</v>
      </c>
      <c r="B200" s="104" t="s">
        <v>215</v>
      </c>
      <c r="C200" s="96" t="s">
        <v>246</v>
      </c>
      <c r="D200" s="143" t="s">
        <v>217</v>
      </c>
      <c r="E200" s="130" t="s">
        <v>539</v>
      </c>
      <c r="F200" s="25" t="s">
        <v>307</v>
      </c>
      <c r="G200" s="128" t="s">
        <v>224</v>
      </c>
      <c r="H200" s="96" t="s">
        <v>43</v>
      </c>
      <c r="I200" s="96" t="s">
        <v>45</v>
      </c>
      <c r="J200" s="51" t="s">
        <v>48</v>
      </c>
      <c r="K200" s="70" t="s">
        <v>27</v>
      </c>
      <c r="L200" s="54" t="s">
        <v>44</v>
      </c>
    </row>
    <row r="201" spans="1:12" hidden="1" x14ac:dyDescent="0.2">
      <c r="A201" s="2">
        <f t="shared" si="3"/>
        <v>198</v>
      </c>
      <c r="B201" s="104" t="s">
        <v>215</v>
      </c>
      <c r="C201" s="96" t="s">
        <v>246</v>
      </c>
      <c r="D201" s="143" t="s">
        <v>217</v>
      </c>
      <c r="E201" s="130" t="s">
        <v>539</v>
      </c>
      <c r="F201" s="25" t="s">
        <v>308</v>
      </c>
      <c r="G201" s="128" t="s">
        <v>225</v>
      </c>
      <c r="H201" s="96" t="s">
        <v>43</v>
      </c>
      <c r="I201" s="96" t="s">
        <v>45</v>
      </c>
      <c r="J201" s="51" t="s">
        <v>48</v>
      </c>
      <c r="K201" s="70" t="s">
        <v>27</v>
      </c>
      <c r="L201" s="54" t="s">
        <v>44</v>
      </c>
    </row>
    <row r="202" spans="1:12" hidden="1" x14ac:dyDescent="0.2">
      <c r="A202" s="2">
        <f t="shared" si="3"/>
        <v>199</v>
      </c>
      <c r="B202" s="104" t="s">
        <v>215</v>
      </c>
      <c r="C202" s="96" t="s">
        <v>246</v>
      </c>
      <c r="D202" s="143" t="s">
        <v>217</v>
      </c>
      <c r="E202" s="127" t="s">
        <v>540</v>
      </c>
      <c r="F202" s="25" t="s">
        <v>309</v>
      </c>
      <c r="G202" s="128" t="s">
        <v>226</v>
      </c>
      <c r="H202" s="96" t="s">
        <v>43</v>
      </c>
      <c r="I202" s="96" t="s">
        <v>45</v>
      </c>
      <c r="J202" s="51" t="s">
        <v>48</v>
      </c>
      <c r="K202" s="70" t="s">
        <v>27</v>
      </c>
      <c r="L202" s="54" t="s">
        <v>44</v>
      </c>
    </row>
    <row r="203" spans="1:12" hidden="1" x14ac:dyDescent="0.2">
      <c r="A203" s="2">
        <f t="shared" si="3"/>
        <v>200</v>
      </c>
      <c r="B203" s="104" t="s">
        <v>215</v>
      </c>
      <c r="C203" s="96" t="s">
        <v>246</v>
      </c>
      <c r="D203" s="143" t="s">
        <v>217</v>
      </c>
      <c r="E203" s="127" t="s">
        <v>540</v>
      </c>
      <c r="F203" s="25" t="s">
        <v>310</v>
      </c>
      <c r="G203" s="128" t="s">
        <v>227</v>
      </c>
      <c r="H203" s="96" t="s">
        <v>43</v>
      </c>
      <c r="I203" s="96" t="s">
        <v>45</v>
      </c>
      <c r="J203" s="51" t="s">
        <v>48</v>
      </c>
      <c r="K203" s="70" t="s">
        <v>27</v>
      </c>
      <c r="L203" s="54" t="s">
        <v>44</v>
      </c>
    </row>
    <row r="204" spans="1:12" hidden="1" x14ac:dyDescent="0.2">
      <c r="A204" s="2">
        <f t="shared" si="3"/>
        <v>201</v>
      </c>
      <c r="B204" s="104" t="s">
        <v>215</v>
      </c>
      <c r="C204" s="96" t="s">
        <v>246</v>
      </c>
      <c r="D204" s="143" t="s">
        <v>217</v>
      </c>
      <c r="E204" s="127" t="s">
        <v>540</v>
      </c>
      <c r="F204" s="25" t="s">
        <v>311</v>
      </c>
      <c r="G204" s="128" t="s">
        <v>228</v>
      </c>
      <c r="H204" s="96" t="s">
        <v>43</v>
      </c>
      <c r="I204" s="96" t="s">
        <v>45</v>
      </c>
      <c r="J204" s="51" t="s">
        <v>48</v>
      </c>
      <c r="K204" s="70" t="s">
        <v>27</v>
      </c>
      <c r="L204" s="54" t="s">
        <v>44</v>
      </c>
    </row>
    <row r="205" spans="1:12" hidden="1" x14ac:dyDescent="0.2">
      <c r="A205" s="2">
        <f t="shared" si="3"/>
        <v>202</v>
      </c>
      <c r="B205" s="104" t="s">
        <v>215</v>
      </c>
      <c r="C205" s="96" t="s">
        <v>246</v>
      </c>
      <c r="D205" s="143" t="s">
        <v>217</v>
      </c>
      <c r="E205" s="127" t="s">
        <v>540</v>
      </c>
      <c r="F205" s="25" t="s">
        <v>312</v>
      </c>
      <c r="G205" s="128" t="s">
        <v>229</v>
      </c>
      <c r="H205" s="96" t="s">
        <v>43</v>
      </c>
      <c r="I205" s="96" t="s">
        <v>45</v>
      </c>
      <c r="J205" s="51" t="s">
        <v>48</v>
      </c>
      <c r="K205" s="70" t="s">
        <v>27</v>
      </c>
      <c r="L205" s="54" t="s">
        <v>44</v>
      </c>
    </row>
    <row r="206" spans="1:12" hidden="1" x14ac:dyDescent="0.2">
      <c r="A206" s="2">
        <f t="shared" si="3"/>
        <v>203</v>
      </c>
      <c r="B206" s="104" t="s">
        <v>215</v>
      </c>
      <c r="C206" s="96" t="s">
        <v>246</v>
      </c>
      <c r="D206" s="143" t="s">
        <v>217</v>
      </c>
      <c r="E206" s="130" t="s">
        <v>539</v>
      </c>
      <c r="F206" s="25" t="s">
        <v>315</v>
      </c>
      <c r="G206" s="128" t="s">
        <v>232</v>
      </c>
      <c r="H206" s="96" t="s">
        <v>43</v>
      </c>
      <c r="I206" s="96" t="s">
        <v>45</v>
      </c>
      <c r="J206" s="51" t="s">
        <v>48</v>
      </c>
      <c r="K206" s="70" t="s">
        <v>27</v>
      </c>
      <c r="L206" s="54" t="s">
        <v>44</v>
      </c>
    </row>
    <row r="207" spans="1:12" hidden="1" x14ac:dyDescent="0.2">
      <c r="A207" s="2">
        <f t="shared" si="3"/>
        <v>204</v>
      </c>
      <c r="B207" s="104" t="s">
        <v>244</v>
      </c>
      <c r="C207" s="96" t="s">
        <v>247</v>
      </c>
      <c r="D207" s="143" t="s">
        <v>217</v>
      </c>
      <c r="E207" s="127" t="s">
        <v>540</v>
      </c>
      <c r="F207" s="25" t="s">
        <v>331</v>
      </c>
      <c r="G207" s="128" t="s">
        <v>241</v>
      </c>
      <c r="H207" s="96" t="s">
        <v>134</v>
      </c>
      <c r="I207" s="96" t="s">
        <v>45</v>
      </c>
      <c r="J207" s="51" t="s">
        <v>48</v>
      </c>
      <c r="K207" s="70" t="s">
        <v>27</v>
      </c>
      <c r="L207" s="54" t="s">
        <v>44</v>
      </c>
    </row>
    <row r="208" spans="1:12" hidden="1" x14ac:dyDescent="0.2">
      <c r="A208" s="2">
        <f t="shared" si="3"/>
        <v>205</v>
      </c>
      <c r="B208" s="104" t="s">
        <v>244</v>
      </c>
      <c r="C208" s="96" t="s">
        <v>247</v>
      </c>
      <c r="D208" s="143" t="s">
        <v>217</v>
      </c>
      <c r="E208" s="130" t="s">
        <v>539</v>
      </c>
      <c r="F208" s="25" t="s">
        <v>328</v>
      </c>
      <c r="G208" s="128" t="s">
        <v>255</v>
      </c>
      <c r="H208" s="96" t="s">
        <v>134</v>
      </c>
      <c r="I208" s="96" t="s">
        <v>46</v>
      </c>
      <c r="J208" s="51" t="s">
        <v>48</v>
      </c>
      <c r="K208" s="70" t="s">
        <v>27</v>
      </c>
      <c r="L208" s="54" t="s">
        <v>44</v>
      </c>
    </row>
    <row r="209" spans="1:12" hidden="1" x14ac:dyDescent="0.2">
      <c r="A209" s="2">
        <f t="shared" si="3"/>
        <v>206</v>
      </c>
      <c r="B209" s="104" t="s">
        <v>244</v>
      </c>
      <c r="C209" s="96" t="s">
        <v>247</v>
      </c>
      <c r="D209" s="143" t="s">
        <v>217</v>
      </c>
      <c r="E209" s="127" t="s">
        <v>540</v>
      </c>
      <c r="F209" s="25" t="s">
        <v>329</v>
      </c>
      <c r="G209" s="128" t="s">
        <v>256</v>
      </c>
      <c r="H209" s="96" t="s">
        <v>134</v>
      </c>
      <c r="I209" s="96" t="s">
        <v>46</v>
      </c>
      <c r="J209" s="51" t="s">
        <v>48</v>
      </c>
      <c r="K209" s="70" t="s">
        <v>27</v>
      </c>
      <c r="L209" s="54" t="s">
        <v>44</v>
      </c>
    </row>
    <row r="210" spans="1:12" hidden="1" x14ac:dyDescent="0.2">
      <c r="A210" s="2">
        <f t="shared" si="3"/>
        <v>207</v>
      </c>
      <c r="B210" s="104" t="s">
        <v>244</v>
      </c>
      <c r="C210" s="96" t="s">
        <v>247</v>
      </c>
      <c r="D210" s="143" t="s">
        <v>217</v>
      </c>
      <c r="E210" s="127" t="s">
        <v>540</v>
      </c>
      <c r="F210" s="25" t="s">
        <v>330</v>
      </c>
      <c r="G210" s="128" t="s">
        <v>257</v>
      </c>
      <c r="H210" s="96" t="s">
        <v>134</v>
      </c>
      <c r="I210" s="96" t="s">
        <v>46</v>
      </c>
      <c r="J210" s="51" t="s">
        <v>48</v>
      </c>
      <c r="K210" s="70" t="s">
        <v>27</v>
      </c>
      <c r="L210" s="54" t="s">
        <v>44</v>
      </c>
    </row>
    <row r="211" spans="1:12" hidden="1" x14ac:dyDescent="0.2">
      <c r="A211" s="2">
        <f t="shared" si="3"/>
        <v>208</v>
      </c>
      <c r="B211" s="104" t="s">
        <v>244</v>
      </c>
      <c r="C211" s="96" t="s">
        <v>247</v>
      </c>
      <c r="D211" s="143" t="s">
        <v>217</v>
      </c>
      <c r="E211" s="130" t="s">
        <v>539</v>
      </c>
      <c r="F211" s="25" t="s">
        <v>332</v>
      </c>
      <c r="G211" s="128" t="s">
        <v>259</v>
      </c>
      <c r="H211" s="96" t="s">
        <v>134</v>
      </c>
      <c r="I211" s="96" t="s">
        <v>46</v>
      </c>
      <c r="J211" s="51" t="s">
        <v>48</v>
      </c>
      <c r="K211" s="70" t="s">
        <v>27</v>
      </c>
      <c r="L211" s="54" t="s">
        <v>44</v>
      </c>
    </row>
    <row r="212" spans="1:12" hidden="1" x14ac:dyDescent="0.2">
      <c r="A212" s="2">
        <f t="shared" si="3"/>
        <v>209</v>
      </c>
      <c r="B212" s="104" t="s">
        <v>244</v>
      </c>
      <c r="C212" s="96" t="s">
        <v>247</v>
      </c>
      <c r="D212" s="143" t="s">
        <v>217</v>
      </c>
      <c r="E212" s="127" t="s">
        <v>540</v>
      </c>
      <c r="F212" s="25" t="s">
        <v>333</v>
      </c>
      <c r="G212" s="128" t="s">
        <v>260</v>
      </c>
      <c r="H212" s="96" t="s">
        <v>134</v>
      </c>
      <c r="I212" s="96" t="s">
        <v>46</v>
      </c>
      <c r="J212" s="51" t="s">
        <v>48</v>
      </c>
      <c r="K212" s="70" t="s">
        <v>27</v>
      </c>
      <c r="L212" s="54" t="s">
        <v>44</v>
      </c>
    </row>
    <row r="213" spans="1:12" hidden="1" x14ac:dyDescent="0.2">
      <c r="A213" s="2">
        <f t="shared" si="3"/>
        <v>210</v>
      </c>
      <c r="B213" s="104" t="s">
        <v>244</v>
      </c>
      <c r="C213" s="96" t="s">
        <v>247</v>
      </c>
      <c r="D213" s="143" t="s">
        <v>217</v>
      </c>
      <c r="E213" s="127" t="s">
        <v>540</v>
      </c>
      <c r="F213" s="25" t="s">
        <v>334</v>
      </c>
      <c r="G213" s="128" t="s">
        <v>261</v>
      </c>
      <c r="H213" s="96" t="s">
        <v>134</v>
      </c>
      <c r="I213" s="96" t="s">
        <v>46</v>
      </c>
      <c r="J213" s="51" t="s">
        <v>48</v>
      </c>
      <c r="K213" s="70" t="s">
        <v>27</v>
      </c>
      <c r="L213" s="54" t="s">
        <v>44</v>
      </c>
    </row>
    <row r="214" spans="1:12" hidden="1" x14ac:dyDescent="0.2">
      <c r="A214" s="2">
        <f t="shared" si="3"/>
        <v>211</v>
      </c>
      <c r="B214" s="104" t="s">
        <v>244</v>
      </c>
      <c r="C214" s="96" t="s">
        <v>247</v>
      </c>
      <c r="D214" s="143" t="s">
        <v>217</v>
      </c>
      <c r="E214" s="127" t="s">
        <v>540</v>
      </c>
      <c r="F214" s="25" t="s">
        <v>335</v>
      </c>
      <c r="G214" s="128" t="s">
        <v>262</v>
      </c>
      <c r="H214" s="96" t="s">
        <v>134</v>
      </c>
      <c r="I214" s="96" t="s">
        <v>46</v>
      </c>
      <c r="J214" s="51" t="s">
        <v>48</v>
      </c>
      <c r="K214" s="70" t="s">
        <v>27</v>
      </c>
      <c r="L214" s="54" t="s">
        <v>44</v>
      </c>
    </row>
    <row r="215" spans="1:12" hidden="1" x14ac:dyDescent="0.2">
      <c r="A215" s="2">
        <f t="shared" si="3"/>
        <v>212</v>
      </c>
      <c r="B215" s="104" t="s">
        <v>244</v>
      </c>
      <c r="C215" s="96" t="s">
        <v>247</v>
      </c>
      <c r="D215" s="143" t="s">
        <v>217</v>
      </c>
      <c r="E215" s="127" t="s">
        <v>540</v>
      </c>
      <c r="F215" s="25" t="s">
        <v>338</v>
      </c>
      <c r="G215" s="128" t="s">
        <v>264</v>
      </c>
      <c r="H215" s="96" t="s">
        <v>134</v>
      </c>
      <c r="I215" s="96" t="s">
        <v>46</v>
      </c>
      <c r="J215" s="51" t="s">
        <v>407</v>
      </c>
      <c r="K215" s="70" t="s">
        <v>6</v>
      </c>
      <c r="L215" s="54" t="s">
        <v>6</v>
      </c>
    </row>
    <row r="216" spans="1:12" hidden="1" x14ac:dyDescent="0.2">
      <c r="A216" s="2">
        <f t="shared" si="3"/>
        <v>213</v>
      </c>
      <c r="B216" s="104" t="s">
        <v>244</v>
      </c>
      <c r="C216" s="96" t="s">
        <v>247</v>
      </c>
      <c r="D216" s="143" t="s">
        <v>217</v>
      </c>
      <c r="E216" s="127" t="s">
        <v>540</v>
      </c>
      <c r="F216" s="25" t="s">
        <v>339</v>
      </c>
      <c r="G216" s="128" t="s">
        <v>375</v>
      </c>
      <c r="H216" s="96" t="s">
        <v>134</v>
      </c>
      <c r="I216" s="96" t="s">
        <v>46</v>
      </c>
      <c r="J216" s="51" t="s">
        <v>407</v>
      </c>
      <c r="K216" s="70" t="s">
        <v>6</v>
      </c>
      <c r="L216" s="54" t="s">
        <v>6</v>
      </c>
    </row>
    <row r="217" spans="1:12" hidden="1" x14ac:dyDescent="0.2">
      <c r="A217" s="2">
        <f t="shared" si="3"/>
        <v>214</v>
      </c>
      <c r="B217" s="104" t="s">
        <v>244</v>
      </c>
      <c r="C217" s="96" t="s">
        <v>247</v>
      </c>
      <c r="D217" s="143" t="s">
        <v>217</v>
      </c>
      <c r="E217" s="130" t="s">
        <v>539</v>
      </c>
      <c r="F217" s="25" t="s">
        <v>340</v>
      </c>
      <c r="G217" s="128" t="s">
        <v>265</v>
      </c>
      <c r="H217" s="96" t="s">
        <v>134</v>
      </c>
      <c r="I217" s="96" t="s">
        <v>46</v>
      </c>
      <c r="J217" s="51" t="s">
        <v>48</v>
      </c>
      <c r="K217" s="70" t="s">
        <v>27</v>
      </c>
      <c r="L217" s="54" t="s">
        <v>44</v>
      </c>
    </row>
    <row r="218" spans="1:12" hidden="1" x14ac:dyDescent="0.2">
      <c r="A218" s="2">
        <f t="shared" si="3"/>
        <v>215</v>
      </c>
      <c r="B218" s="104" t="s">
        <v>244</v>
      </c>
      <c r="C218" s="96" t="s">
        <v>247</v>
      </c>
      <c r="D218" s="143" t="s">
        <v>217</v>
      </c>
      <c r="E218" s="127" t="s">
        <v>540</v>
      </c>
      <c r="F218" s="25" t="s">
        <v>321</v>
      </c>
      <c r="G218" s="128" t="s">
        <v>248</v>
      </c>
      <c r="H218" s="96" t="s">
        <v>43</v>
      </c>
      <c r="I218" s="96" t="s">
        <v>45</v>
      </c>
      <c r="J218" s="51" t="s">
        <v>48</v>
      </c>
      <c r="K218" s="70" t="s">
        <v>27</v>
      </c>
      <c r="L218" s="54" t="s">
        <v>44</v>
      </c>
    </row>
    <row r="219" spans="1:12" hidden="1" x14ac:dyDescent="0.2">
      <c r="A219" s="2">
        <f t="shared" si="3"/>
        <v>216</v>
      </c>
      <c r="B219" s="104" t="s">
        <v>244</v>
      </c>
      <c r="C219" s="96" t="s">
        <v>247</v>
      </c>
      <c r="D219" s="143" t="s">
        <v>217</v>
      </c>
      <c r="E219" s="127" t="s">
        <v>540</v>
      </c>
      <c r="F219" s="25" t="s">
        <v>323</v>
      </c>
      <c r="G219" s="128" t="s">
        <v>250</v>
      </c>
      <c r="H219" s="96" t="s">
        <v>43</v>
      </c>
      <c r="I219" s="96" t="s">
        <v>45</v>
      </c>
      <c r="J219" s="51" t="s">
        <v>48</v>
      </c>
      <c r="K219" s="70" t="s">
        <v>27</v>
      </c>
      <c r="L219" s="54" t="s">
        <v>44</v>
      </c>
    </row>
    <row r="220" spans="1:12" hidden="1" x14ac:dyDescent="0.2">
      <c r="A220" s="2">
        <f t="shared" si="3"/>
        <v>217</v>
      </c>
      <c r="B220" s="104" t="s">
        <v>244</v>
      </c>
      <c r="C220" s="96" t="s">
        <v>247</v>
      </c>
      <c r="D220" s="143" t="s">
        <v>217</v>
      </c>
      <c r="E220" s="127" t="s">
        <v>540</v>
      </c>
      <c r="F220" s="25" t="s">
        <v>341</v>
      </c>
      <c r="G220" s="128" t="s">
        <v>267</v>
      </c>
      <c r="H220" s="96" t="s">
        <v>43</v>
      </c>
      <c r="I220" s="96" t="s">
        <v>45</v>
      </c>
      <c r="J220" s="51" t="s">
        <v>48</v>
      </c>
      <c r="K220" s="70" t="s">
        <v>27</v>
      </c>
      <c r="L220" s="54" t="s">
        <v>44</v>
      </c>
    </row>
    <row r="221" spans="1:12" hidden="1" x14ac:dyDescent="0.2">
      <c r="A221" s="2">
        <f t="shared" si="3"/>
        <v>218</v>
      </c>
      <c r="B221" s="104" t="s">
        <v>244</v>
      </c>
      <c r="C221" s="96" t="s">
        <v>247</v>
      </c>
      <c r="D221" s="143" t="s">
        <v>217</v>
      </c>
      <c r="E221" s="127" t="s">
        <v>540</v>
      </c>
      <c r="F221" s="25" t="s">
        <v>342</v>
      </c>
      <c r="G221" s="128" t="s">
        <v>268</v>
      </c>
      <c r="H221" s="96" t="s">
        <v>43</v>
      </c>
      <c r="I221" s="96" t="s">
        <v>45</v>
      </c>
      <c r="J221" s="51" t="s">
        <v>48</v>
      </c>
      <c r="K221" s="70" t="s">
        <v>27</v>
      </c>
      <c r="L221" s="54" t="s">
        <v>44</v>
      </c>
    </row>
    <row r="222" spans="1:12" hidden="1" x14ac:dyDescent="0.2">
      <c r="A222" s="2">
        <f t="shared" si="3"/>
        <v>219</v>
      </c>
      <c r="B222" s="104" t="s">
        <v>244</v>
      </c>
      <c r="C222" s="96" t="s">
        <v>247</v>
      </c>
      <c r="D222" s="143" t="s">
        <v>217</v>
      </c>
      <c r="E222" s="127" t="s">
        <v>540</v>
      </c>
      <c r="F222" s="25" t="s">
        <v>343</v>
      </c>
      <c r="G222" s="128" t="s">
        <v>269</v>
      </c>
      <c r="H222" s="96" t="s">
        <v>43</v>
      </c>
      <c r="I222" s="96" t="s">
        <v>45</v>
      </c>
      <c r="J222" s="51" t="s">
        <v>48</v>
      </c>
      <c r="K222" s="70" t="s">
        <v>27</v>
      </c>
      <c r="L222" s="54" t="s">
        <v>44</v>
      </c>
    </row>
    <row r="223" spans="1:12" hidden="1" x14ac:dyDescent="0.2">
      <c r="A223" s="2">
        <f t="shared" si="3"/>
        <v>220</v>
      </c>
      <c r="B223" s="104" t="s">
        <v>244</v>
      </c>
      <c r="C223" s="96" t="s">
        <v>247</v>
      </c>
      <c r="D223" s="143" t="s">
        <v>217</v>
      </c>
      <c r="E223" s="127" t="s">
        <v>540</v>
      </c>
      <c r="F223" s="25" t="s">
        <v>344</v>
      </c>
      <c r="G223" s="128" t="s">
        <v>270</v>
      </c>
      <c r="H223" s="96" t="s">
        <v>43</v>
      </c>
      <c r="I223" s="96" t="s">
        <v>45</v>
      </c>
      <c r="J223" s="51" t="s">
        <v>48</v>
      </c>
      <c r="K223" s="70" t="s">
        <v>27</v>
      </c>
      <c r="L223" s="54" t="s">
        <v>44</v>
      </c>
    </row>
    <row r="224" spans="1:12" hidden="1" x14ac:dyDescent="0.2">
      <c r="A224" s="2">
        <f t="shared" si="3"/>
        <v>221</v>
      </c>
      <c r="B224" s="104" t="s">
        <v>244</v>
      </c>
      <c r="C224" s="96" t="s">
        <v>247</v>
      </c>
      <c r="D224" s="143" t="s">
        <v>217</v>
      </c>
      <c r="E224" s="127" t="s">
        <v>540</v>
      </c>
      <c r="F224" s="25" t="s">
        <v>345</v>
      </c>
      <c r="G224" s="128" t="s">
        <v>271</v>
      </c>
      <c r="H224" s="96" t="s">
        <v>43</v>
      </c>
      <c r="I224" s="96" t="s">
        <v>45</v>
      </c>
      <c r="J224" s="51" t="s">
        <v>48</v>
      </c>
      <c r="K224" s="70" t="s">
        <v>27</v>
      </c>
      <c r="L224" s="54" t="s">
        <v>44</v>
      </c>
    </row>
    <row r="225" spans="1:12" hidden="1" x14ac:dyDescent="0.2">
      <c r="A225" s="2">
        <f t="shared" si="3"/>
        <v>222</v>
      </c>
      <c r="B225" s="104" t="s">
        <v>244</v>
      </c>
      <c r="C225" s="96" t="s">
        <v>247</v>
      </c>
      <c r="D225" s="143" t="s">
        <v>217</v>
      </c>
      <c r="E225" s="127" t="s">
        <v>540</v>
      </c>
      <c r="F225" s="25" t="s">
        <v>322</v>
      </c>
      <c r="G225" s="128" t="s">
        <v>401</v>
      </c>
      <c r="H225" s="96" t="s">
        <v>43</v>
      </c>
      <c r="I225" s="96" t="s">
        <v>45</v>
      </c>
      <c r="J225" s="51" t="s">
        <v>48</v>
      </c>
      <c r="K225" s="70" t="s">
        <v>27</v>
      </c>
      <c r="L225" s="54" t="s">
        <v>44</v>
      </c>
    </row>
    <row r="226" spans="1:12" hidden="1" x14ac:dyDescent="0.2">
      <c r="A226" s="2">
        <f t="shared" si="3"/>
        <v>223</v>
      </c>
      <c r="B226" s="104" t="s">
        <v>244</v>
      </c>
      <c r="C226" s="96" t="s">
        <v>247</v>
      </c>
      <c r="D226" s="143" t="s">
        <v>217</v>
      </c>
      <c r="E226" s="127" t="s">
        <v>540</v>
      </c>
      <c r="F226" s="25" t="s">
        <v>324</v>
      </c>
      <c r="G226" s="128" t="s">
        <v>402</v>
      </c>
      <c r="H226" s="96" t="s">
        <v>43</v>
      </c>
      <c r="I226" s="96" t="s">
        <v>45</v>
      </c>
      <c r="J226" s="51" t="s">
        <v>48</v>
      </c>
      <c r="K226" s="70" t="s">
        <v>27</v>
      </c>
      <c r="L226" s="54" t="s">
        <v>44</v>
      </c>
    </row>
    <row r="227" spans="1:12" hidden="1" x14ac:dyDescent="0.2">
      <c r="A227" s="2">
        <f t="shared" si="3"/>
        <v>224</v>
      </c>
      <c r="B227" s="104" t="s">
        <v>244</v>
      </c>
      <c r="C227" s="96" t="s">
        <v>247</v>
      </c>
      <c r="D227" s="143" t="s">
        <v>217</v>
      </c>
      <c r="E227" s="127" t="s">
        <v>540</v>
      </c>
      <c r="F227" s="116" t="s">
        <v>492</v>
      </c>
      <c r="G227" s="128" t="s">
        <v>490</v>
      </c>
      <c r="H227" s="96" t="s">
        <v>43</v>
      </c>
      <c r="I227" s="96" t="s">
        <v>45</v>
      </c>
      <c r="J227" s="51" t="s">
        <v>48</v>
      </c>
      <c r="K227" s="70" t="s">
        <v>27</v>
      </c>
      <c r="L227" s="54" t="s">
        <v>44</v>
      </c>
    </row>
    <row r="228" spans="1:12" hidden="1" x14ac:dyDescent="0.2">
      <c r="A228" s="2">
        <f t="shared" si="3"/>
        <v>225</v>
      </c>
      <c r="B228" s="104" t="s">
        <v>244</v>
      </c>
      <c r="C228" s="96" t="s">
        <v>247</v>
      </c>
      <c r="D228" s="143" t="s">
        <v>217</v>
      </c>
      <c r="E228" s="130" t="s">
        <v>539</v>
      </c>
      <c r="F228" s="25" t="s">
        <v>325</v>
      </c>
      <c r="G228" s="128" t="s">
        <v>252</v>
      </c>
      <c r="H228" s="96" t="s">
        <v>43</v>
      </c>
      <c r="I228" s="96" t="s">
        <v>46</v>
      </c>
      <c r="J228" s="51" t="s">
        <v>48</v>
      </c>
      <c r="K228" s="70" t="s">
        <v>27</v>
      </c>
      <c r="L228" s="54" t="s">
        <v>44</v>
      </c>
    </row>
    <row r="229" spans="1:12" hidden="1" x14ac:dyDescent="0.2">
      <c r="A229" s="2">
        <f t="shared" si="3"/>
        <v>226</v>
      </c>
      <c r="B229" s="104" t="s">
        <v>244</v>
      </c>
      <c r="C229" s="96" t="s">
        <v>247</v>
      </c>
      <c r="D229" s="143" t="s">
        <v>217</v>
      </c>
      <c r="E229" s="127" t="s">
        <v>540</v>
      </c>
      <c r="F229" s="25" t="s">
        <v>326</v>
      </c>
      <c r="G229" s="128" t="s">
        <v>253</v>
      </c>
      <c r="H229" s="96" t="s">
        <v>43</v>
      </c>
      <c r="I229" s="96" t="s">
        <v>46</v>
      </c>
      <c r="J229" s="51" t="s">
        <v>48</v>
      </c>
      <c r="K229" s="70" t="s">
        <v>27</v>
      </c>
      <c r="L229" s="54" t="s">
        <v>44</v>
      </c>
    </row>
    <row r="230" spans="1:12" hidden="1" x14ac:dyDescent="0.2">
      <c r="A230" s="2">
        <f t="shared" si="3"/>
        <v>227</v>
      </c>
      <c r="B230" s="104" t="s">
        <v>244</v>
      </c>
      <c r="C230" s="96" t="s">
        <v>247</v>
      </c>
      <c r="D230" s="143" t="s">
        <v>217</v>
      </c>
      <c r="E230" s="127" t="s">
        <v>540</v>
      </c>
      <c r="F230" s="25" t="s">
        <v>327</v>
      </c>
      <c r="G230" s="128" t="s">
        <v>254</v>
      </c>
      <c r="H230" s="96" t="s">
        <v>43</v>
      </c>
      <c r="I230" s="96" t="s">
        <v>46</v>
      </c>
      <c r="J230" s="51" t="s">
        <v>48</v>
      </c>
      <c r="K230" s="70" t="s">
        <v>27</v>
      </c>
      <c r="L230" s="54" t="s">
        <v>44</v>
      </c>
    </row>
    <row r="231" spans="1:12" hidden="1" x14ac:dyDescent="0.2">
      <c r="A231" s="2">
        <f t="shared" si="3"/>
        <v>228</v>
      </c>
      <c r="B231" s="104" t="s">
        <v>244</v>
      </c>
      <c r="C231" s="96" t="s">
        <v>247</v>
      </c>
      <c r="D231" s="143" t="s">
        <v>217</v>
      </c>
      <c r="E231" s="127" t="s">
        <v>540</v>
      </c>
      <c r="F231" s="25" t="s">
        <v>336</v>
      </c>
      <c r="G231" s="128" t="s">
        <v>238</v>
      </c>
      <c r="H231" s="96" t="s">
        <v>135</v>
      </c>
      <c r="I231" s="96" t="s">
        <v>45</v>
      </c>
      <c r="J231" s="51" t="s">
        <v>48</v>
      </c>
      <c r="K231" s="70" t="s">
        <v>27</v>
      </c>
      <c r="L231" s="54" t="s">
        <v>44</v>
      </c>
    </row>
    <row r="232" spans="1:12" hidden="1" x14ac:dyDescent="0.2">
      <c r="A232" s="2">
        <f t="shared" si="3"/>
        <v>229</v>
      </c>
      <c r="B232" s="104" t="s">
        <v>244</v>
      </c>
      <c r="C232" s="96" t="s">
        <v>247</v>
      </c>
      <c r="D232" s="143" t="s">
        <v>217</v>
      </c>
      <c r="E232" s="127" t="s">
        <v>540</v>
      </c>
      <c r="F232" s="25" t="s">
        <v>337</v>
      </c>
      <c r="G232" s="128" t="s">
        <v>263</v>
      </c>
      <c r="H232" s="96" t="s">
        <v>135</v>
      </c>
      <c r="I232" s="96" t="s">
        <v>45</v>
      </c>
      <c r="J232" s="51" t="s">
        <v>48</v>
      </c>
      <c r="K232" s="70" t="s">
        <v>27</v>
      </c>
      <c r="L232" s="54" t="s">
        <v>44</v>
      </c>
    </row>
    <row r="233" spans="1:12" hidden="1" x14ac:dyDescent="0.2">
      <c r="A233" s="2">
        <f t="shared" si="3"/>
        <v>230</v>
      </c>
      <c r="B233" s="104" t="s">
        <v>272</v>
      </c>
      <c r="C233" s="96" t="s">
        <v>273</v>
      </c>
      <c r="D233" s="143" t="s">
        <v>217</v>
      </c>
      <c r="E233" s="127" t="s">
        <v>540</v>
      </c>
      <c r="F233" s="25" t="s">
        <v>347</v>
      </c>
      <c r="G233" s="128" t="s">
        <v>275</v>
      </c>
      <c r="H233" s="96" t="s">
        <v>134</v>
      </c>
      <c r="I233" s="96" t="s">
        <v>45</v>
      </c>
      <c r="J233" s="51" t="s">
        <v>48</v>
      </c>
      <c r="K233" s="70" t="s">
        <v>27</v>
      </c>
      <c r="L233" s="54" t="s">
        <v>44</v>
      </c>
    </row>
    <row r="234" spans="1:12" hidden="1" x14ac:dyDescent="0.2">
      <c r="A234" s="2">
        <f t="shared" si="3"/>
        <v>231</v>
      </c>
      <c r="B234" s="104" t="s">
        <v>272</v>
      </c>
      <c r="C234" s="96" t="s">
        <v>273</v>
      </c>
      <c r="D234" s="143" t="s">
        <v>217</v>
      </c>
      <c r="E234" s="127" t="s">
        <v>540</v>
      </c>
      <c r="F234" s="25" t="s">
        <v>346</v>
      </c>
      <c r="G234" s="128" t="s">
        <v>274</v>
      </c>
      <c r="H234" s="96" t="s">
        <v>134</v>
      </c>
      <c r="I234" s="96" t="s">
        <v>46</v>
      </c>
      <c r="J234" s="51" t="s">
        <v>48</v>
      </c>
      <c r="K234" s="70" t="s">
        <v>27</v>
      </c>
      <c r="L234" s="54" t="s">
        <v>44</v>
      </c>
    </row>
    <row r="235" spans="1:12" hidden="1" x14ac:dyDescent="0.2">
      <c r="A235" s="2">
        <f t="shared" si="3"/>
        <v>232</v>
      </c>
      <c r="B235" s="104" t="s">
        <v>272</v>
      </c>
      <c r="C235" s="96" t="s">
        <v>273</v>
      </c>
      <c r="D235" s="143" t="s">
        <v>217</v>
      </c>
      <c r="E235" s="127" t="s">
        <v>540</v>
      </c>
      <c r="F235" s="25" t="s">
        <v>350</v>
      </c>
      <c r="G235" s="128" t="s">
        <v>278</v>
      </c>
      <c r="H235" s="96" t="s">
        <v>134</v>
      </c>
      <c r="I235" s="96" t="s">
        <v>46</v>
      </c>
      <c r="J235" s="51" t="s">
        <v>48</v>
      </c>
      <c r="K235" s="70" t="s">
        <v>27</v>
      </c>
      <c r="L235" s="54" t="s">
        <v>44</v>
      </c>
    </row>
    <row r="236" spans="1:12" hidden="1" x14ac:dyDescent="0.2">
      <c r="A236" s="2">
        <f t="shared" si="3"/>
        <v>233</v>
      </c>
      <c r="B236" s="104" t="s">
        <v>272</v>
      </c>
      <c r="C236" s="96" t="s">
        <v>273</v>
      </c>
      <c r="D236" s="143" t="s">
        <v>217</v>
      </c>
      <c r="E236" s="127" t="s">
        <v>540</v>
      </c>
      <c r="F236" s="25" t="s">
        <v>351</v>
      </c>
      <c r="G236" s="128" t="s">
        <v>279</v>
      </c>
      <c r="H236" s="96" t="s">
        <v>134</v>
      </c>
      <c r="I236" s="96" t="s">
        <v>46</v>
      </c>
      <c r="J236" s="51" t="s">
        <v>48</v>
      </c>
      <c r="K236" s="70" t="s">
        <v>27</v>
      </c>
      <c r="L236" s="54" t="s">
        <v>44</v>
      </c>
    </row>
    <row r="237" spans="1:12" hidden="1" x14ac:dyDescent="0.2">
      <c r="A237" s="2">
        <f t="shared" si="3"/>
        <v>234</v>
      </c>
      <c r="B237" s="104" t="s">
        <v>272</v>
      </c>
      <c r="C237" s="96" t="s">
        <v>273</v>
      </c>
      <c r="D237" s="143" t="s">
        <v>217</v>
      </c>
      <c r="E237" s="127" t="s">
        <v>540</v>
      </c>
      <c r="F237" s="25" t="s">
        <v>349</v>
      </c>
      <c r="G237" s="128" t="s">
        <v>277</v>
      </c>
      <c r="H237" s="96" t="s">
        <v>43</v>
      </c>
      <c r="I237" s="96" t="s">
        <v>45</v>
      </c>
      <c r="J237" s="51" t="s">
        <v>48</v>
      </c>
      <c r="K237" s="70" t="s">
        <v>27</v>
      </c>
      <c r="L237" s="54" t="s">
        <v>44</v>
      </c>
    </row>
    <row r="238" spans="1:12" hidden="1" x14ac:dyDescent="0.2">
      <c r="A238" s="2">
        <f t="shared" si="3"/>
        <v>235</v>
      </c>
      <c r="B238" s="104" t="s">
        <v>272</v>
      </c>
      <c r="C238" s="96" t="s">
        <v>273</v>
      </c>
      <c r="D238" s="143" t="s">
        <v>217</v>
      </c>
      <c r="E238" s="127" t="s">
        <v>540</v>
      </c>
      <c r="F238" s="25" t="s">
        <v>352</v>
      </c>
      <c r="G238" s="128" t="s">
        <v>280</v>
      </c>
      <c r="H238" s="96" t="s">
        <v>43</v>
      </c>
      <c r="I238" s="96" t="s">
        <v>45</v>
      </c>
      <c r="J238" s="51" t="s">
        <v>48</v>
      </c>
      <c r="K238" s="70" t="s">
        <v>27</v>
      </c>
      <c r="L238" s="54" t="s">
        <v>44</v>
      </c>
    </row>
    <row r="239" spans="1:12" hidden="1" x14ac:dyDescent="0.2">
      <c r="A239" s="2">
        <f t="shared" si="3"/>
        <v>236</v>
      </c>
      <c r="B239" s="104" t="s">
        <v>272</v>
      </c>
      <c r="C239" s="96" t="s">
        <v>273</v>
      </c>
      <c r="D239" s="143" t="s">
        <v>217</v>
      </c>
      <c r="E239" s="127" t="s">
        <v>540</v>
      </c>
      <c r="F239" s="25" t="s">
        <v>353</v>
      </c>
      <c r="G239" s="128" t="s">
        <v>281</v>
      </c>
      <c r="H239" s="96" t="s">
        <v>43</v>
      </c>
      <c r="I239" s="96" t="s">
        <v>45</v>
      </c>
      <c r="J239" s="51" t="s">
        <v>48</v>
      </c>
      <c r="K239" s="70" t="s">
        <v>27</v>
      </c>
      <c r="L239" s="54" t="s">
        <v>44</v>
      </c>
    </row>
    <row r="240" spans="1:12" hidden="1" x14ac:dyDescent="0.2">
      <c r="A240" s="2">
        <f t="shared" si="3"/>
        <v>237</v>
      </c>
      <c r="B240" s="104" t="s">
        <v>272</v>
      </c>
      <c r="C240" s="96" t="s">
        <v>273</v>
      </c>
      <c r="D240" s="143" t="s">
        <v>217</v>
      </c>
      <c r="E240" s="127" t="s">
        <v>540</v>
      </c>
      <c r="F240" s="25" t="s">
        <v>354</v>
      </c>
      <c r="G240" s="128" t="s">
        <v>282</v>
      </c>
      <c r="H240" s="96" t="s">
        <v>43</v>
      </c>
      <c r="I240" s="96" t="s">
        <v>45</v>
      </c>
      <c r="J240" s="51" t="s">
        <v>48</v>
      </c>
      <c r="K240" s="70" t="s">
        <v>27</v>
      </c>
      <c r="L240" s="54" t="s">
        <v>44</v>
      </c>
    </row>
    <row r="241" spans="1:12" hidden="1" x14ac:dyDescent="0.2">
      <c r="A241" s="2">
        <f t="shared" si="3"/>
        <v>238</v>
      </c>
      <c r="B241" s="104" t="s">
        <v>272</v>
      </c>
      <c r="C241" s="96" t="s">
        <v>273</v>
      </c>
      <c r="D241" s="143" t="s">
        <v>217</v>
      </c>
      <c r="E241" s="127" t="s">
        <v>540</v>
      </c>
      <c r="F241" s="25" t="s">
        <v>355</v>
      </c>
      <c r="G241" s="128" t="s">
        <v>283</v>
      </c>
      <c r="H241" s="96" t="s">
        <v>43</v>
      </c>
      <c r="I241" s="96" t="s">
        <v>45</v>
      </c>
      <c r="J241" s="51" t="s">
        <v>48</v>
      </c>
      <c r="K241" s="70" t="s">
        <v>27</v>
      </c>
      <c r="L241" s="54" t="s">
        <v>44</v>
      </c>
    </row>
    <row r="242" spans="1:12" hidden="1" x14ac:dyDescent="0.2">
      <c r="A242" s="2">
        <f t="shared" si="3"/>
        <v>239</v>
      </c>
      <c r="B242" s="104" t="s">
        <v>272</v>
      </c>
      <c r="C242" s="96" t="s">
        <v>273</v>
      </c>
      <c r="D242" s="143" t="s">
        <v>217</v>
      </c>
      <c r="E242" s="127" t="s">
        <v>540</v>
      </c>
      <c r="F242" s="25" t="s">
        <v>356</v>
      </c>
      <c r="G242" s="128" t="s">
        <v>284</v>
      </c>
      <c r="H242" s="96" t="s">
        <v>43</v>
      </c>
      <c r="I242" s="96" t="s">
        <v>45</v>
      </c>
      <c r="J242" s="51" t="s">
        <v>48</v>
      </c>
      <c r="K242" s="70" t="s">
        <v>27</v>
      </c>
      <c r="L242" s="54" t="s">
        <v>44</v>
      </c>
    </row>
    <row r="243" spans="1:12" hidden="1" x14ac:dyDescent="0.2">
      <c r="A243" s="2">
        <f t="shared" si="3"/>
        <v>240</v>
      </c>
      <c r="B243" s="104" t="s">
        <v>272</v>
      </c>
      <c r="C243" s="96" t="s">
        <v>273</v>
      </c>
      <c r="D243" s="143" t="s">
        <v>217</v>
      </c>
      <c r="E243" s="127" t="s">
        <v>540</v>
      </c>
      <c r="F243" s="25" t="s">
        <v>348</v>
      </c>
      <c r="G243" s="128" t="s">
        <v>276</v>
      </c>
      <c r="H243" s="96" t="s">
        <v>43</v>
      </c>
      <c r="I243" s="96" t="s">
        <v>46</v>
      </c>
      <c r="J243" s="51" t="s">
        <v>48</v>
      </c>
      <c r="K243" s="70" t="s">
        <v>27</v>
      </c>
      <c r="L243" s="54" t="s">
        <v>44</v>
      </c>
    </row>
    <row r="244" spans="1:12" hidden="1" x14ac:dyDescent="0.2">
      <c r="A244" s="2">
        <f t="shared" si="3"/>
        <v>241</v>
      </c>
      <c r="B244" s="104" t="s">
        <v>285</v>
      </c>
      <c r="C244" s="96" t="s">
        <v>286</v>
      </c>
      <c r="D244" s="143" t="s">
        <v>217</v>
      </c>
      <c r="E244" s="127" t="s">
        <v>540</v>
      </c>
      <c r="F244" s="25" t="s">
        <v>360</v>
      </c>
      <c r="G244" s="128" t="s">
        <v>290</v>
      </c>
      <c r="H244" s="96" t="s">
        <v>134</v>
      </c>
      <c r="I244" s="96" t="s">
        <v>45</v>
      </c>
      <c r="J244" s="51" t="s">
        <v>48</v>
      </c>
      <c r="K244" s="70" t="s">
        <v>27</v>
      </c>
      <c r="L244" s="54" t="s">
        <v>44</v>
      </c>
    </row>
    <row r="245" spans="1:12" hidden="1" x14ac:dyDescent="0.2">
      <c r="A245" s="2">
        <f t="shared" si="3"/>
        <v>242</v>
      </c>
      <c r="B245" s="104" t="s">
        <v>285</v>
      </c>
      <c r="C245" s="96" t="s">
        <v>286</v>
      </c>
      <c r="D245" s="143" t="s">
        <v>217</v>
      </c>
      <c r="E245" s="127" t="s">
        <v>540</v>
      </c>
      <c r="F245" s="25" t="s">
        <v>362</v>
      </c>
      <c r="G245" s="128" t="s">
        <v>292</v>
      </c>
      <c r="H245" s="96" t="s">
        <v>134</v>
      </c>
      <c r="I245" s="96" t="s">
        <v>45</v>
      </c>
      <c r="J245" s="51" t="s">
        <v>48</v>
      </c>
      <c r="K245" s="70" t="s">
        <v>27</v>
      </c>
      <c r="L245" s="54" t="s">
        <v>44</v>
      </c>
    </row>
    <row r="246" spans="1:12" hidden="1" x14ac:dyDescent="0.2">
      <c r="A246" s="2">
        <f t="shared" si="3"/>
        <v>243</v>
      </c>
      <c r="B246" s="104" t="s">
        <v>285</v>
      </c>
      <c r="C246" s="96" t="s">
        <v>286</v>
      </c>
      <c r="D246" s="143" t="s">
        <v>217</v>
      </c>
      <c r="E246" s="130" t="s">
        <v>539</v>
      </c>
      <c r="F246" s="25" t="s">
        <v>357</v>
      </c>
      <c r="G246" s="128" t="s">
        <v>287</v>
      </c>
      <c r="H246" s="96" t="s">
        <v>43</v>
      </c>
      <c r="I246" s="96" t="s">
        <v>45</v>
      </c>
      <c r="J246" s="51" t="s">
        <v>48</v>
      </c>
      <c r="K246" s="70" t="s">
        <v>27</v>
      </c>
      <c r="L246" s="54" t="s">
        <v>44</v>
      </c>
    </row>
    <row r="247" spans="1:12" hidden="1" x14ac:dyDescent="0.2">
      <c r="A247" s="2">
        <f t="shared" si="3"/>
        <v>244</v>
      </c>
      <c r="B247" s="104" t="s">
        <v>285</v>
      </c>
      <c r="C247" s="96" t="s">
        <v>286</v>
      </c>
      <c r="D247" s="143" t="s">
        <v>217</v>
      </c>
      <c r="E247" s="127" t="s">
        <v>540</v>
      </c>
      <c r="F247" s="25" t="s">
        <v>358</v>
      </c>
      <c r="G247" s="128" t="s">
        <v>288</v>
      </c>
      <c r="H247" s="96" t="s">
        <v>43</v>
      </c>
      <c r="I247" s="96" t="s">
        <v>45</v>
      </c>
      <c r="J247" s="51" t="s">
        <v>48</v>
      </c>
      <c r="K247" s="70" t="s">
        <v>27</v>
      </c>
      <c r="L247" s="54" t="s">
        <v>44</v>
      </c>
    </row>
    <row r="248" spans="1:12" hidden="1" x14ac:dyDescent="0.2">
      <c r="A248" s="2">
        <f t="shared" si="3"/>
        <v>245</v>
      </c>
      <c r="B248" s="104" t="s">
        <v>285</v>
      </c>
      <c r="C248" s="96" t="s">
        <v>286</v>
      </c>
      <c r="D248" s="143" t="s">
        <v>217</v>
      </c>
      <c r="E248" s="130" t="s">
        <v>539</v>
      </c>
      <c r="F248" s="25" t="s">
        <v>359</v>
      </c>
      <c r="G248" s="128" t="s">
        <v>289</v>
      </c>
      <c r="H248" s="96" t="s">
        <v>43</v>
      </c>
      <c r="I248" s="96" t="s">
        <v>45</v>
      </c>
      <c r="J248" s="51" t="s">
        <v>48</v>
      </c>
      <c r="K248" s="70" t="s">
        <v>27</v>
      </c>
      <c r="L248" s="54" t="s">
        <v>44</v>
      </c>
    </row>
    <row r="249" spans="1:12" hidden="1" x14ac:dyDescent="0.2">
      <c r="A249" s="2">
        <f t="shared" si="3"/>
        <v>246</v>
      </c>
      <c r="B249" s="104" t="s">
        <v>285</v>
      </c>
      <c r="C249" s="96" t="s">
        <v>286</v>
      </c>
      <c r="D249" s="143" t="s">
        <v>217</v>
      </c>
      <c r="E249" s="127" t="s">
        <v>540</v>
      </c>
      <c r="F249" s="25" t="s">
        <v>361</v>
      </c>
      <c r="G249" s="128" t="s">
        <v>291</v>
      </c>
      <c r="H249" s="96" t="s">
        <v>43</v>
      </c>
      <c r="I249" s="96" t="s">
        <v>45</v>
      </c>
      <c r="J249" s="51" t="s">
        <v>48</v>
      </c>
      <c r="K249" s="70" t="s">
        <v>27</v>
      </c>
      <c r="L249" s="54" t="s">
        <v>44</v>
      </c>
    </row>
    <row r="250" spans="1:12" hidden="1" x14ac:dyDescent="0.2">
      <c r="A250" s="2">
        <f t="shared" si="3"/>
        <v>247</v>
      </c>
      <c r="B250" s="104" t="s">
        <v>285</v>
      </c>
      <c r="C250" s="96" t="s">
        <v>286</v>
      </c>
      <c r="D250" s="143" t="s">
        <v>217</v>
      </c>
      <c r="E250" s="127" t="s">
        <v>540</v>
      </c>
      <c r="F250" s="124" t="s">
        <v>386</v>
      </c>
      <c r="G250" s="128" t="s">
        <v>378</v>
      </c>
      <c r="H250" s="96" t="s">
        <v>43</v>
      </c>
      <c r="I250" s="96" t="s">
        <v>46</v>
      </c>
      <c r="J250" s="51" t="s">
        <v>48</v>
      </c>
      <c r="K250" s="70" t="s">
        <v>27</v>
      </c>
      <c r="L250" s="54" t="s">
        <v>44</v>
      </c>
    </row>
    <row r="251" spans="1:12" hidden="1" x14ac:dyDescent="0.2">
      <c r="A251" s="2">
        <f t="shared" si="3"/>
        <v>248</v>
      </c>
      <c r="B251" s="104" t="s">
        <v>293</v>
      </c>
      <c r="C251" s="96" t="s">
        <v>294</v>
      </c>
      <c r="D251" s="143" t="s">
        <v>217</v>
      </c>
      <c r="E251" s="127" t="s">
        <v>540</v>
      </c>
      <c r="F251" s="25" t="s">
        <v>363</v>
      </c>
      <c r="G251" s="128" t="s">
        <v>295</v>
      </c>
      <c r="H251" s="96" t="s">
        <v>134</v>
      </c>
      <c r="I251" s="96" t="s">
        <v>45</v>
      </c>
      <c r="J251" s="51" t="s">
        <v>48</v>
      </c>
      <c r="K251" s="70" t="s">
        <v>27</v>
      </c>
      <c r="L251" s="54" t="s">
        <v>44</v>
      </c>
    </row>
    <row r="252" spans="1:12" hidden="1" x14ac:dyDescent="0.2">
      <c r="A252" s="2">
        <f t="shared" si="3"/>
        <v>249</v>
      </c>
      <c r="B252" s="104" t="s">
        <v>293</v>
      </c>
      <c r="C252" s="96" t="s">
        <v>294</v>
      </c>
      <c r="D252" s="143" t="s">
        <v>217</v>
      </c>
      <c r="E252" s="127" t="s">
        <v>540</v>
      </c>
      <c r="F252" s="25" t="s">
        <v>367</v>
      </c>
      <c r="G252" s="128" t="s">
        <v>218</v>
      </c>
      <c r="H252" s="96" t="s">
        <v>134</v>
      </c>
      <c r="I252" s="96" t="s">
        <v>45</v>
      </c>
      <c r="J252" s="51" t="s">
        <v>48</v>
      </c>
      <c r="K252" s="70" t="s">
        <v>27</v>
      </c>
      <c r="L252" s="54" t="s">
        <v>44</v>
      </c>
    </row>
    <row r="253" spans="1:12" hidden="1" x14ac:dyDescent="0.2">
      <c r="A253" s="2">
        <f t="shared" si="3"/>
        <v>250</v>
      </c>
      <c r="B253" s="104" t="s">
        <v>293</v>
      </c>
      <c r="C253" s="96" t="s">
        <v>294</v>
      </c>
      <c r="D253" s="143" t="s">
        <v>217</v>
      </c>
      <c r="E253" s="127" t="s">
        <v>540</v>
      </c>
      <c r="F253" s="25" t="s">
        <v>368</v>
      </c>
      <c r="G253" s="128" t="s">
        <v>219</v>
      </c>
      <c r="H253" s="96" t="s">
        <v>134</v>
      </c>
      <c r="I253" s="96" t="s">
        <v>45</v>
      </c>
      <c r="J253" s="51" t="s">
        <v>48</v>
      </c>
      <c r="K253" s="70" t="s">
        <v>27</v>
      </c>
      <c r="L253" s="54" t="s">
        <v>44</v>
      </c>
    </row>
    <row r="254" spans="1:12" hidden="1" x14ac:dyDescent="0.2">
      <c r="A254" s="2">
        <f t="shared" si="3"/>
        <v>251</v>
      </c>
      <c r="B254" s="104" t="s">
        <v>293</v>
      </c>
      <c r="C254" s="96" t="s">
        <v>294</v>
      </c>
      <c r="D254" s="143" t="s">
        <v>217</v>
      </c>
      <c r="E254" s="127" t="s">
        <v>540</v>
      </c>
      <c r="F254" s="25" t="s">
        <v>369</v>
      </c>
      <c r="G254" s="128" t="s">
        <v>298</v>
      </c>
      <c r="H254" s="96" t="s">
        <v>134</v>
      </c>
      <c r="I254" s="96" t="s">
        <v>45</v>
      </c>
      <c r="J254" s="51" t="s">
        <v>48</v>
      </c>
      <c r="K254" s="70" t="s">
        <v>27</v>
      </c>
      <c r="L254" s="54" t="s">
        <v>44</v>
      </c>
    </row>
    <row r="255" spans="1:12" hidden="1" x14ac:dyDescent="0.2">
      <c r="A255" s="2">
        <f t="shared" si="3"/>
        <v>252</v>
      </c>
      <c r="B255" s="104" t="s">
        <v>293</v>
      </c>
      <c r="C255" s="96" t="s">
        <v>294</v>
      </c>
      <c r="D255" s="143" t="s">
        <v>217</v>
      </c>
      <c r="E255" s="127" t="s">
        <v>540</v>
      </c>
      <c r="F255" s="25" t="s">
        <v>371</v>
      </c>
      <c r="G255" s="128" t="s">
        <v>300</v>
      </c>
      <c r="H255" s="96" t="s">
        <v>134</v>
      </c>
      <c r="I255" s="96" t="s">
        <v>45</v>
      </c>
      <c r="J255" s="51" t="s">
        <v>48</v>
      </c>
      <c r="K255" s="70" t="s">
        <v>27</v>
      </c>
      <c r="L255" s="54" t="s">
        <v>44</v>
      </c>
    </row>
    <row r="256" spans="1:12" hidden="1" x14ac:dyDescent="0.2">
      <c r="A256" s="2">
        <f t="shared" si="3"/>
        <v>253</v>
      </c>
      <c r="B256" s="104" t="s">
        <v>293</v>
      </c>
      <c r="C256" s="96" t="s">
        <v>294</v>
      </c>
      <c r="D256" s="143" t="s">
        <v>217</v>
      </c>
      <c r="E256" s="127" t="s">
        <v>540</v>
      </c>
      <c r="F256" s="25" t="s">
        <v>372</v>
      </c>
      <c r="G256" s="128" t="s">
        <v>301</v>
      </c>
      <c r="H256" s="96" t="s">
        <v>134</v>
      </c>
      <c r="I256" s="96" t="s">
        <v>45</v>
      </c>
      <c r="J256" s="51" t="s">
        <v>48</v>
      </c>
      <c r="K256" s="70" t="s">
        <v>27</v>
      </c>
      <c r="L256" s="54" t="s">
        <v>44</v>
      </c>
    </row>
    <row r="257" spans="1:12" hidden="1" x14ac:dyDescent="0.2">
      <c r="A257" s="2">
        <f t="shared" si="3"/>
        <v>254</v>
      </c>
      <c r="B257" s="104" t="s">
        <v>293</v>
      </c>
      <c r="C257" s="96" t="s">
        <v>294</v>
      </c>
      <c r="D257" s="143" t="s">
        <v>217</v>
      </c>
      <c r="E257" s="130" t="s">
        <v>539</v>
      </c>
      <c r="F257" s="25" t="s">
        <v>374</v>
      </c>
      <c r="G257" s="128" t="s">
        <v>303</v>
      </c>
      <c r="H257" s="96" t="s">
        <v>134</v>
      </c>
      <c r="I257" s="96" t="s">
        <v>45</v>
      </c>
      <c r="J257" s="51" t="s">
        <v>48</v>
      </c>
      <c r="K257" s="70" t="s">
        <v>27</v>
      </c>
      <c r="L257" s="54" t="s">
        <v>44</v>
      </c>
    </row>
    <row r="258" spans="1:12" hidden="1" x14ac:dyDescent="0.2">
      <c r="A258" s="2">
        <f t="shared" si="3"/>
        <v>255</v>
      </c>
      <c r="B258" s="104" t="s">
        <v>293</v>
      </c>
      <c r="C258" s="96" t="s">
        <v>294</v>
      </c>
      <c r="D258" s="143" t="s">
        <v>217</v>
      </c>
      <c r="E258" s="130" t="s">
        <v>539</v>
      </c>
      <c r="F258" s="25" t="s">
        <v>364</v>
      </c>
      <c r="G258" s="128" t="s">
        <v>296</v>
      </c>
      <c r="H258" s="96" t="s">
        <v>43</v>
      </c>
      <c r="I258" s="96" t="s">
        <v>45</v>
      </c>
      <c r="J258" s="51" t="s">
        <v>48</v>
      </c>
      <c r="K258" s="70" t="s">
        <v>27</v>
      </c>
      <c r="L258" s="54" t="s">
        <v>44</v>
      </c>
    </row>
    <row r="259" spans="1:12" hidden="1" x14ac:dyDescent="0.2">
      <c r="A259" s="2">
        <f t="shared" si="3"/>
        <v>256</v>
      </c>
      <c r="B259" s="104" t="s">
        <v>293</v>
      </c>
      <c r="C259" s="96" t="s">
        <v>294</v>
      </c>
      <c r="D259" s="143" t="s">
        <v>217</v>
      </c>
      <c r="E259" s="127" t="s">
        <v>540</v>
      </c>
      <c r="F259" s="25" t="s">
        <v>365</v>
      </c>
      <c r="G259" s="128" t="s">
        <v>220</v>
      </c>
      <c r="H259" s="96" t="s">
        <v>43</v>
      </c>
      <c r="I259" s="96" t="s">
        <v>45</v>
      </c>
      <c r="J259" s="51" t="s">
        <v>48</v>
      </c>
      <c r="K259" s="70" t="s">
        <v>27</v>
      </c>
      <c r="L259" s="54" t="s">
        <v>44</v>
      </c>
    </row>
    <row r="260" spans="1:12" hidden="1" x14ac:dyDescent="0.2">
      <c r="A260" s="2">
        <f t="shared" si="3"/>
        <v>257</v>
      </c>
      <c r="B260" s="104" t="s">
        <v>293</v>
      </c>
      <c r="C260" s="96" t="s">
        <v>294</v>
      </c>
      <c r="D260" s="143" t="s">
        <v>217</v>
      </c>
      <c r="E260" s="130" t="s">
        <v>539</v>
      </c>
      <c r="F260" s="25" t="s">
        <v>366</v>
      </c>
      <c r="G260" s="128" t="s">
        <v>297</v>
      </c>
      <c r="H260" s="96" t="s">
        <v>43</v>
      </c>
      <c r="I260" s="96" t="s">
        <v>45</v>
      </c>
      <c r="J260" s="51" t="s">
        <v>48</v>
      </c>
      <c r="K260" s="70" t="s">
        <v>27</v>
      </c>
      <c r="L260" s="54" t="s">
        <v>44</v>
      </c>
    </row>
    <row r="261" spans="1:12" hidden="1" x14ac:dyDescent="0.2">
      <c r="A261" s="2">
        <f t="shared" si="3"/>
        <v>258</v>
      </c>
      <c r="B261" s="104" t="s">
        <v>293</v>
      </c>
      <c r="C261" s="96" t="s">
        <v>294</v>
      </c>
      <c r="D261" s="143" t="s">
        <v>217</v>
      </c>
      <c r="E261" s="127" t="s">
        <v>540</v>
      </c>
      <c r="F261" s="25" t="s">
        <v>370</v>
      </c>
      <c r="G261" s="128" t="s">
        <v>299</v>
      </c>
      <c r="H261" s="96" t="s">
        <v>43</v>
      </c>
      <c r="I261" s="96" t="s">
        <v>45</v>
      </c>
      <c r="J261" s="51" t="s">
        <v>48</v>
      </c>
      <c r="K261" s="70" t="s">
        <v>27</v>
      </c>
      <c r="L261" s="54" t="s">
        <v>44</v>
      </c>
    </row>
    <row r="262" spans="1:12" hidden="1" x14ac:dyDescent="0.2">
      <c r="A262" s="2">
        <f t="shared" ref="A262:A325" si="4">A261+1</f>
        <v>259</v>
      </c>
      <c r="B262" s="104" t="s">
        <v>293</v>
      </c>
      <c r="C262" s="96" t="s">
        <v>294</v>
      </c>
      <c r="D262" s="143" t="s">
        <v>217</v>
      </c>
      <c r="E262" s="130" t="s">
        <v>539</v>
      </c>
      <c r="F262" s="116" t="s">
        <v>511</v>
      </c>
      <c r="G262" s="128" t="s">
        <v>377</v>
      </c>
      <c r="H262" s="96" t="s">
        <v>43</v>
      </c>
      <c r="I262" s="96" t="s">
        <v>45</v>
      </c>
      <c r="J262" s="51" t="s">
        <v>48</v>
      </c>
      <c r="K262" s="70" t="s">
        <v>27</v>
      </c>
      <c r="L262" s="54" t="s">
        <v>44</v>
      </c>
    </row>
    <row r="263" spans="1:12" hidden="1" x14ac:dyDescent="0.2">
      <c r="A263" s="2">
        <f t="shared" si="4"/>
        <v>260</v>
      </c>
      <c r="B263" s="104" t="s">
        <v>293</v>
      </c>
      <c r="C263" s="96" t="s">
        <v>294</v>
      </c>
      <c r="D263" s="143" t="s">
        <v>217</v>
      </c>
      <c r="E263" s="127" t="s">
        <v>540</v>
      </c>
      <c r="F263" s="25" t="s">
        <v>373</v>
      </c>
      <c r="G263" s="128" t="s">
        <v>302</v>
      </c>
      <c r="H263" s="96" t="s">
        <v>135</v>
      </c>
      <c r="I263" s="96" t="s">
        <v>45</v>
      </c>
      <c r="J263" s="51" t="s">
        <v>48</v>
      </c>
      <c r="K263" s="70" t="s">
        <v>27</v>
      </c>
      <c r="L263" s="54" t="s">
        <v>44</v>
      </c>
    </row>
    <row r="264" spans="1:12" hidden="1" x14ac:dyDescent="0.2">
      <c r="A264" s="2">
        <f t="shared" si="4"/>
        <v>261</v>
      </c>
      <c r="B264" s="121" t="s">
        <v>800</v>
      </c>
      <c r="C264" s="113" t="s">
        <v>801</v>
      </c>
      <c r="D264" s="70" t="s">
        <v>1010</v>
      </c>
      <c r="E264" s="130" t="s">
        <v>539</v>
      </c>
      <c r="F264" s="116" t="s">
        <v>737</v>
      </c>
      <c r="G264" s="97" t="s">
        <v>738</v>
      </c>
      <c r="H264" s="96" t="s">
        <v>43</v>
      </c>
      <c r="I264" s="96"/>
      <c r="J264" s="51" t="s">
        <v>48</v>
      </c>
      <c r="K264" s="70" t="s">
        <v>27</v>
      </c>
      <c r="L264" s="54" t="s">
        <v>44</v>
      </c>
    </row>
    <row r="265" spans="1:12" hidden="1" x14ac:dyDescent="0.2">
      <c r="A265" s="2">
        <f t="shared" si="4"/>
        <v>262</v>
      </c>
      <c r="B265" s="121" t="s">
        <v>796</v>
      </c>
      <c r="C265" s="113" t="s">
        <v>797</v>
      </c>
      <c r="D265" s="143" t="s">
        <v>1010</v>
      </c>
      <c r="E265" s="127" t="s">
        <v>540</v>
      </c>
      <c r="F265" s="116" t="s">
        <v>783</v>
      </c>
      <c r="G265" s="97" t="s">
        <v>784</v>
      </c>
      <c r="H265" s="96" t="s">
        <v>43</v>
      </c>
      <c r="I265" s="96"/>
      <c r="J265" s="51" t="s">
        <v>48</v>
      </c>
      <c r="K265" s="70" t="s">
        <v>27</v>
      </c>
      <c r="L265" s="54" t="s">
        <v>44</v>
      </c>
    </row>
    <row r="266" spans="1:12" hidden="1" x14ac:dyDescent="0.2">
      <c r="A266" s="2">
        <f t="shared" si="4"/>
        <v>263</v>
      </c>
      <c r="B266" s="121" t="s">
        <v>796</v>
      </c>
      <c r="C266" s="113" t="s">
        <v>797</v>
      </c>
      <c r="D266" s="70" t="s">
        <v>1010</v>
      </c>
      <c r="E266" s="130" t="s">
        <v>539</v>
      </c>
      <c r="F266" s="116" t="s">
        <v>787</v>
      </c>
      <c r="G266" s="97" t="s">
        <v>788</v>
      </c>
      <c r="H266" s="96" t="s">
        <v>43</v>
      </c>
      <c r="I266" s="96"/>
      <c r="J266" s="51" t="s">
        <v>48</v>
      </c>
      <c r="K266" s="70" t="s">
        <v>27</v>
      </c>
      <c r="L266" s="54" t="s">
        <v>44</v>
      </c>
    </row>
    <row r="267" spans="1:12" hidden="1" x14ac:dyDescent="0.2">
      <c r="A267" s="2">
        <f t="shared" si="4"/>
        <v>264</v>
      </c>
      <c r="B267" s="121" t="s">
        <v>794</v>
      </c>
      <c r="C267" s="113" t="s">
        <v>795</v>
      </c>
      <c r="D267" s="70" t="s">
        <v>1010</v>
      </c>
      <c r="E267" s="130" t="s">
        <v>539</v>
      </c>
      <c r="F267" s="116" t="s">
        <v>701</v>
      </c>
      <c r="G267" s="97" t="s">
        <v>702</v>
      </c>
      <c r="H267" s="96" t="s">
        <v>43</v>
      </c>
      <c r="I267" s="96"/>
      <c r="J267" s="51" t="s">
        <v>48</v>
      </c>
      <c r="K267" s="70" t="s">
        <v>27</v>
      </c>
      <c r="L267" s="54" t="s">
        <v>44</v>
      </c>
    </row>
    <row r="268" spans="1:12" hidden="1" x14ac:dyDescent="0.2">
      <c r="A268" s="2">
        <f t="shared" si="4"/>
        <v>265</v>
      </c>
      <c r="B268" s="121" t="s">
        <v>794</v>
      </c>
      <c r="C268" s="113" t="s">
        <v>795</v>
      </c>
      <c r="D268" s="70" t="s">
        <v>1010</v>
      </c>
      <c r="E268" s="130" t="s">
        <v>539</v>
      </c>
      <c r="F268" s="116" t="s">
        <v>703</v>
      </c>
      <c r="G268" s="97" t="s">
        <v>793</v>
      </c>
      <c r="H268" s="96" t="s">
        <v>43</v>
      </c>
      <c r="I268" s="96"/>
      <c r="J268" s="51" t="s">
        <v>48</v>
      </c>
      <c r="K268" s="70" t="s">
        <v>27</v>
      </c>
      <c r="L268" s="54" t="s">
        <v>44</v>
      </c>
    </row>
    <row r="269" spans="1:12" ht="24" hidden="1" x14ac:dyDescent="0.2">
      <c r="A269" s="2">
        <f t="shared" si="4"/>
        <v>266</v>
      </c>
      <c r="B269" s="121" t="s">
        <v>794</v>
      </c>
      <c r="C269" s="113" t="s">
        <v>795</v>
      </c>
      <c r="D269" s="143" t="s">
        <v>1010</v>
      </c>
      <c r="E269" s="127" t="s">
        <v>540</v>
      </c>
      <c r="F269" s="116" t="s">
        <v>705</v>
      </c>
      <c r="G269" s="97" t="s">
        <v>706</v>
      </c>
      <c r="H269" s="96" t="s">
        <v>43</v>
      </c>
      <c r="I269" s="96"/>
      <c r="J269" s="51" t="s">
        <v>48</v>
      </c>
      <c r="K269" s="70" t="s">
        <v>27</v>
      </c>
      <c r="L269" s="54" t="s">
        <v>44</v>
      </c>
    </row>
    <row r="270" spans="1:12" hidden="1" x14ac:dyDescent="0.2">
      <c r="A270" s="2">
        <f t="shared" si="4"/>
        <v>267</v>
      </c>
      <c r="B270" s="121" t="s">
        <v>794</v>
      </c>
      <c r="C270" s="113" t="s">
        <v>795</v>
      </c>
      <c r="D270" s="143" t="s">
        <v>1010</v>
      </c>
      <c r="E270" s="127" t="s">
        <v>540</v>
      </c>
      <c r="F270" s="116" t="s">
        <v>707</v>
      </c>
      <c r="G270" s="97" t="s">
        <v>708</v>
      </c>
      <c r="H270" s="96" t="s">
        <v>43</v>
      </c>
      <c r="I270" s="96"/>
      <c r="J270" s="51" t="s">
        <v>48</v>
      </c>
      <c r="K270" s="70" t="s">
        <v>27</v>
      </c>
      <c r="L270" s="54" t="s">
        <v>44</v>
      </c>
    </row>
    <row r="271" spans="1:12" hidden="1" x14ac:dyDescent="0.2">
      <c r="A271" s="2">
        <f t="shared" si="4"/>
        <v>268</v>
      </c>
      <c r="B271" s="121" t="s">
        <v>794</v>
      </c>
      <c r="C271" s="113" t="s">
        <v>795</v>
      </c>
      <c r="D271" s="143" t="s">
        <v>1010</v>
      </c>
      <c r="E271" s="127" t="s">
        <v>540</v>
      </c>
      <c r="F271" s="116" t="s">
        <v>709</v>
      </c>
      <c r="G271" s="97" t="s">
        <v>710</v>
      </c>
      <c r="H271" s="96" t="s">
        <v>43</v>
      </c>
      <c r="I271" s="96"/>
      <c r="J271" s="51" t="s">
        <v>48</v>
      </c>
      <c r="K271" s="70" t="s">
        <v>27</v>
      </c>
      <c r="L271" s="54" t="s">
        <v>44</v>
      </c>
    </row>
    <row r="272" spans="1:12" hidden="1" x14ac:dyDescent="0.2">
      <c r="A272" s="2">
        <f t="shared" si="4"/>
        <v>269</v>
      </c>
      <c r="B272" s="121" t="s">
        <v>794</v>
      </c>
      <c r="C272" s="113" t="s">
        <v>795</v>
      </c>
      <c r="D272" s="143" t="s">
        <v>1010</v>
      </c>
      <c r="E272" s="127" t="s">
        <v>540</v>
      </c>
      <c r="F272" s="116" t="s">
        <v>711</v>
      </c>
      <c r="G272" s="97" t="s">
        <v>712</v>
      </c>
      <c r="H272" s="96" t="s">
        <v>43</v>
      </c>
      <c r="I272" s="96"/>
      <c r="J272" s="51" t="s">
        <v>48</v>
      </c>
      <c r="K272" s="70" t="s">
        <v>27</v>
      </c>
      <c r="L272" s="54" t="s">
        <v>44</v>
      </c>
    </row>
    <row r="273" spans="1:12" hidden="1" x14ac:dyDescent="0.2">
      <c r="A273" s="2">
        <f t="shared" si="4"/>
        <v>270</v>
      </c>
      <c r="B273" s="121" t="s">
        <v>794</v>
      </c>
      <c r="C273" s="113" t="s">
        <v>795</v>
      </c>
      <c r="D273" s="143" t="s">
        <v>1010</v>
      </c>
      <c r="E273" s="127" t="s">
        <v>540</v>
      </c>
      <c r="F273" s="116" t="s">
        <v>713</v>
      </c>
      <c r="G273" s="97" t="s">
        <v>714</v>
      </c>
      <c r="H273" s="96" t="s">
        <v>43</v>
      </c>
      <c r="I273" s="96"/>
      <c r="J273" s="51" t="s">
        <v>48</v>
      </c>
      <c r="K273" s="70" t="s">
        <v>27</v>
      </c>
      <c r="L273" s="54" t="s">
        <v>44</v>
      </c>
    </row>
    <row r="274" spans="1:12" hidden="1" x14ac:dyDescent="0.2">
      <c r="A274" s="2">
        <f t="shared" si="4"/>
        <v>271</v>
      </c>
      <c r="B274" s="121" t="s">
        <v>794</v>
      </c>
      <c r="C274" s="113" t="s">
        <v>795</v>
      </c>
      <c r="D274" s="143" t="s">
        <v>1010</v>
      </c>
      <c r="E274" s="127" t="s">
        <v>540</v>
      </c>
      <c r="F274" s="116" t="s">
        <v>715</v>
      </c>
      <c r="G274" s="97" t="s">
        <v>716</v>
      </c>
      <c r="H274" s="96" t="s">
        <v>43</v>
      </c>
      <c r="I274" s="96"/>
      <c r="J274" s="51" t="s">
        <v>48</v>
      </c>
      <c r="K274" s="70" t="s">
        <v>27</v>
      </c>
      <c r="L274" s="54" t="s">
        <v>44</v>
      </c>
    </row>
    <row r="275" spans="1:12" hidden="1" x14ac:dyDescent="0.2">
      <c r="A275" s="2">
        <f t="shared" si="4"/>
        <v>272</v>
      </c>
      <c r="B275" s="121" t="s">
        <v>794</v>
      </c>
      <c r="C275" s="113" t="s">
        <v>795</v>
      </c>
      <c r="D275" s="143" t="s">
        <v>1010</v>
      </c>
      <c r="E275" s="127" t="s">
        <v>540</v>
      </c>
      <c r="F275" s="116" t="s">
        <v>717</v>
      </c>
      <c r="G275" s="97" t="s">
        <v>718</v>
      </c>
      <c r="H275" s="96" t="s">
        <v>43</v>
      </c>
      <c r="I275" s="96"/>
      <c r="J275" s="51" t="s">
        <v>48</v>
      </c>
      <c r="K275" s="70" t="s">
        <v>27</v>
      </c>
      <c r="L275" s="54" t="s">
        <v>44</v>
      </c>
    </row>
    <row r="276" spans="1:12" hidden="1" x14ac:dyDescent="0.2">
      <c r="A276" s="2">
        <f t="shared" si="4"/>
        <v>273</v>
      </c>
      <c r="B276" s="121" t="s">
        <v>794</v>
      </c>
      <c r="C276" s="113" t="s">
        <v>795</v>
      </c>
      <c r="D276" s="143" t="s">
        <v>1010</v>
      </c>
      <c r="E276" s="127" t="s">
        <v>540</v>
      </c>
      <c r="F276" s="116" t="s">
        <v>719</v>
      </c>
      <c r="G276" s="97" t="s">
        <v>720</v>
      </c>
      <c r="H276" s="96" t="s">
        <v>43</v>
      </c>
      <c r="I276" s="96"/>
      <c r="J276" s="51" t="s">
        <v>48</v>
      </c>
      <c r="K276" s="70" t="s">
        <v>27</v>
      </c>
      <c r="L276" s="54" t="s">
        <v>44</v>
      </c>
    </row>
    <row r="277" spans="1:12" ht="24" hidden="1" x14ac:dyDescent="0.2">
      <c r="A277" s="2">
        <f t="shared" si="4"/>
        <v>274</v>
      </c>
      <c r="B277" s="121" t="s">
        <v>794</v>
      </c>
      <c r="C277" s="113" t="s">
        <v>795</v>
      </c>
      <c r="D277" s="143" t="s">
        <v>1010</v>
      </c>
      <c r="E277" s="127" t="s">
        <v>540</v>
      </c>
      <c r="F277" s="116" t="s">
        <v>721</v>
      </c>
      <c r="G277" s="97" t="s">
        <v>722</v>
      </c>
      <c r="H277" s="96" t="s">
        <v>43</v>
      </c>
      <c r="I277" s="96"/>
      <c r="J277" s="51" t="s">
        <v>48</v>
      </c>
      <c r="K277" s="70" t="s">
        <v>27</v>
      </c>
      <c r="L277" s="54" t="s">
        <v>44</v>
      </c>
    </row>
    <row r="278" spans="1:12" ht="24" hidden="1" x14ac:dyDescent="0.2">
      <c r="A278" s="2">
        <f t="shared" si="4"/>
        <v>275</v>
      </c>
      <c r="B278" s="121" t="s">
        <v>794</v>
      </c>
      <c r="C278" s="113" t="s">
        <v>795</v>
      </c>
      <c r="D278" s="143" t="s">
        <v>1010</v>
      </c>
      <c r="E278" s="127" t="s">
        <v>540</v>
      </c>
      <c r="F278" s="116" t="s">
        <v>723</v>
      </c>
      <c r="G278" s="97" t="s">
        <v>724</v>
      </c>
      <c r="H278" s="96" t="s">
        <v>43</v>
      </c>
      <c r="I278" s="96"/>
      <c r="J278" s="51" t="s">
        <v>48</v>
      </c>
      <c r="K278" s="70" t="s">
        <v>27</v>
      </c>
      <c r="L278" s="54" t="s">
        <v>44</v>
      </c>
    </row>
    <row r="279" spans="1:12" hidden="1" x14ac:dyDescent="0.2">
      <c r="A279" s="2">
        <f t="shared" si="4"/>
        <v>276</v>
      </c>
      <c r="B279" s="121" t="s">
        <v>794</v>
      </c>
      <c r="C279" s="113" t="s">
        <v>795</v>
      </c>
      <c r="D279" s="143" t="s">
        <v>1010</v>
      </c>
      <c r="E279" s="127" t="s">
        <v>540</v>
      </c>
      <c r="F279" s="116" t="s">
        <v>725</v>
      </c>
      <c r="G279" s="97" t="s">
        <v>726</v>
      </c>
      <c r="H279" s="96" t="s">
        <v>43</v>
      </c>
      <c r="I279" s="96"/>
      <c r="J279" s="51" t="s">
        <v>48</v>
      </c>
      <c r="K279" s="70" t="s">
        <v>27</v>
      </c>
      <c r="L279" s="54" t="s">
        <v>44</v>
      </c>
    </row>
    <row r="280" spans="1:12" ht="24" hidden="1" x14ac:dyDescent="0.2">
      <c r="A280" s="2">
        <f t="shared" si="4"/>
        <v>277</v>
      </c>
      <c r="B280" s="121" t="s">
        <v>794</v>
      </c>
      <c r="C280" s="113" t="s">
        <v>795</v>
      </c>
      <c r="D280" s="143" t="s">
        <v>1010</v>
      </c>
      <c r="E280" s="127" t="s">
        <v>540</v>
      </c>
      <c r="F280" s="116" t="s">
        <v>727</v>
      </c>
      <c r="G280" s="97" t="s">
        <v>728</v>
      </c>
      <c r="H280" s="96" t="s">
        <v>43</v>
      </c>
      <c r="I280" s="96"/>
      <c r="J280" s="51" t="s">
        <v>48</v>
      </c>
      <c r="K280" s="70" t="s">
        <v>27</v>
      </c>
      <c r="L280" s="54" t="s">
        <v>44</v>
      </c>
    </row>
    <row r="281" spans="1:12" hidden="1" x14ac:dyDescent="0.2">
      <c r="A281" s="2">
        <f t="shared" si="4"/>
        <v>278</v>
      </c>
      <c r="B281" s="121" t="s">
        <v>794</v>
      </c>
      <c r="C281" s="113" t="s">
        <v>795</v>
      </c>
      <c r="D281" s="143" t="s">
        <v>1010</v>
      </c>
      <c r="E281" s="127" t="s">
        <v>540</v>
      </c>
      <c r="F281" s="116" t="s">
        <v>729</v>
      </c>
      <c r="G281" s="97" t="s">
        <v>730</v>
      </c>
      <c r="H281" s="96" t="s">
        <v>43</v>
      </c>
      <c r="I281" s="96"/>
      <c r="J281" s="51" t="s">
        <v>48</v>
      </c>
      <c r="K281" s="70" t="s">
        <v>27</v>
      </c>
      <c r="L281" s="54" t="s">
        <v>44</v>
      </c>
    </row>
    <row r="282" spans="1:12" ht="24" hidden="1" x14ac:dyDescent="0.2">
      <c r="A282" s="2">
        <f t="shared" si="4"/>
        <v>279</v>
      </c>
      <c r="B282" s="121" t="s">
        <v>794</v>
      </c>
      <c r="C282" s="113" t="s">
        <v>795</v>
      </c>
      <c r="D282" s="143" t="s">
        <v>1010</v>
      </c>
      <c r="E282" s="127" t="s">
        <v>540</v>
      </c>
      <c r="F282" s="116" t="s">
        <v>731</v>
      </c>
      <c r="G282" s="97" t="s">
        <v>732</v>
      </c>
      <c r="H282" s="96" t="s">
        <v>43</v>
      </c>
      <c r="I282" s="96"/>
      <c r="J282" s="51" t="s">
        <v>48</v>
      </c>
      <c r="K282" s="70" t="s">
        <v>27</v>
      </c>
      <c r="L282" s="54" t="s">
        <v>44</v>
      </c>
    </row>
    <row r="283" spans="1:12" hidden="1" x14ac:dyDescent="0.2">
      <c r="A283" s="2">
        <f t="shared" si="4"/>
        <v>280</v>
      </c>
      <c r="B283" s="121" t="s">
        <v>794</v>
      </c>
      <c r="C283" s="113" t="s">
        <v>795</v>
      </c>
      <c r="D283" s="143" t="s">
        <v>1010</v>
      </c>
      <c r="E283" s="127" t="s">
        <v>540</v>
      </c>
      <c r="F283" s="116" t="s">
        <v>733</v>
      </c>
      <c r="G283" s="97" t="s">
        <v>734</v>
      </c>
      <c r="H283" s="96" t="s">
        <v>43</v>
      </c>
      <c r="I283" s="96"/>
      <c r="J283" s="51" t="s">
        <v>48</v>
      </c>
      <c r="K283" s="70" t="s">
        <v>27</v>
      </c>
      <c r="L283" s="54" t="s">
        <v>44</v>
      </c>
    </row>
    <row r="284" spans="1:12" hidden="1" x14ac:dyDescent="0.2">
      <c r="A284" s="2">
        <f t="shared" si="4"/>
        <v>281</v>
      </c>
      <c r="B284" s="121" t="s">
        <v>794</v>
      </c>
      <c r="C284" s="113" t="s">
        <v>795</v>
      </c>
      <c r="D284" s="143" t="s">
        <v>1010</v>
      </c>
      <c r="E284" s="127" t="s">
        <v>540</v>
      </c>
      <c r="F284" s="116" t="s">
        <v>735</v>
      </c>
      <c r="G284" s="97" t="s">
        <v>736</v>
      </c>
      <c r="H284" s="96" t="s">
        <v>43</v>
      </c>
      <c r="I284" s="96"/>
      <c r="J284" s="51" t="s">
        <v>48</v>
      </c>
      <c r="K284" s="70" t="s">
        <v>27</v>
      </c>
      <c r="L284" s="54" t="s">
        <v>44</v>
      </c>
    </row>
    <row r="285" spans="1:12" hidden="1" x14ac:dyDescent="0.2">
      <c r="A285" s="2">
        <f t="shared" si="4"/>
        <v>282</v>
      </c>
      <c r="B285" s="121" t="s">
        <v>794</v>
      </c>
      <c r="C285" s="113" t="s">
        <v>795</v>
      </c>
      <c r="D285" s="143" t="s">
        <v>1010</v>
      </c>
      <c r="E285" s="127" t="s">
        <v>540</v>
      </c>
      <c r="F285" s="116" t="s">
        <v>739</v>
      </c>
      <c r="G285" s="97" t="s">
        <v>740</v>
      </c>
      <c r="H285" s="96" t="s">
        <v>43</v>
      </c>
      <c r="I285" s="96"/>
      <c r="J285" s="51" t="s">
        <v>48</v>
      </c>
      <c r="K285" s="70" t="s">
        <v>27</v>
      </c>
      <c r="L285" s="54" t="s">
        <v>44</v>
      </c>
    </row>
    <row r="286" spans="1:12" hidden="1" x14ac:dyDescent="0.2">
      <c r="A286" s="2">
        <f t="shared" si="4"/>
        <v>283</v>
      </c>
      <c r="B286" s="121" t="s">
        <v>794</v>
      </c>
      <c r="C286" s="113" t="s">
        <v>795</v>
      </c>
      <c r="D286" s="143" t="s">
        <v>1010</v>
      </c>
      <c r="E286" s="127" t="s">
        <v>540</v>
      </c>
      <c r="F286" s="116" t="s">
        <v>741</v>
      </c>
      <c r="G286" s="97" t="s">
        <v>742</v>
      </c>
      <c r="H286" s="96" t="s">
        <v>43</v>
      </c>
      <c r="I286" s="96"/>
      <c r="J286" s="51" t="s">
        <v>48</v>
      </c>
      <c r="K286" s="70" t="s">
        <v>27</v>
      </c>
      <c r="L286" s="54" t="s">
        <v>44</v>
      </c>
    </row>
    <row r="287" spans="1:12" hidden="1" x14ac:dyDescent="0.2">
      <c r="A287" s="2">
        <f t="shared" si="4"/>
        <v>284</v>
      </c>
      <c r="B287" s="121" t="s">
        <v>794</v>
      </c>
      <c r="C287" s="113" t="s">
        <v>795</v>
      </c>
      <c r="D287" s="143" t="s">
        <v>1010</v>
      </c>
      <c r="E287" s="127" t="s">
        <v>540</v>
      </c>
      <c r="F287" s="116" t="s">
        <v>743</v>
      </c>
      <c r="G287" s="97" t="s">
        <v>744</v>
      </c>
      <c r="H287" s="96" t="s">
        <v>43</v>
      </c>
      <c r="I287" s="96"/>
      <c r="J287" s="51" t="s">
        <v>48</v>
      </c>
      <c r="K287" s="70" t="s">
        <v>27</v>
      </c>
      <c r="L287" s="54" t="s">
        <v>44</v>
      </c>
    </row>
    <row r="288" spans="1:12" ht="12" hidden="1" customHeight="1" x14ac:dyDescent="0.2">
      <c r="A288" s="2">
        <f t="shared" si="4"/>
        <v>285</v>
      </c>
      <c r="B288" s="121" t="s">
        <v>794</v>
      </c>
      <c r="C288" s="113" t="s">
        <v>795</v>
      </c>
      <c r="D288" s="143" t="s">
        <v>1010</v>
      </c>
      <c r="E288" s="127" t="s">
        <v>540</v>
      </c>
      <c r="F288" s="116" t="s">
        <v>745</v>
      </c>
      <c r="G288" s="97" t="s">
        <v>746</v>
      </c>
      <c r="H288" s="96" t="s">
        <v>43</v>
      </c>
      <c r="I288" s="96"/>
      <c r="J288" s="51" t="s">
        <v>48</v>
      </c>
      <c r="K288" s="70" t="s">
        <v>27</v>
      </c>
      <c r="L288" s="54" t="s">
        <v>44</v>
      </c>
    </row>
    <row r="289" spans="1:12" hidden="1" x14ac:dyDescent="0.2">
      <c r="A289" s="2">
        <f t="shared" si="4"/>
        <v>286</v>
      </c>
      <c r="B289" s="121" t="s">
        <v>794</v>
      </c>
      <c r="C289" s="113" t="s">
        <v>795</v>
      </c>
      <c r="D289" s="143" t="s">
        <v>1010</v>
      </c>
      <c r="E289" s="127" t="s">
        <v>540</v>
      </c>
      <c r="F289" s="116" t="s">
        <v>747</v>
      </c>
      <c r="G289" s="97" t="s">
        <v>748</v>
      </c>
      <c r="H289" s="96" t="s">
        <v>43</v>
      </c>
      <c r="I289" s="96"/>
      <c r="J289" s="51" t="s">
        <v>48</v>
      </c>
      <c r="K289" s="70" t="s">
        <v>27</v>
      </c>
      <c r="L289" s="54" t="s">
        <v>44</v>
      </c>
    </row>
    <row r="290" spans="1:12" hidden="1" x14ac:dyDescent="0.2">
      <c r="A290" s="2">
        <f t="shared" si="4"/>
        <v>287</v>
      </c>
      <c r="B290" s="121" t="s">
        <v>794</v>
      </c>
      <c r="C290" s="113" t="s">
        <v>795</v>
      </c>
      <c r="D290" s="143" t="s">
        <v>1010</v>
      </c>
      <c r="E290" s="127" t="s">
        <v>540</v>
      </c>
      <c r="F290" s="116" t="s">
        <v>749</v>
      </c>
      <c r="G290" s="97" t="s">
        <v>750</v>
      </c>
      <c r="H290" s="96" t="s">
        <v>43</v>
      </c>
      <c r="I290" s="96"/>
      <c r="J290" s="51" t="s">
        <v>48</v>
      </c>
      <c r="K290" s="70" t="s">
        <v>27</v>
      </c>
      <c r="L290" s="54" t="s">
        <v>44</v>
      </c>
    </row>
    <row r="291" spans="1:12" hidden="1" x14ac:dyDescent="0.2">
      <c r="A291" s="2">
        <f t="shared" si="4"/>
        <v>288</v>
      </c>
      <c r="B291" s="121" t="s">
        <v>794</v>
      </c>
      <c r="C291" s="113" t="s">
        <v>795</v>
      </c>
      <c r="D291" s="143" t="s">
        <v>1010</v>
      </c>
      <c r="E291" s="127" t="s">
        <v>540</v>
      </c>
      <c r="F291" s="116" t="s">
        <v>751</v>
      </c>
      <c r="G291" s="97" t="s">
        <v>752</v>
      </c>
      <c r="H291" s="96" t="s">
        <v>43</v>
      </c>
      <c r="I291" s="96"/>
      <c r="J291" s="51" t="s">
        <v>48</v>
      </c>
      <c r="K291" s="70" t="s">
        <v>27</v>
      </c>
      <c r="L291" s="54" t="s">
        <v>44</v>
      </c>
    </row>
    <row r="292" spans="1:12" hidden="1" x14ac:dyDescent="0.2">
      <c r="A292" s="2">
        <f t="shared" si="4"/>
        <v>289</v>
      </c>
      <c r="B292" s="121" t="s">
        <v>794</v>
      </c>
      <c r="C292" s="113" t="s">
        <v>795</v>
      </c>
      <c r="D292" s="143" t="s">
        <v>1010</v>
      </c>
      <c r="E292" s="127" t="s">
        <v>540</v>
      </c>
      <c r="F292" s="116" t="s">
        <v>753</v>
      </c>
      <c r="G292" s="97" t="s">
        <v>754</v>
      </c>
      <c r="H292" s="96" t="s">
        <v>43</v>
      </c>
      <c r="I292" s="96"/>
      <c r="J292" s="51" t="s">
        <v>48</v>
      </c>
      <c r="K292" s="70" t="s">
        <v>27</v>
      </c>
      <c r="L292" s="54" t="s">
        <v>44</v>
      </c>
    </row>
    <row r="293" spans="1:12" hidden="1" x14ac:dyDescent="0.2">
      <c r="A293" s="2">
        <f t="shared" si="4"/>
        <v>290</v>
      </c>
      <c r="B293" s="121" t="s">
        <v>794</v>
      </c>
      <c r="C293" s="113" t="s">
        <v>795</v>
      </c>
      <c r="D293" s="143" t="s">
        <v>1010</v>
      </c>
      <c r="E293" s="127" t="s">
        <v>540</v>
      </c>
      <c r="F293" s="116" t="s">
        <v>755</v>
      </c>
      <c r="G293" s="97" t="s">
        <v>756</v>
      </c>
      <c r="H293" s="96" t="s">
        <v>43</v>
      </c>
      <c r="I293" s="96"/>
      <c r="J293" s="51" t="s">
        <v>48</v>
      </c>
      <c r="K293" s="70" t="s">
        <v>27</v>
      </c>
      <c r="L293" s="54" t="s">
        <v>44</v>
      </c>
    </row>
    <row r="294" spans="1:12" hidden="1" x14ac:dyDescent="0.2">
      <c r="A294" s="2">
        <f t="shared" si="4"/>
        <v>291</v>
      </c>
      <c r="B294" s="121" t="s">
        <v>794</v>
      </c>
      <c r="C294" s="113" t="s">
        <v>795</v>
      </c>
      <c r="D294" s="143" t="s">
        <v>1010</v>
      </c>
      <c r="E294" s="127" t="s">
        <v>540</v>
      </c>
      <c r="F294" s="116" t="s">
        <v>757</v>
      </c>
      <c r="G294" s="97" t="s">
        <v>758</v>
      </c>
      <c r="H294" s="96" t="s">
        <v>43</v>
      </c>
      <c r="I294" s="96"/>
      <c r="J294" s="51" t="s">
        <v>48</v>
      </c>
      <c r="K294" s="70" t="s">
        <v>27</v>
      </c>
      <c r="L294" s="54" t="s">
        <v>44</v>
      </c>
    </row>
    <row r="295" spans="1:12" hidden="1" x14ac:dyDescent="0.2">
      <c r="A295" s="2">
        <f t="shared" si="4"/>
        <v>292</v>
      </c>
      <c r="B295" s="121" t="s">
        <v>794</v>
      </c>
      <c r="C295" s="113" t="s">
        <v>795</v>
      </c>
      <c r="D295" s="143" t="s">
        <v>1010</v>
      </c>
      <c r="E295" s="127" t="s">
        <v>540</v>
      </c>
      <c r="F295" s="116" t="s">
        <v>759</v>
      </c>
      <c r="G295" s="97" t="s">
        <v>760</v>
      </c>
      <c r="H295" s="96" t="s">
        <v>43</v>
      </c>
      <c r="I295" s="96"/>
      <c r="J295" s="51" t="s">
        <v>48</v>
      </c>
      <c r="K295" s="70" t="s">
        <v>27</v>
      </c>
      <c r="L295" s="54" t="s">
        <v>44</v>
      </c>
    </row>
    <row r="296" spans="1:12" hidden="1" x14ac:dyDescent="0.2">
      <c r="A296" s="2">
        <f t="shared" si="4"/>
        <v>293</v>
      </c>
      <c r="B296" s="121" t="s">
        <v>794</v>
      </c>
      <c r="C296" s="113" t="s">
        <v>795</v>
      </c>
      <c r="D296" s="143" t="s">
        <v>1010</v>
      </c>
      <c r="E296" s="127" t="s">
        <v>540</v>
      </c>
      <c r="F296" s="116" t="s">
        <v>761</v>
      </c>
      <c r="G296" s="97" t="s">
        <v>762</v>
      </c>
      <c r="H296" s="96" t="s">
        <v>43</v>
      </c>
      <c r="I296" s="96"/>
      <c r="J296" s="51" t="s">
        <v>48</v>
      </c>
      <c r="K296" s="70" t="s">
        <v>27</v>
      </c>
      <c r="L296" s="54" t="s">
        <v>44</v>
      </c>
    </row>
    <row r="297" spans="1:12" hidden="1" x14ac:dyDescent="0.2">
      <c r="A297" s="2">
        <f t="shared" si="4"/>
        <v>294</v>
      </c>
      <c r="B297" s="121" t="s">
        <v>794</v>
      </c>
      <c r="C297" s="113" t="s">
        <v>795</v>
      </c>
      <c r="D297" s="143" t="s">
        <v>1010</v>
      </c>
      <c r="E297" s="127" t="s">
        <v>540</v>
      </c>
      <c r="F297" s="116" t="s">
        <v>763</v>
      </c>
      <c r="G297" s="97" t="s">
        <v>764</v>
      </c>
      <c r="H297" s="96" t="s">
        <v>43</v>
      </c>
      <c r="I297" s="96"/>
      <c r="J297" s="51" t="s">
        <v>48</v>
      </c>
      <c r="K297" s="70" t="s">
        <v>27</v>
      </c>
      <c r="L297" s="54" t="s">
        <v>44</v>
      </c>
    </row>
    <row r="298" spans="1:12" hidden="1" x14ac:dyDescent="0.2">
      <c r="A298" s="2">
        <f t="shared" si="4"/>
        <v>295</v>
      </c>
      <c r="B298" s="121" t="s">
        <v>794</v>
      </c>
      <c r="C298" s="113" t="s">
        <v>795</v>
      </c>
      <c r="D298" s="143" t="s">
        <v>1010</v>
      </c>
      <c r="E298" s="127" t="s">
        <v>540</v>
      </c>
      <c r="F298" s="116" t="s">
        <v>765</v>
      </c>
      <c r="G298" s="97" t="s">
        <v>766</v>
      </c>
      <c r="H298" s="96" t="s">
        <v>43</v>
      </c>
      <c r="I298" s="96"/>
      <c r="J298" s="51" t="s">
        <v>48</v>
      </c>
      <c r="K298" s="70" t="s">
        <v>27</v>
      </c>
      <c r="L298" s="54" t="s">
        <v>44</v>
      </c>
    </row>
    <row r="299" spans="1:12" hidden="1" x14ac:dyDescent="0.2">
      <c r="A299" s="2">
        <f t="shared" si="4"/>
        <v>296</v>
      </c>
      <c r="B299" s="121" t="s">
        <v>794</v>
      </c>
      <c r="C299" s="113" t="s">
        <v>795</v>
      </c>
      <c r="D299" s="143" t="s">
        <v>1010</v>
      </c>
      <c r="E299" s="127" t="s">
        <v>540</v>
      </c>
      <c r="F299" s="116" t="s">
        <v>767</v>
      </c>
      <c r="G299" s="97" t="s">
        <v>768</v>
      </c>
      <c r="H299" s="96" t="s">
        <v>43</v>
      </c>
      <c r="I299" s="96"/>
      <c r="J299" s="51" t="s">
        <v>48</v>
      </c>
      <c r="K299" s="70" t="s">
        <v>27</v>
      </c>
      <c r="L299" s="54" t="s">
        <v>44</v>
      </c>
    </row>
    <row r="300" spans="1:12" hidden="1" x14ac:dyDescent="0.2">
      <c r="A300" s="2">
        <f t="shared" si="4"/>
        <v>297</v>
      </c>
      <c r="B300" s="121" t="s">
        <v>794</v>
      </c>
      <c r="C300" s="113" t="s">
        <v>795</v>
      </c>
      <c r="D300" s="70" t="s">
        <v>1010</v>
      </c>
      <c r="E300" s="130" t="s">
        <v>539</v>
      </c>
      <c r="F300" s="116" t="s">
        <v>779</v>
      </c>
      <c r="G300" s="97" t="s">
        <v>780</v>
      </c>
      <c r="H300" s="96" t="s">
        <v>43</v>
      </c>
      <c r="I300" s="96"/>
      <c r="J300" s="51" t="s">
        <v>48</v>
      </c>
      <c r="K300" s="70" t="s">
        <v>27</v>
      </c>
      <c r="L300" s="54" t="s">
        <v>44</v>
      </c>
    </row>
    <row r="301" spans="1:12" hidden="1" x14ac:dyDescent="0.2">
      <c r="A301" s="2">
        <f t="shared" si="4"/>
        <v>298</v>
      </c>
      <c r="B301" s="121" t="s">
        <v>794</v>
      </c>
      <c r="C301" s="113" t="s">
        <v>795</v>
      </c>
      <c r="D301" s="143" t="s">
        <v>1010</v>
      </c>
      <c r="E301" s="127" t="s">
        <v>540</v>
      </c>
      <c r="F301" s="116" t="s">
        <v>785</v>
      </c>
      <c r="G301" s="97" t="s">
        <v>786</v>
      </c>
      <c r="H301" s="96" t="s">
        <v>43</v>
      </c>
      <c r="I301" s="96"/>
      <c r="J301" s="51" t="s">
        <v>48</v>
      </c>
      <c r="K301" s="70" t="s">
        <v>27</v>
      </c>
      <c r="L301" s="54" t="s">
        <v>44</v>
      </c>
    </row>
    <row r="302" spans="1:12" ht="24" hidden="1" x14ac:dyDescent="0.2">
      <c r="A302" s="2">
        <f t="shared" si="4"/>
        <v>299</v>
      </c>
      <c r="B302" s="121" t="s">
        <v>794</v>
      </c>
      <c r="C302" s="113" t="s">
        <v>795</v>
      </c>
      <c r="D302" s="70" t="s">
        <v>1010</v>
      </c>
      <c r="E302" s="130" t="s">
        <v>539</v>
      </c>
      <c r="F302" s="116" t="s">
        <v>789</v>
      </c>
      <c r="G302" s="97" t="s">
        <v>790</v>
      </c>
      <c r="H302" s="96" t="s">
        <v>43</v>
      </c>
      <c r="I302" s="96"/>
      <c r="J302" s="51" t="s">
        <v>48</v>
      </c>
      <c r="K302" s="70" t="s">
        <v>27</v>
      </c>
      <c r="L302" s="54" t="s">
        <v>44</v>
      </c>
    </row>
    <row r="303" spans="1:12" hidden="1" x14ac:dyDescent="0.2">
      <c r="A303" s="2">
        <f t="shared" si="4"/>
        <v>300</v>
      </c>
      <c r="B303" s="121" t="s">
        <v>794</v>
      </c>
      <c r="C303" s="113" t="s">
        <v>795</v>
      </c>
      <c r="D303" s="70" t="s">
        <v>1010</v>
      </c>
      <c r="E303" s="130" t="s">
        <v>539</v>
      </c>
      <c r="F303" s="116" t="s">
        <v>791</v>
      </c>
      <c r="G303" s="97" t="s">
        <v>792</v>
      </c>
      <c r="H303" s="96" t="s">
        <v>43</v>
      </c>
      <c r="I303" s="96"/>
      <c r="J303" s="51" t="s">
        <v>48</v>
      </c>
      <c r="K303" s="70" t="s">
        <v>27</v>
      </c>
      <c r="L303" s="54" t="s">
        <v>44</v>
      </c>
    </row>
    <row r="304" spans="1:12" hidden="1" x14ac:dyDescent="0.2">
      <c r="A304" s="2">
        <f t="shared" si="4"/>
        <v>301</v>
      </c>
      <c r="B304" s="120" t="s">
        <v>798</v>
      </c>
      <c r="C304" s="70" t="s">
        <v>799</v>
      </c>
      <c r="D304" s="70" t="s">
        <v>1010</v>
      </c>
      <c r="E304" s="130" t="s">
        <v>539</v>
      </c>
      <c r="F304" s="124" t="s">
        <v>997</v>
      </c>
      <c r="G304" s="103" t="s">
        <v>998</v>
      </c>
      <c r="H304" s="96" t="s">
        <v>134</v>
      </c>
      <c r="I304" s="96" t="s">
        <v>45</v>
      </c>
      <c r="J304" s="51" t="s">
        <v>48</v>
      </c>
      <c r="K304" s="70" t="s">
        <v>27</v>
      </c>
      <c r="L304" s="54" t="s">
        <v>44</v>
      </c>
    </row>
    <row r="305" spans="1:12" hidden="1" x14ac:dyDescent="0.2">
      <c r="A305" s="2">
        <f t="shared" si="4"/>
        <v>302</v>
      </c>
      <c r="B305" s="120" t="s">
        <v>798</v>
      </c>
      <c r="C305" s="70" t="s">
        <v>799</v>
      </c>
      <c r="D305" s="70" t="s">
        <v>1010</v>
      </c>
      <c r="E305" s="130" t="s">
        <v>539</v>
      </c>
      <c r="F305" s="124" t="s">
        <v>1000</v>
      </c>
      <c r="G305" s="103" t="s">
        <v>999</v>
      </c>
      <c r="H305" s="96" t="s">
        <v>134</v>
      </c>
      <c r="I305" s="96" t="s">
        <v>45</v>
      </c>
      <c r="J305" s="51" t="s">
        <v>48</v>
      </c>
      <c r="K305" s="70" t="s">
        <v>27</v>
      </c>
      <c r="L305" s="54" t="s">
        <v>44</v>
      </c>
    </row>
    <row r="306" spans="1:12" hidden="1" x14ac:dyDescent="0.2">
      <c r="A306" s="2">
        <f t="shared" si="4"/>
        <v>303</v>
      </c>
      <c r="B306" s="121" t="s">
        <v>798</v>
      </c>
      <c r="C306" s="113" t="s">
        <v>799</v>
      </c>
      <c r="D306" s="70" t="s">
        <v>1010</v>
      </c>
      <c r="E306" s="130" t="s">
        <v>539</v>
      </c>
      <c r="F306" s="116" t="s">
        <v>769</v>
      </c>
      <c r="G306" s="97" t="s">
        <v>702</v>
      </c>
      <c r="H306" s="96" t="s">
        <v>43</v>
      </c>
      <c r="I306" s="96"/>
      <c r="J306" s="51" t="s">
        <v>48</v>
      </c>
      <c r="K306" s="70" t="s">
        <v>27</v>
      </c>
      <c r="L306" s="54" t="s">
        <v>44</v>
      </c>
    </row>
    <row r="307" spans="1:12" hidden="1" x14ac:dyDescent="0.2">
      <c r="A307" s="2">
        <f t="shared" si="4"/>
        <v>304</v>
      </c>
      <c r="B307" s="121" t="s">
        <v>798</v>
      </c>
      <c r="C307" s="113" t="s">
        <v>799</v>
      </c>
      <c r="D307" s="70" t="s">
        <v>1010</v>
      </c>
      <c r="E307" s="130" t="s">
        <v>539</v>
      </c>
      <c r="F307" s="116" t="s">
        <v>770</v>
      </c>
      <c r="G307" s="97" t="s">
        <v>704</v>
      </c>
      <c r="H307" s="96" t="s">
        <v>43</v>
      </c>
      <c r="I307" s="96"/>
      <c r="J307" s="51" t="s">
        <v>48</v>
      </c>
      <c r="K307" s="70" t="s">
        <v>27</v>
      </c>
      <c r="L307" s="54" t="s">
        <v>44</v>
      </c>
    </row>
    <row r="308" spans="1:12" ht="24" hidden="1" x14ac:dyDescent="0.2">
      <c r="A308" s="2">
        <f t="shared" si="4"/>
        <v>305</v>
      </c>
      <c r="B308" s="121" t="s">
        <v>798</v>
      </c>
      <c r="C308" s="113" t="s">
        <v>799</v>
      </c>
      <c r="D308" s="70" t="s">
        <v>1010</v>
      </c>
      <c r="E308" s="130" t="s">
        <v>539</v>
      </c>
      <c r="F308" s="116" t="s">
        <v>771</v>
      </c>
      <c r="G308" s="97" t="s">
        <v>772</v>
      </c>
      <c r="H308" s="96" t="s">
        <v>43</v>
      </c>
      <c r="I308" s="96"/>
      <c r="J308" s="51" t="s">
        <v>48</v>
      </c>
      <c r="K308" s="70" t="s">
        <v>27</v>
      </c>
      <c r="L308" s="54" t="s">
        <v>44</v>
      </c>
    </row>
    <row r="309" spans="1:12" hidden="1" x14ac:dyDescent="0.2">
      <c r="A309" s="2">
        <f t="shared" si="4"/>
        <v>306</v>
      </c>
      <c r="B309" s="121" t="s">
        <v>798</v>
      </c>
      <c r="C309" s="113" t="s">
        <v>799</v>
      </c>
      <c r="D309" s="70" t="s">
        <v>1010</v>
      </c>
      <c r="E309" s="130" t="s">
        <v>539</v>
      </c>
      <c r="F309" s="116" t="s">
        <v>773</v>
      </c>
      <c r="G309" s="97" t="s">
        <v>774</v>
      </c>
      <c r="H309" s="96" t="s">
        <v>43</v>
      </c>
      <c r="I309" s="96"/>
      <c r="J309" s="51" t="s">
        <v>48</v>
      </c>
      <c r="K309" s="70" t="s">
        <v>27</v>
      </c>
      <c r="L309" s="54" t="s">
        <v>44</v>
      </c>
    </row>
    <row r="310" spans="1:12" hidden="1" x14ac:dyDescent="0.2">
      <c r="A310" s="2">
        <f t="shared" si="4"/>
        <v>307</v>
      </c>
      <c r="B310" s="121" t="s">
        <v>798</v>
      </c>
      <c r="C310" s="113" t="s">
        <v>799</v>
      </c>
      <c r="D310" s="70" t="s">
        <v>1010</v>
      </c>
      <c r="E310" s="130" t="s">
        <v>539</v>
      </c>
      <c r="F310" s="116" t="s">
        <v>775</v>
      </c>
      <c r="G310" s="97" t="s">
        <v>776</v>
      </c>
      <c r="H310" s="96" t="s">
        <v>43</v>
      </c>
      <c r="I310" s="96"/>
      <c r="J310" s="51" t="s">
        <v>48</v>
      </c>
      <c r="K310" s="70" t="s">
        <v>27</v>
      </c>
      <c r="L310" s="54" t="s">
        <v>44</v>
      </c>
    </row>
    <row r="311" spans="1:12" ht="24" hidden="1" x14ac:dyDescent="0.2">
      <c r="A311" s="2">
        <f t="shared" si="4"/>
        <v>308</v>
      </c>
      <c r="B311" s="121" t="s">
        <v>798</v>
      </c>
      <c r="C311" s="113" t="s">
        <v>799</v>
      </c>
      <c r="D311" s="70" t="s">
        <v>1010</v>
      </c>
      <c r="E311" s="130" t="s">
        <v>539</v>
      </c>
      <c r="F311" s="116" t="s">
        <v>777</v>
      </c>
      <c r="G311" s="97" t="s">
        <v>778</v>
      </c>
      <c r="H311" s="96" t="s">
        <v>43</v>
      </c>
      <c r="I311" s="96"/>
      <c r="J311" s="51" t="s">
        <v>48</v>
      </c>
      <c r="K311" s="70" t="s">
        <v>27</v>
      </c>
      <c r="L311" s="54" t="s">
        <v>44</v>
      </c>
    </row>
    <row r="312" spans="1:12" hidden="1" x14ac:dyDescent="0.2">
      <c r="A312" s="2">
        <f t="shared" si="4"/>
        <v>309</v>
      </c>
      <c r="B312" s="121" t="s">
        <v>798</v>
      </c>
      <c r="C312" s="113" t="s">
        <v>799</v>
      </c>
      <c r="D312" s="143" t="s">
        <v>1010</v>
      </c>
      <c r="E312" s="127" t="s">
        <v>540</v>
      </c>
      <c r="F312" s="116" t="s">
        <v>781</v>
      </c>
      <c r="G312" s="97" t="s">
        <v>782</v>
      </c>
      <c r="H312" s="96" t="s">
        <v>43</v>
      </c>
      <c r="I312" s="96"/>
      <c r="J312" s="51" t="s">
        <v>48</v>
      </c>
      <c r="K312" s="70" t="s">
        <v>27</v>
      </c>
      <c r="L312" s="54" t="s">
        <v>44</v>
      </c>
    </row>
    <row r="313" spans="1:12" x14ac:dyDescent="0.2">
      <c r="A313" s="2">
        <f t="shared" si="4"/>
        <v>310</v>
      </c>
      <c r="B313" s="120" t="s">
        <v>886</v>
      </c>
      <c r="C313" s="70" t="s">
        <v>887</v>
      </c>
      <c r="D313" s="70" t="s">
        <v>1011</v>
      </c>
      <c r="E313" s="130" t="s">
        <v>539</v>
      </c>
      <c r="F313" s="124" t="s">
        <v>1002</v>
      </c>
      <c r="G313" s="103" t="s">
        <v>1001</v>
      </c>
      <c r="H313" s="96" t="s">
        <v>134</v>
      </c>
      <c r="I313" s="96" t="s">
        <v>45</v>
      </c>
      <c r="J313" s="51" t="s">
        <v>48</v>
      </c>
      <c r="K313" s="70" t="s">
        <v>27</v>
      </c>
      <c r="L313" s="54" t="s">
        <v>44</v>
      </c>
    </row>
    <row r="314" spans="1:12" x14ac:dyDescent="0.2">
      <c r="A314" s="2">
        <f t="shared" si="4"/>
        <v>311</v>
      </c>
      <c r="B314" s="121" t="s">
        <v>886</v>
      </c>
      <c r="C314" s="113" t="s">
        <v>887</v>
      </c>
      <c r="D314" s="70" t="s">
        <v>1011</v>
      </c>
      <c r="E314" s="130" t="s">
        <v>539</v>
      </c>
      <c r="F314" s="116" t="s">
        <v>804</v>
      </c>
      <c r="G314" s="97" t="s">
        <v>805</v>
      </c>
      <c r="H314" s="96" t="s">
        <v>43</v>
      </c>
      <c r="I314" s="96"/>
      <c r="J314" s="51" t="s">
        <v>48</v>
      </c>
      <c r="K314" s="70" t="s">
        <v>27</v>
      </c>
      <c r="L314" s="54" t="s">
        <v>44</v>
      </c>
    </row>
    <row r="315" spans="1:12" ht="24" x14ac:dyDescent="0.2">
      <c r="A315" s="2">
        <f t="shared" si="4"/>
        <v>312</v>
      </c>
      <c r="B315" s="121" t="s">
        <v>886</v>
      </c>
      <c r="C315" s="113" t="s">
        <v>887</v>
      </c>
      <c r="D315" s="70" t="s">
        <v>1011</v>
      </c>
      <c r="E315" s="130" t="s">
        <v>539</v>
      </c>
      <c r="F315" s="116" t="s">
        <v>812</v>
      </c>
      <c r="G315" s="97" t="s">
        <v>778</v>
      </c>
      <c r="H315" s="96" t="s">
        <v>43</v>
      </c>
      <c r="I315" s="96"/>
      <c r="J315" s="51" t="s">
        <v>48</v>
      </c>
      <c r="K315" s="70" t="s">
        <v>27</v>
      </c>
      <c r="L315" s="54" t="s">
        <v>44</v>
      </c>
    </row>
    <row r="316" spans="1:12" x14ac:dyDescent="0.2">
      <c r="A316" s="2">
        <f t="shared" si="4"/>
        <v>313</v>
      </c>
      <c r="B316" s="121" t="s">
        <v>888</v>
      </c>
      <c r="C316" s="113" t="s">
        <v>889</v>
      </c>
      <c r="D316" s="70" t="s">
        <v>1011</v>
      </c>
      <c r="E316" s="130" t="s">
        <v>539</v>
      </c>
      <c r="F316" s="124" t="s">
        <v>1004</v>
      </c>
      <c r="G316" s="102" t="s">
        <v>1003</v>
      </c>
      <c r="H316" s="96" t="s">
        <v>134</v>
      </c>
      <c r="I316" s="96" t="s">
        <v>45</v>
      </c>
      <c r="J316" s="51" t="s">
        <v>48</v>
      </c>
      <c r="K316" s="70" t="s">
        <v>27</v>
      </c>
      <c r="L316" s="54" t="s">
        <v>44</v>
      </c>
    </row>
    <row r="317" spans="1:12" hidden="1" x14ac:dyDescent="0.2">
      <c r="A317" s="2">
        <f t="shared" si="4"/>
        <v>314</v>
      </c>
      <c r="B317" s="121" t="s">
        <v>888</v>
      </c>
      <c r="C317" s="113" t="s">
        <v>889</v>
      </c>
      <c r="D317" s="70" t="s">
        <v>1011</v>
      </c>
      <c r="E317" s="130" t="s">
        <v>539</v>
      </c>
      <c r="F317" s="124" t="s">
        <v>1005</v>
      </c>
      <c r="G317" s="102" t="s">
        <v>1006</v>
      </c>
      <c r="H317" s="96" t="s">
        <v>134</v>
      </c>
      <c r="I317" s="96" t="s">
        <v>45</v>
      </c>
      <c r="J317" s="51" t="s">
        <v>407</v>
      </c>
      <c r="K317" s="70" t="s">
        <v>27</v>
      </c>
      <c r="L317" s="54" t="s">
        <v>44</v>
      </c>
    </row>
    <row r="318" spans="1:12" x14ac:dyDescent="0.2">
      <c r="A318" s="2">
        <f t="shared" si="4"/>
        <v>315</v>
      </c>
      <c r="B318" s="121" t="s">
        <v>888</v>
      </c>
      <c r="C318" s="113" t="s">
        <v>889</v>
      </c>
      <c r="D318" s="70" t="s">
        <v>1011</v>
      </c>
      <c r="E318" s="130" t="s">
        <v>539</v>
      </c>
      <c r="F318" s="116" t="s">
        <v>808</v>
      </c>
      <c r="G318" s="97" t="s">
        <v>809</v>
      </c>
      <c r="H318" s="96" t="s">
        <v>43</v>
      </c>
      <c r="I318" s="96"/>
      <c r="J318" s="51" t="s">
        <v>48</v>
      </c>
      <c r="K318" s="70" t="s">
        <v>27</v>
      </c>
      <c r="L318" s="54" t="s">
        <v>44</v>
      </c>
    </row>
    <row r="319" spans="1:12" x14ac:dyDescent="0.2">
      <c r="A319" s="2">
        <f t="shared" si="4"/>
        <v>316</v>
      </c>
      <c r="B319" s="121" t="s">
        <v>888</v>
      </c>
      <c r="C319" s="113" t="s">
        <v>889</v>
      </c>
      <c r="D319" s="70" t="s">
        <v>1011</v>
      </c>
      <c r="E319" s="130" t="s">
        <v>539</v>
      </c>
      <c r="F319" s="116" t="s">
        <v>810</v>
      </c>
      <c r="G319" s="97" t="s">
        <v>811</v>
      </c>
      <c r="H319" s="96" t="s">
        <v>43</v>
      </c>
      <c r="I319" s="96"/>
      <c r="J319" s="51" t="s">
        <v>48</v>
      </c>
      <c r="K319" s="70" t="s">
        <v>27</v>
      </c>
      <c r="L319" s="54" t="s">
        <v>44</v>
      </c>
    </row>
    <row r="320" spans="1:12" x14ac:dyDescent="0.2">
      <c r="A320" s="2">
        <f t="shared" si="4"/>
        <v>317</v>
      </c>
      <c r="B320" s="121" t="s">
        <v>884</v>
      </c>
      <c r="C320" s="113" t="s">
        <v>885</v>
      </c>
      <c r="D320" s="70" t="s">
        <v>1011</v>
      </c>
      <c r="E320" s="130" t="s">
        <v>539</v>
      </c>
      <c r="F320" s="116" t="s">
        <v>802</v>
      </c>
      <c r="G320" s="97" t="s">
        <v>792</v>
      </c>
      <c r="H320" s="96" t="s">
        <v>43</v>
      </c>
      <c r="I320" s="96" t="s">
        <v>46</v>
      </c>
      <c r="J320" s="51" t="s">
        <v>48</v>
      </c>
      <c r="K320" s="70" t="s">
        <v>27</v>
      </c>
      <c r="L320" s="54" t="s">
        <v>44</v>
      </c>
    </row>
    <row r="321" spans="1:12" ht="24" x14ac:dyDescent="0.2">
      <c r="A321" s="2">
        <f t="shared" si="4"/>
        <v>318</v>
      </c>
      <c r="B321" s="121" t="s">
        <v>884</v>
      </c>
      <c r="C321" s="113" t="s">
        <v>885</v>
      </c>
      <c r="D321" s="70" t="s">
        <v>1011</v>
      </c>
      <c r="E321" s="130" t="s">
        <v>539</v>
      </c>
      <c r="F321" s="116" t="s">
        <v>803</v>
      </c>
      <c r="G321" s="97" t="s">
        <v>790</v>
      </c>
      <c r="H321" s="96" t="s">
        <v>43</v>
      </c>
      <c r="I321" s="96"/>
      <c r="J321" s="51" t="s">
        <v>48</v>
      </c>
      <c r="K321" s="70" t="s">
        <v>27</v>
      </c>
      <c r="L321" s="54" t="s">
        <v>44</v>
      </c>
    </row>
    <row r="322" spans="1:12" hidden="1" x14ac:dyDescent="0.2">
      <c r="A322" s="2">
        <f t="shared" si="4"/>
        <v>319</v>
      </c>
      <c r="B322" s="121" t="s">
        <v>884</v>
      </c>
      <c r="C322" s="113" t="s">
        <v>885</v>
      </c>
      <c r="D322" s="143" t="s">
        <v>1011</v>
      </c>
      <c r="E322" s="127" t="s">
        <v>540</v>
      </c>
      <c r="F322" s="116" t="s">
        <v>806</v>
      </c>
      <c r="G322" s="97" t="s">
        <v>807</v>
      </c>
      <c r="H322" s="96" t="s">
        <v>43</v>
      </c>
      <c r="I322" s="96"/>
      <c r="J322" s="51" t="s">
        <v>48</v>
      </c>
      <c r="K322" s="70" t="s">
        <v>27</v>
      </c>
      <c r="L322" s="54" t="s">
        <v>44</v>
      </c>
    </row>
    <row r="323" spans="1:12" hidden="1" x14ac:dyDescent="0.2">
      <c r="A323" s="2">
        <f t="shared" si="4"/>
        <v>320</v>
      </c>
      <c r="B323" s="121" t="s">
        <v>884</v>
      </c>
      <c r="C323" s="113" t="s">
        <v>885</v>
      </c>
      <c r="D323" s="143" t="s">
        <v>1011</v>
      </c>
      <c r="E323" s="127" t="s">
        <v>540</v>
      </c>
      <c r="F323" s="116" t="s">
        <v>822</v>
      </c>
      <c r="G323" s="97" t="s">
        <v>823</v>
      </c>
      <c r="H323" s="96" t="s">
        <v>43</v>
      </c>
      <c r="I323" s="96"/>
      <c r="J323" s="51" t="s">
        <v>48</v>
      </c>
      <c r="K323" s="70" t="s">
        <v>27</v>
      </c>
      <c r="L323" s="54" t="s">
        <v>44</v>
      </c>
    </row>
    <row r="324" spans="1:12" hidden="1" x14ac:dyDescent="0.2">
      <c r="A324" s="2">
        <f t="shared" si="4"/>
        <v>321</v>
      </c>
      <c r="B324" s="121" t="s">
        <v>884</v>
      </c>
      <c r="C324" s="113" t="s">
        <v>885</v>
      </c>
      <c r="D324" s="143" t="s">
        <v>1011</v>
      </c>
      <c r="E324" s="127" t="s">
        <v>540</v>
      </c>
      <c r="F324" s="116" t="s">
        <v>824</v>
      </c>
      <c r="G324" s="97" t="s">
        <v>825</v>
      </c>
      <c r="H324" s="96" t="s">
        <v>43</v>
      </c>
      <c r="I324" s="96"/>
      <c r="J324" s="51" t="s">
        <v>48</v>
      </c>
      <c r="K324" s="70" t="s">
        <v>27</v>
      </c>
      <c r="L324" s="54" t="s">
        <v>44</v>
      </c>
    </row>
    <row r="325" spans="1:12" hidden="1" x14ac:dyDescent="0.2">
      <c r="A325" s="2">
        <f t="shared" si="4"/>
        <v>322</v>
      </c>
      <c r="B325" s="121" t="s">
        <v>884</v>
      </c>
      <c r="C325" s="113" t="s">
        <v>885</v>
      </c>
      <c r="D325" s="143" t="s">
        <v>1011</v>
      </c>
      <c r="E325" s="127" t="s">
        <v>540</v>
      </c>
      <c r="F325" s="116" t="s">
        <v>826</v>
      </c>
      <c r="G325" s="97" t="s">
        <v>827</v>
      </c>
      <c r="H325" s="96" t="s">
        <v>43</v>
      </c>
      <c r="I325" s="96"/>
      <c r="J325" s="51" t="s">
        <v>48</v>
      </c>
      <c r="K325" s="70" t="s">
        <v>27</v>
      </c>
      <c r="L325" s="54" t="s">
        <v>44</v>
      </c>
    </row>
    <row r="326" spans="1:12" hidden="1" x14ac:dyDescent="0.2">
      <c r="A326" s="2">
        <f t="shared" ref="A326:A389" si="5">A325+1</f>
        <v>323</v>
      </c>
      <c r="B326" s="121" t="s">
        <v>884</v>
      </c>
      <c r="C326" s="113" t="s">
        <v>885</v>
      </c>
      <c r="D326" s="143" t="s">
        <v>1011</v>
      </c>
      <c r="E326" s="127" t="s">
        <v>540</v>
      </c>
      <c r="F326" s="116" t="s">
        <v>828</v>
      </c>
      <c r="G326" s="97" t="s">
        <v>829</v>
      </c>
      <c r="H326" s="96" t="s">
        <v>43</v>
      </c>
      <c r="I326" s="96"/>
      <c r="J326" s="51" t="s">
        <v>48</v>
      </c>
      <c r="K326" s="70" t="s">
        <v>27</v>
      </c>
      <c r="L326" s="54" t="s">
        <v>44</v>
      </c>
    </row>
    <row r="327" spans="1:12" hidden="1" x14ac:dyDescent="0.2">
      <c r="A327" s="2">
        <f t="shared" si="5"/>
        <v>324</v>
      </c>
      <c r="B327" s="121" t="s">
        <v>884</v>
      </c>
      <c r="C327" s="113" t="s">
        <v>885</v>
      </c>
      <c r="D327" s="143" t="s">
        <v>1011</v>
      </c>
      <c r="E327" s="127" t="s">
        <v>540</v>
      </c>
      <c r="F327" s="116" t="s">
        <v>830</v>
      </c>
      <c r="G327" s="97" t="s">
        <v>831</v>
      </c>
      <c r="H327" s="96" t="s">
        <v>43</v>
      </c>
      <c r="I327" s="96"/>
      <c r="J327" s="51" t="s">
        <v>48</v>
      </c>
      <c r="K327" s="70" t="s">
        <v>27</v>
      </c>
      <c r="L327" s="54" t="s">
        <v>44</v>
      </c>
    </row>
    <row r="328" spans="1:12" hidden="1" x14ac:dyDescent="0.2">
      <c r="A328" s="2">
        <f t="shared" si="5"/>
        <v>325</v>
      </c>
      <c r="B328" s="121" t="s">
        <v>884</v>
      </c>
      <c r="C328" s="113" t="s">
        <v>885</v>
      </c>
      <c r="D328" s="143" t="s">
        <v>1011</v>
      </c>
      <c r="E328" s="127" t="s">
        <v>540</v>
      </c>
      <c r="F328" s="116" t="s">
        <v>832</v>
      </c>
      <c r="G328" s="97" t="s">
        <v>833</v>
      </c>
      <c r="H328" s="96" t="s">
        <v>43</v>
      </c>
      <c r="I328" s="96"/>
      <c r="J328" s="51" t="s">
        <v>48</v>
      </c>
      <c r="K328" s="70" t="s">
        <v>27</v>
      </c>
      <c r="L328" s="54" t="s">
        <v>44</v>
      </c>
    </row>
    <row r="329" spans="1:12" hidden="1" x14ac:dyDescent="0.2">
      <c r="A329" s="2">
        <f t="shared" si="5"/>
        <v>326</v>
      </c>
      <c r="B329" s="121" t="s">
        <v>884</v>
      </c>
      <c r="C329" s="113" t="s">
        <v>885</v>
      </c>
      <c r="D329" s="143" t="s">
        <v>1011</v>
      </c>
      <c r="E329" s="127" t="s">
        <v>540</v>
      </c>
      <c r="F329" s="116" t="s">
        <v>834</v>
      </c>
      <c r="G329" s="97" t="s">
        <v>835</v>
      </c>
      <c r="H329" s="96" t="s">
        <v>43</v>
      </c>
      <c r="I329" s="96"/>
      <c r="J329" s="51" t="s">
        <v>48</v>
      </c>
      <c r="K329" s="70" t="s">
        <v>27</v>
      </c>
      <c r="L329" s="54" t="s">
        <v>44</v>
      </c>
    </row>
    <row r="330" spans="1:12" hidden="1" x14ac:dyDescent="0.2">
      <c r="A330" s="2">
        <f t="shared" si="5"/>
        <v>327</v>
      </c>
      <c r="B330" s="121" t="s">
        <v>884</v>
      </c>
      <c r="C330" s="113" t="s">
        <v>885</v>
      </c>
      <c r="D330" s="143" t="s">
        <v>1011</v>
      </c>
      <c r="E330" s="127" t="s">
        <v>540</v>
      </c>
      <c r="F330" s="116" t="s">
        <v>836</v>
      </c>
      <c r="G330" s="97" t="s">
        <v>837</v>
      </c>
      <c r="H330" s="96" t="s">
        <v>43</v>
      </c>
      <c r="I330" s="96"/>
      <c r="J330" s="51" t="s">
        <v>48</v>
      </c>
      <c r="K330" s="70" t="s">
        <v>27</v>
      </c>
      <c r="L330" s="54" t="s">
        <v>44</v>
      </c>
    </row>
    <row r="331" spans="1:12" hidden="1" x14ac:dyDescent="0.2">
      <c r="A331" s="2">
        <f t="shared" si="5"/>
        <v>328</v>
      </c>
      <c r="B331" s="121" t="s">
        <v>884</v>
      </c>
      <c r="C331" s="113" t="s">
        <v>885</v>
      </c>
      <c r="D331" s="143" t="s">
        <v>1011</v>
      </c>
      <c r="E331" s="127" t="s">
        <v>540</v>
      </c>
      <c r="F331" s="116" t="s">
        <v>838</v>
      </c>
      <c r="G331" s="97" t="s">
        <v>839</v>
      </c>
      <c r="H331" s="96" t="s">
        <v>43</v>
      </c>
      <c r="I331" s="96"/>
      <c r="J331" s="51" t="s">
        <v>48</v>
      </c>
      <c r="K331" s="70" t="s">
        <v>27</v>
      </c>
      <c r="L331" s="54" t="s">
        <v>44</v>
      </c>
    </row>
    <row r="332" spans="1:12" hidden="1" x14ac:dyDescent="0.2">
      <c r="A332" s="2">
        <f t="shared" si="5"/>
        <v>329</v>
      </c>
      <c r="B332" s="121" t="s">
        <v>884</v>
      </c>
      <c r="C332" s="113" t="s">
        <v>885</v>
      </c>
      <c r="D332" s="143" t="s">
        <v>1011</v>
      </c>
      <c r="E332" s="127" t="s">
        <v>540</v>
      </c>
      <c r="F332" s="116" t="s">
        <v>840</v>
      </c>
      <c r="G332" s="97" t="s">
        <v>841</v>
      </c>
      <c r="H332" s="96" t="s">
        <v>43</v>
      </c>
      <c r="I332" s="96"/>
      <c r="J332" s="51" t="s">
        <v>48</v>
      </c>
      <c r="K332" s="70" t="s">
        <v>27</v>
      </c>
      <c r="L332" s="54" t="s">
        <v>44</v>
      </c>
    </row>
    <row r="333" spans="1:12" hidden="1" x14ac:dyDescent="0.2">
      <c r="A333" s="2">
        <f t="shared" si="5"/>
        <v>330</v>
      </c>
      <c r="B333" s="121" t="s">
        <v>884</v>
      </c>
      <c r="C333" s="113" t="s">
        <v>885</v>
      </c>
      <c r="D333" s="143" t="s">
        <v>1011</v>
      </c>
      <c r="E333" s="127" t="s">
        <v>540</v>
      </c>
      <c r="F333" s="116" t="s">
        <v>842</v>
      </c>
      <c r="G333" s="97" t="s">
        <v>843</v>
      </c>
      <c r="H333" s="96" t="s">
        <v>43</v>
      </c>
      <c r="I333" s="96"/>
      <c r="J333" s="51" t="s">
        <v>48</v>
      </c>
      <c r="K333" s="70" t="s">
        <v>27</v>
      </c>
      <c r="L333" s="54" t="s">
        <v>44</v>
      </c>
    </row>
    <row r="334" spans="1:12" hidden="1" x14ac:dyDescent="0.2">
      <c r="A334" s="2">
        <f t="shared" si="5"/>
        <v>331</v>
      </c>
      <c r="B334" s="121" t="s">
        <v>884</v>
      </c>
      <c r="C334" s="113" t="s">
        <v>885</v>
      </c>
      <c r="D334" s="143" t="s">
        <v>1011</v>
      </c>
      <c r="E334" s="127" t="s">
        <v>540</v>
      </c>
      <c r="F334" s="116" t="s">
        <v>844</v>
      </c>
      <c r="G334" s="97" t="s">
        <v>845</v>
      </c>
      <c r="H334" s="96" t="s">
        <v>43</v>
      </c>
      <c r="I334" s="96"/>
      <c r="J334" s="51" t="s">
        <v>48</v>
      </c>
      <c r="K334" s="70" t="s">
        <v>27</v>
      </c>
      <c r="L334" s="54" t="s">
        <v>44</v>
      </c>
    </row>
    <row r="335" spans="1:12" hidden="1" x14ac:dyDescent="0.2">
      <c r="A335" s="2">
        <f t="shared" si="5"/>
        <v>332</v>
      </c>
      <c r="B335" s="121" t="s">
        <v>884</v>
      </c>
      <c r="C335" s="113" t="s">
        <v>885</v>
      </c>
      <c r="D335" s="143" t="s">
        <v>1011</v>
      </c>
      <c r="E335" s="127" t="s">
        <v>540</v>
      </c>
      <c r="F335" s="116" t="s">
        <v>846</v>
      </c>
      <c r="G335" s="97" t="s">
        <v>847</v>
      </c>
      <c r="H335" s="96" t="s">
        <v>43</v>
      </c>
      <c r="I335" s="96"/>
      <c r="J335" s="51" t="s">
        <v>48</v>
      </c>
      <c r="K335" s="70" t="s">
        <v>27</v>
      </c>
      <c r="L335" s="54" t="s">
        <v>44</v>
      </c>
    </row>
    <row r="336" spans="1:12" hidden="1" x14ac:dyDescent="0.2">
      <c r="A336" s="2">
        <f t="shared" si="5"/>
        <v>333</v>
      </c>
      <c r="B336" s="121" t="s">
        <v>884</v>
      </c>
      <c r="C336" s="113" t="s">
        <v>885</v>
      </c>
      <c r="D336" s="143" t="s">
        <v>1011</v>
      </c>
      <c r="E336" s="127" t="s">
        <v>540</v>
      </c>
      <c r="F336" s="116" t="s">
        <v>848</v>
      </c>
      <c r="G336" s="97" t="s">
        <v>849</v>
      </c>
      <c r="H336" s="96" t="s">
        <v>43</v>
      </c>
      <c r="I336" s="96"/>
      <c r="J336" s="51" t="s">
        <v>48</v>
      </c>
      <c r="K336" s="70" t="s">
        <v>27</v>
      </c>
      <c r="L336" s="54" t="s">
        <v>44</v>
      </c>
    </row>
    <row r="337" spans="1:12" hidden="1" x14ac:dyDescent="0.2">
      <c r="A337" s="2">
        <f t="shared" si="5"/>
        <v>334</v>
      </c>
      <c r="B337" s="121" t="s">
        <v>884</v>
      </c>
      <c r="C337" s="113" t="s">
        <v>885</v>
      </c>
      <c r="D337" s="143" t="s">
        <v>1011</v>
      </c>
      <c r="E337" s="127" t="s">
        <v>540</v>
      </c>
      <c r="F337" s="116" t="s">
        <v>850</v>
      </c>
      <c r="G337" s="97" t="s">
        <v>851</v>
      </c>
      <c r="H337" s="96" t="s">
        <v>43</v>
      </c>
      <c r="I337" s="96"/>
      <c r="J337" s="51" t="s">
        <v>48</v>
      </c>
      <c r="K337" s="70" t="s">
        <v>27</v>
      </c>
      <c r="L337" s="54" t="s">
        <v>44</v>
      </c>
    </row>
    <row r="338" spans="1:12" hidden="1" x14ac:dyDescent="0.2">
      <c r="A338" s="2">
        <f t="shared" si="5"/>
        <v>335</v>
      </c>
      <c r="B338" s="121" t="s">
        <v>884</v>
      </c>
      <c r="C338" s="113" t="s">
        <v>885</v>
      </c>
      <c r="D338" s="143" t="s">
        <v>1011</v>
      </c>
      <c r="E338" s="127" t="s">
        <v>540</v>
      </c>
      <c r="F338" s="116" t="s">
        <v>852</v>
      </c>
      <c r="G338" s="97" t="s">
        <v>853</v>
      </c>
      <c r="H338" s="96" t="s">
        <v>43</v>
      </c>
      <c r="I338" s="96"/>
      <c r="J338" s="51" t="s">
        <v>48</v>
      </c>
      <c r="K338" s="70" t="s">
        <v>27</v>
      </c>
      <c r="L338" s="54" t="s">
        <v>44</v>
      </c>
    </row>
    <row r="339" spans="1:12" hidden="1" x14ac:dyDescent="0.2">
      <c r="A339" s="2">
        <f t="shared" si="5"/>
        <v>336</v>
      </c>
      <c r="B339" s="121" t="s">
        <v>884</v>
      </c>
      <c r="C339" s="113" t="s">
        <v>885</v>
      </c>
      <c r="D339" s="143" t="s">
        <v>1011</v>
      </c>
      <c r="E339" s="127" t="s">
        <v>540</v>
      </c>
      <c r="F339" s="116" t="s">
        <v>854</v>
      </c>
      <c r="G339" s="97" t="s">
        <v>855</v>
      </c>
      <c r="H339" s="96" t="s">
        <v>43</v>
      </c>
      <c r="I339" s="96"/>
      <c r="J339" s="51" t="s">
        <v>48</v>
      </c>
      <c r="K339" s="70" t="s">
        <v>27</v>
      </c>
      <c r="L339" s="54" t="s">
        <v>44</v>
      </c>
    </row>
    <row r="340" spans="1:12" ht="24" hidden="1" x14ac:dyDescent="0.2">
      <c r="A340" s="2">
        <f t="shared" si="5"/>
        <v>337</v>
      </c>
      <c r="B340" s="121" t="s">
        <v>884</v>
      </c>
      <c r="C340" s="113" t="s">
        <v>885</v>
      </c>
      <c r="D340" s="143" t="s">
        <v>1011</v>
      </c>
      <c r="E340" s="127" t="s">
        <v>540</v>
      </c>
      <c r="F340" s="116" t="s">
        <v>856</v>
      </c>
      <c r="G340" s="97" t="s">
        <v>857</v>
      </c>
      <c r="H340" s="96" t="s">
        <v>43</v>
      </c>
      <c r="I340" s="96"/>
      <c r="J340" s="51" t="s">
        <v>48</v>
      </c>
      <c r="K340" s="70" t="s">
        <v>27</v>
      </c>
      <c r="L340" s="54" t="s">
        <v>44</v>
      </c>
    </row>
    <row r="341" spans="1:12" ht="12" hidden="1" customHeight="1" x14ac:dyDescent="0.2">
      <c r="A341" s="2">
        <f t="shared" si="5"/>
        <v>338</v>
      </c>
      <c r="B341" s="121" t="s">
        <v>884</v>
      </c>
      <c r="C341" s="113" t="s">
        <v>885</v>
      </c>
      <c r="D341" s="143" t="s">
        <v>1011</v>
      </c>
      <c r="E341" s="127" t="s">
        <v>540</v>
      </c>
      <c r="F341" s="116" t="s">
        <v>858</v>
      </c>
      <c r="G341" s="97" t="s">
        <v>859</v>
      </c>
      <c r="H341" s="96" t="s">
        <v>43</v>
      </c>
      <c r="I341" s="96"/>
      <c r="J341" s="51" t="s">
        <v>48</v>
      </c>
      <c r="K341" s="70" t="s">
        <v>27</v>
      </c>
      <c r="L341" s="54" t="s">
        <v>44</v>
      </c>
    </row>
    <row r="342" spans="1:12" ht="12" hidden="1" customHeight="1" x14ac:dyDescent="0.2">
      <c r="A342" s="2">
        <f t="shared" si="5"/>
        <v>339</v>
      </c>
      <c r="B342" s="121" t="s">
        <v>884</v>
      </c>
      <c r="C342" s="113" t="s">
        <v>885</v>
      </c>
      <c r="D342" s="143" t="s">
        <v>1011</v>
      </c>
      <c r="E342" s="127" t="s">
        <v>540</v>
      </c>
      <c r="F342" s="116" t="s">
        <v>860</v>
      </c>
      <c r="G342" s="97" t="s">
        <v>861</v>
      </c>
      <c r="H342" s="96" t="s">
        <v>43</v>
      </c>
      <c r="I342" s="96"/>
      <c r="J342" s="51" t="s">
        <v>48</v>
      </c>
      <c r="K342" s="70" t="s">
        <v>27</v>
      </c>
      <c r="L342" s="54" t="s">
        <v>44</v>
      </c>
    </row>
    <row r="343" spans="1:12" ht="12" hidden="1" customHeight="1" x14ac:dyDescent="0.2">
      <c r="A343" s="2">
        <f t="shared" si="5"/>
        <v>340</v>
      </c>
      <c r="B343" s="121" t="s">
        <v>884</v>
      </c>
      <c r="C343" s="113" t="s">
        <v>885</v>
      </c>
      <c r="D343" s="143" t="s">
        <v>1011</v>
      </c>
      <c r="E343" s="127" t="s">
        <v>540</v>
      </c>
      <c r="F343" s="116" t="s">
        <v>862</v>
      </c>
      <c r="G343" s="97" t="s">
        <v>863</v>
      </c>
      <c r="H343" s="96" t="s">
        <v>43</v>
      </c>
      <c r="I343" s="96"/>
      <c r="J343" s="51" t="s">
        <v>48</v>
      </c>
      <c r="K343" s="70" t="s">
        <v>27</v>
      </c>
      <c r="L343" s="54" t="s">
        <v>44</v>
      </c>
    </row>
    <row r="344" spans="1:12" ht="24" hidden="1" x14ac:dyDescent="0.2">
      <c r="A344" s="2">
        <f t="shared" si="5"/>
        <v>341</v>
      </c>
      <c r="B344" s="121" t="s">
        <v>884</v>
      </c>
      <c r="C344" s="113" t="s">
        <v>885</v>
      </c>
      <c r="D344" s="143" t="s">
        <v>1011</v>
      </c>
      <c r="E344" s="127" t="s">
        <v>540</v>
      </c>
      <c r="F344" s="116" t="s">
        <v>864</v>
      </c>
      <c r="G344" s="97" t="s">
        <v>865</v>
      </c>
      <c r="H344" s="96" t="s">
        <v>43</v>
      </c>
      <c r="I344" s="96"/>
      <c r="J344" s="51" t="s">
        <v>48</v>
      </c>
      <c r="K344" s="70" t="s">
        <v>27</v>
      </c>
      <c r="L344" s="54" t="s">
        <v>44</v>
      </c>
    </row>
    <row r="345" spans="1:12" ht="24" hidden="1" x14ac:dyDescent="0.2">
      <c r="A345" s="2">
        <f t="shared" si="5"/>
        <v>342</v>
      </c>
      <c r="B345" s="121" t="s">
        <v>884</v>
      </c>
      <c r="C345" s="113" t="s">
        <v>885</v>
      </c>
      <c r="D345" s="143" t="s">
        <v>1011</v>
      </c>
      <c r="E345" s="127" t="s">
        <v>540</v>
      </c>
      <c r="F345" s="116" t="s">
        <v>866</v>
      </c>
      <c r="G345" s="97" t="s">
        <v>867</v>
      </c>
      <c r="H345" s="96" t="s">
        <v>43</v>
      </c>
      <c r="I345" s="96"/>
      <c r="J345" s="51" t="s">
        <v>48</v>
      </c>
      <c r="K345" s="70" t="s">
        <v>27</v>
      </c>
      <c r="L345" s="54" t="s">
        <v>44</v>
      </c>
    </row>
    <row r="346" spans="1:12" hidden="1" x14ac:dyDescent="0.2">
      <c r="A346" s="2">
        <f t="shared" si="5"/>
        <v>343</v>
      </c>
      <c r="B346" s="121" t="s">
        <v>884</v>
      </c>
      <c r="C346" s="113" t="s">
        <v>885</v>
      </c>
      <c r="D346" s="143" t="s">
        <v>1011</v>
      </c>
      <c r="E346" s="127" t="s">
        <v>540</v>
      </c>
      <c r="F346" s="116" t="s">
        <v>868</v>
      </c>
      <c r="G346" s="97" t="s">
        <v>869</v>
      </c>
      <c r="H346" s="96" t="s">
        <v>43</v>
      </c>
      <c r="I346" s="96"/>
      <c r="J346" s="51" t="s">
        <v>48</v>
      </c>
      <c r="K346" s="70" t="s">
        <v>27</v>
      </c>
      <c r="L346" s="54" t="s">
        <v>44</v>
      </c>
    </row>
    <row r="347" spans="1:12" hidden="1" x14ac:dyDescent="0.2">
      <c r="A347" s="2">
        <f t="shared" si="5"/>
        <v>344</v>
      </c>
      <c r="B347" s="121" t="s">
        <v>884</v>
      </c>
      <c r="C347" s="113" t="s">
        <v>885</v>
      </c>
      <c r="D347" s="143" t="s">
        <v>1011</v>
      </c>
      <c r="E347" s="127" t="s">
        <v>540</v>
      </c>
      <c r="F347" s="116" t="s">
        <v>870</v>
      </c>
      <c r="G347" s="97" t="s">
        <v>871</v>
      </c>
      <c r="H347" s="96" t="s">
        <v>43</v>
      </c>
      <c r="I347" s="96"/>
      <c r="J347" s="51" t="s">
        <v>48</v>
      </c>
      <c r="K347" s="70" t="s">
        <v>27</v>
      </c>
      <c r="L347" s="54" t="s">
        <v>44</v>
      </c>
    </row>
    <row r="348" spans="1:12" hidden="1" x14ac:dyDescent="0.2">
      <c r="A348" s="2">
        <f t="shared" si="5"/>
        <v>345</v>
      </c>
      <c r="B348" s="121" t="s">
        <v>884</v>
      </c>
      <c r="C348" s="113" t="s">
        <v>885</v>
      </c>
      <c r="D348" s="143" t="s">
        <v>1011</v>
      </c>
      <c r="E348" s="127" t="s">
        <v>540</v>
      </c>
      <c r="F348" s="116" t="s">
        <v>872</v>
      </c>
      <c r="G348" s="97" t="s">
        <v>873</v>
      </c>
      <c r="H348" s="96" t="s">
        <v>43</v>
      </c>
      <c r="I348" s="96"/>
      <c r="J348" s="51" t="s">
        <v>48</v>
      </c>
      <c r="K348" s="70" t="s">
        <v>27</v>
      </c>
      <c r="L348" s="54" t="s">
        <v>44</v>
      </c>
    </row>
    <row r="349" spans="1:12" hidden="1" x14ac:dyDescent="0.2">
      <c r="A349" s="2">
        <f t="shared" si="5"/>
        <v>346</v>
      </c>
      <c r="B349" s="121" t="s">
        <v>884</v>
      </c>
      <c r="C349" s="113" t="s">
        <v>885</v>
      </c>
      <c r="D349" s="143" t="s">
        <v>1011</v>
      </c>
      <c r="E349" s="127" t="s">
        <v>540</v>
      </c>
      <c r="F349" s="116" t="s">
        <v>874</v>
      </c>
      <c r="G349" s="97" t="s">
        <v>875</v>
      </c>
      <c r="H349" s="96" t="s">
        <v>43</v>
      </c>
      <c r="I349" s="96"/>
      <c r="J349" s="51" t="s">
        <v>48</v>
      </c>
      <c r="K349" s="70" t="s">
        <v>27</v>
      </c>
      <c r="L349" s="54" t="s">
        <v>44</v>
      </c>
    </row>
    <row r="350" spans="1:12" ht="12" hidden="1" customHeight="1" x14ac:dyDescent="0.2">
      <c r="A350" s="2">
        <f t="shared" si="5"/>
        <v>347</v>
      </c>
      <c r="B350" s="121" t="s">
        <v>884</v>
      </c>
      <c r="C350" s="113" t="s">
        <v>885</v>
      </c>
      <c r="D350" s="143" t="s">
        <v>1011</v>
      </c>
      <c r="E350" s="127" t="s">
        <v>540</v>
      </c>
      <c r="F350" s="116" t="s">
        <v>876</v>
      </c>
      <c r="G350" s="97" t="s">
        <v>877</v>
      </c>
      <c r="H350" s="96" t="s">
        <v>43</v>
      </c>
      <c r="I350" s="96"/>
      <c r="J350" s="51" t="s">
        <v>48</v>
      </c>
      <c r="K350" s="70" t="s">
        <v>27</v>
      </c>
      <c r="L350" s="54" t="s">
        <v>44</v>
      </c>
    </row>
    <row r="351" spans="1:12" ht="12" hidden="1" customHeight="1" x14ac:dyDescent="0.2">
      <c r="A351" s="2">
        <f t="shared" si="5"/>
        <v>348</v>
      </c>
      <c r="B351" s="121" t="s">
        <v>884</v>
      </c>
      <c r="C351" s="113" t="s">
        <v>885</v>
      </c>
      <c r="D351" s="143" t="s">
        <v>1011</v>
      </c>
      <c r="E351" s="127" t="s">
        <v>540</v>
      </c>
      <c r="F351" s="116" t="s">
        <v>878</v>
      </c>
      <c r="G351" s="97" t="s">
        <v>879</v>
      </c>
      <c r="H351" s="96" t="s">
        <v>43</v>
      </c>
      <c r="I351" s="96"/>
      <c r="J351" s="51" t="s">
        <v>48</v>
      </c>
      <c r="K351" s="70" t="s">
        <v>27</v>
      </c>
      <c r="L351" s="54" t="s">
        <v>44</v>
      </c>
    </row>
    <row r="352" spans="1:12" ht="12" hidden="1" customHeight="1" x14ac:dyDescent="0.2">
      <c r="A352" s="2">
        <f t="shared" si="5"/>
        <v>349</v>
      </c>
      <c r="B352" s="121" t="s">
        <v>884</v>
      </c>
      <c r="C352" s="113" t="s">
        <v>885</v>
      </c>
      <c r="D352" s="143" t="s">
        <v>1011</v>
      </c>
      <c r="E352" s="127" t="s">
        <v>540</v>
      </c>
      <c r="F352" s="116" t="s">
        <v>880</v>
      </c>
      <c r="G352" s="97" t="s">
        <v>881</v>
      </c>
      <c r="H352" s="96" t="s">
        <v>43</v>
      </c>
      <c r="I352" s="96"/>
      <c r="J352" s="51" t="s">
        <v>48</v>
      </c>
      <c r="K352" s="70" t="s">
        <v>27</v>
      </c>
      <c r="L352" s="54" t="s">
        <v>44</v>
      </c>
    </row>
    <row r="353" spans="1:12" ht="12" hidden="1" customHeight="1" x14ac:dyDescent="0.2">
      <c r="A353" s="2">
        <f t="shared" si="5"/>
        <v>350</v>
      </c>
      <c r="B353" s="121" t="s">
        <v>884</v>
      </c>
      <c r="C353" s="113" t="s">
        <v>885</v>
      </c>
      <c r="D353" s="143" t="s">
        <v>1011</v>
      </c>
      <c r="E353" s="127" t="s">
        <v>540</v>
      </c>
      <c r="F353" s="116" t="s">
        <v>882</v>
      </c>
      <c r="G353" s="97" t="s">
        <v>883</v>
      </c>
      <c r="H353" s="96" t="s">
        <v>43</v>
      </c>
      <c r="I353" s="96"/>
      <c r="J353" s="51" t="s">
        <v>48</v>
      </c>
      <c r="K353" s="70" t="s">
        <v>27</v>
      </c>
      <c r="L353" s="54" t="s">
        <v>44</v>
      </c>
    </row>
    <row r="354" spans="1:12" ht="12" customHeight="1" x14ac:dyDescent="0.2">
      <c r="A354" s="2">
        <f t="shared" si="5"/>
        <v>351</v>
      </c>
      <c r="B354" s="121" t="s">
        <v>890</v>
      </c>
      <c r="C354" s="113" t="s">
        <v>891</v>
      </c>
      <c r="D354" s="70" t="s">
        <v>1011</v>
      </c>
      <c r="E354" s="130" t="s">
        <v>539</v>
      </c>
      <c r="F354" s="116" t="s">
        <v>813</v>
      </c>
      <c r="G354" s="97" t="s">
        <v>814</v>
      </c>
      <c r="H354" s="96" t="s">
        <v>43</v>
      </c>
      <c r="I354" s="96"/>
      <c r="J354" s="51" t="s">
        <v>48</v>
      </c>
      <c r="K354" s="70" t="s">
        <v>27</v>
      </c>
      <c r="L354" s="54" t="s">
        <v>44</v>
      </c>
    </row>
    <row r="355" spans="1:12" ht="12" customHeight="1" x14ac:dyDescent="0.2">
      <c r="A355" s="2">
        <f t="shared" si="5"/>
        <v>352</v>
      </c>
      <c r="B355" s="121" t="s">
        <v>890</v>
      </c>
      <c r="C355" s="113" t="s">
        <v>891</v>
      </c>
      <c r="D355" s="70" t="s">
        <v>1011</v>
      </c>
      <c r="E355" s="130" t="s">
        <v>539</v>
      </c>
      <c r="F355" s="116" t="s">
        <v>815</v>
      </c>
      <c r="G355" s="97" t="s">
        <v>892</v>
      </c>
      <c r="H355" s="96" t="s">
        <v>43</v>
      </c>
      <c r="I355" s="96"/>
      <c r="J355" s="51" t="s">
        <v>48</v>
      </c>
      <c r="K355" s="70" t="s">
        <v>27</v>
      </c>
      <c r="L355" s="54" t="s">
        <v>44</v>
      </c>
    </row>
    <row r="356" spans="1:12" ht="24" x14ac:dyDescent="0.2">
      <c r="A356" s="2">
        <f t="shared" si="5"/>
        <v>353</v>
      </c>
      <c r="B356" s="121" t="s">
        <v>890</v>
      </c>
      <c r="C356" s="113" t="s">
        <v>891</v>
      </c>
      <c r="D356" s="70" t="s">
        <v>1011</v>
      </c>
      <c r="E356" s="130" t="s">
        <v>539</v>
      </c>
      <c r="F356" s="116" t="s">
        <v>816</v>
      </c>
      <c r="G356" s="97" t="s">
        <v>817</v>
      </c>
      <c r="H356" s="96" t="s">
        <v>43</v>
      </c>
      <c r="I356" s="96"/>
      <c r="J356" s="51" t="s">
        <v>48</v>
      </c>
      <c r="K356" s="70" t="s">
        <v>27</v>
      </c>
      <c r="L356" s="54" t="s">
        <v>44</v>
      </c>
    </row>
    <row r="357" spans="1:12" ht="24" x14ac:dyDescent="0.2">
      <c r="A357" s="2">
        <f t="shared" si="5"/>
        <v>354</v>
      </c>
      <c r="B357" s="121" t="s">
        <v>890</v>
      </c>
      <c r="C357" s="113" t="s">
        <v>891</v>
      </c>
      <c r="D357" s="70" t="s">
        <v>1011</v>
      </c>
      <c r="E357" s="130" t="s">
        <v>539</v>
      </c>
      <c r="F357" s="116" t="s">
        <v>818</v>
      </c>
      <c r="G357" s="97" t="s">
        <v>774</v>
      </c>
      <c r="H357" s="96" t="s">
        <v>43</v>
      </c>
      <c r="I357" s="96"/>
      <c r="J357" s="51" t="s">
        <v>48</v>
      </c>
      <c r="K357" s="70" t="s">
        <v>27</v>
      </c>
      <c r="L357" s="54" t="s">
        <v>44</v>
      </c>
    </row>
    <row r="358" spans="1:12" ht="24" hidden="1" x14ac:dyDescent="0.2">
      <c r="A358" s="2">
        <f t="shared" si="5"/>
        <v>355</v>
      </c>
      <c r="B358" s="121" t="s">
        <v>890</v>
      </c>
      <c r="C358" s="113" t="s">
        <v>891</v>
      </c>
      <c r="D358" s="143" t="s">
        <v>1011</v>
      </c>
      <c r="E358" s="127" t="s">
        <v>540</v>
      </c>
      <c r="F358" s="116" t="s">
        <v>819</v>
      </c>
      <c r="G358" s="97" t="s">
        <v>996</v>
      </c>
      <c r="H358" s="96" t="s">
        <v>43</v>
      </c>
      <c r="I358" s="96"/>
      <c r="J358" s="51" t="s">
        <v>48</v>
      </c>
      <c r="K358" s="70" t="s">
        <v>27</v>
      </c>
      <c r="L358" s="54" t="s">
        <v>44</v>
      </c>
    </row>
    <row r="359" spans="1:12" ht="24" hidden="1" x14ac:dyDescent="0.2">
      <c r="A359" s="2">
        <f t="shared" si="5"/>
        <v>356</v>
      </c>
      <c r="B359" s="121" t="s">
        <v>890</v>
      </c>
      <c r="C359" s="113" t="s">
        <v>891</v>
      </c>
      <c r="D359" s="143" t="s">
        <v>1011</v>
      </c>
      <c r="E359" s="127" t="s">
        <v>540</v>
      </c>
      <c r="F359" s="116" t="s">
        <v>820</v>
      </c>
      <c r="G359" s="97" t="s">
        <v>704</v>
      </c>
      <c r="H359" s="96" t="s">
        <v>43</v>
      </c>
      <c r="I359" s="96"/>
      <c r="J359" s="51" t="s">
        <v>48</v>
      </c>
      <c r="K359" s="70" t="s">
        <v>27</v>
      </c>
      <c r="L359" s="54" t="s">
        <v>44</v>
      </c>
    </row>
    <row r="360" spans="1:12" ht="24" x14ac:dyDescent="0.2">
      <c r="A360" s="2">
        <f t="shared" si="5"/>
        <v>357</v>
      </c>
      <c r="B360" s="121" t="s">
        <v>890</v>
      </c>
      <c r="C360" s="113" t="s">
        <v>891</v>
      </c>
      <c r="D360" s="70" t="s">
        <v>1011</v>
      </c>
      <c r="E360" s="130" t="s">
        <v>539</v>
      </c>
      <c r="F360" s="116" t="s">
        <v>821</v>
      </c>
      <c r="G360" s="97" t="s">
        <v>702</v>
      </c>
      <c r="H360" s="96" t="s">
        <v>43</v>
      </c>
      <c r="I360" s="96"/>
      <c r="J360" s="51" t="s">
        <v>48</v>
      </c>
      <c r="K360" s="70" t="s">
        <v>27</v>
      </c>
      <c r="L360" s="54" t="s">
        <v>44</v>
      </c>
    </row>
    <row r="361" spans="1:12" hidden="1" x14ac:dyDescent="0.2">
      <c r="A361" s="2">
        <f t="shared" si="5"/>
        <v>358</v>
      </c>
      <c r="B361" s="121" t="s">
        <v>988</v>
      </c>
      <c r="C361" s="113" t="s">
        <v>989</v>
      </c>
      <c r="D361" s="143" t="s">
        <v>1012</v>
      </c>
      <c r="E361" s="127" t="s">
        <v>540</v>
      </c>
      <c r="F361" s="116" t="s">
        <v>971</v>
      </c>
      <c r="G361" s="114" t="s">
        <v>784</v>
      </c>
      <c r="H361" s="96" t="s">
        <v>43</v>
      </c>
      <c r="I361" s="96"/>
      <c r="J361" s="51" t="s">
        <v>48</v>
      </c>
      <c r="K361" s="70" t="s">
        <v>27</v>
      </c>
      <c r="L361" s="54" t="s">
        <v>44</v>
      </c>
    </row>
    <row r="362" spans="1:12" hidden="1" x14ac:dyDescent="0.2">
      <c r="A362" s="2">
        <f t="shared" si="5"/>
        <v>359</v>
      </c>
      <c r="B362" s="121" t="s">
        <v>988</v>
      </c>
      <c r="C362" s="113" t="s">
        <v>989</v>
      </c>
      <c r="D362" s="143" t="s">
        <v>1012</v>
      </c>
      <c r="E362" s="127" t="s">
        <v>540</v>
      </c>
      <c r="F362" s="116" t="s">
        <v>978</v>
      </c>
      <c r="G362" s="114" t="s">
        <v>979</v>
      </c>
      <c r="H362" s="96" t="s">
        <v>43</v>
      </c>
      <c r="I362" s="96"/>
      <c r="J362" s="51" t="s">
        <v>48</v>
      </c>
      <c r="K362" s="70" t="s">
        <v>27</v>
      </c>
      <c r="L362" s="54" t="s">
        <v>44</v>
      </c>
    </row>
    <row r="363" spans="1:12" x14ac:dyDescent="0.2">
      <c r="A363" s="2">
        <f t="shared" si="5"/>
        <v>360</v>
      </c>
      <c r="B363" s="121" t="s">
        <v>984</v>
      </c>
      <c r="C363" s="113" t="s">
        <v>985</v>
      </c>
      <c r="D363" s="70" t="s">
        <v>1012</v>
      </c>
      <c r="E363" s="130" t="s">
        <v>539</v>
      </c>
      <c r="F363" s="116" t="s">
        <v>909</v>
      </c>
      <c r="G363" s="114" t="s">
        <v>910</v>
      </c>
      <c r="H363" s="96" t="s">
        <v>43</v>
      </c>
      <c r="I363" s="96"/>
      <c r="J363" s="51" t="s">
        <v>48</v>
      </c>
      <c r="K363" s="70" t="s">
        <v>27</v>
      </c>
      <c r="L363" s="54" t="s">
        <v>44</v>
      </c>
    </row>
    <row r="364" spans="1:12" x14ac:dyDescent="0.2">
      <c r="A364" s="2">
        <f t="shared" si="5"/>
        <v>361</v>
      </c>
      <c r="B364" s="121" t="s">
        <v>984</v>
      </c>
      <c r="C364" s="113" t="s">
        <v>985</v>
      </c>
      <c r="D364" s="70" t="s">
        <v>1012</v>
      </c>
      <c r="E364" s="130" t="s">
        <v>539</v>
      </c>
      <c r="F364" s="116" t="s">
        <v>911</v>
      </c>
      <c r="G364" s="114" t="s">
        <v>912</v>
      </c>
      <c r="H364" s="96" t="s">
        <v>43</v>
      </c>
      <c r="I364" s="96"/>
      <c r="J364" s="51" t="s">
        <v>48</v>
      </c>
      <c r="K364" s="70" t="s">
        <v>27</v>
      </c>
      <c r="L364" s="54" t="s">
        <v>44</v>
      </c>
    </row>
    <row r="365" spans="1:12" hidden="1" x14ac:dyDescent="0.2">
      <c r="A365" s="2">
        <f t="shared" si="5"/>
        <v>362</v>
      </c>
      <c r="B365" s="121" t="s">
        <v>984</v>
      </c>
      <c r="C365" s="113" t="s">
        <v>985</v>
      </c>
      <c r="D365" s="143" t="s">
        <v>1012</v>
      </c>
      <c r="E365" s="127" t="s">
        <v>540</v>
      </c>
      <c r="F365" s="116" t="s">
        <v>972</v>
      </c>
      <c r="G365" s="114" t="s">
        <v>973</v>
      </c>
      <c r="H365" s="96" t="s">
        <v>43</v>
      </c>
      <c r="I365" s="96"/>
      <c r="J365" s="51" t="s">
        <v>48</v>
      </c>
      <c r="K365" s="70" t="s">
        <v>27</v>
      </c>
      <c r="L365" s="54" t="s">
        <v>44</v>
      </c>
    </row>
    <row r="366" spans="1:12" hidden="1" x14ac:dyDescent="0.2">
      <c r="A366" s="2">
        <f t="shared" si="5"/>
        <v>363</v>
      </c>
      <c r="B366" s="121" t="s">
        <v>984</v>
      </c>
      <c r="C366" s="113" t="s">
        <v>985</v>
      </c>
      <c r="D366" s="143" t="s">
        <v>1012</v>
      </c>
      <c r="E366" s="127" t="s">
        <v>540</v>
      </c>
      <c r="F366" s="116" t="s">
        <v>974</v>
      </c>
      <c r="G366" s="114" t="s">
        <v>975</v>
      </c>
      <c r="H366" s="96" t="s">
        <v>43</v>
      </c>
      <c r="I366" s="96"/>
      <c r="J366" s="51" t="s">
        <v>48</v>
      </c>
      <c r="K366" s="70" t="s">
        <v>27</v>
      </c>
      <c r="L366" s="54" t="s">
        <v>44</v>
      </c>
    </row>
    <row r="367" spans="1:12" hidden="1" x14ac:dyDescent="0.2">
      <c r="A367" s="2">
        <f t="shared" si="5"/>
        <v>364</v>
      </c>
      <c r="B367" s="121" t="s">
        <v>982</v>
      </c>
      <c r="C367" s="113" t="s">
        <v>983</v>
      </c>
      <c r="D367" s="143" t="s">
        <v>1012</v>
      </c>
      <c r="E367" s="127" t="s">
        <v>540</v>
      </c>
      <c r="F367" s="116" t="s">
        <v>893</v>
      </c>
      <c r="G367" s="114" t="s">
        <v>894</v>
      </c>
      <c r="H367" s="96" t="s">
        <v>43</v>
      </c>
      <c r="I367" s="96"/>
      <c r="J367" s="51" t="s">
        <v>48</v>
      </c>
      <c r="K367" s="70" t="s">
        <v>27</v>
      </c>
      <c r="L367" s="54" t="s">
        <v>44</v>
      </c>
    </row>
    <row r="368" spans="1:12" hidden="1" x14ac:dyDescent="0.2">
      <c r="A368" s="2">
        <f t="shared" si="5"/>
        <v>365</v>
      </c>
      <c r="B368" s="121" t="s">
        <v>982</v>
      </c>
      <c r="C368" s="113" t="s">
        <v>983</v>
      </c>
      <c r="D368" s="143" t="s">
        <v>1012</v>
      </c>
      <c r="E368" s="127" t="s">
        <v>540</v>
      </c>
      <c r="F368" s="116" t="s">
        <v>895</v>
      </c>
      <c r="G368" s="114" t="s">
        <v>896</v>
      </c>
      <c r="H368" s="96" t="s">
        <v>43</v>
      </c>
      <c r="I368" s="96"/>
      <c r="J368" s="51" t="s">
        <v>48</v>
      </c>
      <c r="K368" s="70" t="s">
        <v>27</v>
      </c>
      <c r="L368" s="54" t="s">
        <v>44</v>
      </c>
    </row>
    <row r="369" spans="1:12" hidden="1" x14ac:dyDescent="0.2">
      <c r="A369" s="2">
        <f t="shared" si="5"/>
        <v>366</v>
      </c>
      <c r="B369" s="121" t="s">
        <v>982</v>
      </c>
      <c r="C369" s="113" t="s">
        <v>983</v>
      </c>
      <c r="D369" s="143" t="s">
        <v>1012</v>
      </c>
      <c r="E369" s="127" t="s">
        <v>540</v>
      </c>
      <c r="F369" s="116" t="s">
        <v>897</v>
      </c>
      <c r="G369" s="114" t="s">
        <v>898</v>
      </c>
      <c r="H369" s="96" t="s">
        <v>43</v>
      </c>
      <c r="I369" s="96"/>
      <c r="J369" s="51" t="s">
        <v>48</v>
      </c>
      <c r="K369" s="70" t="s">
        <v>27</v>
      </c>
      <c r="L369" s="54" t="s">
        <v>44</v>
      </c>
    </row>
    <row r="370" spans="1:12" hidden="1" x14ac:dyDescent="0.2">
      <c r="A370" s="2">
        <f t="shared" si="5"/>
        <v>367</v>
      </c>
      <c r="B370" s="121" t="s">
        <v>982</v>
      </c>
      <c r="C370" s="113" t="s">
        <v>983</v>
      </c>
      <c r="D370" s="143" t="s">
        <v>1012</v>
      </c>
      <c r="E370" s="127" t="s">
        <v>540</v>
      </c>
      <c r="F370" s="116" t="s">
        <v>899</v>
      </c>
      <c r="G370" s="114" t="s">
        <v>900</v>
      </c>
      <c r="H370" s="96" t="s">
        <v>43</v>
      </c>
      <c r="I370" s="96"/>
      <c r="J370" s="51" t="s">
        <v>48</v>
      </c>
      <c r="K370" s="70" t="s">
        <v>27</v>
      </c>
      <c r="L370" s="54" t="s">
        <v>44</v>
      </c>
    </row>
    <row r="371" spans="1:12" hidden="1" x14ac:dyDescent="0.2">
      <c r="A371" s="2">
        <f t="shared" si="5"/>
        <v>368</v>
      </c>
      <c r="B371" s="121" t="s">
        <v>982</v>
      </c>
      <c r="C371" s="113" t="s">
        <v>983</v>
      </c>
      <c r="D371" s="143" t="s">
        <v>1012</v>
      </c>
      <c r="E371" s="127" t="s">
        <v>540</v>
      </c>
      <c r="F371" s="116" t="s">
        <v>901</v>
      </c>
      <c r="G371" s="114" t="s">
        <v>902</v>
      </c>
      <c r="H371" s="96" t="s">
        <v>43</v>
      </c>
      <c r="I371" s="96"/>
      <c r="J371" s="51" t="s">
        <v>48</v>
      </c>
      <c r="K371" s="70" t="s">
        <v>27</v>
      </c>
      <c r="L371" s="54" t="s">
        <v>44</v>
      </c>
    </row>
    <row r="372" spans="1:12" hidden="1" x14ac:dyDescent="0.2">
      <c r="A372" s="2">
        <f t="shared" si="5"/>
        <v>369</v>
      </c>
      <c r="B372" s="121" t="s">
        <v>982</v>
      </c>
      <c r="C372" s="113" t="s">
        <v>983</v>
      </c>
      <c r="D372" s="143" t="s">
        <v>1012</v>
      </c>
      <c r="E372" s="127" t="s">
        <v>540</v>
      </c>
      <c r="F372" s="116" t="s">
        <v>903</v>
      </c>
      <c r="G372" s="114" t="s">
        <v>904</v>
      </c>
      <c r="H372" s="96" t="s">
        <v>43</v>
      </c>
      <c r="I372" s="96"/>
      <c r="J372" s="51" t="s">
        <v>48</v>
      </c>
      <c r="K372" s="70" t="s">
        <v>27</v>
      </c>
      <c r="L372" s="54" t="s">
        <v>44</v>
      </c>
    </row>
    <row r="373" spans="1:12" hidden="1" x14ac:dyDescent="0.2">
      <c r="A373" s="2">
        <f t="shared" si="5"/>
        <v>370</v>
      </c>
      <c r="B373" s="121" t="s">
        <v>982</v>
      </c>
      <c r="C373" s="113" t="s">
        <v>983</v>
      </c>
      <c r="D373" s="143" t="s">
        <v>1012</v>
      </c>
      <c r="E373" s="127" t="s">
        <v>540</v>
      </c>
      <c r="F373" s="116" t="s">
        <v>905</v>
      </c>
      <c r="G373" s="114" t="s">
        <v>906</v>
      </c>
      <c r="H373" s="96" t="s">
        <v>43</v>
      </c>
      <c r="I373" s="96"/>
      <c r="J373" s="51" t="s">
        <v>48</v>
      </c>
      <c r="K373" s="70" t="s">
        <v>27</v>
      </c>
      <c r="L373" s="54" t="s">
        <v>44</v>
      </c>
    </row>
    <row r="374" spans="1:12" hidden="1" x14ac:dyDescent="0.2">
      <c r="A374" s="2">
        <f t="shared" si="5"/>
        <v>371</v>
      </c>
      <c r="B374" s="121" t="s">
        <v>982</v>
      </c>
      <c r="C374" s="113" t="s">
        <v>983</v>
      </c>
      <c r="D374" s="143" t="s">
        <v>1012</v>
      </c>
      <c r="E374" s="127" t="s">
        <v>540</v>
      </c>
      <c r="F374" s="116" t="s">
        <v>907</v>
      </c>
      <c r="G374" s="114" t="s">
        <v>908</v>
      </c>
      <c r="H374" s="96" t="s">
        <v>43</v>
      </c>
      <c r="I374" s="96"/>
      <c r="J374" s="51" t="s">
        <v>48</v>
      </c>
      <c r="K374" s="70" t="s">
        <v>27</v>
      </c>
      <c r="L374" s="54" t="s">
        <v>44</v>
      </c>
    </row>
    <row r="375" spans="1:12" hidden="1" x14ac:dyDescent="0.2">
      <c r="A375" s="2">
        <f t="shared" si="5"/>
        <v>372</v>
      </c>
      <c r="B375" s="121" t="s">
        <v>982</v>
      </c>
      <c r="C375" s="113" t="s">
        <v>983</v>
      </c>
      <c r="D375" s="143" t="s">
        <v>1012</v>
      </c>
      <c r="E375" s="127" t="s">
        <v>540</v>
      </c>
      <c r="F375" s="116" t="s">
        <v>913</v>
      </c>
      <c r="G375" s="114" t="s">
        <v>914</v>
      </c>
      <c r="H375" s="96" t="s">
        <v>43</v>
      </c>
      <c r="I375" s="96"/>
      <c r="J375" s="51" t="s">
        <v>48</v>
      </c>
      <c r="K375" s="70" t="s">
        <v>27</v>
      </c>
      <c r="L375" s="54" t="s">
        <v>44</v>
      </c>
    </row>
    <row r="376" spans="1:12" hidden="1" x14ac:dyDescent="0.2">
      <c r="A376" s="2">
        <f t="shared" si="5"/>
        <v>373</v>
      </c>
      <c r="B376" s="121" t="s">
        <v>982</v>
      </c>
      <c r="C376" s="113" t="s">
        <v>983</v>
      </c>
      <c r="D376" s="143" t="s">
        <v>1012</v>
      </c>
      <c r="E376" s="127" t="s">
        <v>540</v>
      </c>
      <c r="F376" s="116" t="s">
        <v>915</v>
      </c>
      <c r="G376" s="114" t="s">
        <v>916</v>
      </c>
      <c r="H376" s="96" t="s">
        <v>43</v>
      </c>
      <c r="I376" s="96"/>
      <c r="J376" s="51" t="s">
        <v>48</v>
      </c>
      <c r="K376" s="70" t="s">
        <v>27</v>
      </c>
      <c r="L376" s="54" t="s">
        <v>44</v>
      </c>
    </row>
    <row r="377" spans="1:12" hidden="1" x14ac:dyDescent="0.2">
      <c r="A377" s="2">
        <f t="shared" si="5"/>
        <v>374</v>
      </c>
      <c r="B377" s="121" t="s">
        <v>982</v>
      </c>
      <c r="C377" s="113" t="s">
        <v>983</v>
      </c>
      <c r="D377" s="143" t="s">
        <v>1012</v>
      </c>
      <c r="E377" s="127" t="s">
        <v>540</v>
      </c>
      <c r="F377" s="116" t="s">
        <v>917</v>
      </c>
      <c r="G377" s="114" t="s">
        <v>918</v>
      </c>
      <c r="H377" s="96" t="s">
        <v>43</v>
      </c>
      <c r="I377" s="96"/>
      <c r="J377" s="51" t="s">
        <v>48</v>
      </c>
      <c r="K377" s="70" t="s">
        <v>27</v>
      </c>
      <c r="L377" s="54" t="s">
        <v>44</v>
      </c>
    </row>
    <row r="378" spans="1:12" hidden="1" x14ac:dyDescent="0.2">
      <c r="A378" s="2">
        <f t="shared" si="5"/>
        <v>375</v>
      </c>
      <c r="B378" s="121" t="s">
        <v>982</v>
      </c>
      <c r="C378" s="113" t="s">
        <v>983</v>
      </c>
      <c r="D378" s="143" t="s">
        <v>1012</v>
      </c>
      <c r="E378" s="127" t="s">
        <v>540</v>
      </c>
      <c r="F378" s="116" t="s">
        <v>919</v>
      </c>
      <c r="G378" s="114" t="s">
        <v>920</v>
      </c>
      <c r="H378" s="96" t="s">
        <v>43</v>
      </c>
      <c r="I378" s="96"/>
      <c r="J378" s="51" t="s">
        <v>48</v>
      </c>
      <c r="K378" s="70" t="s">
        <v>27</v>
      </c>
      <c r="L378" s="54" t="s">
        <v>44</v>
      </c>
    </row>
    <row r="379" spans="1:12" hidden="1" x14ac:dyDescent="0.2">
      <c r="A379" s="2">
        <f t="shared" si="5"/>
        <v>376</v>
      </c>
      <c r="B379" s="121" t="s">
        <v>982</v>
      </c>
      <c r="C379" s="113" t="s">
        <v>983</v>
      </c>
      <c r="D379" s="143" t="s">
        <v>1012</v>
      </c>
      <c r="E379" s="127" t="s">
        <v>540</v>
      </c>
      <c r="F379" s="116" t="s">
        <v>921</v>
      </c>
      <c r="G379" s="114" t="s">
        <v>922</v>
      </c>
      <c r="H379" s="96" t="s">
        <v>43</v>
      </c>
      <c r="I379" s="96"/>
      <c r="J379" s="51" t="s">
        <v>48</v>
      </c>
      <c r="K379" s="70" t="s">
        <v>27</v>
      </c>
      <c r="L379" s="54" t="s">
        <v>44</v>
      </c>
    </row>
    <row r="380" spans="1:12" hidden="1" x14ac:dyDescent="0.2">
      <c r="A380" s="2">
        <f t="shared" si="5"/>
        <v>377</v>
      </c>
      <c r="B380" s="121" t="s">
        <v>982</v>
      </c>
      <c r="C380" s="113" t="s">
        <v>983</v>
      </c>
      <c r="D380" s="143" t="s">
        <v>1012</v>
      </c>
      <c r="E380" s="127" t="s">
        <v>540</v>
      </c>
      <c r="F380" s="116" t="s">
        <v>923</v>
      </c>
      <c r="G380" s="114" t="s">
        <v>924</v>
      </c>
      <c r="H380" s="96" t="s">
        <v>43</v>
      </c>
      <c r="I380" s="96"/>
      <c r="J380" s="51" t="s">
        <v>48</v>
      </c>
      <c r="K380" s="70" t="s">
        <v>27</v>
      </c>
      <c r="L380" s="54" t="s">
        <v>44</v>
      </c>
    </row>
    <row r="381" spans="1:12" hidden="1" x14ac:dyDescent="0.2">
      <c r="A381" s="2">
        <f t="shared" si="5"/>
        <v>378</v>
      </c>
      <c r="B381" s="121" t="s">
        <v>982</v>
      </c>
      <c r="C381" s="113" t="s">
        <v>983</v>
      </c>
      <c r="D381" s="143" t="s">
        <v>1012</v>
      </c>
      <c r="E381" s="127" t="s">
        <v>540</v>
      </c>
      <c r="F381" s="116" t="s">
        <v>925</v>
      </c>
      <c r="G381" s="114" t="s">
        <v>926</v>
      </c>
      <c r="H381" s="96" t="s">
        <v>43</v>
      </c>
      <c r="I381" s="96"/>
      <c r="J381" s="51" t="s">
        <v>48</v>
      </c>
      <c r="K381" s="70" t="s">
        <v>27</v>
      </c>
      <c r="L381" s="54" t="s">
        <v>44</v>
      </c>
    </row>
    <row r="382" spans="1:12" hidden="1" x14ac:dyDescent="0.2">
      <c r="A382" s="2">
        <f t="shared" si="5"/>
        <v>379</v>
      </c>
      <c r="B382" s="121" t="s">
        <v>982</v>
      </c>
      <c r="C382" s="113" t="s">
        <v>983</v>
      </c>
      <c r="D382" s="143" t="s">
        <v>1012</v>
      </c>
      <c r="E382" s="127" t="s">
        <v>540</v>
      </c>
      <c r="F382" s="116" t="s">
        <v>927</v>
      </c>
      <c r="G382" s="114" t="s">
        <v>928</v>
      </c>
      <c r="H382" s="96" t="s">
        <v>43</v>
      </c>
      <c r="I382" s="96"/>
      <c r="J382" s="51" t="s">
        <v>48</v>
      </c>
      <c r="K382" s="70" t="s">
        <v>27</v>
      </c>
      <c r="L382" s="54" t="s">
        <v>44</v>
      </c>
    </row>
    <row r="383" spans="1:12" hidden="1" x14ac:dyDescent="0.2">
      <c r="A383" s="2">
        <f t="shared" si="5"/>
        <v>380</v>
      </c>
      <c r="B383" s="121" t="s">
        <v>982</v>
      </c>
      <c r="C383" s="113" t="s">
        <v>983</v>
      </c>
      <c r="D383" s="143" t="s">
        <v>1012</v>
      </c>
      <c r="E383" s="127" t="s">
        <v>540</v>
      </c>
      <c r="F383" s="116" t="s">
        <v>929</v>
      </c>
      <c r="G383" s="114" t="s">
        <v>930</v>
      </c>
      <c r="H383" s="96" t="s">
        <v>43</v>
      </c>
      <c r="I383" s="96"/>
      <c r="J383" s="51" t="s">
        <v>48</v>
      </c>
      <c r="K383" s="70" t="s">
        <v>27</v>
      </c>
      <c r="L383" s="54" t="s">
        <v>44</v>
      </c>
    </row>
    <row r="384" spans="1:12" hidden="1" x14ac:dyDescent="0.2">
      <c r="A384" s="2">
        <f t="shared" si="5"/>
        <v>381</v>
      </c>
      <c r="B384" s="121" t="s">
        <v>982</v>
      </c>
      <c r="C384" s="113" t="s">
        <v>983</v>
      </c>
      <c r="D384" s="143" t="s">
        <v>1012</v>
      </c>
      <c r="E384" s="127" t="s">
        <v>540</v>
      </c>
      <c r="F384" s="116" t="s">
        <v>931</v>
      </c>
      <c r="G384" s="114" t="s">
        <v>932</v>
      </c>
      <c r="H384" s="96" t="s">
        <v>43</v>
      </c>
      <c r="I384" s="96"/>
      <c r="J384" s="51" t="s">
        <v>48</v>
      </c>
      <c r="K384" s="70" t="s">
        <v>27</v>
      </c>
      <c r="L384" s="54" t="s">
        <v>44</v>
      </c>
    </row>
    <row r="385" spans="1:12" hidden="1" x14ac:dyDescent="0.2">
      <c r="A385" s="2">
        <f t="shared" si="5"/>
        <v>382</v>
      </c>
      <c r="B385" s="121" t="s">
        <v>982</v>
      </c>
      <c r="C385" s="113" t="s">
        <v>983</v>
      </c>
      <c r="D385" s="143" t="s">
        <v>1012</v>
      </c>
      <c r="E385" s="127" t="s">
        <v>540</v>
      </c>
      <c r="F385" s="116" t="s">
        <v>933</v>
      </c>
      <c r="G385" s="114" t="s">
        <v>934</v>
      </c>
      <c r="H385" s="96" t="s">
        <v>43</v>
      </c>
      <c r="I385" s="96"/>
      <c r="J385" s="51" t="s">
        <v>48</v>
      </c>
      <c r="K385" s="70" t="s">
        <v>27</v>
      </c>
      <c r="L385" s="54" t="s">
        <v>44</v>
      </c>
    </row>
    <row r="386" spans="1:12" hidden="1" x14ac:dyDescent="0.2">
      <c r="A386" s="2">
        <f t="shared" si="5"/>
        <v>383</v>
      </c>
      <c r="B386" s="121" t="s">
        <v>982</v>
      </c>
      <c r="C386" s="113" t="s">
        <v>983</v>
      </c>
      <c r="D386" s="143" t="s">
        <v>1012</v>
      </c>
      <c r="E386" s="127" t="s">
        <v>540</v>
      </c>
      <c r="F386" s="116" t="s">
        <v>935</v>
      </c>
      <c r="G386" s="114" t="s">
        <v>936</v>
      </c>
      <c r="H386" s="96" t="s">
        <v>43</v>
      </c>
      <c r="I386" s="96"/>
      <c r="J386" s="51" t="s">
        <v>48</v>
      </c>
      <c r="K386" s="70" t="s">
        <v>27</v>
      </c>
      <c r="L386" s="54" t="s">
        <v>44</v>
      </c>
    </row>
    <row r="387" spans="1:12" hidden="1" x14ac:dyDescent="0.2">
      <c r="A387" s="2">
        <f t="shared" si="5"/>
        <v>384</v>
      </c>
      <c r="B387" s="121" t="s">
        <v>982</v>
      </c>
      <c r="C387" s="113" t="s">
        <v>983</v>
      </c>
      <c r="D387" s="143" t="s">
        <v>1012</v>
      </c>
      <c r="E387" s="127" t="s">
        <v>540</v>
      </c>
      <c r="F387" s="116" t="s">
        <v>937</v>
      </c>
      <c r="G387" s="114" t="s">
        <v>938</v>
      </c>
      <c r="H387" s="96" t="s">
        <v>43</v>
      </c>
      <c r="I387" s="96"/>
      <c r="J387" s="51" t="s">
        <v>48</v>
      </c>
      <c r="K387" s="70" t="s">
        <v>27</v>
      </c>
      <c r="L387" s="54" t="s">
        <v>44</v>
      </c>
    </row>
    <row r="388" spans="1:12" hidden="1" x14ac:dyDescent="0.2">
      <c r="A388" s="2">
        <f t="shared" si="5"/>
        <v>385</v>
      </c>
      <c r="B388" s="121" t="s">
        <v>982</v>
      </c>
      <c r="C388" s="113" t="s">
        <v>983</v>
      </c>
      <c r="D388" s="143" t="s">
        <v>1012</v>
      </c>
      <c r="E388" s="127" t="s">
        <v>540</v>
      </c>
      <c r="F388" s="116" t="s">
        <v>939</v>
      </c>
      <c r="G388" s="114" t="s">
        <v>940</v>
      </c>
      <c r="H388" s="96" t="s">
        <v>43</v>
      </c>
      <c r="I388" s="96"/>
      <c r="J388" s="51" t="s">
        <v>48</v>
      </c>
      <c r="K388" s="70" t="s">
        <v>27</v>
      </c>
      <c r="L388" s="54" t="s">
        <v>44</v>
      </c>
    </row>
    <row r="389" spans="1:12" hidden="1" x14ac:dyDescent="0.2">
      <c r="A389" s="2">
        <f t="shared" si="5"/>
        <v>386</v>
      </c>
      <c r="B389" s="121" t="s">
        <v>982</v>
      </c>
      <c r="C389" s="113" t="s">
        <v>983</v>
      </c>
      <c r="D389" s="143" t="s">
        <v>1012</v>
      </c>
      <c r="E389" s="127" t="s">
        <v>540</v>
      </c>
      <c r="F389" s="116" t="s">
        <v>941</v>
      </c>
      <c r="G389" s="114" t="s">
        <v>942</v>
      </c>
      <c r="H389" s="96" t="s">
        <v>43</v>
      </c>
      <c r="I389" s="96"/>
      <c r="J389" s="51" t="s">
        <v>48</v>
      </c>
      <c r="K389" s="70" t="s">
        <v>27</v>
      </c>
      <c r="L389" s="54" t="s">
        <v>44</v>
      </c>
    </row>
    <row r="390" spans="1:12" hidden="1" x14ac:dyDescent="0.2">
      <c r="A390" s="2">
        <f t="shared" ref="A390:A435" si="6">A389+1</f>
        <v>387</v>
      </c>
      <c r="B390" s="121" t="s">
        <v>982</v>
      </c>
      <c r="C390" s="113" t="s">
        <v>983</v>
      </c>
      <c r="D390" s="143" t="s">
        <v>1012</v>
      </c>
      <c r="E390" s="127" t="s">
        <v>540</v>
      </c>
      <c r="F390" s="116" t="s">
        <v>943</v>
      </c>
      <c r="G390" s="114" t="s">
        <v>944</v>
      </c>
      <c r="H390" s="96" t="s">
        <v>43</v>
      </c>
      <c r="I390" s="96"/>
      <c r="J390" s="51" t="s">
        <v>48</v>
      </c>
      <c r="K390" s="70" t="s">
        <v>27</v>
      </c>
      <c r="L390" s="54" t="s">
        <v>44</v>
      </c>
    </row>
    <row r="391" spans="1:12" hidden="1" x14ac:dyDescent="0.2">
      <c r="A391" s="2">
        <f t="shared" si="6"/>
        <v>388</v>
      </c>
      <c r="B391" s="121" t="s">
        <v>982</v>
      </c>
      <c r="C391" s="113" t="s">
        <v>983</v>
      </c>
      <c r="D391" s="143" t="s">
        <v>1012</v>
      </c>
      <c r="E391" s="127" t="s">
        <v>540</v>
      </c>
      <c r="F391" s="116" t="s">
        <v>945</v>
      </c>
      <c r="G391" s="114" t="s">
        <v>946</v>
      </c>
      <c r="H391" s="96" t="s">
        <v>43</v>
      </c>
      <c r="I391" s="96"/>
      <c r="J391" s="51" t="s">
        <v>48</v>
      </c>
      <c r="K391" s="70" t="s">
        <v>27</v>
      </c>
      <c r="L391" s="54" t="s">
        <v>44</v>
      </c>
    </row>
    <row r="392" spans="1:12" hidden="1" x14ac:dyDescent="0.2">
      <c r="A392" s="2">
        <f t="shared" si="6"/>
        <v>389</v>
      </c>
      <c r="B392" s="121" t="s">
        <v>982</v>
      </c>
      <c r="C392" s="113" t="s">
        <v>983</v>
      </c>
      <c r="D392" s="143" t="s">
        <v>1012</v>
      </c>
      <c r="E392" s="127" t="s">
        <v>540</v>
      </c>
      <c r="F392" s="116" t="s">
        <v>947</v>
      </c>
      <c r="G392" s="114" t="s">
        <v>948</v>
      </c>
      <c r="H392" s="96" t="s">
        <v>43</v>
      </c>
      <c r="I392" s="96"/>
      <c r="J392" s="51" t="s">
        <v>48</v>
      </c>
      <c r="K392" s="70" t="s">
        <v>27</v>
      </c>
      <c r="L392" s="54" t="s">
        <v>44</v>
      </c>
    </row>
    <row r="393" spans="1:12" hidden="1" x14ac:dyDescent="0.2">
      <c r="A393" s="2">
        <f t="shared" si="6"/>
        <v>390</v>
      </c>
      <c r="B393" s="121" t="s">
        <v>982</v>
      </c>
      <c r="C393" s="113" t="s">
        <v>983</v>
      </c>
      <c r="D393" s="143" t="s">
        <v>1012</v>
      </c>
      <c r="E393" s="127" t="s">
        <v>540</v>
      </c>
      <c r="F393" s="116" t="s">
        <v>949</v>
      </c>
      <c r="G393" s="114" t="s">
        <v>950</v>
      </c>
      <c r="H393" s="96" t="s">
        <v>43</v>
      </c>
      <c r="I393" s="96"/>
      <c r="J393" s="51" t="s">
        <v>48</v>
      </c>
      <c r="K393" s="70" t="s">
        <v>27</v>
      </c>
      <c r="L393" s="54" t="s">
        <v>44</v>
      </c>
    </row>
    <row r="394" spans="1:12" hidden="1" x14ac:dyDescent="0.2">
      <c r="A394" s="2">
        <f t="shared" si="6"/>
        <v>391</v>
      </c>
      <c r="B394" s="121" t="s">
        <v>982</v>
      </c>
      <c r="C394" s="113" t="s">
        <v>983</v>
      </c>
      <c r="D394" s="143" t="s">
        <v>1012</v>
      </c>
      <c r="E394" s="127" t="s">
        <v>540</v>
      </c>
      <c r="F394" s="116" t="s">
        <v>951</v>
      </c>
      <c r="G394" s="114" t="s">
        <v>952</v>
      </c>
      <c r="H394" s="96" t="s">
        <v>43</v>
      </c>
      <c r="I394" s="96"/>
      <c r="J394" s="51" t="s">
        <v>48</v>
      </c>
      <c r="K394" s="70" t="s">
        <v>27</v>
      </c>
      <c r="L394" s="54" t="s">
        <v>44</v>
      </c>
    </row>
    <row r="395" spans="1:12" hidden="1" x14ac:dyDescent="0.2">
      <c r="A395" s="2">
        <f t="shared" si="6"/>
        <v>392</v>
      </c>
      <c r="B395" s="121" t="s">
        <v>982</v>
      </c>
      <c r="C395" s="113" t="s">
        <v>983</v>
      </c>
      <c r="D395" s="143" t="s">
        <v>1012</v>
      </c>
      <c r="E395" s="127" t="s">
        <v>540</v>
      </c>
      <c r="F395" s="116" t="s">
        <v>953</v>
      </c>
      <c r="G395" s="114" t="s">
        <v>954</v>
      </c>
      <c r="H395" s="96" t="s">
        <v>43</v>
      </c>
      <c r="I395" s="96"/>
      <c r="J395" s="51" t="s">
        <v>48</v>
      </c>
      <c r="K395" s="70" t="s">
        <v>27</v>
      </c>
      <c r="L395" s="54" t="s">
        <v>44</v>
      </c>
    </row>
    <row r="396" spans="1:12" hidden="1" x14ac:dyDescent="0.2">
      <c r="A396" s="2">
        <f t="shared" si="6"/>
        <v>393</v>
      </c>
      <c r="B396" s="121" t="s">
        <v>982</v>
      </c>
      <c r="C396" s="113" t="s">
        <v>983</v>
      </c>
      <c r="D396" s="143" t="s">
        <v>1012</v>
      </c>
      <c r="E396" s="127" t="s">
        <v>540</v>
      </c>
      <c r="F396" s="116" t="s">
        <v>955</v>
      </c>
      <c r="G396" s="114" t="s">
        <v>956</v>
      </c>
      <c r="H396" s="96" t="s">
        <v>43</v>
      </c>
      <c r="I396" s="96"/>
      <c r="J396" s="51" t="s">
        <v>48</v>
      </c>
      <c r="K396" s="70" t="s">
        <v>27</v>
      </c>
      <c r="L396" s="54" t="s">
        <v>44</v>
      </c>
    </row>
    <row r="397" spans="1:12" hidden="1" x14ac:dyDescent="0.2">
      <c r="A397" s="2">
        <f t="shared" si="6"/>
        <v>394</v>
      </c>
      <c r="B397" s="121" t="s">
        <v>982</v>
      </c>
      <c r="C397" s="113" t="s">
        <v>983</v>
      </c>
      <c r="D397" s="143" t="s">
        <v>1012</v>
      </c>
      <c r="E397" s="127" t="s">
        <v>540</v>
      </c>
      <c r="F397" s="116" t="s">
        <v>957</v>
      </c>
      <c r="G397" s="114" t="s">
        <v>958</v>
      </c>
      <c r="H397" s="96" t="s">
        <v>43</v>
      </c>
      <c r="I397" s="96"/>
      <c r="J397" s="51" t="s">
        <v>48</v>
      </c>
      <c r="K397" s="70" t="s">
        <v>27</v>
      </c>
      <c r="L397" s="54" t="s">
        <v>44</v>
      </c>
    </row>
    <row r="398" spans="1:12" x14ac:dyDescent="0.2">
      <c r="A398" s="2">
        <f t="shared" si="6"/>
        <v>395</v>
      </c>
      <c r="B398" s="121" t="s">
        <v>982</v>
      </c>
      <c r="C398" s="113" t="s">
        <v>983</v>
      </c>
      <c r="D398" s="70" t="s">
        <v>1012</v>
      </c>
      <c r="E398" s="130" t="s">
        <v>539</v>
      </c>
      <c r="F398" s="116" t="s">
        <v>968</v>
      </c>
      <c r="G398" s="114" t="s">
        <v>778</v>
      </c>
      <c r="H398" s="96" t="s">
        <v>43</v>
      </c>
      <c r="I398" s="96"/>
      <c r="J398" s="51" t="s">
        <v>48</v>
      </c>
      <c r="K398" s="70" t="s">
        <v>27</v>
      </c>
      <c r="L398" s="54" t="s">
        <v>44</v>
      </c>
    </row>
    <row r="399" spans="1:12" x14ac:dyDescent="0.2">
      <c r="A399" s="2">
        <f t="shared" si="6"/>
        <v>396</v>
      </c>
      <c r="B399" s="121" t="s">
        <v>982</v>
      </c>
      <c r="C399" s="113" t="s">
        <v>983</v>
      </c>
      <c r="D399" s="70" t="s">
        <v>1012</v>
      </c>
      <c r="E399" s="130" t="s">
        <v>539</v>
      </c>
      <c r="F399" s="116" t="s">
        <v>969</v>
      </c>
      <c r="G399" s="114" t="s">
        <v>811</v>
      </c>
      <c r="H399" s="96" t="s">
        <v>43</v>
      </c>
      <c r="I399" s="96"/>
      <c r="J399" s="51" t="s">
        <v>48</v>
      </c>
      <c r="K399" s="70" t="s">
        <v>27</v>
      </c>
      <c r="L399" s="54" t="s">
        <v>44</v>
      </c>
    </row>
    <row r="400" spans="1:12" hidden="1" x14ac:dyDescent="0.2">
      <c r="A400" s="2">
        <f t="shared" si="6"/>
        <v>397</v>
      </c>
      <c r="B400" s="121" t="s">
        <v>982</v>
      </c>
      <c r="C400" s="113" t="s">
        <v>983</v>
      </c>
      <c r="D400" s="143" t="s">
        <v>1012</v>
      </c>
      <c r="E400" s="127" t="s">
        <v>540</v>
      </c>
      <c r="F400" s="116" t="s">
        <v>976</v>
      </c>
      <c r="G400" s="114" t="s">
        <v>977</v>
      </c>
      <c r="H400" s="96" t="s">
        <v>43</v>
      </c>
      <c r="I400" s="96"/>
      <c r="J400" s="51" t="s">
        <v>48</v>
      </c>
      <c r="K400" s="70" t="s">
        <v>27</v>
      </c>
      <c r="L400" s="54" t="s">
        <v>44</v>
      </c>
    </row>
    <row r="401" spans="1:12" x14ac:dyDescent="0.2">
      <c r="A401" s="2">
        <f t="shared" si="6"/>
        <v>398</v>
      </c>
      <c r="B401" s="121" t="s">
        <v>982</v>
      </c>
      <c r="C401" s="113" t="s">
        <v>983</v>
      </c>
      <c r="D401" s="70" t="s">
        <v>1012</v>
      </c>
      <c r="E401" s="130" t="s">
        <v>539</v>
      </c>
      <c r="F401" s="25" t="s">
        <v>980</v>
      </c>
      <c r="G401" s="114" t="s">
        <v>790</v>
      </c>
      <c r="H401" s="96" t="s">
        <v>43</v>
      </c>
      <c r="I401" s="96"/>
      <c r="J401" s="51" t="s">
        <v>48</v>
      </c>
      <c r="K401" s="70" t="s">
        <v>27</v>
      </c>
      <c r="L401" s="54" t="s">
        <v>44</v>
      </c>
    </row>
    <row r="402" spans="1:12" x14ac:dyDescent="0.2">
      <c r="A402" s="2">
        <f t="shared" si="6"/>
        <v>399</v>
      </c>
      <c r="B402" s="121" t="s">
        <v>982</v>
      </c>
      <c r="C402" s="113" t="s">
        <v>983</v>
      </c>
      <c r="D402" s="70" t="s">
        <v>1012</v>
      </c>
      <c r="E402" s="130" t="s">
        <v>539</v>
      </c>
      <c r="F402" s="116" t="s">
        <v>981</v>
      </c>
      <c r="G402" s="114" t="s">
        <v>792</v>
      </c>
      <c r="H402" s="96" t="s">
        <v>43</v>
      </c>
      <c r="I402" s="96"/>
      <c r="J402" s="51" t="s">
        <v>48</v>
      </c>
      <c r="K402" s="70" t="s">
        <v>27</v>
      </c>
      <c r="L402" s="54" t="s">
        <v>44</v>
      </c>
    </row>
    <row r="403" spans="1:12" x14ac:dyDescent="0.2">
      <c r="A403" s="2">
        <f t="shared" si="6"/>
        <v>400</v>
      </c>
      <c r="B403" s="121" t="s">
        <v>986</v>
      </c>
      <c r="C403" s="113" t="s">
        <v>987</v>
      </c>
      <c r="D403" s="70" t="s">
        <v>1012</v>
      </c>
      <c r="E403" s="130" t="s">
        <v>539</v>
      </c>
      <c r="F403" s="116" t="s">
        <v>1007</v>
      </c>
      <c r="G403" s="102" t="s">
        <v>1008</v>
      </c>
      <c r="H403" s="96" t="s">
        <v>134</v>
      </c>
      <c r="I403" s="96" t="s">
        <v>45</v>
      </c>
      <c r="J403" s="51" t="s">
        <v>48</v>
      </c>
      <c r="K403" s="70" t="s">
        <v>27</v>
      </c>
      <c r="L403" s="54" t="s">
        <v>44</v>
      </c>
    </row>
    <row r="404" spans="1:12" hidden="1" x14ac:dyDescent="0.2">
      <c r="A404" s="2">
        <f t="shared" si="6"/>
        <v>401</v>
      </c>
      <c r="B404" s="121" t="s">
        <v>986</v>
      </c>
      <c r="C404" s="113" t="s">
        <v>987</v>
      </c>
      <c r="D404" s="143" t="s">
        <v>1012</v>
      </c>
      <c r="E404" s="127" t="s">
        <v>540</v>
      </c>
      <c r="F404" s="116" t="s">
        <v>959</v>
      </c>
      <c r="G404" s="114" t="s">
        <v>960</v>
      </c>
      <c r="H404" s="96" t="s">
        <v>43</v>
      </c>
      <c r="I404" s="96"/>
      <c r="J404" s="51" t="s">
        <v>48</v>
      </c>
      <c r="K404" s="70" t="s">
        <v>27</v>
      </c>
      <c r="L404" s="54" t="s">
        <v>44</v>
      </c>
    </row>
    <row r="405" spans="1:12" x14ac:dyDescent="0.2">
      <c r="A405" s="2">
        <f t="shared" si="6"/>
        <v>402</v>
      </c>
      <c r="B405" s="121" t="s">
        <v>986</v>
      </c>
      <c r="C405" s="113" t="s">
        <v>987</v>
      </c>
      <c r="D405" s="70" t="s">
        <v>1012</v>
      </c>
      <c r="E405" s="130" t="s">
        <v>539</v>
      </c>
      <c r="F405" s="116" t="s">
        <v>961</v>
      </c>
      <c r="G405" s="114" t="s">
        <v>774</v>
      </c>
      <c r="H405" s="96" t="s">
        <v>43</v>
      </c>
      <c r="I405" s="96"/>
      <c r="J405" s="51" t="s">
        <v>48</v>
      </c>
      <c r="K405" s="70" t="s">
        <v>27</v>
      </c>
      <c r="L405" s="54" t="s">
        <v>44</v>
      </c>
    </row>
    <row r="406" spans="1:12" hidden="1" x14ac:dyDescent="0.2">
      <c r="A406" s="2">
        <f t="shared" si="6"/>
        <v>403</v>
      </c>
      <c r="B406" s="121" t="s">
        <v>986</v>
      </c>
      <c r="C406" s="113" t="s">
        <v>987</v>
      </c>
      <c r="D406" s="143" t="s">
        <v>1012</v>
      </c>
      <c r="E406" s="127" t="s">
        <v>540</v>
      </c>
      <c r="F406" s="116" t="s">
        <v>962</v>
      </c>
      <c r="G406" s="114" t="s">
        <v>963</v>
      </c>
      <c r="H406" s="96" t="s">
        <v>43</v>
      </c>
      <c r="I406" s="96"/>
      <c r="J406" s="51" t="s">
        <v>48</v>
      </c>
      <c r="K406" s="70" t="s">
        <v>27</v>
      </c>
      <c r="L406" s="54" t="s">
        <v>44</v>
      </c>
    </row>
    <row r="407" spans="1:12" x14ac:dyDescent="0.2">
      <c r="A407" s="2">
        <f t="shared" si="6"/>
        <v>404</v>
      </c>
      <c r="B407" s="121" t="s">
        <v>986</v>
      </c>
      <c r="C407" s="113" t="s">
        <v>987</v>
      </c>
      <c r="D407" s="70" t="s">
        <v>1012</v>
      </c>
      <c r="E407" s="130" t="s">
        <v>539</v>
      </c>
      <c r="F407" s="116" t="s">
        <v>964</v>
      </c>
      <c r="G407" s="114" t="s">
        <v>892</v>
      </c>
      <c r="H407" s="96" t="s">
        <v>43</v>
      </c>
      <c r="I407" s="96"/>
      <c r="J407" s="51" t="s">
        <v>48</v>
      </c>
      <c r="K407" s="70" t="s">
        <v>27</v>
      </c>
      <c r="L407" s="54" t="s">
        <v>44</v>
      </c>
    </row>
    <row r="408" spans="1:12" x14ac:dyDescent="0.2">
      <c r="A408" s="2">
        <f t="shared" si="6"/>
        <v>405</v>
      </c>
      <c r="B408" s="121" t="s">
        <v>986</v>
      </c>
      <c r="C408" s="113" t="s">
        <v>987</v>
      </c>
      <c r="D408" s="70" t="s">
        <v>1012</v>
      </c>
      <c r="E408" s="130" t="s">
        <v>539</v>
      </c>
      <c r="F408" s="116" t="s">
        <v>965</v>
      </c>
      <c r="G408" s="114" t="s">
        <v>814</v>
      </c>
      <c r="H408" s="96" t="s">
        <v>43</v>
      </c>
      <c r="I408" s="96"/>
      <c r="J408" s="51" t="s">
        <v>48</v>
      </c>
      <c r="K408" s="70" t="s">
        <v>27</v>
      </c>
      <c r="L408" s="54" t="s">
        <v>44</v>
      </c>
    </row>
    <row r="409" spans="1:12" hidden="1" x14ac:dyDescent="0.2">
      <c r="A409" s="2">
        <f t="shared" si="6"/>
        <v>406</v>
      </c>
      <c r="B409" s="121" t="s">
        <v>986</v>
      </c>
      <c r="C409" s="113" t="s">
        <v>987</v>
      </c>
      <c r="D409" s="143" t="s">
        <v>1012</v>
      </c>
      <c r="E409" s="127" t="s">
        <v>540</v>
      </c>
      <c r="F409" s="116" t="s">
        <v>966</v>
      </c>
      <c r="G409" s="114" t="s">
        <v>967</v>
      </c>
      <c r="H409" s="96" t="s">
        <v>43</v>
      </c>
      <c r="I409" s="96"/>
      <c r="J409" s="51" t="s">
        <v>48</v>
      </c>
      <c r="K409" s="70" t="s">
        <v>27</v>
      </c>
      <c r="L409" s="54" t="s">
        <v>44</v>
      </c>
    </row>
    <row r="410" spans="1:12" hidden="1" x14ac:dyDescent="0.2">
      <c r="A410" s="2">
        <f t="shared" si="6"/>
        <v>407</v>
      </c>
      <c r="B410" s="121" t="s">
        <v>986</v>
      </c>
      <c r="C410" s="113" t="s">
        <v>987</v>
      </c>
      <c r="D410" s="143" t="s">
        <v>1012</v>
      </c>
      <c r="E410" s="127" t="s">
        <v>540</v>
      </c>
      <c r="F410" s="116" t="s">
        <v>970</v>
      </c>
      <c r="G410" s="114" t="s">
        <v>782</v>
      </c>
      <c r="H410" s="96" t="s">
        <v>43</v>
      </c>
      <c r="I410" s="96"/>
      <c r="J410" s="51" t="s">
        <v>48</v>
      </c>
      <c r="K410" s="70" t="s">
        <v>27</v>
      </c>
      <c r="L410" s="54" t="s">
        <v>44</v>
      </c>
    </row>
    <row r="411" spans="1:12" hidden="1" x14ac:dyDescent="0.2">
      <c r="A411" s="2">
        <f t="shared" si="6"/>
        <v>408</v>
      </c>
      <c r="B411" s="121" t="s">
        <v>653</v>
      </c>
      <c r="C411" s="113" t="s">
        <v>654</v>
      </c>
      <c r="D411" s="143" t="s">
        <v>100</v>
      </c>
      <c r="E411" s="130" t="s">
        <v>539</v>
      </c>
      <c r="F411" s="116" t="s">
        <v>680</v>
      </c>
      <c r="G411" s="102" t="s">
        <v>658</v>
      </c>
      <c r="H411" s="96" t="s">
        <v>134</v>
      </c>
      <c r="I411" s="96" t="s">
        <v>45</v>
      </c>
      <c r="J411" s="51" t="s">
        <v>48</v>
      </c>
      <c r="K411" s="70" t="s">
        <v>27</v>
      </c>
      <c r="L411" s="54" t="s">
        <v>44</v>
      </c>
    </row>
    <row r="412" spans="1:12" hidden="1" x14ac:dyDescent="0.2">
      <c r="A412" s="2">
        <f t="shared" si="6"/>
        <v>409</v>
      </c>
      <c r="B412" s="121" t="s">
        <v>653</v>
      </c>
      <c r="C412" s="113" t="s">
        <v>654</v>
      </c>
      <c r="D412" s="143" t="s">
        <v>100</v>
      </c>
      <c r="E412" s="130" t="s">
        <v>539</v>
      </c>
      <c r="F412" s="116" t="s">
        <v>681</v>
      </c>
      <c r="G412" s="102" t="s">
        <v>659</v>
      </c>
      <c r="H412" s="96" t="s">
        <v>134</v>
      </c>
      <c r="I412" s="96" t="s">
        <v>45</v>
      </c>
      <c r="J412" s="51" t="s">
        <v>48</v>
      </c>
      <c r="K412" s="70" t="s">
        <v>27</v>
      </c>
      <c r="L412" s="54" t="s">
        <v>44</v>
      </c>
    </row>
    <row r="413" spans="1:12" hidden="1" x14ac:dyDescent="0.2">
      <c r="A413" s="2">
        <f t="shared" si="6"/>
        <v>410</v>
      </c>
      <c r="B413" s="121" t="s">
        <v>653</v>
      </c>
      <c r="C413" s="113" t="s">
        <v>654</v>
      </c>
      <c r="D413" s="143" t="s">
        <v>100</v>
      </c>
      <c r="E413" s="130" t="s">
        <v>539</v>
      </c>
      <c r="F413" s="116" t="s">
        <v>682</v>
      </c>
      <c r="G413" s="102" t="s">
        <v>660</v>
      </c>
      <c r="H413" s="96" t="s">
        <v>134</v>
      </c>
      <c r="I413" s="96" t="s">
        <v>45</v>
      </c>
      <c r="J413" s="51" t="s">
        <v>48</v>
      </c>
      <c r="K413" s="70" t="s">
        <v>27</v>
      </c>
      <c r="L413" s="54" t="s">
        <v>44</v>
      </c>
    </row>
    <row r="414" spans="1:12" hidden="1" x14ac:dyDescent="0.2">
      <c r="A414" s="2">
        <f t="shared" si="6"/>
        <v>411</v>
      </c>
      <c r="B414" s="121" t="s">
        <v>653</v>
      </c>
      <c r="C414" s="113" t="s">
        <v>654</v>
      </c>
      <c r="D414" s="143" t="s">
        <v>100</v>
      </c>
      <c r="E414" s="130" t="s">
        <v>539</v>
      </c>
      <c r="F414" s="116" t="s">
        <v>995</v>
      </c>
      <c r="G414" s="114" t="s">
        <v>992</v>
      </c>
      <c r="H414" s="96" t="s">
        <v>134</v>
      </c>
      <c r="I414" s="96" t="s">
        <v>45</v>
      </c>
      <c r="J414" s="51" t="s">
        <v>48</v>
      </c>
      <c r="K414" s="70" t="s">
        <v>27</v>
      </c>
      <c r="L414" s="54" t="s">
        <v>44</v>
      </c>
    </row>
    <row r="415" spans="1:12" hidden="1" x14ac:dyDescent="0.2">
      <c r="A415" s="2">
        <f t="shared" si="6"/>
        <v>412</v>
      </c>
      <c r="B415" s="121" t="s">
        <v>653</v>
      </c>
      <c r="C415" s="113" t="s">
        <v>654</v>
      </c>
      <c r="D415" s="143" t="s">
        <v>100</v>
      </c>
      <c r="E415" s="130" t="s">
        <v>539</v>
      </c>
      <c r="F415" s="116" t="s">
        <v>677</v>
      </c>
      <c r="G415" s="102" t="s">
        <v>655</v>
      </c>
      <c r="H415" s="96" t="s">
        <v>134</v>
      </c>
      <c r="I415" s="96" t="s">
        <v>46</v>
      </c>
      <c r="J415" s="51" t="s">
        <v>48</v>
      </c>
      <c r="K415" s="70" t="s">
        <v>27</v>
      </c>
      <c r="L415" s="54" t="s">
        <v>44</v>
      </c>
    </row>
    <row r="416" spans="1:12" hidden="1" x14ac:dyDescent="0.2">
      <c r="A416" s="2">
        <f t="shared" si="6"/>
        <v>413</v>
      </c>
      <c r="B416" s="121" t="s">
        <v>653</v>
      </c>
      <c r="C416" s="113" t="s">
        <v>654</v>
      </c>
      <c r="D416" s="143" t="s">
        <v>100</v>
      </c>
      <c r="E416" s="130" t="s">
        <v>539</v>
      </c>
      <c r="F416" s="116" t="s">
        <v>678</v>
      </c>
      <c r="G416" s="102" t="s">
        <v>656</v>
      </c>
      <c r="H416" s="96" t="s">
        <v>134</v>
      </c>
      <c r="I416" s="96" t="s">
        <v>46</v>
      </c>
      <c r="J416" s="51" t="s">
        <v>48</v>
      </c>
      <c r="K416" s="70" t="s">
        <v>27</v>
      </c>
      <c r="L416" s="54" t="s">
        <v>44</v>
      </c>
    </row>
    <row r="417" spans="1:12" hidden="1" x14ac:dyDescent="0.2">
      <c r="A417" s="2">
        <f t="shared" si="6"/>
        <v>414</v>
      </c>
      <c r="B417" s="121" t="s">
        <v>653</v>
      </c>
      <c r="C417" s="113" t="s">
        <v>654</v>
      </c>
      <c r="D417" s="143" t="s">
        <v>100</v>
      </c>
      <c r="E417" s="130" t="s">
        <v>539</v>
      </c>
      <c r="F417" s="116" t="s">
        <v>679</v>
      </c>
      <c r="G417" s="102" t="s">
        <v>657</v>
      </c>
      <c r="H417" s="96" t="s">
        <v>134</v>
      </c>
      <c r="I417" s="96" t="s">
        <v>46</v>
      </c>
      <c r="J417" s="51" t="s">
        <v>48</v>
      </c>
      <c r="K417" s="70" t="s">
        <v>27</v>
      </c>
      <c r="L417" s="54" t="s">
        <v>44</v>
      </c>
    </row>
    <row r="418" spans="1:12" hidden="1" x14ac:dyDescent="0.2">
      <c r="A418" s="2">
        <f t="shared" si="6"/>
        <v>415</v>
      </c>
      <c r="B418" s="121" t="s">
        <v>653</v>
      </c>
      <c r="C418" s="113" t="s">
        <v>654</v>
      </c>
      <c r="D418" s="143" t="s">
        <v>100</v>
      </c>
      <c r="E418" s="130" t="s">
        <v>539</v>
      </c>
      <c r="F418" s="116" t="s">
        <v>683</v>
      </c>
      <c r="G418" s="102" t="s">
        <v>661</v>
      </c>
      <c r="H418" s="96" t="s">
        <v>134</v>
      </c>
      <c r="I418" s="96" t="s">
        <v>46</v>
      </c>
      <c r="J418" s="51" t="s">
        <v>48</v>
      </c>
      <c r="K418" s="70" t="s">
        <v>27</v>
      </c>
      <c r="L418" s="54" t="s">
        <v>44</v>
      </c>
    </row>
    <row r="419" spans="1:12" hidden="1" x14ac:dyDescent="0.2">
      <c r="A419" s="2">
        <f t="shared" si="6"/>
        <v>416</v>
      </c>
      <c r="B419" s="121" t="s">
        <v>653</v>
      </c>
      <c r="C419" s="113" t="s">
        <v>654</v>
      </c>
      <c r="D419" s="143" t="s">
        <v>100</v>
      </c>
      <c r="E419" s="130" t="s">
        <v>539</v>
      </c>
      <c r="F419" s="116" t="s">
        <v>684</v>
      </c>
      <c r="G419" s="102" t="s">
        <v>662</v>
      </c>
      <c r="H419" s="96" t="s">
        <v>134</v>
      </c>
      <c r="I419" s="96" t="s">
        <v>46</v>
      </c>
      <c r="J419" s="51" t="s">
        <v>48</v>
      </c>
      <c r="K419" s="70" t="s">
        <v>27</v>
      </c>
      <c r="L419" s="54" t="s">
        <v>44</v>
      </c>
    </row>
    <row r="420" spans="1:12" hidden="1" x14ac:dyDescent="0.2">
      <c r="A420" s="2">
        <f t="shared" si="6"/>
        <v>417</v>
      </c>
      <c r="B420" s="121" t="s">
        <v>653</v>
      </c>
      <c r="C420" s="113" t="s">
        <v>654</v>
      </c>
      <c r="D420" s="143" t="s">
        <v>100</v>
      </c>
      <c r="E420" s="127" t="s">
        <v>540</v>
      </c>
      <c r="F420" s="116" t="s">
        <v>685</v>
      </c>
      <c r="G420" s="102" t="s">
        <v>663</v>
      </c>
      <c r="H420" s="96" t="s">
        <v>43</v>
      </c>
      <c r="I420" s="96" t="s">
        <v>45</v>
      </c>
      <c r="J420" s="51" t="s">
        <v>48</v>
      </c>
      <c r="K420" s="70" t="s">
        <v>27</v>
      </c>
      <c r="L420" s="54" t="s">
        <v>44</v>
      </c>
    </row>
    <row r="421" spans="1:12" hidden="1" x14ac:dyDescent="0.2">
      <c r="A421" s="2">
        <f t="shared" si="6"/>
        <v>418</v>
      </c>
      <c r="B421" s="121" t="s">
        <v>653</v>
      </c>
      <c r="C421" s="113" t="s">
        <v>654</v>
      </c>
      <c r="D421" s="143" t="s">
        <v>100</v>
      </c>
      <c r="E421" s="127" t="s">
        <v>540</v>
      </c>
      <c r="F421" s="116" t="s">
        <v>686</v>
      </c>
      <c r="G421" s="102" t="s">
        <v>664</v>
      </c>
      <c r="H421" s="96" t="s">
        <v>43</v>
      </c>
      <c r="I421" s="96" t="s">
        <v>45</v>
      </c>
      <c r="J421" s="51" t="s">
        <v>48</v>
      </c>
      <c r="K421" s="70" t="s">
        <v>27</v>
      </c>
      <c r="L421" s="54" t="s">
        <v>44</v>
      </c>
    </row>
    <row r="422" spans="1:12" hidden="1" x14ac:dyDescent="0.2">
      <c r="A422" s="2">
        <f t="shared" si="6"/>
        <v>419</v>
      </c>
      <c r="B422" s="121" t="s">
        <v>653</v>
      </c>
      <c r="C422" s="113" t="s">
        <v>654</v>
      </c>
      <c r="D422" s="143" t="s">
        <v>100</v>
      </c>
      <c r="E422" s="127" t="s">
        <v>540</v>
      </c>
      <c r="F422" s="116" t="s">
        <v>687</v>
      </c>
      <c r="G422" s="102" t="s">
        <v>665</v>
      </c>
      <c r="H422" s="96" t="s">
        <v>43</v>
      </c>
      <c r="I422" s="96" t="s">
        <v>45</v>
      </c>
      <c r="J422" s="51" t="s">
        <v>48</v>
      </c>
      <c r="K422" s="70" t="s">
        <v>27</v>
      </c>
      <c r="L422" s="54" t="s">
        <v>44</v>
      </c>
    </row>
    <row r="423" spans="1:12" hidden="1" x14ac:dyDescent="0.2">
      <c r="A423" s="2">
        <f t="shared" si="6"/>
        <v>420</v>
      </c>
      <c r="B423" s="121" t="s">
        <v>653</v>
      </c>
      <c r="C423" s="113" t="s">
        <v>654</v>
      </c>
      <c r="D423" s="143" t="s">
        <v>100</v>
      </c>
      <c r="E423" s="127" t="s">
        <v>540</v>
      </c>
      <c r="F423" s="116" t="s">
        <v>688</v>
      </c>
      <c r="G423" s="102" t="s">
        <v>666</v>
      </c>
      <c r="H423" s="96" t="s">
        <v>43</v>
      </c>
      <c r="I423" s="96" t="s">
        <v>45</v>
      </c>
      <c r="J423" s="51" t="s">
        <v>48</v>
      </c>
      <c r="K423" s="70" t="s">
        <v>27</v>
      </c>
      <c r="L423" s="54" t="s">
        <v>44</v>
      </c>
    </row>
    <row r="424" spans="1:12" hidden="1" x14ac:dyDescent="0.2">
      <c r="A424" s="2">
        <f t="shared" si="6"/>
        <v>421</v>
      </c>
      <c r="B424" s="121" t="s">
        <v>653</v>
      </c>
      <c r="C424" s="113" t="s">
        <v>654</v>
      </c>
      <c r="D424" s="143" t="s">
        <v>100</v>
      </c>
      <c r="E424" s="127" t="s">
        <v>540</v>
      </c>
      <c r="F424" s="116" t="s">
        <v>689</v>
      </c>
      <c r="G424" s="102" t="s">
        <v>667</v>
      </c>
      <c r="H424" s="96" t="s">
        <v>43</v>
      </c>
      <c r="I424" s="96" t="s">
        <v>45</v>
      </c>
      <c r="J424" s="51" t="s">
        <v>48</v>
      </c>
      <c r="K424" s="70" t="s">
        <v>27</v>
      </c>
      <c r="L424" s="54" t="s">
        <v>44</v>
      </c>
    </row>
    <row r="425" spans="1:12" hidden="1" x14ac:dyDescent="0.2">
      <c r="A425" s="2">
        <f t="shared" si="6"/>
        <v>422</v>
      </c>
      <c r="B425" s="121" t="s">
        <v>653</v>
      </c>
      <c r="C425" s="113" t="s">
        <v>654</v>
      </c>
      <c r="D425" s="143" t="s">
        <v>100</v>
      </c>
      <c r="E425" s="127" t="s">
        <v>540</v>
      </c>
      <c r="F425" s="116" t="s">
        <v>690</v>
      </c>
      <c r="G425" s="102" t="s">
        <v>668</v>
      </c>
      <c r="H425" s="96" t="s">
        <v>43</v>
      </c>
      <c r="I425" s="96" t="s">
        <v>45</v>
      </c>
      <c r="J425" s="51" t="s">
        <v>48</v>
      </c>
      <c r="K425" s="70" t="s">
        <v>27</v>
      </c>
      <c r="L425" s="54" t="s">
        <v>44</v>
      </c>
    </row>
    <row r="426" spans="1:12" hidden="1" x14ac:dyDescent="0.2">
      <c r="A426" s="2">
        <f t="shared" si="6"/>
        <v>423</v>
      </c>
      <c r="B426" s="121" t="s">
        <v>653</v>
      </c>
      <c r="C426" s="113" t="s">
        <v>654</v>
      </c>
      <c r="D426" s="143" t="s">
        <v>100</v>
      </c>
      <c r="E426" s="127" t="s">
        <v>540</v>
      </c>
      <c r="F426" s="116" t="s">
        <v>691</v>
      </c>
      <c r="G426" s="102" t="s">
        <v>669</v>
      </c>
      <c r="H426" s="96" t="s">
        <v>43</v>
      </c>
      <c r="I426" s="96" t="s">
        <v>45</v>
      </c>
      <c r="J426" s="51" t="s">
        <v>48</v>
      </c>
      <c r="K426" s="70" t="s">
        <v>27</v>
      </c>
      <c r="L426" s="54" t="s">
        <v>44</v>
      </c>
    </row>
    <row r="427" spans="1:12" hidden="1" x14ac:dyDescent="0.2">
      <c r="A427" s="2">
        <f t="shared" si="6"/>
        <v>424</v>
      </c>
      <c r="B427" s="121" t="s">
        <v>653</v>
      </c>
      <c r="C427" s="113" t="s">
        <v>654</v>
      </c>
      <c r="D427" s="143" t="s">
        <v>100</v>
      </c>
      <c r="E427" s="127" t="s">
        <v>540</v>
      </c>
      <c r="F427" s="116" t="s">
        <v>693</v>
      </c>
      <c r="G427" s="114" t="s">
        <v>671</v>
      </c>
      <c r="H427" s="96" t="s">
        <v>43</v>
      </c>
      <c r="I427" s="96" t="s">
        <v>45</v>
      </c>
      <c r="J427" s="51" t="s">
        <v>48</v>
      </c>
      <c r="K427" s="70" t="s">
        <v>27</v>
      </c>
      <c r="L427" s="54" t="s">
        <v>44</v>
      </c>
    </row>
    <row r="428" spans="1:12" hidden="1" x14ac:dyDescent="0.2">
      <c r="A428" s="2">
        <f t="shared" si="6"/>
        <v>425</v>
      </c>
      <c r="B428" s="121" t="s">
        <v>653</v>
      </c>
      <c r="C428" s="113" t="s">
        <v>654</v>
      </c>
      <c r="D428" s="143" t="s">
        <v>100</v>
      </c>
      <c r="E428" s="127" t="s">
        <v>540</v>
      </c>
      <c r="F428" s="116" t="s">
        <v>694</v>
      </c>
      <c r="G428" s="97" t="s">
        <v>672</v>
      </c>
      <c r="H428" s="96" t="s">
        <v>43</v>
      </c>
      <c r="I428" s="96" t="s">
        <v>45</v>
      </c>
      <c r="J428" s="51" t="s">
        <v>48</v>
      </c>
      <c r="K428" s="70" t="s">
        <v>27</v>
      </c>
      <c r="L428" s="54" t="s">
        <v>44</v>
      </c>
    </row>
    <row r="429" spans="1:12" hidden="1" x14ac:dyDescent="0.2">
      <c r="A429" s="2">
        <f t="shared" si="6"/>
        <v>426</v>
      </c>
      <c r="B429" s="121" t="s">
        <v>653</v>
      </c>
      <c r="C429" s="113" t="s">
        <v>654</v>
      </c>
      <c r="D429" s="143" t="s">
        <v>100</v>
      </c>
      <c r="E429" s="127" t="s">
        <v>540</v>
      </c>
      <c r="F429" s="116" t="s">
        <v>696</v>
      </c>
      <c r="G429" s="97" t="s">
        <v>674</v>
      </c>
      <c r="H429" s="96" t="s">
        <v>43</v>
      </c>
      <c r="I429" s="96" t="s">
        <v>45</v>
      </c>
      <c r="J429" s="51" t="s">
        <v>48</v>
      </c>
      <c r="K429" s="70" t="s">
        <v>27</v>
      </c>
      <c r="L429" s="54" t="s">
        <v>44</v>
      </c>
    </row>
    <row r="430" spans="1:12" hidden="1" x14ac:dyDescent="0.2">
      <c r="A430" s="2">
        <f t="shared" si="6"/>
        <v>427</v>
      </c>
      <c r="B430" s="121" t="s">
        <v>653</v>
      </c>
      <c r="C430" s="113" t="s">
        <v>654</v>
      </c>
      <c r="D430" s="143" t="s">
        <v>100</v>
      </c>
      <c r="E430" s="127" t="s">
        <v>540</v>
      </c>
      <c r="F430" s="116" t="s">
        <v>697</v>
      </c>
      <c r="G430" s="97" t="s">
        <v>675</v>
      </c>
      <c r="H430" s="96" t="s">
        <v>43</v>
      </c>
      <c r="I430" s="96" t="s">
        <v>45</v>
      </c>
      <c r="J430" s="51" t="s">
        <v>48</v>
      </c>
      <c r="K430" s="70" t="s">
        <v>27</v>
      </c>
      <c r="L430" s="54" t="s">
        <v>44</v>
      </c>
    </row>
    <row r="431" spans="1:12" hidden="1" x14ac:dyDescent="0.2">
      <c r="A431" s="2">
        <f t="shared" si="6"/>
        <v>428</v>
      </c>
      <c r="B431" s="121" t="s">
        <v>653</v>
      </c>
      <c r="C431" s="113" t="s">
        <v>654</v>
      </c>
      <c r="D431" s="143" t="s">
        <v>100</v>
      </c>
      <c r="E431" s="127" t="s">
        <v>540</v>
      </c>
      <c r="F431" s="116" t="s">
        <v>698</v>
      </c>
      <c r="G431" s="97" t="s">
        <v>676</v>
      </c>
      <c r="H431" s="96" t="s">
        <v>43</v>
      </c>
      <c r="I431" s="96" t="s">
        <v>45</v>
      </c>
      <c r="J431" s="51" t="s">
        <v>48</v>
      </c>
      <c r="K431" s="70" t="s">
        <v>27</v>
      </c>
      <c r="L431" s="54" t="s">
        <v>44</v>
      </c>
    </row>
    <row r="432" spans="1:12" hidden="1" x14ac:dyDescent="0.2">
      <c r="A432" s="2">
        <f t="shared" si="6"/>
        <v>429</v>
      </c>
      <c r="B432" s="121" t="s">
        <v>653</v>
      </c>
      <c r="C432" s="113" t="s">
        <v>654</v>
      </c>
      <c r="D432" s="143" t="s">
        <v>100</v>
      </c>
      <c r="E432" s="127" t="s">
        <v>540</v>
      </c>
      <c r="F432" s="116" t="s">
        <v>993</v>
      </c>
      <c r="G432" s="114" t="s">
        <v>990</v>
      </c>
      <c r="H432" s="96" t="s">
        <v>43</v>
      </c>
      <c r="I432" s="96" t="s">
        <v>45</v>
      </c>
      <c r="J432" s="51" t="s">
        <v>48</v>
      </c>
      <c r="K432" s="70" t="s">
        <v>27</v>
      </c>
      <c r="L432" s="54" t="s">
        <v>44</v>
      </c>
    </row>
    <row r="433" spans="1:12" hidden="1" x14ac:dyDescent="0.2">
      <c r="A433" s="2">
        <f t="shared" si="6"/>
        <v>430</v>
      </c>
      <c r="B433" s="121" t="s">
        <v>653</v>
      </c>
      <c r="C433" s="113" t="s">
        <v>654</v>
      </c>
      <c r="D433" s="143" t="s">
        <v>100</v>
      </c>
      <c r="E433" s="127" t="s">
        <v>540</v>
      </c>
      <c r="F433" s="116" t="s">
        <v>994</v>
      </c>
      <c r="G433" s="114" t="s">
        <v>991</v>
      </c>
      <c r="H433" s="96" t="s">
        <v>43</v>
      </c>
      <c r="I433" s="96" t="s">
        <v>45</v>
      </c>
      <c r="J433" s="51" t="s">
        <v>48</v>
      </c>
      <c r="K433" s="70" t="s">
        <v>27</v>
      </c>
      <c r="L433" s="54" t="s">
        <v>44</v>
      </c>
    </row>
    <row r="434" spans="1:12" hidden="1" x14ac:dyDescent="0.2">
      <c r="A434" s="2">
        <f t="shared" si="6"/>
        <v>431</v>
      </c>
      <c r="B434" s="121" t="s">
        <v>653</v>
      </c>
      <c r="C434" s="113" t="s">
        <v>654</v>
      </c>
      <c r="D434" s="143" t="s">
        <v>100</v>
      </c>
      <c r="E434" s="127" t="s">
        <v>540</v>
      </c>
      <c r="F434" s="116" t="s">
        <v>692</v>
      </c>
      <c r="G434" s="114" t="s">
        <v>670</v>
      </c>
      <c r="H434" s="96" t="s">
        <v>43</v>
      </c>
      <c r="I434" s="96" t="s">
        <v>46</v>
      </c>
      <c r="J434" s="51" t="s">
        <v>48</v>
      </c>
      <c r="K434" s="70" t="s">
        <v>27</v>
      </c>
      <c r="L434" s="54" t="s">
        <v>44</v>
      </c>
    </row>
    <row r="435" spans="1:12" hidden="1" x14ac:dyDescent="0.2">
      <c r="A435" s="2">
        <f t="shared" si="6"/>
        <v>432</v>
      </c>
      <c r="B435" s="121" t="s">
        <v>653</v>
      </c>
      <c r="C435" s="113" t="s">
        <v>654</v>
      </c>
      <c r="D435" s="143" t="s">
        <v>100</v>
      </c>
      <c r="E435" s="127" t="s">
        <v>540</v>
      </c>
      <c r="F435" s="116" t="s">
        <v>695</v>
      </c>
      <c r="G435" s="97" t="s">
        <v>673</v>
      </c>
      <c r="H435" s="96" t="s">
        <v>43</v>
      </c>
      <c r="I435" s="96" t="s">
        <v>46</v>
      </c>
      <c r="J435" s="51" t="s">
        <v>48</v>
      </c>
      <c r="K435" s="70" t="s">
        <v>27</v>
      </c>
      <c r="L435" s="54" t="s">
        <v>44</v>
      </c>
    </row>
    <row r="436" spans="1:12" hidden="1" x14ac:dyDescent="0.2">
      <c r="B436" s="121"/>
      <c r="C436" s="113"/>
      <c r="D436" s="143"/>
      <c r="E436" s="70"/>
      <c r="F436" s="116"/>
      <c r="G436" s="97"/>
      <c r="H436" s="96"/>
      <c r="I436" s="96"/>
      <c r="J436" s="51"/>
      <c r="K436" s="70"/>
      <c r="L436" s="54"/>
    </row>
    <row r="437" spans="1:12" hidden="1" x14ac:dyDescent="0.2">
      <c r="B437" s="121"/>
      <c r="C437" s="113"/>
      <c r="D437" s="143"/>
      <c r="E437" s="70"/>
      <c r="F437" s="116"/>
      <c r="G437" s="97"/>
      <c r="H437" s="96"/>
      <c r="I437" s="96"/>
      <c r="J437" s="51"/>
      <c r="K437" s="70"/>
      <c r="L437" s="54"/>
    </row>
    <row r="438" spans="1:12" hidden="1" x14ac:dyDescent="0.2">
      <c r="B438" s="121"/>
      <c r="C438" s="113"/>
      <c r="D438" s="143"/>
      <c r="E438" s="70"/>
      <c r="F438" s="116"/>
      <c r="G438" s="97"/>
      <c r="H438" s="96"/>
      <c r="I438" s="96"/>
      <c r="J438" s="51"/>
      <c r="K438" s="70"/>
      <c r="L438" s="54"/>
    </row>
    <row r="439" spans="1:12" hidden="1" x14ac:dyDescent="0.2">
      <c r="B439" s="121"/>
      <c r="C439" s="113"/>
      <c r="D439" s="143"/>
      <c r="E439" s="70"/>
      <c r="F439" s="116"/>
      <c r="G439" s="97"/>
      <c r="H439" s="96"/>
      <c r="I439" s="96"/>
      <c r="J439" s="51"/>
      <c r="K439" s="70"/>
      <c r="L439" s="54"/>
    </row>
    <row r="440" spans="1:12" hidden="1" x14ac:dyDescent="0.2">
      <c r="B440" s="121"/>
      <c r="C440" s="113"/>
      <c r="D440" s="143"/>
      <c r="E440" s="70"/>
      <c r="F440" s="116"/>
      <c r="G440" s="97"/>
      <c r="H440" s="96"/>
      <c r="I440" s="96"/>
      <c r="J440" s="51"/>
      <c r="K440" s="70"/>
      <c r="L440" s="54"/>
    </row>
    <row r="441" spans="1:12" hidden="1" x14ac:dyDescent="0.2">
      <c r="B441" s="121"/>
      <c r="C441" s="113"/>
      <c r="D441" s="143"/>
      <c r="E441" s="70"/>
      <c r="F441" s="116"/>
      <c r="G441" s="97"/>
      <c r="H441" s="96"/>
      <c r="I441" s="96"/>
      <c r="J441" s="51"/>
      <c r="K441" s="70"/>
      <c r="L441" s="54"/>
    </row>
    <row r="442" spans="1:12" hidden="1" x14ac:dyDescent="0.2">
      <c r="B442" s="121"/>
      <c r="C442" s="113"/>
      <c r="D442" s="143"/>
      <c r="E442" s="70"/>
      <c r="F442" s="124"/>
      <c r="G442" s="102"/>
      <c r="H442" s="96"/>
      <c r="I442" s="96"/>
      <c r="J442" s="51"/>
      <c r="K442" s="70"/>
      <c r="L442" s="54"/>
    </row>
    <row r="443" spans="1:12" hidden="1" x14ac:dyDescent="0.2">
      <c r="B443" s="120"/>
      <c r="C443" s="70"/>
      <c r="D443" s="143"/>
      <c r="E443" s="70"/>
      <c r="F443" s="124"/>
      <c r="G443" s="97"/>
      <c r="H443" s="96"/>
      <c r="I443" s="96"/>
      <c r="J443" s="51"/>
      <c r="K443" s="70"/>
      <c r="L443" s="54"/>
    </row>
    <row r="444" spans="1:12" hidden="1" x14ac:dyDescent="0.2">
      <c r="B444" s="120"/>
      <c r="C444" s="70"/>
      <c r="D444" s="143"/>
      <c r="E444" s="70"/>
      <c r="F444" s="124"/>
      <c r="G444" s="97"/>
      <c r="H444" s="96"/>
      <c r="I444" s="96"/>
      <c r="J444" s="51"/>
      <c r="K444" s="70"/>
      <c r="L444" s="54"/>
    </row>
    <row r="445" spans="1:12" hidden="1" x14ac:dyDescent="0.2">
      <c r="B445" s="120"/>
      <c r="C445" s="70"/>
      <c r="D445" s="143"/>
      <c r="E445" s="70"/>
      <c r="F445" s="124"/>
      <c r="G445" s="97"/>
      <c r="H445" s="96"/>
      <c r="I445" s="96"/>
      <c r="J445" s="51"/>
      <c r="K445" s="70"/>
      <c r="L445" s="54"/>
    </row>
    <row r="446" spans="1:12" ht="12.75" hidden="1" thickBot="1" x14ac:dyDescent="0.25">
      <c r="B446" s="122"/>
      <c r="C446" s="83"/>
      <c r="D446" s="144"/>
      <c r="E446" s="83"/>
      <c r="F446" s="125"/>
      <c r="G446" s="105"/>
      <c r="H446" s="83"/>
      <c r="I446" s="83"/>
      <c r="J446" s="83"/>
      <c r="K446" s="105"/>
      <c r="L446" s="71"/>
    </row>
    <row r="447" spans="1:12" x14ac:dyDescent="0.2">
      <c r="A447" s="3"/>
      <c r="B447" s="123"/>
      <c r="C447" s="2"/>
      <c r="D447" s="2"/>
      <c r="E447" s="2"/>
      <c r="F447" s="126"/>
      <c r="G447" s="3"/>
      <c r="H447" s="2"/>
    </row>
    <row r="448" spans="1:12" x14ac:dyDescent="0.2">
      <c r="A448" s="3"/>
      <c r="B448" s="123"/>
      <c r="C448" s="2"/>
      <c r="D448" s="2"/>
      <c r="E448" s="2"/>
      <c r="F448" s="106">
        <f>COUNTA(F4:F446)</f>
        <v>401</v>
      </c>
      <c r="G448" s="3"/>
      <c r="H448" s="2"/>
    </row>
    <row r="449" spans="1:8" x14ac:dyDescent="0.2">
      <c r="A449" s="3"/>
      <c r="B449" s="123"/>
      <c r="C449" s="2"/>
      <c r="D449" s="2"/>
      <c r="E449" s="2"/>
      <c r="F449" s="126"/>
      <c r="G449" s="129" t="s">
        <v>542</v>
      </c>
      <c r="H449" s="2"/>
    </row>
    <row r="450" spans="1:8" x14ac:dyDescent="0.2">
      <c r="A450" s="3"/>
      <c r="B450" s="123"/>
      <c r="C450" s="2"/>
      <c r="D450" s="2"/>
      <c r="E450" s="2"/>
      <c r="F450" s="126"/>
      <c r="G450" s="115" t="s">
        <v>541</v>
      </c>
      <c r="H450" s="2"/>
    </row>
    <row r="451" spans="1:8" x14ac:dyDescent="0.2">
      <c r="A451" s="3"/>
      <c r="B451" s="123"/>
      <c r="C451" s="2"/>
      <c r="D451" s="2"/>
      <c r="E451" s="2"/>
      <c r="F451" s="126"/>
      <c r="G451" s="3"/>
      <c r="H451" s="2"/>
    </row>
    <row r="452" spans="1:8" x14ac:dyDescent="0.2">
      <c r="A452" s="3"/>
      <c r="B452" s="123"/>
      <c r="C452" s="2"/>
      <c r="D452" s="2"/>
      <c r="E452" s="2"/>
      <c r="F452" s="126"/>
      <c r="G452" s="3"/>
      <c r="H452" s="2"/>
    </row>
    <row r="453" spans="1:8" x14ac:dyDescent="0.2">
      <c r="A453" s="3"/>
      <c r="B453" s="123"/>
      <c r="C453" s="2"/>
      <c r="D453" s="2"/>
      <c r="E453" s="2"/>
      <c r="F453" s="126"/>
      <c r="G453" s="3"/>
      <c r="H453" s="2"/>
    </row>
    <row r="454" spans="1:8" x14ac:dyDescent="0.2">
      <c r="A454" s="3"/>
      <c r="B454" s="123"/>
      <c r="C454" s="2"/>
      <c r="D454" s="2"/>
      <c r="E454" s="2"/>
      <c r="F454" s="126"/>
      <c r="G454" s="3"/>
      <c r="H454" s="2"/>
    </row>
    <row r="455" spans="1:8" x14ac:dyDescent="0.2">
      <c r="E455" s="2"/>
      <c r="F455" s="126"/>
      <c r="H455" s="2"/>
    </row>
    <row r="456" spans="1:8" x14ac:dyDescent="0.2">
      <c r="E456" s="2"/>
      <c r="F456" s="126"/>
      <c r="H456" s="2"/>
    </row>
    <row r="457" spans="1:8" x14ac:dyDescent="0.2">
      <c r="H457" s="2"/>
    </row>
  </sheetData>
  <autoFilter ref="B3:L446">
    <filterColumn colId="2">
      <filters>
        <filter val="Casa Protegida"/>
        <filter val="Vida Protegida e Premiada"/>
      </filters>
    </filterColumn>
    <filterColumn colId="3">
      <filters>
        <filter val="Checkout"/>
      </filters>
    </filterColumn>
    <filterColumn colId="8">
      <filters>
        <filter val="Importado"/>
      </filters>
    </filterColumn>
    <sortState ref="B4:K77">
      <sortCondition ref="B4:B77"/>
    </sortState>
  </autoFilter>
  <sortState ref="B4:L435">
    <sortCondition ref="B4:B435"/>
    <sortCondition ref="H4:H435" customList="Criticalest,Highest,Medium,Lowest"/>
    <sortCondition ref="I4:I435" customList="Sucesso,Falha"/>
  </sortState>
  <mergeCells count="1">
    <mergeCell ref="B2:L2"/>
  </mergeCells>
  <conditionalFormatting sqref="I29 I10:I12 I69:I85 I149 I142:I147 I152:I262 I14:I20 I264:I445">
    <cfRule type="cellIs" dxfId="512" priority="975" operator="equal">
      <formula>"Schema"</formula>
    </cfRule>
    <cfRule type="cellIs" dxfId="511" priority="976" operator="equal">
      <formula>"Falha"</formula>
    </cfRule>
    <cfRule type="cellIs" dxfId="510" priority="977" operator="equal">
      <formula>"Sucesso"</formula>
    </cfRule>
  </conditionalFormatting>
  <conditionalFormatting sqref="I4 I9">
    <cfRule type="cellIs" dxfId="509" priority="642" operator="equal">
      <formula>"Schema"</formula>
    </cfRule>
    <cfRule type="cellIs" dxfId="508" priority="643" operator="equal">
      <formula>"Falha"</formula>
    </cfRule>
    <cfRule type="cellIs" dxfId="507" priority="644" operator="equal">
      <formula>"Sucesso"</formula>
    </cfRule>
  </conditionalFormatting>
  <conditionalFormatting sqref="J4 J146:J147 J142:J143 J152 J170:J190 J259:J261 J442:J445">
    <cfRule type="cellIs" dxfId="506" priority="641" operator="equal">
      <formula>"Cancelado"</formula>
    </cfRule>
  </conditionalFormatting>
  <conditionalFormatting sqref="H4 H6:H12 H69:H85 H149 H142:H147 H152:H262 H14:H17 H264:H332 H436:H445">
    <cfRule type="cellIs" dxfId="505" priority="638" operator="equal">
      <formula>"Lowest"</formula>
    </cfRule>
    <cfRule type="cellIs" dxfId="504" priority="639" operator="equal">
      <formula>"Medium"</formula>
    </cfRule>
    <cfRule type="cellIs" dxfId="503" priority="640" operator="equal">
      <formula>"Highest"</formula>
    </cfRule>
  </conditionalFormatting>
  <conditionalFormatting sqref="J4 J146:J147 J142:J143 J152 J170:J190 J259:J261 J442:J445">
    <cfRule type="cellIs" dxfId="502" priority="636" operator="equal">
      <formula>"Não importado"</formula>
    </cfRule>
    <cfRule type="cellIs" dxfId="501" priority="637" operator="equal">
      <formula>"Importado"</formula>
    </cfRule>
  </conditionalFormatting>
  <conditionalFormatting sqref="L4 L69:L85 L146:L147 L142:L143 L172:L190 L259 L442:L445">
    <cfRule type="cellIs" dxfId="500" priority="634" operator="equal">
      <formula>"AUTOMATIZADA"</formula>
    </cfRule>
    <cfRule type="cellIs" dxfId="499" priority="635" operator="equal">
      <formula>"MANUAL"</formula>
    </cfRule>
  </conditionalFormatting>
  <conditionalFormatting sqref="K4 K69:K85 K146:K147 K142:K143 K172:K190 K259 K442:K445">
    <cfRule type="cellIs" dxfId="498" priority="631" operator="equal">
      <formula>"Automatizar"</formula>
    </cfRule>
    <cfRule type="cellIs" dxfId="497" priority="632" operator="equal">
      <formula>"Não Automatizado"</formula>
    </cfRule>
    <cfRule type="cellIs" dxfId="496" priority="633" operator="equal">
      <formula>"Automatizado"</formula>
    </cfRule>
  </conditionalFormatting>
  <conditionalFormatting sqref="K4 K69:K85 K146:K147 K142:K143 K172:K190 K259 K442:K445">
    <cfRule type="cellIs" dxfId="495" priority="630" operator="equal">
      <formula>"Não Automatizável"</formula>
    </cfRule>
  </conditionalFormatting>
  <conditionalFormatting sqref="H18:H29">
    <cfRule type="cellIs" dxfId="494" priority="627" operator="equal">
      <formula>"Lowest"</formula>
    </cfRule>
    <cfRule type="cellIs" dxfId="493" priority="628" operator="equal">
      <formula>"Medium"</formula>
    </cfRule>
    <cfRule type="cellIs" dxfId="492" priority="629" operator="equal">
      <formula>"Highest"</formula>
    </cfRule>
  </conditionalFormatting>
  <conditionalFormatting sqref="I25:I28">
    <cfRule type="cellIs" dxfId="491" priority="615" operator="equal">
      <formula>"Schema"</formula>
    </cfRule>
    <cfRule type="cellIs" dxfId="490" priority="616" operator="equal">
      <formula>"Falha"</formula>
    </cfRule>
    <cfRule type="cellIs" dxfId="489" priority="617" operator="equal">
      <formula>"Sucesso"</formula>
    </cfRule>
  </conditionalFormatting>
  <conditionalFormatting sqref="H30:H41">
    <cfRule type="cellIs" dxfId="488" priority="603" operator="equal">
      <formula>"Lowest"</formula>
    </cfRule>
    <cfRule type="cellIs" dxfId="487" priority="604" operator="equal">
      <formula>"Medium"</formula>
    </cfRule>
    <cfRule type="cellIs" dxfId="486" priority="605" operator="equal">
      <formula>"Highest"</formula>
    </cfRule>
  </conditionalFormatting>
  <conditionalFormatting sqref="I31:I33 I36 I38 I41">
    <cfRule type="cellIs" dxfId="485" priority="600" operator="equal">
      <formula>"Schema"</formula>
    </cfRule>
    <cfRule type="cellIs" dxfId="484" priority="601" operator="equal">
      <formula>"Falha"</formula>
    </cfRule>
    <cfRule type="cellIs" dxfId="483" priority="602" operator="equal">
      <formula>"Sucesso"</formula>
    </cfRule>
  </conditionalFormatting>
  <conditionalFormatting sqref="H43:H58 H60:H68">
    <cfRule type="cellIs" dxfId="482" priority="593" operator="equal">
      <formula>"Lowest"</formula>
    </cfRule>
    <cfRule type="cellIs" dxfId="481" priority="594" operator="equal">
      <formula>"Medium"</formula>
    </cfRule>
    <cfRule type="cellIs" dxfId="480" priority="595" operator="equal">
      <formula>"Highest"</formula>
    </cfRule>
  </conditionalFormatting>
  <conditionalFormatting sqref="H5">
    <cfRule type="cellIs" dxfId="479" priority="575" operator="equal">
      <formula>"Lowest"</formula>
    </cfRule>
    <cfRule type="cellIs" dxfId="478" priority="576" operator="equal">
      <formula>"Medium"</formula>
    </cfRule>
    <cfRule type="cellIs" dxfId="477" priority="577" operator="equal">
      <formula>"Highest"</formula>
    </cfRule>
  </conditionalFormatting>
  <conditionalFormatting sqref="H59">
    <cfRule type="cellIs" dxfId="476" priority="560" operator="equal">
      <formula>"Lowest"</formula>
    </cfRule>
    <cfRule type="cellIs" dxfId="475" priority="561" operator="equal">
      <formula>"Medium"</formula>
    </cfRule>
    <cfRule type="cellIs" dxfId="474" priority="562" operator="equal">
      <formula>"Highest"</formula>
    </cfRule>
  </conditionalFormatting>
  <conditionalFormatting sqref="H42">
    <cfRule type="cellIs" dxfId="473" priority="543" operator="equal">
      <formula>"Lowest"</formula>
    </cfRule>
    <cfRule type="cellIs" dxfId="472" priority="544" operator="equal">
      <formula>"Medium"</formula>
    </cfRule>
    <cfRule type="cellIs" dxfId="471" priority="545" operator="equal">
      <formula>"Highest"</formula>
    </cfRule>
  </conditionalFormatting>
  <conditionalFormatting sqref="I30">
    <cfRule type="cellIs" dxfId="470" priority="516" operator="equal">
      <formula>"Schema"</formula>
    </cfRule>
    <cfRule type="cellIs" dxfId="469" priority="517" operator="equal">
      <formula>"Falha"</formula>
    </cfRule>
    <cfRule type="cellIs" dxfId="468" priority="518" operator="equal">
      <formula>"Sucesso"</formula>
    </cfRule>
  </conditionalFormatting>
  <conditionalFormatting sqref="I5:I8">
    <cfRule type="cellIs" dxfId="467" priority="534" operator="equal">
      <formula>"Schema"</formula>
    </cfRule>
    <cfRule type="cellIs" dxfId="466" priority="535" operator="equal">
      <formula>"Falha"</formula>
    </cfRule>
    <cfRule type="cellIs" dxfId="465" priority="536" operator="equal">
      <formula>"Sucesso"</formula>
    </cfRule>
  </conditionalFormatting>
  <conditionalFormatting sqref="K5:K12 K14:K21">
    <cfRule type="cellIs" dxfId="464" priority="528" operator="equal">
      <formula>"Automatizar"</formula>
    </cfRule>
    <cfRule type="cellIs" dxfId="463" priority="529" operator="equal">
      <formula>"Não Automatizado"</formula>
    </cfRule>
    <cfRule type="cellIs" dxfId="462" priority="530" operator="equal">
      <formula>"Automatizado"</formula>
    </cfRule>
  </conditionalFormatting>
  <conditionalFormatting sqref="K5:K12 K14:K21">
    <cfRule type="cellIs" dxfId="461" priority="527" operator="equal">
      <formula>"Não Automatizável"</formula>
    </cfRule>
  </conditionalFormatting>
  <conditionalFormatting sqref="L5:L12 L14:L21">
    <cfRule type="cellIs" dxfId="460" priority="525" operator="equal">
      <formula>"AUTOMATIZADA"</formula>
    </cfRule>
    <cfRule type="cellIs" dxfId="459" priority="526" operator="equal">
      <formula>"MANUAL"</formula>
    </cfRule>
  </conditionalFormatting>
  <conditionalFormatting sqref="I21:I24">
    <cfRule type="cellIs" dxfId="458" priority="519" operator="equal">
      <formula>"Schema"</formula>
    </cfRule>
    <cfRule type="cellIs" dxfId="457" priority="520" operator="equal">
      <formula>"Falha"</formula>
    </cfRule>
    <cfRule type="cellIs" dxfId="456" priority="521" operator="equal">
      <formula>"Sucesso"</formula>
    </cfRule>
  </conditionalFormatting>
  <conditionalFormatting sqref="I34:I35">
    <cfRule type="cellIs" dxfId="455" priority="513" operator="equal">
      <formula>"Schema"</formula>
    </cfRule>
    <cfRule type="cellIs" dxfId="454" priority="514" operator="equal">
      <formula>"Falha"</formula>
    </cfRule>
    <cfRule type="cellIs" dxfId="453" priority="515" operator="equal">
      <formula>"Sucesso"</formula>
    </cfRule>
  </conditionalFormatting>
  <conditionalFormatting sqref="K22:K36">
    <cfRule type="cellIs" dxfId="452" priority="510" operator="equal">
      <formula>"Automatizar"</formula>
    </cfRule>
    <cfRule type="cellIs" dxfId="451" priority="511" operator="equal">
      <formula>"Não Automatizado"</formula>
    </cfRule>
    <cfRule type="cellIs" dxfId="450" priority="512" operator="equal">
      <formula>"Automatizado"</formula>
    </cfRule>
  </conditionalFormatting>
  <conditionalFormatting sqref="K22:K36">
    <cfRule type="cellIs" dxfId="449" priority="509" operator="equal">
      <formula>"Não Automatizável"</formula>
    </cfRule>
  </conditionalFormatting>
  <conditionalFormatting sqref="L22:L36">
    <cfRule type="cellIs" dxfId="448" priority="507" operator="equal">
      <formula>"AUTOMATIZADA"</formula>
    </cfRule>
    <cfRule type="cellIs" dxfId="447" priority="508" operator="equal">
      <formula>"MANUAL"</formula>
    </cfRule>
  </conditionalFormatting>
  <conditionalFormatting sqref="I37">
    <cfRule type="cellIs" dxfId="446" priority="501" operator="equal">
      <formula>"Schema"</formula>
    </cfRule>
    <cfRule type="cellIs" dxfId="445" priority="502" operator="equal">
      <formula>"Falha"</formula>
    </cfRule>
    <cfRule type="cellIs" dxfId="444" priority="503" operator="equal">
      <formula>"Sucesso"</formula>
    </cfRule>
  </conditionalFormatting>
  <conditionalFormatting sqref="I39:I40">
    <cfRule type="cellIs" dxfId="443" priority="498" operator="equal">
      <formula>"Schema"</formula>
    </cfRule>
    <cfRule type="cellIs" dxfId="442" priority="499" operator="equal">
      <formula>"Falha"</formula>
    </cfRule>
    <cfRule type="cellIs" dxfId="441" priority="500" operator="equal">
      <formula>"Sucesso"</formula>
    </cfRule>
  </conditionalFormatting>
  <conditionalFormatting sqref="I42:I45">
    <cfRule type="cellIs" dxfId="440" priority="495" operator="equal">
      <formula>"Schema"</formula>
    </cfRule>
    <cfRule type="cellIs" dxfId="439" priority="496" operator="equal">
      <formula>"Falha"</formula>
    </cfRule>
    <cfRule type="cellIs" dxfId="438" priority="497" operator="equal">
      <formula>"Sucesso"</formula>
    </cfRule>
  </conditionalFormatting>
  <conditionalFormatting sqref="K37:K45">
    <cfRule type="cellIs" dxfId="437" priority="492" operator="equal">
      <formula>"Automatizar"</formula>
    </cfRule>
    <cfRule type="cellIs" dxfId="436" priority="493" operator="equal">
      <formula>"Não Automatizado"</formula>
    </cfRule>
    <cfRule type="cellIs" dxfId="435" priority="494" operator="equal">
      <formula>"Automatizado"</formula>
    </cfRule>
  </conditionalFormatting>
  <conditionalFormatting sqref="K37:K45">
    <cfRule type="cellIs" dxfId="434" priority="491" operator="equal">
      <formula>"Não Automatizável"</formula>
    </cfRule>
  </conditionalFormatting>
  <conditionalFormatting sqref="L37:L45">
    <cfRule type="cellIs" dxfId="433" priority="489" operator="equal">
      <formula>"AUTOMATIZADA"</formula>
    </cfRule>
    <cfRule type="cellIs" dxfId="432" priority="490" operator="equal">
      <formula>"MANUAL"</formula>
    </cfRule>
  </conditionalFormatting>
  <conditionalFormatting sqref="K46:K61">
    <cfRule type="cellIs" dxfId="431" priority="483" operator="equal">
      <formula>"Automatizar"</formula>
    </cfRule>
    <cfRule type="cellIs" dxfId="430" priority="484" operator="equal">
      <formula>"Não Automatizado"</formula>
    </cfRule>
    <cfRule type="cellIs" dxfId="429" priority="485" operator="equal">
      <formula>"Automatizado"</formula>
    </cfRule>
  </conditionalFormatting>
  <conditionalFormatting sqref="K46:K61">
    <cfRule type="cellIs" dxfId="428" priority="482" operator="equal">
      <formula>"Não Automatizável"</formula>
    </cfRule>
  </conditionalFormatting>
  <conditionalFormatting sqref="L46:L61">
    <cfRule type="cellIs" dxfId="427" priority="480" operator="equal">
      <formula>"AUTOMATIZADA"</formula>
    </cfRule>
    <cfRule type="cellIs" dxfId="426" priority="481" operator="equal">
      <formula>"MANUAL"</formula>
    </cfRule>
  </conditionalFormatting>
  <conditionalFormatting sqref="I46:I61">
    <cfRule type="cellIs" dxfId="425" priority="474" operator="equal">
      <formula>"Schema"</formula>
    </cfRule>
    <cfRule type="cellIs" dxfId="424" priority="475" operator="equal">
      <formula>"Falha"</formula>
    </cfRule>
    <cfRule type="cellIs" dxfId="423" priority="476" operator="equal">
      <formula>"Sucesso"</formula>
    </cfRule>
  </conditionalFormatting>
  <conditionalFormatting sqref="I62:I68">
    <cfRule type="cellIs" dxfId="422" priority="468" operator="equal">
      <formula>"Schema"</formula>
    </cfRule>
    <cfRule type="cellIs" dxfId="421" priority="469" operator="equal">
      <formula>"Falha"</formula>
    </cfRule>
    <cfRule type="cellIs" dxfId="420" priority="470" operator="equal">
      <formula>"Sucesso"</formula>
    </cfRule>
  </conditionalFormatting>
  <conditionalFormatting sqref="K62:K68">
    <cfRule type="cellIs" dxfId="419" priority="462" operator="equal">
      <formula>"Automatizar"</formula>
    </cfRule>
    <cfRule type="cellIs" dxfId="418" priority="463" operator="equal">
      <formula>"Não Automatizado"</formula>
    </cfRule>
    <cfRule type="cellIs" dxfId="417" priority="464" operator="equal">
      <formula>"Automatizado"</formula>
    </cfRule>
  </conditionalFormatting>
  <conditionalFormatting sqref="K62:K68">
    <cfRule type="cellIs" dxfId="416" priority="461" operator="equal">
      <formula>"Não Automatizável"</formula>
    </cfRule>
  </conditionalFormatting>
  <conditionalFormatting sqref="L62:L68">
    <cfRule type="cellIs" dxfId="415" priority="459" operator="equal">
      <formula>"AUTOMATIZADA"</formula>
    </cfRule>
    <cfRule type="cellIs" dxfId="414" priority="460" operator="equal">
      <formula>"MANUAL"</formula>
    </cfRule>
  </conditionalFormatting>
  <conditionalFormatting sqref="H111:H115">
    <cfRule type="cellIs" dxfId="413" priority="446" operator="equal">
      <formula>"Lowest"</formula>
    </cfRule>
    <cfRule type="cellIs" dxfId="412" priority="447" operator="equal">
      <formula>"Medium"</formula>
    </cfRule>
    <cfRule type="cellIs" dxfId="411" priority="448" operator="equal">
      <formula>"Highest"</formula>
    </cfRule>
  </conditionalFormatting>
  <conditionalFormatting sqref="I117:I141 I150">
    <cfRule type="cellIs" dxfId="410" priority="443" operator="equal">
      <formula>"Schema"</formula>
    </cfRule>
    <cfRule type="cellIs" dxfId="409" priority="444" operator="equal">
      <formula>"Falha"</formula>
    </cfRule>
    <cfRule type="cellIs" dxfId="408" priority="445" operator="equal">
      <formula>"Sucesso"</formula>
    </cfRule>
  </conditionalFormatting>
  <conditionalFormatting sqref="H86:H89">
    <cfRule type="cellIs" dxfId="407" priority="427" operator="equal">
      <formula>"Lowest"</formula>
    </cfRule>
    <cfRule type="cellIs" dxfId="406" priority="428" operator="equal">
      <formula>"Medium"</formula>
    </cfRule>
    <cfRule type="cellIs" dxfId="405" priority="429" operator="equal">
      <formula>"Highest"</formula>
    </cfRule>
  </conditionalFormatting>
  <conditionalFormatting sqref="H90:H110">
    <cfRule type="cellIs" dxfId="404" priority="424" operator="equal">
      <formula>"Lowest"</formula>
    </cfRule>
    <cfRule type="cellIs" dxfId="403" priority="425" operator="equal">
      <formula>"Medium"</formula>
    </cfRule>
    <cfRule type="cellIs" dxfId="402" priority="426" operator="equal">
      <formula>"Highest"</formula>
    </cfRule>
  </conditionalFormatting>
  <conditionalFormatting sqref="I86:I116">
    <cfRule type="cellIs" dxfId="401" priority="421" operator="equal">
      <formula>"Schema"</formula>
    </cfRule>
    <cfRule type="cellIs" dxfId="400" priority="422" operator="equal">
      <formula>"Falha"</formula>
    </cfRule>
    <cfRule type="cellIs" dxfId="399" priority="423" operator="equal">
      <formula>"Sucesso"</formula>
    </cfRule>
  </conditionalFormatting>
  <conditionalFormatting sqref="K86:K110">
    <cfRule type="cellIs" dxfId="398" priority="415" operator="equal">
      <formula>"Automatizar"</formula>
    </cfRule>
    <cfRule type="cellIs" dxfId="397" priority="416" operator="equal">
      <formula>"Não Automatizado"</formula>
    </cfRule>
    <cfRule type="cellIs" dxfId="396" priority="417" operator="equal">
      <formula>"Automatizado"</formula>
    </cfRule>
  </conditionalFormatting>
  <conditionalFormatting sqref="K86:K110">
    <cfRule type="cellIs" dxfId="395" priority="414" operator="equal">
      <formula>"Não Automatizável"</formula>
    </cfRule>
  </conditionalFormatting>
  <conditionalFormatting sqref="L86:L110">
    <cfRule type="cellIs" dxfId="394" priority="412" operator="equal">
      <formula>"AUTOMATIZADA"</formula>
    </cfRule>
    <cfRule type="cellIs" dxfId="393" priority="413" operator="equal">
      <formula>"MANUAL"</formula>
    </cfRule>
  </conditionalFormatting>
  <conditionalFormatting sqref="J140:J141">
    <cfRule type="cellIs" dxfId="392" priority="411" operator="equal">
      <formula>"Cancelado"</formula>
    </cfRule>
  </conditionalFormatting>
  <conditionalFormatting sqref="J140:J141">
    <cfRule type="cellIs" dxfId="391" priority="409" operator="equal">
      <formula>"Não importado"</formula>
    </cfRule>
    <cfRule type="cellIs" dxfId="390" priority="410" operator="equal">
      <formula>"Importado"</formula>
    </cfRule>
  </conditionalFormatting>
  <conditionalFormatting sqref="K111:K121 K140:K141">
    <cfRule type="cellIs" dxfId="389" priority="406" operator="equal">
      <formula>"Automatizar"</formula>
    </cfRule>
    <cfRule type="cellIs" dxfId="388" priority="407" operator="equal">
      <formula>"Não Automatizado"</formula>
    </cfRule>
    <cfRule type="cellIs" dxfId="387" priority="408" operator="equal">
      <formula>"Automatizado"</formula>
    </cfRule>
  </conditionalFormatting>
  <conditionalFormatting sqref="K111:K121 K140:K141">
    <cfRule type="cellIs" dxfId="386" priority="405" operator="equal">
      <formula>"Não Automatizável"</formula>
    </cfRule>
  </conditionalFormatting>
  <conditionalFormatting sqref="L111:L121 L140:L141">
    <cfRule type="cellIs" dxfId="385" priority="403" operator="equal">
      <formula>"AUTOMATIZADA"</formula>
    </cfRule>
    <cfRule type="cellIs" dxfId="384" priority="404" operator="equal">
      <formula>"MANUAL"</formula>
    </cfRule>
  </conditionalFormatting>
  <conditionalFormatting sqref="H116:H141 H150">
    <cfRule type="cellIs" dxfId="383" priority="400" operator="equal">
      <formula>"Lowest"</formula>
    </cfRule>
    <cfRule type="cellIs" dxfId="382" priority="401" operator="equal">
      <formula>"Medium"</formula>
    </cfRule>
    <cfRule type="cellIs" dxfId="381" priority="402" operator="equal">
      <formula>"Highest"</formula>
    </cfRule>
  </conditionalFormatting>
  <conditionalFormatting sqref="K122:K127">
    <cfRule type="cellIs" dxfId="380" priority="394" operator="equal">
      <formula>"Automatizar"</formula>
    </cfRule>
    <cfRule type="cellIs" dxfId="379" priority="395" operator="equal">
      <formula>"Não Automatizado"</formula>
    </cfRule>
    <cfRule type="cellIs" dxfId="378" priority="396" operator="equal">
      <formula>"Automatizado"</formula>
    </cfRule>
  </conditionalFormatting>
  <conditionalFormatting sqref="K122:K127">
    <cfRule type="cellIs" dxfId="377" priority="393" operator="equal">
      <formula>"Não Automatizável"</formula>
    </cfRule>
  </conditionalFormatting>
  <conditionalFormatting sqref="L122:L127">
    <cfRule type="cellIs" dxfId="376" priority="391" operator="equal">
      <formula>"AUTOMATIZADA"</formula>
    </cfRule>
    <cfRule type="cellIs" dxfId="375" priority="392" operator="equal">
      <formula>"MANUAL"</formula>
    </cfRule>
  </conditionalFormatting>
  <conditionalFormatting sqref="K128:K139">
    <cfRule type="cellIs" dxfId="374" priority="385" operator="equal">
      <formula>"Automatizar"</formula>
    </cfRule>
    <cfRule type="cellIs" dxfId="373" priority="386" operator="equal">
      <formula>"Não Automatizado"</formula>
    </cfRule>
    <cfRule type="cellIs" dxfId="372" priority="387" operator="equal">
      <formula>"Automatizado"</formula>
    </cfRule>
  </conditionalFormatting>
  <conditionalFormatting sqref="K128:K139">
    <cfRule type="cellIs" dxfId="371" priority="384" operator="equal">
      <formula>"Não Automatizável"</formula>
    </cfRule>
  </conditionalFormatting>
  <conditionalFormatting sqref="L128:L139">
    <cfRule type="cellIs" dxfId="370" priority="382" operator="equal">
      <formula>"AUTOMATIZADA"</formula>
    </cfRule>
    <cfRule type="cellIs" dxfId="369" priority="383" operator="equal">
      <formula>"MANUAL"</formula>
    </cfRule>
  </conditionalFormatting>
  <conditionalFormatting sqref="J79:J139">
    <cfRule type="cellIs" dxfId="368" priority="381" operator="equal">
      <formula>"Cancelado"</formula>
    </cfRule>
  </conditionalFormatting>
  <conditionalFormatting sqref="J79:J139">
    <cfRule type="cellIs" dxfId="367" priority="379" operator="equal">
      <formula>"Não importado"</formula>
    </cfRule>
    <cfRule type="cellIs" dxfId="366" priority="380" operator="equal">
      <formula>"Importado"</formula>
    </cfRule>
  </conditionalFormatting>
  <conditionalFormatting sqref="L150">
    <cfRule type="cellIs" dxfId="365" priority="377" operator="equal">
      <formula>"AUTOMATIZADA"</formula>
    </cfRule>
    <cfRule type="cellIs" dxfId="364" priority="378" operator="equal">
      <formula>"MANUAL"</formula>
    </cfRule>
  </conditionalFormatting>
  <conditionalFormatting sqref="K150">
    <cfRule type="cellIs" dxfId="363" priority="374" operator="equal">
      <formula>"Automatizar"</formula>
    </cfRule>
    <cfRule type="cellIs" dxfId="362" priority="375" operator="equal">
      <formula>"Não Automatizado"</formula>
    </cfRule>
    <cfRule type="cellIs" dxfId="361" priority="376" operator="equal">
      <formula>"Automatizado"</formula>
    </cfRule>
  </conditionalFormatting>
  <conditionalFormatting sqref="K150">
    <cfRule type="cellIs" dxfId="360" priority="373" operator="equal">
      <formula>"Não Automatizável"</formula>
    </cfRule>
  </conditionalFormatting>
  <conditionalFormatting sqref="J150">
    <cfRule type="cellIs" dxfId="359" priority="372" operator="equal">
      <formula>"Cancelado"</formula>
    </cfRule>
  </conditionalFormatting>
  <conditionalFormatting sqref="J150">
    <cfRule type="cellIs" dxfId="358" priority="370" operator="equal">
      <formula>"Não importado"</formula>
    </cfRule>
    <cfRule type="cellIs" dxfId="357" priority="371" operator="equal">
      <formula>"Importado"</formula>
    </cfRule>
  </conditionalFormatting>
  <conditionalFormatting sqref="I148">
    <cfRule type="cellIs" dxfId="356" priority="343" operator="equal">
      <formula>"Schema"</formula>
    </cfRule>
    <cfRule type="cellIs" dxfId="355" priority="344" operator="equal">
      <formula>"Falha"</formula>
    </cfRule>
    <cfRule type="cellIs" dxfId="354" priority="345" operator="equal">
      <formula>"Sucesso"</formula>
    </cfRule>
  </conditionalFormatting>
  <conditionalFormatting sqref="J149">
    <cfRule type="cellIs" dxfId="353" priority="342" operator="equal">
      <formula>"Cancelado"</formula>
    </cfRule>
  </conditionalFormatting>
  <conditionalFormatting sqref="J149">
    <cfRule type="cellIs" dxfId="352" priority="340" operator="equal">
      <formula>"Não importado"</formula>
    </cfRule>
    <cfRule type="cellIs" dxfId="351" priority="341" operator="equal">
      <formula>"Importado"</formula>
    </cfRule>
  </conditionalFormatting>
  <conditionalFormatting sqref="K149">
    <cfRule type="cellIs" dxfId="350" priority="337" operator="equal">
      <formula>"Automatizar"</formula>
    </cfRule>
    <cfRule type="cellIs" dxfId="349" priority="338" operator="equal">
      <formula>"Não Automatizado"</formula>
    </cfRule>
    <cfRule type="cellIs" dxfId="348" priority="339" operator="equal">
      <formula>"Automatizado"</formula>
    </cfRule>
  </conditionalFormatting>
  <conditionalFormatting sqref="K149">
    <cfRule type="cellIs" dxfId="347" priority="336" operator="equal">
      <formula>"Não Automatizável"</formula>
    </cfRule>
  </conditionalFormatting>
  <conditionalFormatting sqref="L149">
    <cfRule type="cellIs" dxfId="346" priority="334" operator="equal">
      <formula>"AUTOMATIZADA"</formula>
    </cfRule>
    <cfRule type="cellIs" dxfId="345" priority="335" operator="equal">
      <formula>"MANUAL"</formula>
    </cfRule>
  </conditionalFormatting>
  <conditionalFormatting sqref="H148">
    <cfRule type="cellIs" dxfId="344" priority="331" operator="equal">
      <formula>"Lowest"</formula>
    </cfRule>
    <cfRule type="cellIs" dxfId="343" priority="332" operator="equal">
      <formula>"Medium"</formula>
    </cfRule>
    <cfRule type="cellIs" dxfId="342" priority="333" operator="equal">
      <formula>"Highest"</formula>
    </cfRule>
  </conditionalFormatting>
  <conditionalFormatting sqref="L148">
    <cfRule type="cellIs" dxfId="341" priority="329" operator="equal">
      <formula>"AUTOMATIZADA"</formula>
    </cfRule>
    <cfRule type="cellIs" dxfId="340" priority="330" operator="equal">
      <formula>"MANUAL"</formula>
    </cfRule>
  </conditionalFormatting>
  <conditionalFormatting sqref="K148">
    <cfRule type="cellIs" dxfId="339" priority="326" operator="equal">
      <formula>"Automatizar"</formula>
    </cfRule>
    <cfRule type="cellIs" dxfId="338" priority="327" operator="equal">
      <formula>"Não Automatizado"</formula>
    </cfRule>
    <cfRule type="cellIs" dxfId="337" priority="328" operator="equal">
      <formula>"Automatizado"</formula>
    </cfRule>
  </conditionalFormatting>
  <conditionalFormatting sqref="K148">
    <cfRule type="cellIs" dxfId="336" priority="325" operator="equal">
      <formula>"Não Automatizável"</formula>
    </cfRule>
  </conditionalFormatting>
  <conditionalFormatting sqref="J148">
    <cfRule type="cellIs" dxfId="335" priority="324" operator="equal">
      <formula>"Cancelado"</formula>
    </cfRule>
  </conditionalFormatting>
  <conditionalFormatting sqref="J148">
    <cfRule type="cellIs" dxfId="334" priority="322" operator="equal">
      <formula>"Não importado"</formula>
    </cfRule>
    <cfRule type="cellIs" dxfId="333" priority="323" operator="equal">
      <formula>"Importado"</formula>
    </cfRule>
  </conditionalFormatting>
  <conditionalFormatting sqref="J145">
    <cfRule type="cellIs" dxfId="332" priority="318" operator="equal">
      <formula>"Cancelado"</formula>
    </cfRule>
  </conditionalFormatting>
  <conditionalFormatting sqref="J145">
    <cfRule type="cellIs" dxfId="331" priority="313" operator="equal">
      <formula>"Não importado"</formula>
    </cfRule>
    <cfRule type="cellIs" dxfId="330" priority="314" operator="equal">
      <formula>"Importado"</formula>
    </cfRule>
  </conditionalFormatting>
  <conditionalFormatting sqref="L145">
    <cfRule type="cellIs" dxfId="329" priority="311" operator="equal">
      <formula>"AUTOMATIZADA"</formula>
    </cfRule>
    <cfRule type="cellIs" dxfId="328" priority="312" operator="equal">
      <formula>"MANUAL"</formula>
    </cfRule>
  </conditionalFormatting>
  <conditionalFormatting sqref="K145">
    <cfRule type="cellIs" dxfId="327" priority="308" operator="equal">
      <formula>"Automatizar"</formula>
    </cfRule>
    <cfRule type="cellIs" dxfId="326" priority="309" operator="equal">
      <formula>"Não Automatizado"</formula>
    </cfRule>
    <cfRule type="cellIs" dxfId="325" priority="310" operator="equal">
      <formula>"Automatizado"</formula>
    </cfRule>
  </conditionalFormatting>
  <conditionalFormatting sqref="K145">
    <cfRule type="cellIs" dxfId="324" priority="307" operator="equal">
      <formula>"Não Automatizável"</formula>
    </cfRule>
  </conditionalFormatting>
  <conditionalFormatting sqref="L144">
    <cfRule type="cellIs" dxfId="323" priority="305" operator="equal">
      <formula>"AUTOMATIZADA"</formula>
    </cfRule>
    <cfRule type="cellIs" dxfId="322" priority="306" operator="equal">
      <formula>"MANUAL"</formula>
    </cfRule>
  </conditionalFormatting>
  <conditionalFormatting sqref="K144">
    <cfRule type="cellIs" dxfId="321" priority="302" operator="equal">
      <formula>"Automatizar"</formula>
    </cfRule>
    <cfRule type="cellIs" dxfId="320" priority="303" operator="equal">
      <formula>"Não Automatizado"</formula>
    </cfRule>
    <cfRule type="cellIs" dxfId="319" priority="304" operator="equal">
      <formula>"Automatizado"</formula>
    </cfRule>
  </conditionalFormatting>
  <conditionalFormatting sqref="K144">
    <cfRule type="cellIs" dxfId="318" priority="301" operator="equal">
      <formula>"Não Automatizável"</formula>
    </cfRule>
  </conditionalFormatting>
  <conditionalFormatting sqref="J144">
    <cfRule type="cellIs" dxfId="317" priority="300" operator="equal">
      <formula>"Cancelado"</formula>
    </cfRule>
  </conditionalFormatting>
  <conditionalFormatting sqref="J144">
    <cfRule type="cellIs" dxfId="316" priority="298" operator="equal">
      <formula>"Não importado"</formula>
    </cfRule>
    <cfRule type="cellIs" dxfId="315" priority="299" operator="equal">
      <formula>"Importado"</formula>
    </cfRule>
  </conditionalFormatting>
  <conditionalFormatting sqref="I151">
    <cfRule type="cellIs" dxfId="314" priority="295" operator="equal">
      <formula>"Schema"</formula>
    </cfRule>
    <cfRule type="cellIs" dxfId="313" priority="296" operator="equal">
      <formula>"Falha"</formula>
    </cfRule>
    <cfRule type="cellIs" dxfId="312" priority="297" operator="equal">
      <formula>"Sucesso"</formula>
    </cfRule>
  </conditionalFormatting>
  <conditionalFormatting sqref="H151">
    <cfRule type="cellIs" dxfId="311" priority="292" operator="equal">
      <formula>"Lowest"</formula>
    </cfRule>
    <cfRule type="cellIs" dxfId="310" priority="293" operator="equal">
      <formula>"Medium"</formula>
    </cfRule>
    <cfRule type="cellIs" dxfId="309" priority="294" operator="equal">
      <formula>"Highest"</formula>
    </cfRule>
  </conditionalFormatting>
  <conditionalFormatting sqref="L151">
    <cfRule type="cellIs" dxfId="308" priority="290" operator="equal">
      <formula>"AUTOMATIZADA"</formula>
    </cfRule>
    <cfRule type="cellIs" dxfId="307" priority="291" operator="equal">
      <formula>"MANUAL"</formula>
    </cfRule>
  </conditionalFormatting>
  <conditionalFormatting sqref="K151">
    <cfRule type="cellIs" dxfId="306" priority="287" operator="equal">
      <formula>"Automatizar"</formula>
    </cfRule>
    <cfRule type="cellIs" dxfId="305" priority="288" operator="equal">
      <formula>"Não Automatizado"</formula>
    </cfRule>
    <cfRule type="cellIs" dxfId="304" priority="289" operator="equal">
      <formula>"Automatizado"</formula>
    </cfRule>
  </conditionalFormatting>
  <conditionalFormatting sqref="K151">
    <cfRule type="cellIs" dxfId="303" priority="286" operator="equal">
      <formula>"Não Automatizável"</formula>
    </cfRule>
  </conditionalFormatting>
  <conditionalFormatting sqref="J151">
    <cfRule type="cellIs" dxfId="302" priority="285" operator="equal">
      <formula>"Cancelado"</formula>
    </cfRule>
  </conditionalFormatting>
  <conditionalFormatting sqref="J151">
    <cfRule type="cellIs" dxfId="301" priority="283" operator="equal">
      <formula>"Não importado"</formula>
    </cfRule>
    <cfRule type="cellIs" dxfId="300" priority="284" operator="equal">
      <formula>"Importado"</formula>
    </cfRule>
  </conditionalFormatting>
  <conditionalFormatting sqref="L152">
    <cfRule type="cellIs" dxfId="299" priority="227" operator="equal">
      <formula>"AUTOMATIZADA"</formula>
    </cfRule>
    <cfRule type="cellIs" dxfId="298" priority="228" operator="equal">
      <formula>"MANUAL"</formula>
    </cfRule>
  </conditionalFormatting>
  <conditionalFormatting sqref="K152">
    <cfRule type="cellIs" dxfId="297" priority="224" operator="equal">
      <formula>"Automatizar"</formula>
    </cfRule>
    <cfRule type="cellIs" dxfId="296" priority="225" operator="equal">
      <formula>"Não Automatizado"</formula>
    </cfRule>
    <cfRule type="cellIs" dxfId="295" priority="226" operator="equal">
      <formula>"Automatizado"</formula>
    </cfRule>
  </conditionalFormatting>
  <conditionalFormatting sqref="K152">
    <cfRule type="cellIs" dxfId="294" priority="223" operator="equal">
      <formula>"Não Automatizável"</formula>
    </cfRule>
  </conditionalFormatting>
  <conditionalFormatting sqref="J153:J169">
    <cfRule type="cellIs" dxfId="293" priority="222" operator="equal">
      <formula>"Cancelado"</formula>
    </cfRule>
  </conditionalFormatting>
  <conditionalFormatting sqref="J153:J169">
    <cfRule type="cellIs" dxfId="292" priority="220" operator="equal">
      <formula>"Não importado"</formula>
    </cfRule>
    <cfRule type="cellIs" dxfId="291" priority="221" operator="equal">
      <formula>"Importado"</formula>
    </cfRule>
  </conditionalFormatting>
  <conditionalFormatting sqref="L153:L169">
    <cfRule type="cellIs" dxfId="290" priority="218" operator="equal">
      <formula>"AUTOMATIZADA"</formula>
    </cfRule>
    <cfRule type="cellIs" dxfId="289" priority="219" operator="equal">
      <formula>"MANUAL"</formula>
    </cfRule>
  </conditionalFormatting>
  <conditionalFormatting sqref="K153:K169">
    <cfRule type="cellIs" dxfId="288" priority="215" operator="equal">
      <formula>"Automatizar"</formula>
    </cfRule>
    <cfRule type="cellIs" dxfId="287" priority="216" operator="equal">
      <formula>"Não Automatizado"</formula>
    </cfRule>
    <cfRule type="cellIs" dxfId="286" priority="217" operator="equal">
      <formula>"Automatizado"</formula>
    </cfRule>
  </conditionalFormatting>
  <conditionalFormatting sqref="K153:K169">
    <cfRule type="cellIs" dxfId="285" priority="214" operator="equal">
      <formula>"Não Automatizável"</formula>
    </cfRule>
  </conditionalFormatting>
  <conditionalFormatting sqref="L170">
    <cfRule type="cellIs" dxfId="284" priority="212" operator="equal">
      <formula>"AUTOMATIZADA"</formula>
    </cfRule>
    <cfRule type="cellIs" dxfId="283" priority="213" operator="equal">
      <formula>"MANUAL"</formula>
    </cfRule>
  </conditionalFormatting>
  <conditionalFormatting sqref="K170">
    <cfRule type="cellIs" dxfId="282" priority="209" operator="equal">
      <formula>"Automatizar"</formula>
    </cfRule>
    <cfRule type="cellIs" dxfId="281" priority="210" operator="equal">
      <formula>"Não Automatizado"</formula>
    </cfRule>
    <cfRule type="cellIs" dxfId="280" priority="211" operator="equal">
      <formula>"Automatizado"</formula>
    </cfRule>
  </conditionalFormatting>
  <conditionalFormatting sqref="K170">
    <cfRule type="cellIs" dxfId="279" priority="208" operator="equal">
      <formula>"Não Automatizável"</formula>
    </cfRule>
  </conditionalFormatting>
  <conditionalFormatting sqref="L171">
    <cfRule type="cellIs" dxfId="278" priority="206" operator="equal">
      <formula>"AUTOMATIZADA"</formula>
    </cfRule>
    <cfRule type="cellIs" dxfId="277" priority="207" operator="equal">
      <formula>"MANUAL"</formula>
    </cfRule>
  </conditionalFormatting>
  <conditionalFormatting sqref="K171">
    <cfRule type="cellIs" dxfId="276" priority="203" operator="equal">
      <formula>"Automatizar"</formula>
    </cfRule>
    <cfRule type="cellIs" dxfId="275" priority="204" operator="equal">
      <formula>"Não Automatizado"</formula>
    </cfRule>
    <cfRule type="cellIs" dxfId="274" priority="205" operator="equal">
      <formula>"Automatizado"</formula>
    </cfRule>
  </conditionalFormatting>
  <conditionalFormatting sqref="K171">
    <cfRule type="cellIs" dxfId="273" priority="202" operator="equal">
      <formula>"Não Automatizável"</formula>
    </cfRule>
  </conditionalFormatting>
  <conditionalFormatting sqref="J191:J203">
    <cfRule type="cellIs" dxfId="272" priority="195" operator="equal">
      <formula>"Cancelado"</formula>
    </cfRule>
  </conditionalFormatting>
  <conditionalFormatting sqref="J191:J203">
    <cfRule type="cellIs" dxfId="271" priority="193" operator="equal">
      <formula>"Não importado"</formula>
    </cfRule>
    <cfRule type="cellIs" dxfId="270" priority="194" operator="equal">
      <formula>"Importado"</formula>
    </cfRule>
  </conditionalFormatting>
  <conditionalFormatting sqref="L191:L203">
    <cfRule type="cellIs" dxfId="269" priority="191" operator="equal">
      <formula>"AUTOMATIZADA"</formula>
    </cfRule>
    <cfRule type="cellIs" dxfId="268" priority="192" operator="equal">
      <formula>"MANUAL"</formula>
    </cfRule>
  </conditionalFormatting>
  <conditionalFormatting sqref="K191:K203">
    <cfRule type="cellIs" dxfId="267" priority="188" operator="equal">
      <formula>"Automatizar"</formula>
    </cfRule>
    <cfRule type="cellIs" dxfId="266" priority="189" operator="equal">
      <formula>"Não Automatizado"</formula>
    </cfRule>
    <cfRule type="cellIs" dxfId="265" priority="190" operator="equal">
      <formula>"Automatizado"</formula>
    </cfRule>
  </conditionalFormatting>
  <conditionalFormatting sqref="K191:K203">
    <cfRule type="cellIs" dxfId="264" priority="187" operator="equal">
      <formula>"Não Automatizável"</formula>
    </cfRule>
  </conditionalFormatting>
  <conditionalFormatting sqref="J204:J210">
    <cfRule type="cellIs" dxfId="263" priority="186" operator="equal">
      <formula>"Cancelado"</formula>
    </cfRule>
  </conditionalFormatting>
  <conditionalFormatting sqref="J204:J210">
    <cfRule type="cellIs" dxfId="262" priority="184" operator="equal">
      <formula>"Não importado"</formula>
    </cfRule>
    <cfRule type="cellIs" dxfId="261" priority="185" operator="equal">
      <formula>"Importado"</formula>
    </cfRule>
  </conditionalFormatting>
  <conditionalFormatting sqref="L204:L210">
    <cfRule type="cellIs" dxfId="260" priority="182" operator="equal">
      <formula>"AUTOMATIZADA"</formula>
    </cfRule>
    <cfRule type="cellIs" dxfId="259" priority="183" operator="equal">
      <formula>"MANUAL"</formula>
    </cfRule>
  </conditionalFormatting>
  <conditionalFormatting sqref="K204:K210">
    <cfRule type="cellIs" dxfId="258" priority="179" operator="equal">
      <formula>"Automatizar"</formula>
    </cfRule>
    <cfRule type="cellIs" dxfId="257" priority="180" operator="equal">
      <formula>"Não Automatizado"</formula>
    </cfRule>
    <cfRule type="cellIs" dxfId="256" priority="181" operator="equal">
      <formula>"Automatizado"</formula>
    </cfRule>
  </conditionalFormatting>
  <conditionalFormatting sqref="K204:K210">
    <cfRule type="cellIs" dxfId="255" priority="178" operator="equal">
      <formula>"Não Automatizável"</formula>
    </cfRule>
  </conditionalFormatting>
  <conditionalFormatting sqref="J211:J217">
    <cfRule type="cellIs" dxfId="254" priority="177" operator="equal">
      <formula>"Cancelado"</formula>
    </cfRule>
  </conditionalFormatting>
  <conditionalFormatting sqref="J211:J217">
    <cfRule type="cellIs" dxfId="253" priority="175" operator="equal">
      <formula>"Não importado"</formula>
    </cfRule>
    <cfRule type="cellIs" dxfId="252" priority="176" operator="equal">
      <formula>"Importado"</formula>
    </cfRule>
  </conditionalFormatting>
  <conditionalFormatting sqref="L211:L217">
    <cfRule type="cellIs" dxfId="251" priority="173" operator="equal">
      <formula>"AUTOMATIZADA"</formula>
    </cfRule>
    <cfRule type="cellIs" dxfId="250" priority="174" operator="equal">
      <formula>"MANUAL"</formula>
    </cfRule>
  </conditionalFormatting>
  <conditionalFormatting sqref="K211:K217">
    <cfRule type="cellIs" dxfId="249" priority="170" operator="equal">
      <formula>"Automatizar"</formula>
    </cfRule>
    <cfRule type="cellIs" dxfId="248" priority="171" operator="equal">
      <formula>"Não Automatizado"</formula>
    </cfRule>
    <cfRule type="cellIs" dxfId="247" priority="172" operator="equal">
      <formula>"Automatizado"</formula>
    </cfRule>
  </conditionalFormatting>
  <conditionalFormatting sqref="K211:K217">
    <cfRule type="cellIs" dxfId="246" priority="169" operator="equal">
      <formula>"Não Automatizável"</formula>
    </cfRule>
  </conditionalFormatting>
  <conditionalFormatting sqref="J218:J230">
    <cfRule type="cellIs" dxfId="245" priority="168" operator="equal">
      <formula>"Cancelado"</formula>
    </cfRule>
  </conditionalFormatting>
  <conditionalFormatting sqref="J218:J230">
    <cfRule type="cellIs" dxfId="244" priority="166" operator="equal">
      <formula>"Não importado"</formula>
    </cfRule>
    <cfRule type="cellIs" dxfId="243" priority="167" operator="equal">
      <formula>"Importado"</formula>
    </cfRule>
  </conditionalFormatting>
  <conditionalFormatting sqref="L218:L230">
    <cfRule type="cellIs" dxfId="242" priority="164" operator="equal">
      <formula>"AUTOMATIZADA"</formula>
    </cfRule>
    <cfRule type="cellIs" dxfId="241" priority="165" operator="equal">
      <formula>"MANUAL"</formula>
    </cfRule>
  </conditionalFormatting>
  <conditionalFormatting sqref="K218:K230">
    <cfRule type="cellIs" dxfId="240" priority="161" operator="equal">
      <formula>"Automatizar"</formula>
    </cfRule>
    <cfRule type="cellIs" dxfId="239" priority="162" operator="equal">
      <formula>"Não Automatizado"</formula>
    </cfRule>
    <cfRule type="cellIs" dxfId="238" priority="163" operator="equal">
      <formula>"Automatizado"</formula>
    </cfRule>
  </conditionalFormatting>
  <conditionalFormatting sqref="K218:K230">
    <cfRule type="cellIs" dxfId="237" priority="160" operator="equal">
      <formula>"Não Automatizável"</formula>
    </cfRule>
  </conditionalFormatting>
  <conditionalFormatting sqref="J231:J235">
    <cfRule type="cellIs" dxfId="236" priority="159" operator="equal">
      <formula>"Cancelado"</formula>
    </cfRule>
  </conditionalFormatting>
  <conditionalFormatting sqref="J231:J235">
    <cfRule type="cellIs" dxfId="235" priority="157" operator="equal">
      <formula>"Não importado"</formula>
    </cfRule>
    <cfRule type="cellIs" dxfId="234" priority="158" operator="equal">
      <formula>"Importado"</formula>
    </cfRule>
  </conditionalFormatting>
  <conditionalFormatting sqref="L231:L235">
    <cfRule type="cellIs" dxfId="233" priority="155" operator="equal">
      <formula>"AUTOMATIZADA"</formula>
    </cfRule>
    <cfRule type="cellIs" dxfId="232" priority="156" operator="equal">
      <formula>"MANUAL"</formula>
    </cfRule>
  </conditionalFormatting>
  <conditionalFormatting sqref="K231:K235">
    <cfRule type="cellIs" dxfId="231" priority="152" operator="equal">
      <formula>"Automatizar"</formula>
    </cfRule>
    <cfRule type="cellIs" dxfId="230" priority="153" operator="equal">
      <formula>"Não Automatizado"</formula>
    </cfRule>
    <cfRule type="cellIs" dxfId="229" priority="154" operator="equal">
      <formula>"Automatizado"</formula>
    </cfRule>
  </conditionalFormatting>
  <conditionalFormatting sqref="K231:K235">
    <cfRule type="cellIs" dxfId="228" priority="151" operator="equal">
      <formula>"Não Automatizável"</formula>
    </cfRule>
  </conditionalFormatting>
  <conditionalFormatting sqref="J236:J239">
    <cfRule type="cellIs" dxfId="227" priority="150" operator="equal">
      <formula>"Cancelado"</formula>
    </cfRule>
  </conditionalFormatting>
  <conditionalFormatting sqref="J236:J239">
    <cfRule type="cellIs" dxfId="226" priority="148" operator="equal">
      <formula>"Não importado"</formula>
    </cfRule>
    <cfRule type="cellIs" dxfId="225" priority="149" operator="equal">
      <formula>"Importado"</formula>
    </cfRule>
  </conditionalFormatting>
  <conditionalFormatting sqref="L236:L239">
    <cfRule type="cellIs" dxfId="224" priority="146" operator="equal">
      <formula>"AUTOMATIZADA"</formula>
    </cfRule>
    <cfRule type="cellIs" dxfId="223" priority="147" operator="equal">
      <formula>"MANUAL"</formula>
    </cfRule>
  </conditionalFormatting>
  <conditionalFormatting sqref="K236:K239">
    <cfRule type="cellIs" dxfId="222" priority="143" operator="equal">
      <formula>"Automatizar"</formula>
    </cfRule>
    <cfRule type="cellIs" dxfId="221" priority="144" operator="equal">
      <formula>"Não Automatizado"</formula>
    </cfRule>
    <cfRule type="cellIs" dxfId="220" priority="145" operator="equal">
      <formula>"Automatizado"</formula>
    </cfRule>
  </conditionalFormatting>
  <conditionalFormatting sqref="K236:K239">
    <cfRule type="cellIs" dxfId="219" priority="142" operator="equal">
      <formula>"Não Automatizável"</formula>
    </cfRule>
  </conditionalFormatting>
  <conditionalFormatting sqref="J240:J243">
    <cfRule type="cellIs" dxfId="218" priority="141" operator="equal">
      <formula>"Cancelado"</formula>
    </cfRule>
  </conditionalFormatting>
  <conditionalFormatting sqref="J240:J243">
    <cfRule type="cellIs" dxfId="217" priority="139" operator="equal">
      <formula>"Não importado"</formula>
    </cfRule>
    <cfRule type="cellIs" dxfId="216" priority="140" operator="equal">
      <formula>"Importado"</formula>
    </cfRule>
  </conditionalFormatting>
  <conditionalFormatting sqref="L240:L243">
    <cfRule type="cellIs" dxfId="215" priority="137" operator="equal">
      <formula>"AUTOMATIZADA"</formula>
    </cfRule>
    <cfRule type="cellIs" dxfId="214" priority="138" operator="equal">
      <formula>"MANUAL"</formula>
    </cfRule>
  </conditionalFormatting>
  <conditionalFormatting sqref="K240:K243">
    <cfRule type="cellIs" dxfId="213" priority="134" operator="equal">
      <formula>"Automatizar"</formula>
    </cfRule>
    <cfRule type="cellIs" dxfId="212" priority="135" operator="equal">
      <formula>"Não Automatizado"</formula>
    </cfRule>
    <cfRule type="cellIs" dxfId="211" priority="136" operator="equal">
      <formula>"Automatizado"</formula>
    </cfRule>
  </conditionalFormatting>
  <conditionalFormatting sqref="K240:K243">
    <cfRule type="cellIs" dxfId="210" priority="133" operator="equal">
      <formula>"Não Automatizável"</formula>
    </cfRule>
  </conditionalFormatting>
  <conditionalFormatting sqref="J244:J245">
    <cfRule type="cellIs" dxfId="209" priority="132" operator="equal">
      <formula>"Cancelado"</formula>
    </cfRule>
  </conditionalFormatting>
  <conditionalFormatting sqref="J244:J245">
    <cfRule type="cellIs" dxfId="208" priority="130" operator="equal">
      <formula>"Não importado"</formula>
    </cfRule>
    <cfRule type="cellIs" dxfId="207" priority="131" operator="equal">
      <formula>"Importado"</formula>
    </cfRule>
  </conditionalFormatting>
  <conditionalFormatting sqref="L244:L245">
    <cfRule type="cellIs" dxfId="206" priority="128" operator="equal">
      <formula>"AUTOMATIZADA"</formula>
    </cfRule>
    <cfRule type="cellIs" dxfId="205" priority="129" operator="equal">
      <formula>"MANUAL"</formula>
    </cfRule>
  </conditionalFormatting>
  <conditionalFormatting sqref="K244:K245">
    <cfRule type="cellIs" dxfId="204" priority="125" operator="equal">
      <formula>"Automatizar"</formula>
    </cfRule>
    <cfRule type="cellIs" dxfId="203" priority="126" operator="equal">
      <formula>"Não Automatizado"</formula>
    </cfRule>
    <cfRule type="cellIs" dxfId="202" priority="127" operator="equal">
      <formula>"Automatizado"</formula>
    </cfRule>
  </conditionalFormatting>
  <conditionalFormatting sqref="K244:K245">
    <cfRule type="cellIs" dxfId="201" priority="124" operator="equal">
      <formula>"Não Automatizável"</formula>
    </cfRule>
  </conditionalFormatting>
  <conditionalFormatting sqref="J246:J258">
    <cfRule type="cellIs" dxfId="200" priority="123" operator="equal">
      <formula>"Cancelado"</formula>
    </cfRule>
  </conditionalFormatting>
  <conditionalFormatting sqref="J246:J258">
    <cfRule type="cellIs" dxfId="199" priority="121" operator="equal">
      <formula>"Não importado"</formula>
    </cfRule>
    <cfRule type="cellIs" dxfId="198" priority="122" operator="equal">
      <formula>"Importado"</formula>
    </cfRule>
  </conditionalFormatting>
  <conditionalFormatting sqref="L246:L258">
    <cfRule type="cellIs" dxfId="197" priority="119" operator="equal">
      <formula>"AUTOMATIZADA"</formula>
    </cfRule>
    <cfRule type="cellIs" dxfId="196" priority="120" operator="equal">
      <formula>"MANUAL"</formula>
    </cfRule>
  </conditionalFormatting>
  <conditionalFormatting sqref="K246:K258">
    <cfRule type="cellIs" dxfId="195" priority="116" operator="equal">
      <formula>"Automatizar"</formula>
    </cfRule>
    <cfRule type="cellIs" dxfId="194" priority="117" operator="equal">
      <formula>"Não Automatizado"</formula>
    </cfRule>
    <cfRule type="cellIs" dxfId="193" priority="118" operator="equal">
      <formula>"Automatizado"</formula>
    </cfRule>
  </conditionalFormatting>
  <conditionalFormatting sqref="K246:K258">
    <cfRule type="cellIs" dxfId="192" priority="115" operator="equal">
      <formula>"Não Automatizável"</formula>
    </cfRule>
  </conditionalFormatting>
  <conditionalFormatting sqref="I13">
    <cfRule type="cellIs" dxfId="191" priority="112" operator="equal">
      <formula>"Schema"</formula>
    </cfRule>
    <cfRule type="cellIs" dxfId="190" priority="113" operator="equal">
      <formula>"Falha"</formula>
    </cfRule>
    <cfRule type="cellIs" dxfId="189" priority="114" operator="equal">
      <formula>"Sucesso"</formula>
    </cfRule>
  </conditionalFormatting>
  <conditionalFormatting sqref="H13">
    <cfRule type="cellIs" dxfId="188" priority="109" operator="equal">
      <formula>"Lowest"</formula>
    </cfRule>
    <cfRule type="cellIs" dxfId="187" priority="110" operator="equal">
      <formula>"Medium"</formula>
    </cfRule>
    <cfRule type="cellIs" dxfId="186" priority="111" operator="equal">
      <formula>"Highest"</formula>
    </cfRule>
  </conditionalFormatting>
  <conditionalFormatting sqref="K13">
    <cfRule type="cellIs" dxfId="185" priority="106" operator="equal">
      <formula>"Automatizar"</formula>
    </cfRule>
    <cfRule type="cellIs" dxfId="184" priority="107" operator="equal">
      <formula>"Não Automatizado"</formula>
    </cfRule>
    <cfRule type="cellIs" dxfId="183" priority="108" operator="equal">
      <formula>"Automatizado"</formula>
    </cfRule>
  </conditionalFormatting>
  <conditionalFormatting sqref="K13">
    <cfRule type="cellIs" dxfId="182" priority="105" operator="equal">
      <formula>"Não Automatizável"</formula>
    </cfRule>
  </conditionalFormatting>
  <conditionalFormatting sqref="L13">
    <cfRule type="cellIs" dxfId="181" priority="103" operator="equal">
      <formula>"AUTOMATIZADA"</formula>
    </cfRule>
    <cfRule type="cellIs" dxfId="180" priority="104" operator="equal">
      <formula>"MANUAL"</formula>
    </cfRule>
  </conditionalFormatting>
  <conditionalFormatting sqref="J78">
    <cfRule type="cellIs" dxfId="179" priority="99" operator="equal">
      <formula>"Cancelado"</formula>
    </cfRule>
  </conditionalFormatting>
  <conditionalFormatting sqref="J78">
    <cfRule type="cellIs" dxfId="178" priority="97" operator="equal">
      <formula>"Não importado"</formula>
    </cfRule>
    <cfRule type="cellIs" dxfId="177" priority="98" operator="equal">
      <formula>"Importado"</formula>
    </cfRule>
  </conditionalFormatting>
  <conditionalFormatting sqref="J5:J77">
    <cfRule type="cellIs" dxfId="176" priority="96" operator="equal">
      <formula>"Cancelado"</formula>
    </cfRule>
  </conditionalFormatting>
  <conditionalFormatting sqref="J5:J77">
    <cfRule type="cellIs" dxfId="175" priority="94" operator="equal">
      <formula>"Não importado"</formula>
    </cfRule>
    <cfRule type="cellIs" dxfId="174" priority="95" operator="equal">
      <formula>"Importado"</formula>
    </cfRule>
  </conditionalFormatting>
  <conditionalFormatting sqref="L260:L261">
    <cfRule type="cellIs" dxfId="173" priority="92" operator="equal">
      <formula>"AUTOMATIZADA"</formula>
    </cfRule>
    <cfRule type="cellIs" dxfId="172" priority="93" operator="equal">
      <formula>"MANUAL"</formula>
    </cfRule>
  </conditionalFormatting>
  <conditionalFormatting sqref="K260:K261">
    <cfRule type="cellIs" dxfId="171" priority="89" operator="equal">
      <formula>"Automatizar"</formula>
    </cfRule>
    <cfRule type="cellIs" dxfId="170" priority="90" operator="equal">
      <formula>"Não Automatizado"</formula>
    </cfRule>
    <cfRule type="cellIs" dxfId="169" priority="91" operator="equal">
      <formula>"Automatizado"</formula>
    </cfRule>
  </conditionalFormatting>
  <conditionalFormatting sqref="K260:K261">
    <cfRule type="cellIs" dxfId="168" priority="88" operator="equal">
      <formula>"Não Automatizável"</formula>
    </cfRule>
  </conditionalFormatting>
  <conditionalFormatting sqref="J262">
    <cfRule type="cellIs" dxfId="167" priority="87" operator="equal">
      <formula>"Cancelado"</formula>
    </cfRule>
  </conditionalFormatting>
  <conditionalFormatting sqref="J262">
    <cfRule type="cellIs" dxfId="166" priority="85" operator="equal">
      <formula>"Não importado"</formula>
    </cfRule>
    <cfRule type="cellIs" dxfId="165" priority="86" operator="equal">
      <formula>"Importado"</formula>
    </cfRule>
  </conditionalFormatting>
  <conditionalFormatting sqref="L262">
    <cfRule type="cellIs" dxfId="164" priority="83" operator="equal">
      <formula>"AUTOMATIZADA"</formula>
    </cfRule>
    <cfRule type="cellIs" dxfId="163" priority="84" operator="equal">
      <formula>"MANUAL"</formula>
    </cfRule>
  </conditionalFormatting>
  <conditionalFormatting sqref="K262">
    <cfRule type="cellIs" dxfId="162" priority="80" operator="equal">
      <formula>"Automatizar"</formula>
    </cfRule>
    <cfRule type="cellIs" dxfId="161" priority="81" operator="equal">
      <formula>"Não Automatizado"</formula>
    </cfRule>
    <cfRule type="cellIs" dxfId="160" priority="82" operator="equal">
      <formula>"Automatizado"</formula>
    </cfRule>
  </conditionalFormatting>
  <conditionalFormatting sqref="K262">
    <cfRule type="cellIs" dxfId="159" priority="79" operator="equal">
      <formula>"Não Automatizável"</formula>
    </cfRule>
  </conditionalFormatting>
  <conditionalFormatting sqref="I263">
    <cfRule type="cellIs" dxfId="158" priority="76" operator="equal">
      <formula>"Schema"</formula>
    </cfRule>
    <cfRule type="cellIs" dxfId="157" priority="77" operator="equal">
      <formula>"Falha"</formula>
    </cfRule>
    <cfRule type="cellIs" dxfId="156" priority="78" operator="equal">
      <formula>"Sucesso"</formula>
    </cfRule>
  </conditionalFormatting>
  <conditionalFormatting sqref="H263">
    <cfRule type="cellIs" dxfId="155" priority="73" operator="equal">
      <formula>"Lowest"</formula>
    </cfRule>
    <cfRule type="cellIs" dxfId="154" priority="74" operator="equal">
      <formula>"Medium"</formula>
    </cfRule>
    <cfRule type="cellIs" dxfId="153" priority="75" operator="equal">
      <formula>"Highest"</formula>
    </cfRule>
  </conditionalFormatting>
  <conditionalFormatting sqref="K263">
    <cfRule type="cellIs" dxfId="152" priority="70" operator="equal">
      <formula>"Automatizar"</formula>
    </cfRule>
    <cfRule type="cellIs" dxfId="151" priority="71" operator="equal">
      <formula>"Não Automatizado"</formula>
    </cfRule>
    <cfRule type="cellIs" dxfId="150" priority="72" operator="equal">
      <formula>"Automatizado"</formula>
    </cfRule>
  </conditionalFormatting>
  <conditionalFormatting sqref="K263">
    <cfRule type="cellIs" dxfId="149" priority="69" operator="equal">
      <formula>"Não Automatizável"</formula>
    </cfRule>
  </conditionalFormatting>
  <conditionalFormatting sqref="L263">
    <cfRule type="cellIs" dxfId="148" priority="67" operator="equal">
      <formula>"AUTOMATIZADA"</formula>
    </cfRule>
    <cfRule type="cellIs" dxfId="147" priority="68" operator="equal">
      <formula>"MANUAL"</formula>
    </cfRule>
  </conditionalFormatting>
  <conditionalFormatting sqref="J263">
    <cfRule type="cellIs" dxfId="146" priority="66" operator="equal">
      <formula>"Cancelado"</formula>
    </cfRule>
  </conditionalFormatting>
  <conditionalFormatting sqref="J263">
    <cfRule type="cellIs" dxfId="145" priority="64" operator="equal">
      <formula>"Não importado"</formula>
    </cfRule>
    <cfRule type="cellIs" dxfId="144" priority="65" operator="equal">
      <formula>"Importado"</formula>
    </cfRule>
  </conditionalFormatting>
  <conditionalFormatting sqref="K264:K285 K436:K441">
    <cfRule type="cellIs" dxfId="143" priority="61" operator="equal">
      <formula>"Automatizar"</formula>
    </cfRule>
    <cfRule type="cellIs" dxfId="142" priority="62" operator="equal">
      <formula>"Não Automatizado"</formula>
    </cfRule>
    <cfRule type="cellIs" dxfId="141" priority="63" operator="equal">
      <formula>"Automatizado"</formula>
    </cfRule>
  </conditionalFormatting>
  <conditionalFormatting sqref="K264:K285 K436:K441">
    <cfRule type="cellIs" dxfId="140" priority="60" operator="equal">
      <formula>"Não Automatizável"</formula>
    </cfRule>
  </conditionalFormatting>
  <conditionalFormatting sqref="L264:L285 L436:L441">
    <cfRule type="cellIs" dxfId="139" priority="58" operator="equal">
      <formula>"AUTOMATIZADA"</formula>
    </cfRule>
    <cfRule type="cellIs" dxfId="138" priority="59" operator="equal">
      <formula>"MANUAL"</formula>
    </cfRule>
  </conditionalFormatting>
  <conditionalFormatting sqref="J264:J285 J436:J441">
    <cfRule type="cellIs" dxfId="137" priority="57" operator="equal">
      <formula>"Cancelado"</formula>
    </cfRule>
  </conditionalFormatting>
  <conditionalFormatting sqref="J264:J285 J436:J441">
    <cfRule type="cellIs" dxfId="136" priority="55" operator="equal">
      <formula>"Não importado"</formula>
    </cfRule>
    <cfRule type="cellIs" dxfId="135" priority="56" operator="equal">
      <formula>"Importado"</formula>
    </cfRule>
  </conditionalFormatting>
  <conditionalFormatting sqref="K286:K332">
    <cfRule type="cellIs" dxfId="134" priority="52" operator="equal">
      <formula>"Automatizar"</formula>
    </cfRule>
    <cfRule type="cellIs" dxfId="133" priority="53" operator="equal">
      <formula>"Não Automatizado"</formula>
    </cfRule>
    <cfRule type="cellIs" dxfId="132" priority="54" operator="equal">
      <formula>"Automatizado"</formula>
    </cfRule>
  </conditionalFormatting>
  <conditionalFormatting sqref="K286:K332">
    <cfRule type="cellIs" dxfId="131" priority="51" operator="equal">
      <formula>"Não Automatizável"</formula>
    </cfRule>
  </conditionalFormatting>
  <conditionalFormatting sqref="L286:L332">
    <cfRule type="cellIs" dxfId="130" priority="49" operator="equal">
      <formula>"AUTOMATIZADA"</formula>
    </cfRule>
    <cfRule type="cellIs" dxfId="129" priority="50" operator="equal">
      <formula>"MANUAL"</formula>
    </cfRule>
  </conditionalFormatting>
  <conditionalFormatting sqref="J286:J332">
    <cfRule type="cellIs" dxfId="128" priority="48" operator="equal">
      <formula>"Cancelado"</formula>
    </cfRule>
  </conditionalFormatting>
  <conditionalFormatting sqref="J286:J332">
    <cfRule type="cellIs" dxfId="127" priority="46" operator="equal">
      <formula>"Não importado"</formula>
    </cfRule>
    <cfRule type="cellIs" dxfId="126" priority="47" operator="equal">
      <formula>"Importado"</formula>
    </cfRule>
  </conditionalFormatting>
  <conditionalFormatting sqref="H333:H377">
    <cfRule type="cellIs" dxfId="125" priority="43" operator="equal">
      <formula>"Lowest"</formula>
    </cfRule>
    <cfRule type="cellIs" dxfId="124" priority="44" operator="equal">
      <formula>"Medium"</formula>
    </cfRule>
    <cfRule type="cellIs" dxfId="123" priority="45" operator="equal">
      <formula>"Highest"</formula>
    </cfRule>
  </conditionalFormatting>
  <conditionalFormatting sqref="K333:K377">
    <cfRule type="cellIs" dxfId="122" priority="40" operator="equal">
      <formula>"Automatizar"</formula>
    </cfRule>
    <cfRule type="cellIs" dxfId="121" priority="41" operator="equal">
      <formula>"Não Automatizado"</formula>
    </cfRule>
    <cfRule type="cellIs" dxfId="120" priority="42" operator="equal">
      <formula>"Automatizado"</formula>
    </cfRule>
  </conditionalFormatting>
  <conditionalFormatting sqref="K333:K377">
    <cfRule type="cellIs" dxfId="119" priority="39" operator="equal">
      <formula>"Não Automatizável"</formula>
    </cfRule>
  </conditionalFormatting>
  <conditionalFormatting sqref="L333:L377">
    <cfRule type="cellIs" dxfId="118" priority="37" operator="equal">
      <formula>"AUTOMATIZADA"</formula>
    </cfRule>
    <cfRule type="cellIs" dxfId="117" priority="38" operator="equal">
      <formula>"MANUAL"</formula>
    </cfRule>
  </conditionalFormatting>
  <conditionalFormatting sqref="J333:J377">
    <cfRule type="cellIs" dxfId="116" priority="36" operator="equal">
      <formula>"Cancelado"</formula>
    </cfRule>
  </conditionalFormatting>
  <conditionalFormatting sqref="J333:J377">
    <cfRule type="cellIs" dxfId="115" priority="34" operator="equal">
      <formula>"Não importado"</formula>
    </cfRule>
    <cfRule type="cellIs" dxfId="114" priority="35" operator="equal">
      <formula>"Importado"</formula>
    </cfRule>
  </conditionalFormatting>
  <conditionalFormatting sqref="H378:H429">
    <cfRule type="cellIs" dxfId="113" priority="31" operator="equal">
      <formula>"Lowest"</formula>
    </cfRule>
    <cfRule type="cellIs" dxfId="112" priority="32" operator="equal">
      <formula>"Medium"</formula>
    </cfRule>
    <cfRule type="cellIs" dxfId="111" priority="33" operator="equal">
      <formula>"Highest"</formula>
    </cfRule>
  </conditionalFormatting>
  <conditionalFormatting sqref="K378:K426">
    <cfRule type="cellIs" dxfId="110" priority="28" operator="equal">
      <formula>"Automatizar"</formula>
    </cfRule>
    <cfRule type="cellIs" dxfId="109" priority="29" operator="equal">
      <formula>"Não Automatizado"</formula>
    </cfRule>
    <cfRule type="cellIs" dxfId="108" priority="30" operator="equal">
      <formula>"Automatizado"</formula>
    </cfRule>
  </conditionalFormatting>
  <conditionalFormatting sqref="K378:K426">
    <cfRule type="cellIs" dxfId="107" priority="27" operator="equal">
      <formula>"Não Automatizável"</formula>
    </cfRule>
  </conditionalFormatting>
  <conditionalFormatting sqref="L378:L426">
    <cfRule type="cellIs" dxfId="106" priority="25" operator="equal">
      <formula>"AUTOMATIZADA"</formula>
    </cfRule>
    <cfRule type="cellIs" dxfId="105" priority="26" operator="equal">
      <formula>"MANUAL"</formula>
    </cfRule>
  </conditionalFormatting>
  <conditionalFormatting sqref="J378:J426">
    <cfRule type="cellIs" dxfId="104" priority="24" operator="equal">
      <formula>"Cancelado"</formula>
    </cfRule>
  </conditionalFormatting>
  <conditionalFormatting sqref="J378:J426">
    <cfRule type="cellIs" dxfId="103" priority="22" operator="equal">
      <formula>"Não importado"</formula>
    </cfRule>
    <cfRule type="cellIs" dxfId="102" priority="23" operator="equal">
      <formula>"Importado"</formula>
    </cfRule>
  </conditionalFormatting>
  <conditionalFormatting sqref="K427:K429">
    <cfRule type="cellIs" dxfId="101" priority="19" operator="equal">
      <formula>"Automatizar"</formula>
    </cfRule>
    <cfRule type="cellIs" dxfId="100" priority="20" operator="equal">
      <formula>"Não Automatizado"</formula>
    </cfRule>
    <cfRule type="cellIs" dxfId="99" priority="21" operator="equal">
      <formula>"Automatizado"</formula>
    </cfRule>
  </conditionalFormatting>
  <conditionalFormatting sqref="K427:K429">
    <cfRule type="cellIs" dxfId="98" priority="18" operator="equal">
      <formula>"Não Automatizável"</formula>
    </cfRule>
  </conditionalFormatting>
  <conditionalFormatting sqref="L427:L429">
    <cfRule type="cellIs" dxfId="97" priority="16" operator="equal">
      <formula>"AUTOMATIZADA"</formula>
    </cfRule>
    <cfRule type="cellIs" dxfId="96" priority="17" operator="equal">
      <formula>"MANUAL"</formula>
    </cfRule>
  </conditionalFormatting>
  <conditionalFormatting sqref="J427:J429">
    <cfRule type="cellIs" dxfId="95" priority="15" operator="equal">
      <formula>"Cancelado"</formula>
    </cfRule>
  </conditionalFormatting>
  <conditionalFormatting sqref="J427:J429">
    <cfRule type="cellIs" dxfId="94" priority="13" operator="equal">
      <formula>"Não importado"</formula>
    </cfRule>
    <cfRule type="cellIs" dxfId="93" priority="14" operator="equal">
      <formula>"Importado"</formula>
    </cfRule>
  </conditionalFormatting>
  <conditionalFormatting sqref="K430:K435">
    <cfRule type="cellIs" dxfId="92" priority="10" operator="equal">
      <formula>"Automatizar"</formula>
    </cfRule>
    <cfRule type="cellIs" dxfId="91" priority="11" operator="equal">
      <formula>"Não Automatizado"</formula>
    </cfRule>
    <cfRule type="cellIs" dxfId="90" priority="12" operator="equal">
      <formula>"Automatizado"</formula>
    </cfRule>
  </conditionalFormatting>
  <conditionalFormatting sqref="K430:K435">
    <cfRule type="cellIs" dxfId="89" priority="9" operator="equal">
      <formula>"Não Automatizável"</formula>
    </cfRule>
  </conditionalFormatting>
  <conditionalFormatting sqref="L430:L435">
    <cfRule type="cellIs" dxfId="88" priority="7" operator="equal">
      <formula>"AUTOMATIZADA"</formula>
    </cfRule>
    <cfRule type="cellIs" dxfId="87" priority="8" operator="equal">
      <formula>"MANUAL"</formula>
    </cfRule>
  </conditionalFormatting>
  <conditionalFormatting sqref="J430:J435">
    <cfRule type="cellIs" dxfId="86" priority="6" operator="equal">
      <formula>"Cancelado"</formula>
    </cfRule>
  </conditionalFormatting>
  <conditionalFormatting sqref="J430:J435">
    <cfRule type="cellIs" dxfId="85" priority="4" operator="equal">
      <formula>"Não importado"</formula>
    </cfRule>
    <cfRule type="cellIs" dxfId="84" priority="5" operator="equal">
      <formula>"Importado"</formula>
    </cfRule>
  </conditionalFormatting>
  <conditionalFormatting sqref="H430:H435">
    <cfRule type="cellIs" dxfId="83" priority="1" operator="equal">
      <formula>"Lowest"</formula>
    </cfRule>
    <cfRule type="cellIs" dxfId="82" priority="2" operator="equal">
      <formula>"Medium"</formula>
    </cfRule>
    <cfRule type="cellIs" dxfId="81" priority="3" operator="equal">
      <formula>"Highest"</formula>
    </cfRule>
  </conditionalFormatting>
  <printOptions horizontalCentered="1"/>
  <pageMargins left="0.19685039370078741" right="0.19685039370078741" top="0.78740157480314965" bottom="0.78740157480314965" header="0.31496062992125984" footer="0.31496062992125984"/>
  <pageSetup paperSize="9" scale="70" fitToWidth="2" fitToHeight="2" orientation="landscape" r:id="rId1"/>
  <headerFooter>
    <oddFooter>&amp;L&amp;"-,Itálico"Módulo Serviços&amp;R&amp;P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3"/>
  <sheetViews>
    <sheetView showGridLines="0" workbookViewId="0"/>
  </sheetViews>
  <sheetFormatPr defaultRowHeight="15" x14ac:dyDescent="0.25"/>
  <cols>
    <col min="1" max="1" width="3.140625" customWidth="1"/>
    <col min="2" max="2" width="15.140625" style="64" bestFit="1" customWidth="1"/>
    <col min="3" max="3" width="80.7109375" style="65" customWidth="1"/>
    <col min="4" max="4" width="31.140625" style="29" customWidth="1"/>
  </cols>
  <sheetData>
    <row r="1" spans="2:4" ht="15.75" thickBot="1" x14ac:dyDescent="0.3"/>
    <row r="2" spans="2:4" x14ac:dyDescent="0.25">
      <c r="B2" s="149" t="s">
        <v>137</v>
      </c>
      <c r="C2" s="150"/>
      <c r="D2" s="151"/>
    </row>
    <row r="3" spans="2:4" x14ac:dyDescent="0.25">
      <c r="B3" s="72" t="s">
        <v>51</v>
      </c>
      <c r="C3" s="74" t="s">
        <v>39</v>
      </c>
      <c r="D3" s="73" t="s">
        <v>40</v>
      </c>
    </row>
    <row r="4" spans="2:4" x14ac:dyDescent="0.25">
      <c r="B4" s="66" t="s">
        <v>128</v>
      </c>
      <c r="C4" s="75" t="s">
        <v>127</v>
      </c>
      <c r="D4" s="76" t="s">
        <v>100</v>
      </c>
    </row>
    <row r="5" spans="2:4" x14ac:dyDescent="0.25">
      <c r="B5" s="66"/>
      <c r="C5" s="75"/>
      <c r="D5" s="76"/>
    </row>
    <row r="6" spans="2:4" x14ac:dyDescent="0.25">
      <c r="B6" s="66"/>
      <c r="C6" s="75"/>
      <c r="D6" s="76"/>
    </row>
    <row r="7" spans="2:4" x14ac:dyDescent="0.25">
      <c r="B7" s="66"/>
      <c r="C7" s="75"/>
      <c r="D7" s="76"/>
    </row>
    <row r="8" spans="2:4" x14ac:dyDescent="0.25">
      <c r="B8" s="66"/>
      <c r="C8" s="75"/>
      <c r="D8" s="76"/>
    </row>
    <row r="9" spans="2:4" x14ac:dyDescent="0.25">
      <c r="B9" s="66"/>
      <c r="C9" s="75"/>
      <c r="D9" s="76"/>
    </row>
    <row r="10" spans="2:4" x14ac:dyDescent="0.25">
      <c r="B10" s="66"/>
      <c r="C10" s="75"/>
      <c r="D10" s="76"/>
    </row>
    <row r="11" spans="2:4" x14ac:dyDescent="0.25">
      <c r="B11" s="66"/>
      <c r="C11" s="75"/>
      <c r="D11" s="76"/>
    </row>
    <row r="12" spans="2:4" x14ac:dyDescent="0.25">
      <c r="B12" s="66"/>
      <c r="C12" s="75"/>
      <c r="D12" s="76"/>
    </row>
    <row r="13" spans="2:4" x14ac:dyDescent="0.25">
      <c r="B13" s="66"/>
      <c r="C13" s="75"/>
      <c r="D13" s="76"/>
    </row>
    <row r="14" spans="2:4" x14ac:dyDescent="0.25">
      <c r="B14" s="66"/>
      <c r="C14" s="75"/>
      <c r="D14" s="76"/>
    </row>
    <row r="15" spans="2:4" x14ac:dyDescent="0.25">
      <c r="B15" s="66"/>
      <c r="C15" s="75"/>
      <c r="D15" s="76"/>
    </row>
    <row r="16" spans="2:4" x14ac:dyDescent="0.25">
      <c r="B16" s="66"/>
      <c r="C16" s="75"/>
      <c r="D16" s="76"/>
    </row>
    <row r="17" spans="2:4" x14ac:dyDescent="0.25">
      <c r="B17" s="66"/>
      <c r="C17" s="75"/>
      <c r="D17" s="76"/>
    </row>
    <row r="18" spans="2:4" x14ac:dyDescent="0.25">
      <c r="B18" s="66"/>
      <c r="C18" s="75"/>
      <c r="D18" s="76"/>
    </row>
    <row r="19" spans="2:4" x14ac:dyDescent="0.25">
      <c r="B19" s="66"/>
      <c r="C19" s="75"/>
      <c r="D19" s="76"/>
    </row>
    <row r="20" spans="2:4" x14ac:dyDescent="0.25">
      <c r="B20" s="66"/>
      <c r="C20" s="75"/>
      <c r="D20" s="76"/>
    </row>
    <row r="21" spans="2:4" x14ac:dyDescent="0.25">
      <c r="B21" s="66"/>
      <c r="C21" s="75"/>
      <c r="D21" s="76"/>
    </row>
    <row r="22" spans="2:4" x14ac:dyDescent="0.25">
      <c r="B22" s="66"/>
      <c r="C22" s="75"/>
      <c r="D22" s="76"/>
    </row>
    <row r="23" spans="2:4" x14ac:dyDescent="0.25">
      <c r="B23" s="66"/>
      <c r="C23" s="75"/>
      <c r="D23" s="76"/>
    </row>
    <row r="24" spans="2:4" x14ac:dyDescent="0.25">
      <c r="B24" s="66"/>
      <c r="C24" s="77"/>
      <c r="D24" s="78"/>
    </row>
    <row r="25" spans="2:4" x14ac:dyDescent="0.25">
      <c r="B25" s="66"/>
      <c r="C25" s="75"/>
      <c r="D25" s="76"/>
    </row>
    <row r="26" spans="2:4" x14ac:dyDescent="0.25">
      <c r="B26" s="66"/>
      <c r="C26" s="75"/>
      <c r="D26" s="76"/>
    </row>
    <row r="27" spans="2:4" x14ac:dyDescent="0.25">
      <c r="B27" s="66"/>
      <c r="C27" s="75"/>
      <c r="D27" s="76"/>
    </row>
    <row r="28" spans="2:4" x14ac:dyDescent="0.25">
      <c r="B28" s="66"/>
      <c r="C28" s="75"/>
      <c r="D28" s="76"/>
    </row>
    <row r="29" spans="2:4" x14ac:dyDescent="0.25">
      <c r="B29" s="66"/>
      <c r="C29" s="75"/>
      <c r="D29" s="76"/>
    </row>
    <row r="30" spans="2:4" x14ac:dyDescent="0.25">
      <c r="B30" s="66"/>
      <c r="C30" s="75"/>
      <c r="D30" s="76"/>
    </row>
    <row r="31" spans="2:4" x14ac:dyDescent="0.25">
      <c r="B31" s="66"/>
      <c r="C31" s="75"/>
      <c r="D31" s="76"/>
    </row>
    <row r="32" spans="2:4" x14ac:dyDescent="0.25">
      <c r="B32" s="66"/>
      <c r="C32" s="75"/>
      <c r="D32" s="76"/>
    </row>
    <row r="33" spans="2:4" x14ac:dyDescent="0.25">
      <c r="B33" s="66"/>
      <c r="C33" s="75"/>
      <c r="D33" s="76"/>
    </row>
    <row r="34" spans="2:4" x14ac:dyDescent="0.25">
      <c r="B34" s="66"/>
      <c r="C34" s="75"/>
      <c r="D34" s="76"/>
    </row>
    <row r="35" spans="2:4" x14ac:dyDescent="0.25">
      <c r="B35" s="66"/>
      <c r="C35" s="75"/>
      <c r="D35" s="76"/>
    </row>
    <row r="36" spans="2:4" x14ac:dyDescent="0.25">
      <c r="B36" s="66"/>
      <c r="C36" s="75"/>
      <c r="D36" s="76"/>
    </row>
    <row r="37" spans="2:4" x14ac:dyDescent="0.25">
      <c r="B37" s="66"/>
      <c r="C37" s="75"/>
      <c r="D37" s="76"/>
    </row>
    <row r="38" spans="2:4" x14ac:dyDescent="0.25">
      <c r="B38" s="66"/>
      <c r="C38" s="75"/>
      <c r="D38" s="76"/>
    </row>
    <row r="39" spans="2:4" x14ac:dyDescent="0.25">
      <c r="B39" s="66"/>
      <c r="C39" s="75"/>
      <c r="D39" s="76"/>
    </row>
    <row r="40" spans="2:4" x14ac:dyDescent="0.25">
      <c r="B40" s="66"/>
      <c r="C40" s="75"/>
      <c r="D40" s="76"/>
    </row>
    <row r="41" spans="2:4" x14ac:dyDescent="0.25">
      <c r="B41" s="66"/>
      <c r="C41" s="75"/>
      <c r="D41" s="76"/>
    </row>
    <row r="42" spans="2:4" x14ac:dyDescent="0.25">
      <c r="B42" s="66"/>
      <c r="C42" s="75"/>
      <c r="D42" s="76"/>
    </row>
    <row r="43" spans="2:4" x14ac:dyDescent="0.25">
      <c r="B43" s="66"/>
      <c r="C43" s="75"/>
      <c r="D43" s="76"/>
    </row>
    <row r="44" spans="2:4" x14ac:dyDescent="0.25">
      <c r="B44" s="66"/>
      <c r="C44" s="75"/>
      <c r="D44" s="76"/>
    </row>
    <row r="45" spans="2:4" x14ac:dyDescent="0.25">
      <c r="B45" s="66"/>
      <c r="C45" s="75"/>
      <c r="D45" s="76"/>
    </row>
    <row r="46" spans="2:4" x14ac:dyDescent="0.25">
      <c r="B46" s="66"/>
      <c r="C46" s="75"/>
      <c r="D46" s="76"/>
    </row>
    <row r="47" spans="2:4" x14ac:dyDescent="0.25">
      <c r="B47" s="66"/>
      <c r="C47" s="75"/>
      <c r="D47" s="76"/>
    </row>
    <row r="48" spans="2:4" x14ac:dyDescent="0.25">
      <c r="B48" s="66"/>
      <c r="C48" s="75"/>
      <c r="D48" s="76"/>
    </row>
    <row r="49" spans="2:4" x14ac:dyDescent="0.25">
      <c r="B49" s="66"/>
      <c r="C49" s="75"/>
      <c r="D49" s="76"/>
    </row>
    <row r="50" spans="2:4" x14ac:dyDescent="0.25">
      <c r="B50" s="66"/>
      <c r="C50" s="75"/>
      <c r="D50" s="76"/>
    </row>
    <row r="51" spans="2:4" x14ac:dyDescent="0.25">
      <c r="B51" s="66"/>
      <c r="C51" s="75"/>
      <c r="D51" s="76"/>
    </row>
    <row r="52" spans="2:4" x14ac:dyDescent="0.25">
      <c r="B52" s="66"/>
      <c r="C52" s="75"/>
      <c r="D52" s="76"/>
    </row>
    <row r="53" spans="2:4" x14ac:dyDescent="0.25">
      <c r="B53" s="66"/>
      <c r="C53" s="75"/>
      <c r="D53" s="76"/>
    </row>
    <row r="54" spans="2:4" x14ac:dyDescent="0.25">
      <c r="B54" s="66"/>
      <c r="C54" s="75"/>
      <c r="D54" s="76"/>
    </row>
    <row r="55" spans="2:4" x14ac:dyDescent="0.25">
      <c r="B55" s="66"/>
      <c r="C55" s="75"/>
      <c r="D55" s="76"/>
    </row>
    <row r="56" spans="2:4" x14ac:dyDescent="0.25">
      <c r="B56" s="66"/>
      <c r="C56" s="75"/>
      <c r="D56" s="76"/>
    </row>
    <row r="57" spans="2:4" x14ac:dyDescent="0.25">
      <c r="B57" s="66"/>
      <c r="C57" s="75"/>
      <c r="D57" s="76"/>
    </row>
    <row r="58" spans="2:4" x14ac:dyDescent="0.25">
      <c r="B58" s="66"/>
      <c r="C58" s="75"/>
      <c r="D58" s="76"/>
    </row>
    <row r="59" spans="2:4" x14ac:dyDescent="0.25">
      <c r="B59" s="66"/>
      <c r="C59" s="75"/>
      <c r="D59" s="76"/>
    </row>
    <row r="60" spans="2:4" x14ac:dyDescent="0.25">
      <c r="B60" s="66"/>
      <c r="C60" s="75"/>
      <c r="D60" s="76"/>
    </row>
    <row r="61" spans="2:4" ht="15.75" thickBot="1" x14ac:dyDescent="0.3">
      <c r="B61" s="67"/>
      <c r="C61" s="79"/>
      <c r="D61" s="80"/>
    </row>
    <row r="62" spans="2:4" x14ac:dyDescent="0.25">
      <c r="C62" s="81"/>
      <c r="D62" s="82"/>
    </row>
    <row r="63" spans="2:4" x14ac:dyDescent="0.25">
      <c r="B63" s="31">
        <f>COUNTA(B4:B61)</f>
        <v>1</v>
      </c>
    </row>
  </sheetData>
  <autoFilter ref="B3:D37"/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showGridLines="0" workbookViewId="0"/>
  </sheetViews>
  <sheetFormatPr defaultRowHeight="12" x14ac:dyDescent="0.2"/>
  <cols>
    <col min="1" max="1" width="4" style="2" bestFit="1" customWidth="1"/>
    <col min="2" max="2" width="29.7109375" style="2" bestFit="1" customWidth="1"/>
    <col min="3" max="3" width="11.42578125" style="2" bestFit="1" customWidth="1"/>
    <col min="4" max="4" width="96.140625" style="2" bestFit="1" customWidth="1"/>
    <col min="5" max="5" width="9.42578125" style="12" bestFit="1" customWidth="1"/>
    <col min="6" max="6" width="9.28515625" style="2" customWidth="1"/>
    <col min="7" max="7" width="3.28515625" style="3" customWidth="1"/>
    <col min="8" max="8" width="15.5703125" style="3" bestFit="1" customWidth="1"/>
    <col min="9" max="16384" width="9.140625" style="3"/>
  </cols>
  <sheetData>
    <row r="1" spans="1:8" ht="15" customHeight="1" x14ac:dyDescent="0.2">
      <c r="B1" s="146" t="s">
        <v>138</v>
      </c>
      <c r="C1" s="147"/>
      <c r="D1" s="147"/>
      <c r="E1" s="147"/>
      <c r="F1" s="148"/>
      <c r="H1" s="18"/>
    </row>
    <row r="2" spans="1:8" s="4" customFormat="1" x14ac:dyDescent="0.25">
      <c r="B2" s="52" t="s">
        <v>8</v>
      </c>
      <c r="C2" s="19" t="s">
        <v>1</v>
      </c>
      <c r="D2" s="20" t="s">
        <v>2</v>
      </c>
      <c r="E2" s="20" t="s">
        <v>3</v>
      </c>
      <c r="F2" s="53" t="s">
        <v>4</v>
      </c>
      <c r="H2" s="26"/>
    </row>
    <row r="3" spans="1:8" x14ac:dyDescent="0.2">
      <c r="A3" s="2">
        <v>1</v>
      </c>
      <c r="B3" s="131" t="s">
        <v>395</v>
      </c>
      <c r="C3" s="124" t="s">
        <v>387</v>
      </c>
      <c r="D3" s="128" t="s">
        <v>380</v>
      </c>
      <c r="E3" s="96" t="s">
        <v>134</v>
      </c>
      <c r="F3" s="132" t="s">
        <v>45</v>
      </c>
      <c r="H3" s="68" t="s">
        <v>7</v>
      </c>
    </row>
    <row r="4" spans="1:8" x14ac:dyDescent="0.2">
      <c r="A4" s="2">
        <f>A3+1</f>
        <v>2</v>
      </c>
      <c r="B4" s="131" t="s">
        <v>395</v>
      </c>
      <c r="C4" s="124" t="s">
        <v>388</v>
      </c>
      <c r="D4" s="128" t="s">
        <v>382</v>
      </c>
      <c r="E4" s="96" t="s">
        <v>134</v>
      </c>
      <c r="F4" s="132" t="s">
        <v>45</v>
      </c>
      <c r="H4" s="14">
        <f>COUNTA(C3:C150)</f>
        <v>146</v>
      </c>
    </row>
    <row r="5" spans="1:8" x14ac:dyDescent="0.2">
      <c r="A5" s="2">
        <f t="shared" ref="A5:A68" si="0">A4+1</f>
        <v>3</v>
      </c>
      <c r="B5" s="131" t="s">
        <v>395</v>
      </c>
      <c r="C5" s="124" t="s">
        <v>389</v>
      </c>
      <c r="D5" s="128" t="s">
        <v>237</v>
      </c>
      <c r="E5" s="96" t="s">
        <v>43</v>
      </c>
      <c r="F5" s="132" t="s">
        <v>46</v>
      </c>
      <c r="H5" s="69"/>
    </row>
    <row r="6" spans="1:8" x14ac:dyDescent="0.2">
      <c r="A6" s="2">
        <f t="shared" si="0"/>
        <v>4</v>
      </c>
      <c r="B6" s="131" t="s">
        <v>395</v>
      </c>
      <c r="C6" s="124" t="s">
        <v>390</v>
      </c>
      <c r="D6" s="128" t="s">
        <v>384</v>
      </c>
      <c r="E6" s="96" t="s">
        <v>43</v>
      </c>
      <c r="F6" s="132" t="s">
        <v>46</v>
      </c>
      <c r="H6" s="18"/>
    </row>
    <row r="7" spans="1:8" x14ac:dyDescent="0.2">
      <c r="A7" s="2">
        <f t="shared" si="0"/>
        <v>5</v>
      </c>
      <c r="B7" s="133" t="s">
        <v>396</v>
      </c>
      <c r="C7" s="124" t="s">
        <v>391</v>
      </c>
      <c r="D7" s="128" t="s">
        <v>381</v>
      </c>
      <c r="E7" s="96" t="s">
        <v>134</v>
      </c>
      <c r="F7" s="132" t="s">
        <v>45</v>
      </c>
      <c r="H7" s="18"/>
    </row>
    <row r="8" spans="1:8" x14ac:dyDescent="0.2">
      <c r="A8" s="2">
        <f t="shared" si="0"/>
        <v>6</v>
      </c>
      <c r="B8" s="133" t="s">
        <v>396</v>
      </c>
      <c r="C8" s="124" t="s">
        <v>392</v>
      </c>
      <c r="D8" s="128" t="s">
        <v>383</v>
      </c>
      <c r="E8" s="96" t="s">
        <v>134</v>
      </c>
      <c r="F8" s="132" t="s">
        <v>45</v>
      </c>
      <c r="H8" s="18"/>
    </row>
    <row r="9" spans="1:8" x14ac:dyDescent="0.2">
      <c r="A9" s="2">
        <f t="shared" si="0"/>
        <v>7</v>
      </c>
      <c r="B9" s="133" t="s">
        <v>396</v>
      </c>
      <c r="C9" s="124" t="s">
        <v>393</v>
      </c>
      <c r="D9" s="128" t="s">
        <v>385</v>
      </c>
      <c r="E9" s="96" t="s">
        <v>43</v>
      </c>
      <c r="F9" s="132" t="s">
        <v>46</v>
      </c>
    </row>
    <row r="10" spans="1:8" x14ac:dyDescent="0.2">
      <c r="A10" s="2">
        <f t="shared" si="0"/>
        <v>8</v>
      </c>
      <c r="B10" s="131" t="s">
        <v>64</v>
      </c>
      <c r="C10" s="25" t="s">
        <v>139</v>
      </c>
      <c r="D10" s="128" t="s">
        <v>65</v>
      </c>
      <c r="E10" s="96" t="s">
        <v>134</v>
      </c>
      <c r="F10" s="132" t="s">
        <v>45</v>
      </c>
    </row>
    <row r="11" spans="1:8" x14ac:dyDescent="0.2">
      <c r="A11" s="2">
        <f t="shared" si="0"/>
        <v>9</v>
      </c>
      <c r="B11" s="131" t="s">
        <v>64</v>
      </c>
      <c r="C11" s="25" t="s">
        <v>140</v>
      </c>
      <c r="D11" s="128" t="s">
        <v>66</v>
      </c>
      <c r="E11" s="96" t="s">
        <v>134</v>
      </c>
      <c r="F11" s="132" t="s">
        <v>45</v>
      </c>
    </row>
    <row r="12" spans="1:8" x14ac:dyDescent="0.2">
      <c r="A12" s="2">
        <f t="shared" si="0"/>
        <v>10</v>
      </c>
      <c r="B12" s="131" t="s">
        <v>64</v>
      </c>
      <c r="C12" s="25" t="s">
        <v>141</v>
      </c>
      <c r="D12" s="128" t="s">
        <v>74</v>
      </c>
      <c r="E12" s="96" t="s">
        <v>134</v>
      </c>
      <c r="F12" s="132" t="s">
        <v>45</v>
      </c>
    </row>
    <row r="13" spans="1:8" x14ac:dyDescent="0.2">
      <c r="A13" s="2">
        <f t="shared" si="0"/>
        <v>11</v>
      </c>
      <c r="B13" s="131" t="s">
        <v>64</v>
      </c>
      <c r="C13" s="25" t="s">
        <v>142</v>
      </c>
      <c r="D13" s="128" t="s">
        <v>75</v>
      </c>
      <c r="E13" s="96" t="s">
        <v>134</v>
      </c>
      <c r="F13" s="132" t="s">
        <v>45</v>
      </c>
    </row>
    <row r="14" spans="1:8" x14ac:dyDescent="0.2">
      <c r="A14" s="2">
        <f t="shared" si="0"/>
        <v>12</v>
      </c>
      <c r="B14" s="131" t="s">
        <v>64</v>
      </c>
      <c r="C14" s="25" t="s">
        <v>143</v>
      </c>
      <c r="D14" s="128" t="s">
        <v>76</v>
      </c>
      <c r="E14" s="96" t="s">
        <v>134</v>
      </c>
      <c r="F14" s="132" t="s">
        <v>45</v>
      </c>
    </row>
    <row r="15" spans="1:8" x14ac:dyDescent="0.2">
      <c r="A15" s="2">
        <f t="shared" si="0"/>
        <v>13</v>
      </c>
      <c r="B15" s="131" t="s">
        <v>64</v>
      </c>
      <c r="C15" s="25" t="s">
        <v>144</v>
      </c>
      <c r="D15" s="128" t="s">
        <v>80</v>
      </c>
      <c r="E15" s="96" t="s">
        <v>134</v>
      </c>
      <c r="F15" s="132" t="s">
        <v>45</v>
      </c>
    </row>
    <row r="16" spans="1:8" x14ac:dyDescent="0.2">
      <c r="A16" s="2">
        <f t="shared" si="0"/>
        <v>14</v>
      </c>
      <c r="B16" s="131" t="s">
        <v>64</v>
      </c>
      <c r="C16" s="25" t="s">
        <v>145</v>
      </c>
      <c r="D16" s="128" t="s">
        <v>70</v>
      </c>
      <c r="E16" s="96" t="s">
        <v>134</v>
      </c>
      <c r="F16" s="132" t="s">
        <v>46</v>
      </c>
    </row>
    <row r="17" spans="1:8" x14ac:dyDescent="0.2">
      <c r="A17" s="2">
        <f t="shared" si="0"/>
        <v>15</v>
      </c>
      <c r="B17" s="131" t="s">
        <v>64</v>
      </c>
      <c r="C17" s="25" t="s">
        <v>146</v>
      </c>
      <c r="D17" s="128" t="s">
        <v>67</v>
      </c>
      <c r="E17" s="96" t="s">
        <v>43</v>
      </c>
      <c r="F17" s="132" t="s">
        <v>45</v>
      </c>
    </row>
    <row r="18" spans="1:8" x14ac:dyDescent="0.2">
      <c r="A18" s="2">
        <f t="shared" si="0"/>
        <v>16</v>
      </c>
      <c r="B18" s="131" t="s">
        <v>64</v>
      </c>
      <c r="C18" s="25" t="s">
        <v>147</v>
      </c>
      <c r="D18" s="128" t="s">
        <v>68</v>
      </c>
      <c r="E18" s="96" t="s">
        <v>43</v>
      </c>
      <c r="F18" s="132" t="s">
        <v>45</v>
      </c>
    </row>
    <row r="19" spans="1:8" x14ac:dyDescent="0.2">
      <c r="A19" s="2">
        <f t="shared" si="0"/>
        <v>17</v>
      </c>
      <c r="B19" s="131" t="s">
        <v>64</v>
      </c>
      <c r="C19" s="25" t="s">
        <v>148</v>
      </c>
      <c r="D19" s="128" t="s">
        <v>69</v>
      </c>
      <c r="E19" s="96" t="s">
        <v>43</v>
      </c>
      <c r="F19" s="132" t="s">
        <v>45</v>
      </c>
    </row>
    <row r="20" spans="1:8" x14ac:dyDescent="0.2">
      <c r="A20" s="2">
        <f t="shared" si="0"/>
        <v>18</v>
      </c>
      <c r="B20" s="131" t="s">
        <v>64</v>
      </c>
      <c r="C20" s="25" t="s">
        <v>149</v>
      </c>
      <c r="D20" s="128" t="s">
        <v>71</v>
      </c>
      <c r="E20" s="96" t="s">
        <v>43</v>
      </c>
      <c r="F20" s="132" t="s">
        <v>45</v>
      </c>
    </row>
    <row r="21" spans="1:8" x14ac:dyDescent="0.2">
      <c r="A21" s="2">
        <f t="shared" si="0"/>
        <v>19</v>
      </c>
      <c r="B21" s="131" t="s">
        <v>64</v>
      </c>
      <c r="C21" s="25" t="s">
        <v>150</v>
      </c>
      <c r="D21" s="128" t="s">
        <v>72</v>
      </c>
      <c r="E21" s="96" t="s">
        <v>43</v>
      </c>
      <c r="F21" s="132" t="s">
        <v>45</v>
      </c>
    </row>
    <row r="22" spans="1:8" x14ac:dyDescent="0.2">
      <c r="A22" s="2">
        <f t="shared" si="0"/>
        <v>20</v>
      </c>
      <c r="B22" s="131" t="s">
        <v>64</v>
      </c>
      <c r="C22" s="25" t="s">
        <v>151</v>
      </c>
      <c r="D22" s="128" t="s">
        <v>73</v>
      </c>
      <c r="E22" s="96" t="s">
        <v>43</v>
      </c>
      <c r="F22" s="132" t="s">
        <v>45</v>
      </c>
      <c r="H22" s="2"/>
    </row>
    <row r="23" spans="1:8" x14ac:dyDescent="0.2">
      <c r="A23" s="2">
        <f t="shared" si="0"/>
        <v>21</v>
      </c>
      <c r="B23" s="131" t="s">
        <v>64</v>
      </c>
      <c r="C23" s="25" t="s">
        <v>152</v>
      </c>
      <c r="D23" s="128" t="s">
        <v>77</v>
      </c>
      <c r="E23" s="96" t="s">
        <v>43</v>
      </c>
      <c r="F23" s="132" t="s">
        <v>45</v>
      </c>
      <c r="H23" s="2"/>
    </row>
    <row r="24" spans="1:8" x14ac:dyDescent="0.2">
      <c r="A24" s="2">
        <f t="shared" si="0"/>
        <v>22</v>
      </c>
      <c r="B24" s="131" t="s">
        <v>64</v>
      </c>
      <c r="C24" s="25" t="s">
        <v>153</v>
      </c>
      <c r="D24" s="128" t="s">
        <v>78</v>
      </c>
      <c r="E24" s="96" t="s">
        <v>43</v>
      </c>
      <c r="F24" s="132" t="s">
        <v>45</v>
      </c>
    </row>
    <row r="25" spans="1:8" x14ac:dyDescent="0.2">
      <c r="A25" s="2">
        <f t="shared" si="0"/>
        <v>23</v>
      </c>
      <c r="B25" s="131" t="s">
        <v>64</v>
      </c>
      <c r="C25" s="25" t="s">
        <v>154</v>
      </c>
      <c r="D25" s="128" t="s">
        <v>79</v>
      </c>
      <c r="E25" s="96" t="s">
        <v>43</v>
      </c>
      <c r="F25" s="132" t="s">
        <v>45</v>
      </c>
    </row>
    <row r="26" spans="1:8" x14ac:dyDescent="0.2">
      <c r="A26" s="2">
        <f t="shared" si="0"/>
        <v>24</v>
      </c>
      <c r="B26" s="131" t="s">
        <v>64</v>
      </c>
      <c r="C26" s="25" t="s">
        <v>155</v>
      </c>
      <c r="D26" s="128" t="s">
        <v>81</v>
      </c>
      <c r="E26" s="96" t="s">
        <v>43</v>
      </c>
      <c r="F26" s="132" t="s">
        <v>45</v>
      </c>
    </row>
    <row r="27" spans="1:8" x14ac:dyDescent="0.2">
      <c r="A27" s="2">
        <f t="shared" si="0"/>
        <v>25</v>
      </c>
      <c r="B27" s="131" t="s">
        <v>83</v>
      </c>
      <c r="C27" s="25" t="s">
        <v>156</v>
      </c>
      <c r="D27" s="128" t="s">
        <v>85</v>
      </c>
      <c r="E27" s="96" t="s">
        <v>134</v>
      </c>
      <c r="F27" s="132" t="s">
        <v>45</v>
      </c>
    </row>
    <row r="28" spans="1:8" x14ac:dyDescent="0.2">
      <c r="A28" s="2">
        <f t="shared" si="0"/>
        <v>26</v>
      </c>
      <c r="B28" s="131" t="s">
        <v>83</v>
      </c>
      <c r="C28" s="25" t="s">
        <v>157</v>
      </c>
      <c r="D28" s="128" t="s">
        <v>96</v>
      </c>
      <c r="E28" s="96" t="s">
        <v>134</v>
      </c>
      <c r="F28" s="132" t="s">
        <v>45</v>
      </c>
    </row>
    <row r="29" spans="1:8" x14ac:dyDescent="0.2">
      <c r="A29" s="2">
        <f t="shared" si="0"/>
        <v>27</v>
      </c>
      <c r="B29" s="131" t="s">
        <v>83</v>
      </c>
      <c r="C29" s="25" t="s">
        <v>197</v>
      </c>
      <c r="D29" s="128" t="s">
        <v>204</v>
      </c>
      <c r="E29" s="96" t="s">
        <v>134</v>
      </c>
      <c r="F29" s="132" t="s">
        <v>45</v>
      </c>
    </row>
    <row r="30" spans="1:8" x14ac:dyDescent="0.2">
      <c r="A30" s="2">
        <f t="shared" si="0"/>
        <v>28</v>
      </c>
      <c r="B30" s="131" t="s">
        <v>83</v>
      </c>
      <c r="C30" s="25" t="s">
        <v>158</v>
      </c>
      <c r="D30" s="128" t="s">
        <v>87</v>
      </c>
      <c r="E30" s="96" t="s">
        <v>134</v>
      </c>
      <c r="F30" s="132" t="s">
        <v>46</v>
      </c>
    </row>
    <row r="31" spans="1:8" x14ac:dyDescent="0.2">
      <c r="A31" s="2">
        <f t="shared" si="0"/>
        <v>29</v>
      </c>
      <c r="B31" s="131" t="s">
        <v>83</v>
      </c>
      <c r="C31" s="25" t="s">
        <v>159</v>
      </c>
      <c r="D31" s="128" t="s">
        <v>88</v>
      </c>
      <c r="E31" s="96" t="s">
        <v>134</v>
      </c>
      <c r="F31" s="132" t="s">
        <v>46</v>
      </c>
    </row>
    <row r="32" spans="1:8" x14ac:dyDescent="0.2">
      <c r="A32" s="2">
        <f t="shared" si="0"/>
        <v>30</v>
      </c>
      <c r="B32" s="131" t="s">
        <v>83</v>
      </c>
      <c r="C32" s="25" t="s">
        <v>160</v>
      </c>
      <c r="D32" s="128" t="s">
        <v>89</v>
      </c>
      <c r="E32" s="96" t="s">
        <v>134</v>
      </c>
      <c r="F32" s="132" t="s">
        <v>46</v>
      </c>
    </row>
    <row r="33" spans="1:6" x14ac:dyDescent="0.2">
      <c r="A33" s="2">
        <f t="shared" si="0"/>
        <v>31</v>
      </c>
      <c r="B33" s="131" t="s">
        <v>83</v>
      </c>
      <c r="C33" s="25" t="s">
        <v>161</v>
      </c>
      <c r="D33" s="128" t="s">
        <v>90</v>
      </c>
      <c r="E33" s="96" t="s">
        <v>134</v>
      </c>
      <c r="F33" s="132" t="s">
        <v>46</v>
      </c>
    </row>
    <row r="34" spans="1:6" x14ac:dyDescent="0.2">
      <c r="A34" s="2">
        <f t="shared" si="0"/>
        <v>32</v>
      </c>
      <c r="B34" s="131" t="s">
        <v>83</v>
      </c>
      <c r="C34" s="25" t="s">
        <v>162</v>
      </c>
      <c r="D34" s="128" t="s">
        <v>93</v>
      </c>
      <c r="E34" s="96" t="s">
        <v>134</v>
      </c>
      <c r="F34" s="132" t="s">
        <v>46</v>
      </c>
    </row>
    <row r="35" spans="1:6" x14ac:dyDescent="0.2">
      <c r="A35" s="2">
        <f t="shared" si="0"/>
        <v>33</v>
      </c>
      <c r="B35" s="131" t="s">
        <v>83</v>
      </c>
      <c r="C35" s="25" t="s">
        <v>163</v>
      </c>
      <c r="D35" s="128" t="s">
        <v>94</v>
      </c>
      <c r="E35" s="96" t="s">
        <v>134</v>
      </c>
      <c r="F35" s="132" t="s">
        <v>46</v>
      </c>
    </row>
    <row r="36" spans="1:6" x14ac:dyDescent="0.2">
      <c r="A36" s="2">
        <f t="shared" si="0"/>
        <v>34</v>
      </c>
      <c r="B36" s="131" t="s">
        <v>83</v>
      </c>
      <c r="C36" s="25" t="s">
        <v>164</v>
      </c>
      <c r="D36" s="128" t="s">
        <v>95</v>
      </c>
      <c r="E36" s="96" t="s">
        <v>134</v>
      </c>
      <c r="F36" s="132" t="s">
        <v>46</v>
      </c>
    </row>
    <row r="37" spans="1:6" ht="12" customHeight="1" x14ac:dyDescent="0.2">
      <c r="A37" s="2">
        <f t="shared" si="0"/>
        <v>35</v>
      </c>
      <c r="B37" s="131" t="s">
        <v>83</v>
      </c>
      <c r="C37" s="25" t="s">
        <v>166</v>
      </c>
      <c r="D37" s="128" t="s">
        <v>84</v>
      </c>
      <c r="E37" s="96" t="s">
        <v>43</v>
      </c>
      <c r="F37" s="132" t="s">
        <v>45</v>
      </c>
    </row>
    <row r="38" spans="1:6" x14ac:dyDescent="0.2">
      <c r="A38" s="2">
        <f t="shared" si="0"/>
        <v>36</v>
      </c>
      <c r="B38" s="131" t="s">
        <v>83</v>
      </c>
      <c r="C38" s="25" t="s">
        <v>167</v>
      </c>
      <c r="D38" s="128" t="s">
        <v>86</v>
      </c>
      <c r="E38" s="96" t="s">
        <v>43</v>
      </c>
      <c r="F38" s="132" t="s">
        <v>45</v>
      </c>
    </row>
    <row r="39" spans="1:6" x14ac:dyDescent="0.2">
      <c r="A39" s="2">
        <f t="shared" si="0"/>
        <v>37</v>
      </c>
      <c r="B39" s="131" t="s">
        <v>83</v>
      </c>
      <c r="C39" s="116" t="s">
        <v>491</v>
      </c>
      <c r="D39" s="128" t="s">
        <v>489</v>
      </c>
      <c r="E39" s="96" t="s">
        <v>43</v>
      </c>
      <c r="F39" s="132" t="s">
        <v>45</v>
      </c>
    </row>
    <row r="40" spans="1:6" x14ac:dyDescent="0.2">
      <c r="A40" s="2">
        <f t="shared" si="0"/>
        <v>38</v>
      </c>
      <c r="B40" s="131" t="s">
        <v>83</v>
      </c>
      <c r="C40" s="25" t="s">
        <v>168</v>
      </c>
      <c r="D40" s="128" t="s">
        <v>91</v>
      </c>
      <c r="E40" s="96" t="s">
        <v>43</v>
      </c>
      <c r="F40" s="132" t="s">
        <v>46</v>
      </c>
    </row>
    <row r="41" spans="1:6" x14ac:dyDescent="0.2">
      <c r="A41" s="2">
        <f t="shared" si="0"/>
        <v>39</v>
      </c>
      <c r="B41" s="131" t="s">
        <v>83</v>
      </c>
      <c r="C41" s="25" t="s">
        <v>169</v>
      </c>
      <c r="D41" s="128" t="s">
        <v>92</v>
      </c>
      <c r="E41" s="96" t="s">
        <v>135</v>
      </c>
      <c r="F41" s="132" t="s">
        <v>45</v>
      </c>
    </row>
    <row r="42" spans="1:6" x14ac:dyDescent="0.2">
      <c r="A42" s="2">
        <f t="shared" si="0"/>
        <v>40</v>
      </c>
      <c r="B42" s="131" t="s">
        <v>83</v>
      </c>
      <c r="C42" s="25" t="s">
        <v>170</v>
      </c>
      <c r="D42" s="128" t="s">
        <v>97</v>
      </c>
      <c r="E42" s="96" t="s">
        <v>135</v>
      </c>
      <c r="F42" s="132" t="s">
        <v>45</v>
      </c>
    </row>
    <row r="43" spans="1:6" x14ac:dyDescent="0.2">
      <c r="A43" s="2">
        <f t="shared" si="0"/>
        <v>41</v>
      </c>
      <c r="B43" s="131" t="s">
        <v>99</v>
      </c>
      <c r="C43" s="25" t="s">
        <v>171</v>
      </c>
      <c r="D43" s="128" t="s">
        <v>104</v>
      </c>
      <c r="E43" s="96" t="s">
        <v>134</v>
      </c>
      <c r="F43" s="132" t="s">
        <v>45</v>
      </c>
    </row>
    <row r="44" spans="1:6" x14ac:dyDescent="0.2">
      <c r="A44" s="2">
        <f t="shared" si="0"/>
        <v>42</v>
      </c>
      <c r="B44" s="131" t="s">
        <v>99</v>
      </c>
      <c r="C44" s="25" t="s">
        <v>172</v>
      </c>
      <c r="D44" s="128" t="s">
        <v>106</v>
      </c>
      <c r="E44" s="96" t="s">
        <v>134</v>
      </c>
      <c r="F44" s="132" t="s">
        <v>45</v>
      </c>
    </row>
    <row r="45" spans="1:6" x14ac:dyDescent="0.2">
      <c r="A45" s="2">
        <f t="shared" si="0"/>
        <v>43</v>
      </c>
      <c r="B45" s="131" t="s">
        <v>99</v>
      </c>
      <c r="C45" s="25" t="s">
        <v>173</v>
      </c>
      <c r="D45" s="128" t="s">
        <v>107</v>
      </c>
      <c r="E45" s="96" t="s">
        <v>134</v>
      </c>
      <c r="F45" s="132" t="s">
        <v>45</v>
      </c>
    </row>
    <row r="46" spans="1:6" x14ac:dyDescent="0.2">
      <c r="A46" s="2">
        <f t="shared" si="0"/>
        <v>44</v>
      </c>
      <c r="B46" s="131" t="s">
        <v>99</v>
      </c>
      <c r="C46" s="25" t="s">
        <v>174</v>
      </c>
      <c r="D46" s="128" t="s">
        <v>102</v>
      </c>
      <c r="E46" s="96" t="s">
        <v>134</v>
      </c>
      <c r="F46" s="132" t="s">
        <v>46</v>
      </c>
    </row>
    <row r="47" spans="1:6" x14ac:dyDescent="0.2">
      <c r="A47" s="2">
        <f t="shared" si="0"/>
        <v>45</v>
      </c>
      <c r="B47" s="131" t="s">
        <v>99</v>
      </c>
      <c r="C47" s="25" t="s">
        <v>175</v>
      </c>
      <c r="D47" s="128" t="s">
        <v>101</v>
      </c>
      <c r="E47" s="96" t="s">
        <v>43</v>
      </c>
      <c r="F47" s="132" t="s">
        <v>45</v>
      </c>
    </row>
    <row r="48" spans="1:6" x14ac:dyDescent="0.2">
      <c r="A48" s="2">
        <f t="shared" si="0"/>
        <v>46</v>
      </c>
      <c r="B48" s="131" t="s">
        <v>99</v>
      </c>
      <c r="C48" s="25" t="s">
        <v>176</v>
      </c>
      <c r="D48" s="128" t="s">
        <v>103</v>
      </c>
      <c r="E48" s="96" t="s">
        <v>43</v>
      </c>
      <c r="F48" s="132" t="s">
        <v>45</v>
      </c>
    </row>
    <row r="49" spans="1:6" x14ac:dyDescent="0.2">
      <c r="A49" s="2">
        <f t="shared" si="0"/>
        <v>47</v>
      </c>
      <c r="B49" s="131" t="s">
        <v>99</v>
      </c>
      <c r="C49" s="25" t="s">
        <v>177</v>
      </c>
      <c r="D49" s="128" t="s">
        <v>108</v>
      </c>
      <c r="E49" s="96" t="s">
        <v>43</v>
      </c>
      <c r="F49" s="132" t="s">
        <v>45</v>
      </c>
    </row>
    <row r="50" spans="1:6" x14ac:dyDescent="0.2">
      <c r="A50" s="2">
        <f t="shared" si="0"/>
        <v>48</v>
      </c>
      <c r="B50" s="131" t="s">
        <v>99</v>
      </c>
      <c r="C50" s="25" t="s">
        <v>178</v>
      </c>
      <c r="D50" s="128" t="s">
        <v>109</v>
      </c>
      <c r="E50" s="96" t="s">
        <v>43</v>
      </c>
      <c r="F50" s="132" t="s">
        <v>45</v>
      </c>
    </row>
    <row r="51" spans="1:6" x14ac:dyDescent="0.2">
      <c r="A51" s="2">
        <f t="shared" si="0"/>
        <v>49</v>
      </c>
      <c r="B51" s="131" t="s">
        <v>99</v>
      </c>
      <c r="C51" s="25" t="s">
        <v>179</v>
      </c>
      <c r="D51" s="128" t="s">
        <v>105</v>
      </c>
      <c r="E51" s="96" t="s">
        <v>43</v>
      </c>
      <c r="F51" s="132" t="s">
        <v>46</v>
      </c>
    </row>
    <row r="52" spans="1:6" x14ac:dyDescent="0.2">
      <c r="A52" s="2">
        <f t="shared" si="0"/>
        <v>50</v>
      </c>
      <c r="B52" s="131" t="s">
        <v>110</v>
      </c>
      <c r="C52" s="25" t="s">
        <v>180</v>
      </c>
      <c r="D52" s="128" t="s">
        <v>111</v>
      </c>
      <c r="E52" s="96" t="s">
        <v>134</v>
      </c>
      <c r="F52" s="132" t="s">
        <v>45</v>
      </c>
    </row>
    <row r="53" spans="1:6" x14ac:dyDescent="0.2">
      <c r="A53" s="2">
        <f t="shared" si="0"/>
        <v>51</v>
      </c>
      <c r="B53" s="131" t="s">
        <v>110</v>
      </c>
      <c r="C53" s="25" t="s">
        <v>181</v>
      </c>
      <c r="D53" s="128" t="s">
        <v>115</v>
      </c>
      <c r="E53" s="96" t="s">
        <v>134</v>
      </c>
      <c r="F53" s="132" t="s">
        <v>45</v>
      </c>
    </row>
    <row r="54" spans="1:6" x14ac:dyDescent="0.2">
      <c r="A54" s="2">
        <f t="shared" si="0"/>
        <v>52</v>
      </c>
      <c r="B54" s="131" t="s">
        <v>110</v>
      </c>
      <c r="C54" s="25" t="s">
        <v>182</v>
      </c>
      <c r="D54" s="128" t="s">
        <v>117</v>
      </c>
      <c r="E54" s="96" t="s">
        <v>134</v>
      </c>
      <c r="F54" s="132" t="s">
        <v>45</v>
      </c>
    </row>
    <row r="55" spans="1:6" ht="24" x14ac:dyDescent="0.2">
      <c r="A55" s="2">
        <f t="shared" si="0"/>
        <v>53</v>
      </c>
      <c r="B55" s="131" t="s">
        <v>110</v>
      </c>
      <c r="C55" s="25" t="s">
        <v>183</v>
      </c>
      <c r="D55" s="128" t="s">
        <v>120</v>
      </c>
      <c r="E55" s="96" t="s">
        <v>134</v>
      </c>
      <c r="F55" s="132" t="s">
        <v>45</v>
      </c>
    </row>
    <row r="56" spans="1:6" x14ac:dyDescent="0.2">
      <c r="A56" s="2">
        <f t="shared" si="0"/>
        <v>54</v>
      </c>
      <c r="B56" s="131" t="s">
        <v>110</v>
      </c>
      <c r="C56" s="25" t="s">
        <v>198</v>
      </c>
      <c r="D56" s="128" t="s">
        <v>205</v>
      </c>
      <c r="E56" s="96" t="s">
        <v>134</v>
      </c>
      <c r="F56" s="132" t="s">
        <v>45</v>
      </c>
    </row>
    <row r="57" spans="1:6" x14ac:dyDescent="0.2">
      <c r="A57" s="2">
        <f t="shared" si="0"/>
        <v>55</v>
      </c>
      <c r="B57" s="131" t="s">
        <v>110</v>
      </c>
      <c r="C57" s="25" t="s">
        <v>199</v>
      </c>
      <c r="D57" s="128" t="s">
        <v>206</v>
      </c>
      <c r="E57" s="96" t="s">
        <v>134</v>
      </c>
      <c r="F57" s="132" t="s">
        <v>45</v>
      </c>
    </row>
    <row r="58" spans="1:6" x14ac:dyDescent="0.2">
      <c r="A58" s="2">
        <f t="shared" si="0"/>
        <v>56</v>
      </c>
      <c r="B58" s="131" t="s">
        <v>110</v>
      </c>
      <c r="C58" s="25" t="s">
        <v>200</v>
      </c>
      <c r="D58" s="128" t="s">
        <v>207</v>
      </c>
      <c r="E58" s="96" t="s">
        <v>134</v>
      </c>
      <c r="F58" s="132" t="s">
        <v>45</v>
      </c>
    </row>
    <row r="59" spans="1:6" x14ac:dyDescent="0.2">
      <c r="A59" s="2">
        <f t="shared" si="0"/>
        <v>57</v>
      </c>
      <c r="B59" s="131" t="s">
        <v>110</v>
      </c>
      <c r="C59" s="25" t="s">
        <v>201</v>
      </c>
      <c r="D59" s="128" t="s">
        <v>208</v>
      </c>
      <c r="E59" s="96" t="s">
        <v>134</v>
      </c>
      <c r="F59" s="132" t="s">
        <v>45</v>
      </c>
    </row>
    <row r="60" spans="1:6" x14ac:dyDescent="0.2">
      <c r="A60" s="2">
        <f t="shared" si="0"/>
        <v>58</v>
      </c>
      <c r="B60" s="131" t="s">
        <v>110</v>
      </c>
      <c r="C60" s="25" t="s">
        <v>202</v>
      </c>
      <c r="D60" s="128" t="s">
        <v>209</v>
      </c>
      <c r="E60" s="96" t="s">
        <v>134</v>
      </c>
      <c r="F60" s="132" t="s">
        <v>45</v>
      </c>
    </row>
    <row r="61" spans="1:6" x14ac:dyDescent="0.2">
      <c r="A61" s="2">
        <f t="shared" si="0"/>
        <v>59</v>
      </c>
      <c r="B61" s="131" t="s">
        <v>110</v>
      </c>
      <c r="C61" s="25" t="s">
        <v>203</v>
      </c>
      <c r="D61" s="128" t="s">
        <v>210</v>
      </c>
      <c r="E61" s="96" t="s">
        <v>134</v>
      </c>
      <c r="F61" s="132" t="s">
        <v>45</v>
      </c>
    </row>
    <row r="62" spans="1:6" x14ac:dyDescent="0.2">
      <c r="A62" s="2">
        <f t="shared" si="0"/>
        <v>60</v>
      </c>
      <c r="B62" s="134" t="s">
        <v>110</v>
      </c>
      <c r="C62" s="124" t="s">
        <v>404</v>
      </c>
      <c r="D62" s="128" t="s">
        <v>403</v>
      </c>
      <c r="E62" s="96" t="s">
        <v>134</v>
      </c>
      <c r="F62" s="132" t="s">
        <v>45</v>
      </c>
    </row>
    <row r="63" spans="1:6" x14ac:dyDescent="0.2">
      <c r="A63" s="2">
        <f t="shared" si="0"/>
        <v>61</v>
      </c>
      <c r="B63" s="134" t="s">
        <v>110</v>
      </c>
      <c r="C63" s="124" t="s">
        <v>406</v>
      </c>
      <c r="D63" s="128" t="s">
        <v>405</v>
      </c>
      <c r="E63" s="96" t="s">
        <v>134</v>
      </c>
      <c r="F63" s="132" t="s">
        <v>45</v>
      </c>
    </row>
    <row r="64" spans="1:6" x14ac:dyDescent="0.2">
      <c r="A64" s="2">
        <f t="shared" si="0"/>
        <v>62</v>
      </c>
      <c r="B64" s="131" t="s">
        <v>110</v>
      </c>
      <c r="C64" s="25" t="s">
        <v>184</v>
      </c>
      <c r="D64" s="128" t="s">
        <v>112</v>
      </c>
      <c r="E64" s="96" t="s">
        <v>43</v>
      </c>
      <c r="F64" s="132" t="s">
        <v>45</v>
      </c>
    </row>
    <row r="65" spans="1:6" x14ac:dyDescent="0.2">
      <c r="A65" s="2">
        <f t="shared" si="0"/>
        <v>63</v>
      </c>
      <c r="B65" s="131" t="s">
        <v>110</v>
      </c>
      <c r="C65" s="25" t="s">
        <v>185</v>
      </c>
      <c r="D65" s="128" t="s">
        <v>113</v>
      </c>
      <c r="E65" s="96" t="s">
        <v>43</v>
      </c>
      <c r="F65" s="132" t="s">
        <v>45</v>
      </c>
    </row>
    <row r="66" spans="1:6" x14ac:dyDescent="0.2">
      <c r="A66" s="2">
        <f t="shared" si="0"/>
        <v>64</v>
      </c>
      <c r="B66" s="131" t="s">
        <v>110</v>
      </c>
      <c r="C66" s="25" t="s">
        <v>186</v>
      </c>
      <c r="D66" s="128" t="s">
        <v>116</v>
      </c>
      <c r="E66" s="96" t="s">
        <v>43</v>
      </c>
      <c r="F66" s="132" t="s">
        <v>45</v>
      </c>
    </row>
    <row r="67" spans="1:6" x14ac:dyDescent="0.2">
      <c r="A67" s="2">
        <f t="shared" si="0"/>
        <v>65</v>
      </c>
      <c r="B67" s="131" t="s">
        <v>110</v>
      </c>
      <c r="C67" s="25" t="s">
        <v>187</v>
      </c>
      <c r="D67" s="128" t="s">
        <v>118</v>
      </c>
      <c r="E67" s="96" t="s">
        <v>43</v>
      </c>
      <c r="F67" s="132" t="s">
        <v>45</v>
      </c>
    </row>
    <row r="68" spans="1:6" x14ac:dyDescent="0.2">
      <c r="A68" s="2">
        <f t="shared" si="0"/>
        <v>66</v>
      </c>
      <c r="B68" s="131" t="s">
        <v>110</v>
      </c>
      <c r="C68" s="25" t="s">
        <v>188</v>
      </c>
      <c r="D68" s="128" t="s">
        <v>196</v>
      </c>
      <c r="E68" s="96" t="s">
        <v>43</v>
      </c>
      <c r="F68" s="132" t="s">
        <v>45</v>
      </c>
    </row>
    <row r="69" spans="1:6" x14ac:dyDescent="0.2">
      <c r="A69" s="2">
        <f t="shared" ref="A69:A132" si="1">A68+1</f>
        <v>67</v>
      </c>
      <c r="B69" s="131" t="s">
        <v>110</v>
      </c>
      <c r="C69" s="25" t="s">
        <v>189</v>
      </c>
      <c r="D69" s="128" t="s">
        <v>122</v>
      </c>
      <c r="E69" s="96" t="s">
        <v>43</v>
      </c>
      <c r="F69" s="132" t="s">
        <v>45</v>
      </c>
    </row>
    <row r="70" spans="1:6" x14ac:dyDescent="0.2">
      <c r="A70" s="2">
        <f t="shared" si="1"/>
        <v>68</v>
      </c>
      <c r="B70" s="131" t="s">
        <v>110</v>
      </c>
      <c r="C70" s="25" t="s">
        <v>190</v>
      </c>
      <c r="D70" s="128" t="s">
        <v>123</v>
      </c>
      <c r="E70" s="96" t="s">
        <v>43</v>
      </c>
      <c r="F70" s="132" t="s">
        <v>45</v>
      </c>
    </row>
    <row r="71" spans="1:6" x14ac:dyDescent="0.2">
      <c r="A71" s="2">
        <f t="shared" si="1"/>
        <v>69</v>
      </c>
      <c r="B71" s="131" t="s">
        <v>110</v>
      </c>
      <c r="C71" s="25" t="s">
        <v>191</v>
      </c>
      <c r="D71" s="128" t="s">
        <v>124</v>
      </c>
      <c r="E71" s="96" t="s">
        <v>43</v>
      </c>
      <c r="F71" s="132" t="s">
        <v>45</v>
      </c>
    </row>
    <row r="72" spans="1:6" x14ac:dyDescent="0.2">
      <c r="A72" s="2">
        <f t="shared" si="1"/>
        <v>70</v>
      </c>
      <c r="B72" s="131" t="s">
        <v>110</v>
      </c>
      <c r="C72" s="25" t="s">
        <v>192</v>
      </c>
      <c r="D72" s="128" t="s">
        <v>126</v>
      </c>
      <c r="E72" s="96" t="s">
        <v>43</v>
      </c>
      <c r="F72" s="132" t="s">
        <v>45</v>
      </c>
    </row>
    <row r="73" spans="1:6" x14ac:dyDescent="0.2">
      <c r="A73" s="2">
        <f t="shared" si="1"/>
        <v>71</v>
      </c>
      <c r="B73" s="131" t="s">
        <v>110</v>
      </c>
      <c r="C73" s="124" t="s">
        <v>394</v>
      </c>
      <c r="D73" s="128" t="s">
        <v>379</v>
      </c>
      <c r="E73" s="96" t="s">
        <v>43</v>
      </c>
      <c r="F73" s="132" t="s">
        <v>46</v>
      </c>
    </row>
    <row r="74" spans="1:6" x14ac:dyDescent="0.2">
      <c r="A74" s="2">
        <f t="shared" si="1"/>
        <v>72</v>
      </c>
      <c r="B74" s="131" t="s">
        <v>110</v>
      </c>
      <c r="C74" s="25" t="s">
        <v>193</v>
      </c>
      <c r="D74" s="128" t="s">
        <v>114</v>
      </c>
      <c r="E74" s="96" t="s">
        <v>135</v>
      </c>
      <c r="F74" s="132" t="s">
        <v>45</v>
      </c>
    </row>
    <row r="75" spans="1:6" x14ac:dyDescent="0.2">
      <c r="A75" s="2">
        <f t="shared" si="1"/>
        <v>73</v>
      </c>
      <c r="B75" s="131" t="s">
        <v>110</v>
      </c>
      <c r="C75" s="25" t="s">
        <v>194</v>
      </c>
      <c r="D75" s="128" t="s">
        <v>119</v>
      </c>
      <c r="E75" s="96" t="s">
        <v>135</v>
      </c>
      <c r="F75" s="132" t="s">
        <v>45</v>
      </c>
    </row>
    <row r="76" spans="1:6" x14ac:dyDescent="0.2">
      <c r="A76" s="2">
        <f t="shared" si="1"/>
        <v>74</v>
      </c>
      <c r="B76" s="131" t="s">
        <v>110</v>
      </c>
      <c r="C76" s="25" t="s">
        <v>195</v>
      </c>
      <c r="D76" s="128" t="s">
        <v>125</v>
      </c>
      <c r="E76" s="96" t="s">
        <v>135</v>
      </c>
      <c r="F76" s="132" t="s">
        <v>45</v>
      </c>
    </row>
    <row r="77" spans="1:6" x14ac:dyDescent="0.2">
      <c r="A77" s="2">
        <f t="shared" si="1"/>
        <v>75</v>
      </c>
      <c r="B77" s="131" t="s">
        <v>246</v>
      </c>
      <c r="C77" s="25" t="s">
        <v>305</v>
      </c>
      <c r="D77" s="128" t="s">
        <v>222</v>
      </c>
      <c r="E77" s="96" t="s">
        <v>134</v>
      </c>
      <c r="F77" s="132" t="s">
        <v>45</v>
      </c>
    </row>
    <row r="78" spans="1:6" x14ac:dyDescent="0.2">
      <c r="A78" s="2">
        <f t="shared" si="1"/>
        <v>76</v>
      </c>
      <c r="B78" s="131" t="s">
        <v>246</v>
      </c>
      <c r="C78" s="25" t="s">
        <v>313</v>
      </c>
      <c r="D78" s="128" t="s">
        <v>230</v>
      </c>
      <c r="E78" s="96" t="s">
        <v>134</v>
      </c>
      <c r="F78" s="132" t="s">
        <v>45</v>
      </c>
    </row>
    <row r="79" spans="1:6" x14ac:dyDescent="0.2">
      <c r="A79" s="2">
        <f t="shared" si="1"/>
        <v>77</v>
      </c>
      <c r="B79" s="131" t="s">
        <v>246</v>
      </c>
      <c r="C79" s="25" t="s">
        <v>314</v>
      </c>
      <c r="D79" s="128" t="s">
        <v>231</v>
      </c>
      <c r="E79" s="96" t="s">
        <v>134</v>
      </c>
      <c r="F79" s="132" t="s">
        <v>45</v>
      </c>
    </row>
    <row r="80" spans="1:6" x14ac:dyDescent="0.2">
      <c r="A80" s="2">
        <f t="shared" si="1"/>
        <v>78</v>
      </c>
      <c r="B80" s="131" t="s">
        <v>246</v>
      </c>
      <c r="C80" s="25" t="s">
        <v>316</v>
      </c>
      <c r="D80" s="128" t="s">
        <v>233</v>
      </c>
      <c r="E80" s="96" t="s">
        <v>134</v>
      </c>
      <c r="F80" s="132" t="s">
        <v>45</v>
      </c>
    </row>
    <row r="81" spans="1:6" x14ac:dyDescent="0.2">
      <c r="A81" s="2">
        <f t="shared" si="1"/>
        <v>79</v>
      </c>
      <c r="B81" s="131" t="s">
        <v>246</v>
      </c>
      <c r="C81" s="25" t="s">
        <v>317</v>
      </c>
      <c r="D81" s="128" t="s">
        <v>234</v>
      </c>
      <c r="E81" s="96" t="s">
        <v>134</v>
      </c>
      <c r="F81" s="132" t="s">
        <v>45</v>
      </c>
    </row>
    <row r="82" spans="1:6" x14ac:dyDescent="0.2">
      <c r="A82" s="2">
        <f t="shared" si="1"/>
        <v>80</v>
      </c>
      <c r="B82" s="131" t="s">
        <v>246</v>
      </c>
      <c r="C82" s="25" t="s">
        <v>318</v>
      </c>
      <c r="D82" s="128" t="s">
        <v>235</v>
      </c>
      <c r="E82" s="96" t="s">
        <v>134</v>
      </c>
      <c r="F82" s="132" t="s">
        <v>45</v>
      </c>
    </row>
    <row r="83" spans="1:6" x14ac:dyDescent="0.2">
      <c r="A83" s="2">
        <f t="shared" si="1"/>
        <v>81</v>
      </c>
      <c r="B83" s="131" t="s">
        <v>246</v>
      </c>
      <c r="C83" s="25" t="s">
        <v>319</v>
      </c>
      <c r="D83" s="128" t="s">
        <v>236</v>
      </c>
      <c r="E83" s="96" t="s">
        <v>134</v>
      </c>
      <c r="F83" s="132" t="s">
        <v>45</v>
      </c>
    </row>
    <row r="84" spans="1:6" x14ac:dyDescent="0.2">
      <c r="A84" s="2">
        <f t="shared" si="1"/>
        <v>82</v>
      </c>
      <c r="B84" s="131" t="s">
        <v>246</v>
      </c>
      <c r="C84" s="25" t="s">
        <v>320</v>
      </c>
      <c r="D84" s="128" t="s">
        <v>240</v>
      </c>
      <c r="E84" s="96" t="s">
        <v>134</v>
      </c>
      <c r="F84" s="132" t="s">
        <v>45</v>
      </c>
    </row>
    <row r="85" spans="1:6" x14ac:dyDescent="0.2">
      <c r="A85" s="2">
        <f t="shared" si="1"/>
        <v>83</v>
      </c>
      <c r="B85" s="131" t="s">
        <v>246</v>
      </c>
      <c r="C85" s="25" t="s">
        <v>306</v>
      </c>
      <c r="D85" s="128" t="s">
        <v>223</v>
      </c>
      <c r="E85" s="96" t="s">
        <v>134</v>
      </c>
      <c r="F85" s="132" t="s">
        <v>46</v>
      </c>
    </row>
    <row r="86" spans="1:6" x14ac:dyDescent="0.2">
      <c r="A86" s="2">
        <f t="shared" si="1"/>
        <v>84</v>
      </c>
      <c r="B86" s="131" t="s">
        <v>246</v>
      </c>
      <c r="C86" s="25" t="s">
        <v>304</v>
      </c>
      <c r="D86" s="128" t="s">
        <v>221</v>
      </c>
      <c r="E86" s="96" t="s">
        <v>43</v>
      </c>
      <c r="F86" s="132" t="s">
        <v>45</v>
      </c>
    </row>
    <row r="87" spans="1:6" x14ac:dyDescent="0.2">
      <c r="A87" s="2">
        <f t="shared" si="1"/>
        <v>85</v>
      </c>
      <c r="B87" s="131" t="s">
        <v>246</v>
      </c>
      <c r="C87" s="25" t="s">
        <v>307</v>
      </c>
      <c r="D87" s="128" t="s">
        <v>224</v>
      </c>
      <c r="E87" s="96" t="s">
        <v>43</v>
      </c>
      <c r="F87" s="132" t="s">
        <v>45</v>
      </c>
    </row>
    <row r="88" spans="1:6" x14ac:dyDescent="0.2">
      <c r="A88" s="2">
        <f t="shared" si="1"/>
        <v>86</v>
      </c>
      <c r="B88" s="131" t="s">
        <v>246</v>
      </c>
      <c r="C88" s="25" t="s">
        <v>308</v>
      </c>
      <c r="D88" s="128" t="s">
        <v>225</v>
      </c>
      <c r="E88" s="96" t="s">
        <v>43</v>
      </c>
      <c r="F88" s="132" t="s">
        <v>45</v>
      </c>
    </row>
    <row r="89" spans="1:6" x14ac:dyDescent="0.2">
      <c r="A89" s="2">
        <f t="shared" si="1"/>
        <v>87</v>
      </c>
      <c r="B89" s="131" t="s">
        <v>246</v>
      </c>
      <c r="C89" s="25" t="s">
        <v>309</v>
      </c>
      <c r="D89" s="128" t="s">
        <v>226</v>
      </c>
      <c r="E89" s="96" t="s">
        <v>43</v>
      </c>
      <c r="F89" s="132" t="s">
        <v>45</v>
      </c>
    </row>
    <row r="90" spans="1:6" x14ac:dyDescent="0.2">
      <c r="A90" s="2">
        <f t="shared" si="1"/>
        <v>88</v>
      </c>
      <c r="B90" s="131" t="s">
        <v>246</v>
      </c>
      <c r="C90" s="25" t="s">
        <v>310</v>
      </c>
      <c r="D90" s="128" t="s">
        <v>227</v>
      </c>
      <c r="E90" s="96" t="s">
        <v>43</v>
      </c>
      <c r="F90" s="132" t="s">
        <v>45</v>
      </c>
    </row>
    <row r="91" spans="1:6" x14ac:dyDescent="0.2">
      <c r="A91" s="2">
        <f t="shared" si="1"/>
        <v>89</v>
      </c>
      <c r="B91" s="131" t="s">
        <v>246</v>
      </c>
      <c r="C91" s="25" t="s">
        <v>311</v>
      </c>
      <c r="D91" s="128" t="s">
        <v>228</v>
      </c>
      <c r="E91" s="96" t="s">
        <v>43</v>
      </c>
      <c r="F91" s="132" t="s">
        <v>45</v>
      </c>
    </row>
    <row r="92" spans="1:6" x14ac:dyDescent="0.2">
      <c r="A92" s="2">
        <f t="shared" si="1"/>
        <v>90</v>
      </c>
      <c r="B92" s="131" t="s">
        <v>246</v>
      </c>
      <c r="C92" s="25" t="s">
        <v>312</v>
      </c>
      <c r="D92" s="128" t="s">
        <v>229</v>
      </c>
      <c r="E92" s="96" t="s">
        <v>43</v>
      </c>
      <c r="F92" s="132" t="s">
        <v>45</v>
      </c>
    </row>
    <row r="93" spans="1:6" x14ac:dyDescent="0.2">
      <c r="A93" s="2">
        <f t="shared" si="1"/>
        <v>91</v>
      </c>
      <c r="B93" s="131" t="s">
        <v>246</v>
      </c>
      <c r="C93" s="25" t="s">
        <v>315</v>
      </c>
      <c r="D93" s="128" t="s">
        <v>232</v>
      </c>
      <c r="E93" s="96" t="s">
        <v>43</v>
      </c>
      <c r="F93" s="132" t="s">
        <v>45</v>
      </c>
    </row>
    <row r="94" spans="1:6" x14ac:dyDescent="0.2">
      <c r="A94" s="2">
        <f t="shared" si="1"/>
        <v>92</v>
      </c>
      <c r="B94" s="131" t="s">
        <v>247</v>
      </c>
      <c r="C94" s="25" t="s">
        <v>331</v>
      </c>
      <c r="D94" s="128" t="s">
        <v>241</v>
      </c>
      <c r="E94" s="96" t="s">
        <v>134</v>
      </c>
      <c r="F94" s="132" t="s">
        <v>45</v>
      </c>
    </row>
    <row r="95" spans="1:6" x14ac:dyDescent="0.2">
      <c r="A95" s="2">
        <f t="shared" si="1"/>
        <v>93</v>
      </c>
      <c r="B95" s="131" t="s">
        <v>247</v>
      </c>
      <c r="C95" s="25" t="s">
        <v>328</v>
      </c>
      <c r="D95" s="128" t="s">
        <v>255</v>
      </c>
      <c r="E95" s="96" t="s">
        <v>134</v>
      </c>
      <c r="F95" s="132" t="s">
        <v>46</v>
      </c>
    </row>
    <row r="96" spans="1:6" x14ac:dyDescent="0.2">
      <c r="A96" s="2">
        <f t="shared" si="1"/>
        <v>94</v>
      </c>
      <c r="B96" s="131" t="s">
        <v>247</v>
      </c>
      <c r="C96" s="25" t="s">
        <v>329</v>
      </c>
      <c r="D96" s="128" t="s">
        <v>256</v>
      </c>
      <c r="E96" s="96" t="s">
        <v>134</v>
      </c>
      <c r="F96" s="132" t="s">
        <v>46</v>
      </c>
    </row>
    <row r="97" spans="1:6" x14ac:dyDescent="0.2">
      <c r="A97" s="2">
        <f t="shared" si="1"/>
        <v>95</v>
      </c>
      <c r="B97" s="131" t="s">
        <v>247</v>
      </c>
      <c r="C97" s="25" t="s">
        <v>330</v>
      </c>
      <c r="D97" s="128" t="s">
        <v>257</v>
      </c>
      <c r="E97" s="96" t="s">
        <v>134</v>
      </c>
      <c r="F97" s="132" t="s">
        <v>46</v>
      </c>
    </row>
    <row r="98" spans="1:6" x14ac:dyDescent="0.2">
      <c r="A98" s="2">
        <f t="shared" si="1"/>
        <v>96</v>
      </c>
      <c r="B98" s="131" t="s">
        <v>247</v>
      </c>
      <c r="C98" s="25" t="s">
        <v>332</v>
      </c>
      <c r="D98" s="128" t="s">
        <v>259</v>
      </c>
      <c r="E98" s="96" t="s">
        <v>134</v>
      </c>
      <c r="F98" s="132" t="s">
        <v>46</v>
      </c>
    </row>
    <row r="99" spans="1:6" x14ac:dyDescent="0.2">
      <c r="A99" s="2">
        <f t="shared" si="1"/>
        <v>97</v>
      </c>
      <c r="B99" s="131" t="s">
        <v>247</v>
      </c>
      <c r="C99" s="25" t="s">
        <v>333</v>
      </c>
      <c r="D99" s="128" t="s">
        <v>260</v>
      </c>
      <c r="E99" s="96" t="s">
        <v>134</v>
      </c>
      <c r="F99" s="132" t="s">
        <v>46</v>
      </c>
    </row>
    <row r="100" spans="1:6" x14ac:dyDescent="0.2">
      <c r="A100" s="2">
        <f t="shared" si="1"/>
        <v>98</v>
      </c>
      <c r="B100" s="131" t="s">
        <v>247</v>
      </c>
      <c r="C100" s="25" t="s">
        <v>334</v>
      </c>
      <c r="D100" s="128" t="s">
        <v>261</v>
      </c>
      <c r="E100" s="96" t="s">
        <v>134</v>
      </c>
      <c r="F100" s="132" t="s">
        <v>46</v>
      </c>
    </row>
    <row r="101" spans="1:6" x14ac:dyDescent="0.2">
      <c r="A101" s="2">
        <f t="shared" si="1"/>
        <v>99</v>
      </c>
      <c r="B101" s="131" t="s">
        <v>247</v>
      </c>
      <c r="C101" s="25" t="s">
        <v>335</v>
      </c>
      <c r="D101" s="128" t="s">
        <v>262</v>
      </c>
      <c r="E101" s="96" t="s">
        <v>134</v>
      </c>
      <c r="F101" s="132" t="s">
        <v>46</v>
      </c>
    </row>
    <row r="102" spans="1:6" x14ac:dyDescent="0.2">
      <c r="A102" s="2">
        <f t="shared" si="1"/>
        <v>100</v>
      </c>
      <c r="B102" s="131" t="s">
        <v>247</v>
      </c>
      <c r="C102" s="25" t="s">
        <v>340</v>
      </c>
      <c r="D102" s="128" t="s">
        <v>265</v>
      </c>
      <c r="E102" s="96" t="s">
        <v>134</v>
      </c>
      <c r="F102" s="132" t="s">
        <v>46</v>
      </c>
    </row>
    <row r="103" spans="1:6" x14ac:dyDescent="0.2">
      <c r="A103" s="2">
        <f t="shared" si="1"/>
        <v>101</v>
      </c>
      <c r="B103" s="131" t="s">
        <v>247</v>
      </c>
      <c r="C103" s="25" t="s">
        <v>321</v>
      </c>
      <c r="D103" s="128" t="s">
        <v>248</v>
      </c>
      <c r="E103" s="96" t="s">
        <v>43</v>
      </c>
      <c r="F103" s="132" t="s">
        <v>45</v>
      </c>
    </row>
    <row r="104" spans="1:6" x14ac:dyDescent="0.2">
      <c r="A104" s="2">
        <f t="shared" si="1"/>
        <v>102</v>
      </c>
      <c r="B104" s="131" t="s">
        <v>247</v>
      </c>
      <c r="C104" s="25" t="s">
        <v>323</v>
      </c>
      <c r="D104" s="128" t="s">
        <v>250</v>
      </c>
      <c r="E104" s="96" t="s">
        <v>43</v>
      </c>
      <c r="F104" s="132" t="s">
        <v>45</v>
      </c>
    </row>
    <row r="105" spans="1:6" x14ac:dyDescent="0.2">
      <c r="A105" s="2">
        <f t="shared" si="1"/>
        <v>103</v>
      </c>
      <c r="B105" s="131" t="s">
        <v>247</v>
      </c>
      <c r="C105" s="25" t="s">
        <v>341</v>
      </c>
      <c r="D105" s="128" t="s">
        <v>267</v>
      </c>
      <c r="E105" s="96" t="s">
        <v>43</v>
      </c>
      <c r="F105" s="132" t="s">
        <v>45</v>
      </c>
    </row>
    <row r="106" spans="1:6" x14ac:dyDescent="0.2">
      <c r="A106" s="2">
        <f t="shared" si="1"/>
        <v>104</v>
      </c>
      <c r="B106" s="131" t="s">
        <v>247</v>
      </c>
      <c r="C106" s="25" t="s">
        <v>342</v>
      </c>
      <c r="D106" s="128" t="s">
        <v>268</v>
      </c>
      <c r="E106" s="96" t="s">
        <v>43</v>
      </c>
      <c r="F106" s="132" t="s">
        <v>45</v>
      </c>
    </row>
    <row r="107" spans="1:6" x14ac:dyDescent="0.2">
      <c r="A107" s="2">
        <f t="shared" si="1"/>
        <v>105</v>
      </c>
      <c r="B107" s="131" t="s">
        <v>247</v>
      </c>
      <c r="C107" s="25" t="s">
        <v>343</v>
      </c>
      <c r="D107" s="128" t="s">
        <v>269</v>
      </c>
      <c r="E107" s="96" t="s">
        <v>43</v>
      </c>
      <c r="F107" s="132" t="s">
        <v>45</v>
      </c>
    </row>
    <row r="108" spans="1:6" x14ac:dyDescent="0.2">
      <c r="A108" s="2">
        <f t="shared" si="1"/>
        <v>106</v>
      </c>
      <c r="B108" s="131" t="s">
        <v>247</v>
      </c>
      <c r="C108" s="25" t="s">
        <v>344</v>
      </c>
      <c r="D108" s="128" t="s">
        <v>270</v>
      </c>
      <c r="E108" s="96" t="s">
        <v>43</v>
      </c>
      <c r="F108" s="132" t="s">
        <v>45</v>
      </c>
    </row>
    <row r="109" spans="1:6" x14ac:dyDescent="0.2">
      <c r="A109" s="2">
        <f t="shared" si="1"/>
        <v>107</v>
      </c>
      <c r="B109" s="131" t="s">
        <v>247</v>
      </c>
      <c r="C109" s="25" t="s">
        <v>345</v>
      </c>
      <c r="D109" s="128" t="s">
        <v>271</v>
      </c>
      <c r="E109" s="96" t="s">
        <v>43</v>
      </c>
      <c r="F109" s="132" t="s">
        <v>45</v>
      </c>
    </row>
    <row r="110" spans="1:6" x14ac:dyDescent="0.2">
      <c r="A110" s="2">
        <f t="shared" si="1"/>
        <v>108</v>
      </c>
      <c r="B110" s="131" t="s">
        <v>247</v>
      </c>
      <c r="C110" s="25" t="s">
        <v>322</v>
      </c>
      <c r="D110" s="128" t="s">
        <v>401</v>
      </c>
      <c r="E110" s="96" t="s">
        <v>43</v>
      </c>
      <c r="F110" s="132" t="s">
        <v>45</v>
      </c>
    </row>
    <row r="111" spans="1:6" x14ac:dyDescent="0.2">
      <c r="A111" s="2">
        <f t="shared" si="1"/>
        <v>109</v>
      </c>
      <c r="B111" s="131" t="s">
        <v>247</v>
      </c>
      <c r="C111" s="25" t="s">
        <v>324</v>
      </c>
      <c r="D111" s="128" t="s">
        <v>402</v>
      </c>
      <c r="E111" s="96" t="s">
        <v>43</v>
      </c>
      <c r="F111" s="132" t="s">
        <v>45</v>
      </c>
    </row>
    <row r="112" spans="1:6" x14ac:dyDescent="0.2">
      <c r="A112" s="2">
        <f t="shared" si="1"/>
        <v>110</v>
      </c>
      <c r="B112" s="131" t="s">
        <v>247</v>
      </c>
      <c r="C112" s="116" t="s">
        <v>492</v>
      </c>
      <c r="D112" s="128" t="s">
        <v>490</v>
      </c>
      <c r="E112" s="96" t="s">
        <v>43</v>
      </c>
      <c r="F112" s="132" t="s">
        <v>45</v>
      </c>
    </row>
    <row r="113" spans="1:6" x14ac:dyDescent="0.2">
      <c r="A113" s="2">
        <f t="shared" si="1"/>
        <v>111</v>
      </c>
      <c r="B113" s="131" t="s">
        <v>247</v>
      </c>
      <c r="C113" s="25" t="s">
        <v>325</v>
      </c>
      <c r="D113" s="128" t="s">
        <v>252</v>
      </c>
      <c r="E113" s="96" t="s">
        <v>43</v>
      </c>
      <c r="F113" s="132" t="s">
        <v>46</v>
      </c>
    </row>
    <row r="114" spans="1:6" x14ac:dyDescent="0.2">
      <c r="A114" s="2">
        <f t="shared" si="1"/>
        <v>112</v>
      </c>
      <c r="B114" s="131" t="s">
        <v>247</v>
      </c>
      <c r="C114" s="25" t="s">
        <v>326</v>
      </c>
      <c r="D114" s="128" t="s">
        <v>253</v>
      </c>
      <c r="E114" s="96" t="s">
        <v>43</v>
      </c>
      <c r="F114" s="132" t="s">
        <v>46</v>
      </c>
    </row>
    <row r="115" spans="1:6" x14ac:dyDescent="0.2">
      <c r="A115" s="2">
        <f t="shared" si="1"/>
        <v>113</v>
      </c>
      <c r="B115" s="131" t="s">
        <v>247</v>
      </c>
      <c r="C115" s="25" t="s">
        <v>327</v>
      </c>
      <c r="D115" s="128" t="s">
        <v>254</v>
      </c>
      <c r="E115" s="96" t="s">
        <v>43</v>
      </c>
      <c r="F115" s="132" t="s">
        <v>46</v>
      </c>
    </row>
    <row r="116" spans="1:6" x14ac:dyDescent="0.2">
      <c r="A116" s="2">
        <f t="shared" si="1"/>
        <v>114</v>
      </c>
      <c r="B116" s="131" t="s">
        <v>247</v>
      </c>
      <c r="C116" s="25" t="s">
        <v>336</v>
      </c>
      <c r="D116" s="128" t="s">
        <v>238</v>
      </c>
      <c r="E116" s="96" t="s">
        <v>135</v>
      </c>
      <c r="F116" s="132" t="s">
        <v>45</v>
      </c>
    </row>
    <row r="117" spans="1:6" x14ac:dyDescent="0.2">
      <c r="A117" s="2">
        <f t="shared" si="1"/>
        <v>115</v>
      </c>
      <c r="B117" s="131" t="s">
        <v>247</v>
      </c>
      <c r="C117" s="25" t="s">
        <v>337</v>
      </c>
      <c r="D117" s="128" t="s">
        <v>263</v>
      </c>
      <c r="E117" s="96" t="s">
        <v>135</v>
      </c>
      <c r="F117" s="132" t="s">
        <v>45</v>
      </c>
    </row>
    <row r="118" spans="1:6" x14ac:dyDescent="0.2">
      <c r="A118" s="2">
        <f t="shared" si="1"/>
        <v>116</v>
      </c>
      <c r="B118" s="131" t="s">
        <v>273</v>
      </c>
      <c r="C118" s="25" t="s">
        <v>347</v>
      </c>
      <c r="D118" s="128" t="s">
        <v>275</v>
      </c>
      <c r="E118" s="96" t="s">
        <v>134</v>
      </c>
      <c r="F118" s="132" t="s">
        <v>45</v>
      </c>
    </row>
    <row r="119" spans="1:6" x14ac:dyDescent="0.2">
      <c r="A119" s="2">
        <f t="shared" si="1"/>
        <v>117</v>
      </c>
      <c r="B119" s="131" t="s">
        <v>273</v>
      </c>
      <c r="C119" s="25" t="s">
        <v>346</v>
      </c>
      <c r="D119" s="128" t="s">
        <v>274</v>
      </c>
      <c r="E119" s="96" t="s">
        <v>134</v>
      </c>
      <c r="F119" s="132" t="s">
        <v>46</v>
      </c>
    </row>
    <row r="120" spans="1:6" x14ac:dyDescent="0.2">
      <c r="A120" s="2">
        <f t="shared" si="1"/>
        <v>118</v>
      </c>
      <c r="B120" s="131" t="s">
        <v>273</v>
      </c>
      <c r="C120" s="25" t="s">
        <v>350</v>
      </c>
      <c r="D120" s="128" t="s">
        <v>278</v>
      </c>
      <c r="E120" s="96" t="s">
        <v>134</v>
      </c>
      <c r="F120" s="132" t="s">
        <v>46</v>
      </c>
    </row>
    <row r="121" spans="1:6" x14ac:dyDescent="0.2">
      <c r="A121" s="2">
        <f t="shared" si="1"/>
        <v>119</v>
      </c>
      <c r="B121" s="131" t="s">
        <v>273</v>
      </c>
      <c r="C121" s="25" t="s">
        <v>351</v>
      </c>
      <c r="D121" s="128" t="s">
        <v>279</v>
      </c>
      <c r="E121" s="96" t="s">
        <v>134</v>
      </c>
      <c r="F121" s="132" t="s">
        <v>46</v>
      </c>
    </row>
    <row r="122" spans="1:6" x14ac:dyDescent="0.2">
      <c r="A122" s="2">
        <f t="shared" si="1"/>
        <v>120</v>
      </c>
      <c r="B122" s="131" t="s">
        <v>273</v>
      </c>
      <c r="C122" s="25" t="s">
        <v>349</v>
      </c>
      <c r="D122" s="128" t="s">
        <v>277</v>
      </c>
      <c r="E122" s="96" t="s">
        <v>43</v>
      </c>
      <c r="F122" s="132" t="s">
        <v>45</v>
      </c>
    </row>
    <row r="123" spans="1:6" x14ac:dyDescent="0.2">
      <c r="A123" s="2">
        <f t="shared" si="1"/>
        <v>121</v>
      </c>
      <c r="B123" s="131" t="s">
        <v>273</v>
      </c>
      <c r="C123" s="25" t="s">
        <v>352</v>
      </c>
      <c r="D123" s="128" t="s">
        <v>280</v>
      </c>
      <c r="E123" s="96" t="s">
        <v>43</v>
      </c>
      <c r="F123" s="132" t="s">
        <v>45</v>
      </c>
    </row>
    <row r="124" spans="1:6" x14ac:dyDescent="0.2">
      <c r="A124" s="2">
        <f t="shared" si="1"/>
        <v>122</v>
      </c>
      <c r="B124" s="131" t="s">
        <v>273</v>
      </c>
      <c r="C124" s="25" t="s">
        <v>353</v>
      </c>
      <c r="D124" s="128" t="s">
        <v>281</v>
      </c>
      <c r="E124" s="96" t="s">
        <v>43</v>
      </c>
      <c r="F124" s="132" t="s">
        <v>45</v>
      </c>
    </row>
    <row r="125" spans="1:6" x14ac:dyDescent="0.2">
      <c r="A125" s="2">
        <f t="shared" si="1"/>
        <v>123</v>
      </c>
      <c r="B125" s="131" t="s">
        <v>273</v>
      </c>
      <c r="C125" s="25" t="s">
        <v>354</v>
      </c>
      <c r="D125" s="128" t="s">
        <v>282</v>
      </c>
      <c r="E125" s="96" t="s">
        <v>43</v>
      </c>
      <c r="F125" s="132" t="s">
        <v>45</v>
      </c>
    </row>
    <row r="126" spans="1:6" x14ac:dyDescent="0.2">
      <c r="A126" s="2">
        <f t="shared" si="1"/>
        <v>124</v>
      </c>
      <c r="B126" s="131" t="s">
        <v>273</v>
      </c>
      <c r="C126" s="25" t="s">
        <v>355</v>
      </c>
      <c r="D126" s="128" t="s">
        <v>283</v>
      </c>
      <c r="E126" s="96" t="s">
        <v>43</v>
      </c>
      <c r="F126" s="132" t="s">
        <v>45</v>
      </c>
    </row>
    <row r="127" spans="1:6" x14ac:dyDescent="0.2">
      <c r="A127" s="2">
        <f t="shared" si="1"/>
        <v>125</v>
      </c>
      <c r="B127" s="131" t="s">
        <v>273</v>
      </c>
      <c r="C127" s="25" t="s">
        <v>356</v>
      </c>
      <c r="D127" s="128" t="s">
        <v>284</v>
      </c>
      <c r="E127" s="96" t="s">
        <v>43</v>
      </c>
      <c r="F127" s="132" t="s">
        <v>45</v>
      </c>
    </row>
    <row r="128" spans="1:6" x14ac:dyDescent="0.2">
      <c r="A128" s="2">
        <f t="shared" si="1"/>
        <v>126</v>
      </c>
      <c r="B128" s="131" t="s">
        <v>273</v>
      </c>
      <c r="C128" s="25" t="s">
        <v>348</v>
      </c>
      <c r="D128" s="128" t="s">
        <v>276</v>
      </c>
      <c r="E128" s="96" t="s">
        <v>43</v>
      </c>
      <c r="F128" s="132" t="s">
        <v>46</v>
      </c>
    </row>
    <row r="129" spans="1:6" x14ac:dyDescent="0.2">
      <c r="A129" s="2">
        <f t="shared" si="1"/>
        <v>127</v>
      </c>
      <c r="B129" s="131" t="s">
        <v>286</v>
      </c>
      <c r="C129" s="25" t="s">
        <v>360</v>
      </c>
      <c r="D129" s="128" t="s">
        <v>290</v>
      </c>
      <c r="E129" s="96" t="s">
        <v>134</v>
      </c>
      <c r="F129" s="132" t="s">
        <v>45</v>
      </c>
    </row>
    <row r="130" spans="1:6" x14ac:dyDescent="0.2">
      <c r="A130" s="2">
        <f t="shared" si="1"/>
        <v>128</v>
      </c>
      <c r="B130" s="131" t="s">
        <v>286</v>
      </c>
      <c r="C130" s="25" t="s">
        <v>362</v>
      </c>
      <c r="D130" s="128" t="s">
        <v>292</v>
      </c>
      <c r="E130" s="96" t="s">
        <v>134</v>
      </c>
      <c r="F130" s="132" t="s">
        <v>45</v>
      </c>
    </row>
    <row r="131" spans="1:6" x14ac:dyDescent="0.2">
      <c r="A131" s="2">
        <f t="shared" si="1"/>
        <v>129</v>
      </c>
      <c r="B131" s="131" t="s">
        <v>286</v>
      </c>
      <c r="C131" s="25" t="s">
        <v>357</v>
      </c>
      <c r="D131" s="128" t="s">
        <v>287</v>
      </c>
      <c r="E131" s="96" t="s">
        <v>43</v>
      </c>
      <c r="F131" s="132" t="s">
        <v>45</v>
      </c>
    </row>
    <row r="132" spans="1:6" x14ac:dyDescent="0.2">
      <c r="A132" s="2">
        <f t="shared" si="1"/>
        <v>130</v>
      </c>
      <c r="B132" s="131" t="s">
        <v>286</v>
      </c>
      <c r="C132" s="25" t="s">
        <v>358</v>
      </c>
      <c r="D132" s="128" t="s">
        <v>288</v>
      </c>
      <c r="E132" s="96" t="s">
        <v>43</v>
      </c>
      <c r="F132" s="132" t="s">
        <v>45</v>
      </c>
    </row>
    <row r="133" spans="1:6" x14ac:dyDescent="0.2">
      <c r="A133" s="2">
        <f t="shared" ref="A133:A148" si="2">A132+1</f>
        <v>131</v>
      </c>
      <c r="B133" s="131" t="s">
        <v>286</v>
      </c>
      <c r="C133" s="25" t="s">
        <v>359</v>
      </c>
      <c r="D133" s="128" t="s">
        <v>289</v>
      </c>
      <c r="E133" s="96" t="s">
        <v>43</v>
      </c>
      <c r="F133" s="132" t="s">
        <v>45</v>
      </c>
    </row>
    <row r="134" spans="1:6" x14ac:dyDescent="0.2">
      <c r="A134" s="2">
        <f t="shared" si="2"/>
        <v>132</v>
      </c>
      <c r="B134" s="131" t="s">
        <v>286</v>
      </c>
      <c r="C134" s="25" t="s">
        <v>361</v>
      </c>
      <c r="D134" s="128" t="s">
        <v>291</v>
      </c>
      <c r="E134" s="96" t="s">
        <v>43</v>
      </c>
      <c r="F134" s="132" t="s">
        <v>45</v>
      </c>
    </row>
    <row r="135" spans="1:6" x14ac:dyDescent="0.2">
      <c r="A135" s="2">
        <f t="shared" si="2"/>
        <v>133</v>
      </c>
      <c r="B135" s="131" t="s">
        <v>286</v>
      </c>
      <c r="C135" s="124" t="s">
        <v>386</v>
      </c>
      <c r="D135" s="128" t="s">
        <v>378</v>
      </c>
      <c r="E135" s="96" t="s">
        <v>43</v>
      </c>
      <c r="F135" s="132" t="s">
        <v>46</v>
      </c>
    </row>
    <row r="136" spans="1:6" x14ac:dyDescent="0.2">
      <c r="A136" s="2">
        <f t="shared" si="2"/>
        <v>134</v>
      </c>
      <c r="B136" s="131" t="s">
        <v>294</v>
      </c>
      <c r="C136" s="25" t="s">
        <v>363</v>
      </c>
      <c r="D136" s="128" t="s">
        <v>295</v>
      </c>
      <c r="E136" s="96" t="s">
        <v>134</v>
      </c>
      <c r="F136" s="132" t="s">
        <v>45</v>
      </c>
    </row>
    <row r="137" spans="1:6" x14ac:dyDescent="0.2">
      <c r="A137" s="2">
        <f t="shared" si="2"/>
        <v>135</v>
      </c>
      <c r="B137" s="131" t="s">
        <v>294</v>
      </c>
      <c r="C137" s="25" t="s">
        <v>367</v>
      </c>
      <c r="D137" s="128" t="s">
        <v>218</v>
      </c>
      <c r="E137" s="96" t="s">
        <v>134</v>
      </c>
      <c r="F137" s="132" t="s">
        <v>45</v>
      </c>
    </row>
    <row r="138" spans="1:6" x14ac:dyDescent="0.2">
      <c r="A138" s="2">
        <f t="shared" si="2"/>
        <v>136</v>
      </c>
      <c r="B138" s="131" t="s">
        <v>294</v>
      </c>
      <c r="C138" s="25" t="s">
        <v>368</v>
      </c>
      <c r="D138" s="128" t="s">
        <v>219</v>
      </c>
      <c r="E138" s="96" t="s">
        <v>134</v>
      </c>
      <c r="F138" s="132" t="s">
        <v>45</v>
      </c>
    </row>
    <row r="139" spans="1:6" x14ac:dyDescent="0.2">
      <c r="A139" s="2">
        <f t="shared" si="2"/>
        <v>137</v>
      </c>
      <c r="B139" s="131" t="s">
        <v>294</v>
      </c>
      <c r="C139" s="25" t="s">
        <v>369</v>
      </c>
      <c r="D139" s="128" t="s">
        <v>298</v>
      </c>
      <c r="E139" s="96" t="s">
        <v>134</v>
      </c>
      <c r="F139" s="132" t="s">
        <v>45</v>
      </c>
    </row>
    <row r="140" spans="1:6" x14ac:dyDescent="0.2">
      <c r="A140" s="2">
        <f t="shared" si="2"/>
        <v>138</v>
      </c>
      <c r="B140" s="131" t="s">
        <v>294</v>
      </c>
      <c r="C140" s="25" t="s">
        <v>371</v>
      </c>
      <c r="D140" s="128" t="s">
        <v>300</v>
      </c>
      <c r="E140" s="96" t="s">
        <v>134</v>
      </c>
      <c r="F140" s="132" t="s">
        <v>45</v>
      </c>
    </row>
    <row r="141" spans="1:6" x14ac:dyDescent="0.2">
      <c r="A141" s="2">
        <f t="shared" si="2"/>
        <v>139</v>
      </c>
      <c r="B141" s="131" t="s">
        <v>294</v>
      </c>
      <c r="C141" s="25" t="s">
        <v>372</v>
      </c>
      <c r="D141" s="128" t="s">
        <v>301</v>
      </c>
      <c r="E141" s="96" t="s">
        <v>134</v>
      </c>
      <c r="F141" s="132" t="s">
        <v>45</v>
      </c>
    </row>
    <row r="142" spans="1:6" x14ac:dyDescent="0.2">
      <c r="A142" s="2">
        <f t="shared" si="2"/>
        <v>140</v>
      </c>
      <c r="B142" s="131" t="s">
        <v>294</v>
      </c>
      <c r="C142" s="25" t="s">
        <v>374</v>
      </c>
      <c r="D142" s="128" t="s">
        <v>303</v>
      </c>
      <c r="E142" s="96" t="s">
        <v>134</v>
      </c>
      <c r="F142" s="132" t="s">
        <v>45</v>
      </c>
    </row>
    <row r="143" spans="1:6" x14ac:dyDescent="0.2">
      <c r="A143" s="2">
        <f t="shared" si="2"/>
        <v>141</v>
      </c>
      <c r="B143" s="131" t="s">
        <v>294</v>
      </c>
      <c r="C143" s="25" t="s">
        <v>364</v>
      </c>
      <c r="D143" s="128" t="s">
        <v>296</v>
      </c>
      <c r="E143" s="96" t="s">
        <v>43</v>
      </c>
      <c r="F143" s="132" t="s">
        <v>45</v>
      </c>
    </row>
    <row r="144" spans="1:6" x14ac:dyDescent="0.2">
      <c r="A144" s="2">
        <f t="shared" si="2"/>
        <v>142</v>
      </c>
      <c r="B144" s="131" t="s">
        <v>294</v>
      </c>
      <c r="C144" s="25" t="s">
        <v>365</v>
      </c>
      <c r="D144" s="128" t="s">
        <v>220</v>
      </c>
      <c r="E144" s="96" t="s">
        <v>43</v>
      </c>
      <c r="F144" s="132" t="s">
        <v>45</v>
      </c>
    </row>
    <row r="145" spans="1:6" x14ac:dyDescent="0.2">
      <c r="A145" s="2">
        <f t="shared" si="2"/>
        <v>143</v>
      </c>
      <c r="B145" s="131" t="s">
        <v>294</v>
      </c>
      <c r="C145" s="25" t="s">
        <v>366</v>
      </c>
      <c r="D145" s="128" t="s">
        <v>297</v>
      </c>
      <c r="E145" s="96" t="s">
        <v>43</v>
      </c>
      <c r="F145" s="132" t="s">
        <v>45</v>
      </c>
    </row>
    <row r="146" spans="1:6" x14ac:dyDescent="0.2">
      <c r="A146" s="2">
        <f t="shared" si="2"/>
        <v>144</v>
      </c>
      <c r="B146" s="131" t="s">
        <v>294</v>
      </c>
      <c r="C146" s="25" t="s">
        <v>370</v>
      </c>
      <c r="D146" s="128" t="s">
        <v>299</v>
      </c>
      <c r="E146" s="96" t="s">
        <v>43</v>
      </c>
      <c r="F146" s="132" t="s">
        <v>45</v>
      </c>
    </row>
    <row r="147" spans="1:6" x14ac:dyDescent="0.2">
      <c r="A147" s="2">
        <f t="shared" si="2"/>
        <v>145</v>
      </c>
      <c r="B147" s="131" t="s">
        <v>294</v>
      </c>
      <c r="C147" s="116" t="s">
        <v>511</v>
      </c>
      <c r="D147" s="128" t="s">
        <v>377</v>
      </c>
      <c r="E147" s="96" t="s">
        <v>43</v>
      </c>
      <c r="F147" s="132" t="s">
        <v>45</v>
      </c>
    </row>
    <row r="148" spans="1:6" ht="12.75" thickBot="1" x14ac:dyDescent="0.25">
      <c r="A148" s="2">
        <f t="shared" si="2"/>
        <v>146</v>
      </c>
      <c r="B148" s="135" t="s">
        <v>294</v>
      </c>
      <c r="C148" s="136" t="s">
        <v>373</v>
      </c>
      <c r="D148" s="137" t="s">
        <v>302</v>
      </c>
      <c r="E148" s="138" t="s">
        <v>135</v>
      </c>
      <c r="F148" s="139" t="s">
        <v>45</v>
      </c>
    </row>
  </sheetData>
  <mergeCells count="1">
    <mergeCell ref="B1:F1"/>
  </mergeCells>
  <conditionalFormatting sqref="F28 F37 F96:F118">
    <cfRule type="cellIs" dxfId="80" priority="46" operator="equal">
      <formula>"Schema"</formula>
    </cfRule>
    <cfRule type="cellIs" dxfId="79" priority="47" operator="equal">
      <formula>"Falha"</formula>
    </cfRule>
    <cfRule type="cellIs" dxfId="78" priority="48" operator="equal">
      <formula>"Sucesso"</formula>
    </cfRule>
  </conditionalFormatting>
  <conditionalFormatting sqref="F3 F8">
    <cfRule type="cellIs" dxfId="77" priority="82" operator="equal">
      <formula>"Schema"</formula>
    </cfRule>
    <cfRule type="cellIs" dxfId="76" priority="83" operator="equal">
      <formula>"Falha"</formula>
    </cfRule>
    <cfRule type="cellIs" dxfId="75" priority="84" operator="equal">
      <formula>"Sucesso"</formula>
    </cfRule>
  </conditionalFormatting>
  <conditionalFormatting sqref="F4:F7">
    <cfRule type="cellIs" dxfId="74" priority="52" operator="equal">
      <formula>"Schema"</formula>
    </cfRule>
    <cfRule type="cellIs" dxfId="73" priority="53" operator="equal">
      <formula>"Falha"</formula>
    </cfRule>
    <cfRule type="cellIs" dxfId="72" priority="54" operator="equal">
      <formula>"Sucesso"</formula>
    </cfRule>
  </conditionalFormatting>
  <conditionalFormatting sqref="F35">
    <cfRule type="cellIs" dxfId="71" priority="40" operator="equal">
      <formula>"Schema"</formula>
    </cfRule>
    <cfRule type="cellIs" dxfId="70" priority="41" operator="equal">
      <formula>"Falha"</formula>
    </cfRule>
    <cfRule type="cellIs" dxfId="69" priority="42" operator="equal">
      <formula>"Sucesso"</formula>
    </cfRule>
  </conditionalFormatting>
  <conditionalFormatting sqref="F59:F65">
    <cfRule type="cellIs" dxfId="68" priority="28" operator="equal">
      <formula>"Schema"</formula>
    </cfRule>
    <cfRule type="cellIs" dxfId="67" priority="29" operator="equal">
      <formula>"Falha"</formula>
    </cfRule>
    <cfRule type="cellIs" dxfId="66" priority="30" operator="equal">
      <formula>"Sucesso"</formula>
    </cfRule>
  </conditionalFormatting>
  <conditionalFormatting sqref="F127">
    <cfRule type="cellIs" dxfId="65" priority="22" operator="equal">
      <formula>"Schema"</formula>
    </cfRule>
    <cfRule type="cellIs" dxfId="64" priority="23" operator="equal">
      <formula>"Falha"</formula>
    </cfRule>
    <cfRule type="cellIs" dxfId="63" priority="24" operator="equal">
      <formula>"Sucesso"</formula>
    </cfRule>
  </conditionalFormatting>
  <conditionalFormatting sqref="F77:F95">
    <cfRule type="cellIs" dxfId="62" priority="16" operator="equal">
      <formula>"Schema"</formula>
    </cfRule>
    <cfRule type="cellIs" dxfId="61" priority="17" operator="equal">
      <formula>"Falha"</formula>
    </cfRule>
    <cfRule type="cellIs" dxfId="60" priority="18" operator="equal">
      <formula>"Sucesso"</formula>
    </cfRule>
  </conditionalFormatting>
  <conditionalFormatting sqref="F125">
    <cfRule type="cellIs" dxfId="59" priority="10" operator="equal">
      <formula>"Schema"</formula>
    </cfRule>
    <cfRule type="cellIs" dxfId="58" priority="11" operator="equal">
      <formula>"Falha"</formula>
    </cfRule>
    <cfRule type="cellIs" dxfId="57" priority="12" operator="equal">
      <formula>"Sucesso"</formula>
    </cfRule>
  </conditionalFormatting>
  <conditionalFormatting sqref="F128">
    <cfRule type="cellIs" dxfId="56" priority="4" operator="equal">
      <formula>"Schema"</formula>
    </cfRule>
    <cfRule type="cellIs" dxfId="55" priority="5" operator="equal">
      <formula>"Falha"</formula>
    </cfRule>
    <cfRule type="cellIs" dxfId="54" priority="6" operator="equal">
      <formula>"Sucesso"</formula>
    </cfRule>
  </conditionalFormatting>
  <conditionalFormatting sqref="F126 F119:F124 F129:F148 F27 F9:F18 F66:F76">
    <cfRule type="cellIs" dxfId="53" priority="85" operator="equal">
      <formula>"Schema"</formula>
    </cfRule>
    <cfRule type="cellIs" dxfId="52" priority="86" operator="equal">
      <formula>"Falha"</formula>
    </cfRule>
    <cfRule type="cellIs" dxfId="51" priority="87" operator="equal">
      <formula>"Sucesso"</formula>
    </cfRule>
  </conditionalFormatting>
  <conditionalFormatting sqref="E126 E129:E148 E3 E5:E15 E66:E76 E28:E38 E95:E124">
    <cfRule type="cellIs" dxfId="50" priority="79" operator="equal">
      <formula>"Lowest"</formula>
    </cfRule>
    <cfRule type="cellIs" dxfId="49" priority="80" operator="equal">
      <formula>"Medium"</formula>
    </cfRule>
    <cfRule type="cellIs" dxfId="48" priority="81" operator="equal">
      <formula>"Highest"</formula>
    </cfRule>
  </conditionalFormatting>
  <conditionalFormatting sqref="E16:E27">
    <cfRule type="cellIs" dxfId="47" priority="76" operator="equal">
      <formula>"Lowest"</formula>
    </cfRule>
    <cfRule type="cellIs" dxfId="46" priority="77" operator="equal">
      <formula>"Medium"</formula>
    </cfRule>
    <cfRule type="cellIs" dxfId="45" priority="78" operator="equal">
      <formula>"Highest"</formula>
    </cfRule>
  </conditionalFormatting>
  <conditionalFormatting sqref="F23:F26">
    <cfRule type="cellIs" dxfId="44" priority="73" operator="equal">
      <formula>"Schema"</formula>
    </cfRule>
    <cfRule type="cellIs" dxfId="43" priority="74" operator="equal">
      <formula>"Falha"</formula>
    </cfRule>
    <cfRule type="cellIs" dxfId="42" priority="75" operator="equal">
      <formula>"Sucesso"</formula>
    </cfRule>
  </conditionalFormatting>
  <conditionalFormatting sqref="F29:F31 F34 F36 F38">
    <cfRule type="cellIs" dxfId="41" priority="67" operator="equal">
      <formula>"Schema"</formula>
    </cfRule>
    <cfRule type="cellIs" dxfId="40" priority="68" operator="equal">
      <formula>"Falha"</formula>
    </cfRule>
    <cfRule type="cellIs" dxfId="39" priority="69" operator="equal">
      <formula>"Sucesso"</formula>
    </cfRule>
  </conditionalFormatting>
  <conditionalFormatting sqref="E40:E55 E57:E65">
    <cfRule type="cellIs" dxfId="38" priority="64" operator="equal">
      <formula>"Lowest"</formula>
    </cfRule>
    <cfRule type="cellIs" dxfId="37" priority="65" operator="equal">
      <formula>"Medium"</formula>
    </cfRule>
    <cfRule type="cellIs" dxfId="36" priority="66" operator="equal">
      <formula>"Highest"</formula>
    </cfRule>
  </conditionalFormatting>
  <conditionalFormatting sqref="E4">
    <cfRule type="cellIs" dxfId="35" priority="61" operator="equal">
      <formula>"Lowest"</formula>
    </cfRule>
    <cfRule type="cellIs" dxfId="34" priority="62" operator="equal">
      <formula>"Medium"</formula>
    </cfRule>
    <cfRule type="cellIs" dxfId="33" priority="63" operator="equal">
      <formula>"Highest"</formula>
    </cfRule>
  </conditionalFormatting>
  <conditionalFormatting sqref="E56">
    <cfRule type="cellIs" dxfId="32" priority="58" operator="equal">
      <formula>"Lowest"</formula>
    </cfRule>
    <cfRule type="cellIs" dxfId="31" priority="59" operator="equal">
      <formula>"Medium"</formula>
    </cfRule>
    <cfRule type="cellIs" dxfId="30" priority="60" operator="equal">
      <formula>"Highest"</formula>
    </cfRule>
  </conditionalFormatting>
  <conditionalFormatting sqref="E39">
    <cfRule type="cellIs" dxfId="29" priority="55" operator="equal">
      <formula>"Lowest"</formula>
    </cfRule>
    <cfRule type="cellIs" dxfId="28" priority="56" operator="equal">
      <formula>"Medium"</formula>
    </cfRule>
    <cfRule type="cellIs" dxfId="27" priority="57" operator="equal">
      <formula>"Highest"</formula>
    </cfRule>
  </conditionalFormatting>
  <conditionalFormatting sqref="F19:F22">
    <cfRule type="cellIs" dxfId="26" priority="49" operator="equal">
      <formula>"Schema"</formula>
    </cfRule>
    <cfRule type="cellIs" dxfId="25" priority="50" operator="equal">
      <formula>"Falha"</formula>
    </cfRule>
    <cfRule type="cellIs" dxfId="24" priority="51" operator="equal">
      <formula>"Sucesso"</formula>
    </cfRule>
  </conditionalFormatting>
  <conditionalFormatting sqref="F32:F33">
    <cfRule type="cellIs" dxfId="23" priority="43" operator="equal">
      <formula>"Schema"</formula>
    </cfRule>
    <cfRule type="cellIs" dxfId="22" priority="44" operator="equal">
      <formula>"Falha"</formula>
    </cfRule>
    <cfRule type="cellIs" dxfId="21" priority="45" operator="equal">
      <formula>"Sucesso"</formula>
    </cfRule>
  </conditionalFormatting>
  <conditionalFormatting sqref="F39:F42">
    <cfRule type="cellIs" dxfId="20" priority="34" operator="equal">
      <formula>"Schema"</formula>
    </cfRule>
    <cfRule type="cellIs" dxfId="19" priority="35" operator="equal">
      <formula>"Falha"</formula>
    </cfRule>
    <cfRule type="cellIs" dxfId="18" priority="36" operator="equal">
      <formula>"Sucesso"</formula>
    </cfRule>
  </conditionalFormatting>
  <conditionalFormatting sqref="F43:F58">
    <cfRule type="cellIs" dxfId="17" priority="31" operator="equal">
      <formula>"Schema"</formula>
    </cfRule>
    <cfRule type="cellIs" dxfId="16" priority="32" operator="equal">
      <formula>"Falha"</formula>
    </cfRule>
    <cfRule type="cellIs" dxfId="15" priority="33" operator="equal">
      <formula>"Sucesso"</formula>
    </cfRule>
  </conditionalFormatting>
  <conditionalFormatting sqref="E90:E94">
    <cfRule type="cellIs" dxfId="14" priority="25" operator="equal">
      <formula>"Lowest"</formula>
    </cfRule>
    <cfRule type="cellIs" dxfId="13" priority="26" operator="equal">
      <formula>"Medium"</formula>
    </cfRule>
    <cfRule type="cellIs" dxfId="12" priority="27" operator="equal">
      <formula>"Highest"</formula>
    </cfRule>
  </conditionalFormatting>
  <conditionalFormatting sqref="E77:E89">
    <cfRule type="cellIs" dxfId="11" priority="19" operator="equal">
      <formula>"Lowest"</formula>
    </cfRule>
    <cfRule type="cellIs" dxfId="10" priority="20" operator="equal">
      <formula>"Medium"</formula>
    </cfRule>
    <cfRule type="cellIs" dxfId="9" priority="21" operator="equal">
      <formula>"Highest"</formula>
    </cfRule>
  </conditionalFormatting>
  <conditionalFormatting sqref="E127">
    <cfRule type="cellIs" dxfId="8" priority="13" operator="equal">
      <formula>"Lowest"</formula>
    </cfRule>
    <cfRule type="cellIs" dxfId="7" priority="14" operator="equal">
      <formula>"Medium"</formula>
    </cfRule>
    <cfRule type="cellIs" dxfId="6" priority="15" operator="equal">
      <formula>"Highest"</formula>
    </cfRule>
  </conditionalFormatting>
  <conditionalFormatting sqref="E125">
    <cfRule type="cellIs" dxfId="5" priority="7" operator="equal">
      <formula>"Lowest"</formula>
    </cfRule>
    <cfRule type="cellIs" dxfId="4" priority="8" operator="equal">
      <formula>"Medium"</formula>
    </cfRule>
    <cfRule type="cellIs" dxfId="3" priority="9" operator="equal">
      <formula>"Highest"</formula>
    </cfRule>
  </conditionalFormatting>
  <conditionalFormatting sqref="E128">
    <cfRule type="cellIs" dxfId="2" priority="1" operator="equal">
      <formula>"Lowest"</formula>
    </cfRule>
    <cfRule type="cellIs" dxfId="1" priority="2" operator="equal">
      <formula>"Medium"</formula>
    </cfRule>
    <cfRule type="cellIs" dxfId="0" priority="3" operator="equal">
      <formula>"Highest"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8"/>
  <sheetViews>
    <sheetView workbookViewId="0"/>
  </sheetViews>
  <sheetFormatPr defaultRowHeight="15" x14ac:dyDescent="0.25"/>
  <cols>
    <col min="1" max="2" width="20.7109375" style="109" customWidth="1"/>
    <col min="3" max="4" width="20.7109375" style="21" customWidth="1"/>
    <col min="5" max="6" width="20.7109375" style="109" customWidth="1"/>
    <col min="7" max="7" width="16.7109375" style="109" bestFit="1" customWidth="1"/>
    <col min="8" max="10" width="12.5703125" style="109" bestFit="1" customWidth="1"/>
    <col min="11" max="11" width="18" style="109" bestFit="1" customWidth="1"/>
    <col min="12" max="12" width="20" style="109" customWidth="1"/>
    <col min="13" max="13" width="16.7109375" style="109" bestFit="1" customWidth="1"/>
    <col min="14" max="15" width="11.42578125" style="109" bestFit="1" customWidth="1"/>
    <col min="16" max="16" width="16.7109375" style="109" customWidth="1"/>
    <col min="17" max="17" width="13.5703125" style="109" bestFit="1" customWidth="1"/>
    <col min="18" max="18" width="23" style="109" bestFit="1" customWidth="1"/>
    <col min="19" max="19" width="16" style="109" bestFit="1" customWidth="1"/>
    <col min="20" max="20" width="21.42578125" style="109" bestFit="1" customWidth="1"/>
    <col min="21" max="21" width="16.28515625" style="109" customWidth="1"/>
    <col min="22" max="22" width="22" style="109" customWidth="1"/>
    <col min="23" max="16384" width="9.140625" style="109"/>
  </cols>
  <sheetData>
    <row r="1" spans="1:22" s="88" customFormat="1" ht="30" customHeight="1" x14ac:dyDescent="0.25">
      <c r="A1" s="107" t="s">
        <v>33</v>
      </c>
      <c r="B1" s="108" t="s">
        <v>27</v>
      </c>
      <c r="C1" s="107" t="s">
        <v>129</v>
      </c>
      <c r="D1" s="107" t="s">
        <v>130</v>
      </c>
      <c r="E1" s="107" t="s">
        <v>131</v>
      </c>
      <c r="F1" s="107" t="s">
        <v>132</v>
      </c>
      <c r="G1" s="107" t="s">
        <v>628</v>
      </c>
      <c r="H1" s="107" t="s">
        <v>622</v>
      </c>
      <c r="I1" s="107" t="s">
        <v>623</v>
      </c>
      <c r="J1" s="107" t="s">
        <v>624</v>
      </c>
      <c r="K1" s="107" t="s">
        <v>625</v>
      </c>
      <c r="L1" s="107" t="s">
        <v>626</v>
      </c>
      <c r="M1" s="107" t="s">
        <v>627</v>
      </c>
      <c r="N1" s="107" t="s">
        <v>629</v>
      </c>
      <c r="O1" s="107" t="s">
        <v>630</v>
      </c>
      <c r="P1" s="107" t="s">
        <v>631</v>
      </c>
      <c r="Q1" s="107" t="s">
        <v>632</v>
      </c>
      <c r="R1" s="107" t="s">
        <v>633</v>
      </c>
      <c r="S1" s="107" t="s">
        <v>634</v>
      </c>
      <c r="T1" s="107" t="s">
        <v>635</v>
      </c>
      <c r="U1" s="107" t="s">
        <v>636</v>
      </c>
      <c r="V1" s="107" t="s">
        <v>700</v>
      </c>
    </row>
    <row r="2" spans="1:22" x14ac:dyDescent="0.25">
      <c r="A2" s="98"/>
      <c r="B2" s="63" t="s">
        <v>139</v>
      </c>
      <c r="C2" s="63" t="s">
        <v>139</v>
      </c>
      <c r="D2" s="63" t="s">
        <v>156</v>
      </c>
      <c r="E2" s="63" t="s">
        <v>171</v>
      </c>
      <c r="F2" s="63" t="s">
        <v>180</v>
      </c>
      <c r="G2" s="140" t="s">
        <v>391</v>
      </c>
      <c r="H2" s="63" t="s">
        <v>305</v>
      </c>
      <c r="I2" s="63" t="s">
        <v>331</v>
      </c>
      <c r="J2" s="63" t="s">
        <v>347</v>
      </c>
      <c r="K2" s="63" t="s">
        <v>360</v>
      </c>
      <c r="L2" s="63" t="s">
        <v>363</v>
      </c>
      <c r="M2" s="140" t="s">
        <v>387</v>
      </c>
      <c r="N2" s="140" t="s">
        <v>545</v>
      </c>
      <c r="O2" s="141" t="s">
        <v>572</v>
      </c>
      <c r="P2" s="141" t="s">
        <v>584</v>
      </c>
      <c r="Q2" s="141" t="s">
        <v>590</v>
      </c>
      <c r="R2" s="141" t="s">
        <v>597</v>
      </c>
      <c r="S2" s="141" t="s">
        <v>613</v>
      </c>
      <c r="T2" s="141" t="s">
        <v>551</v>
      </c>
      <c r="U2" s="141" t="s">
        <v>620</v>
      </c>
      <c r="V2" s="141" t="s">
        <v>677</v>
      </c>
    </row>
    <row r="3" spans="1:22" x14ac:dyDescent="0.25">
      <c r="A3" s="98"/>
      <c r="B3" s="63" t="s">
        <v>140</v>
      </c>
      <c r="C3" s="63" t="s">
        <v>140</v>
      </c>
      <c r="D3" s="63" t="s">
        <v>157</v>
      </c>
      <c r="E3" s="63" t="s">
        <v>172</v>
      </c>
      <c r="F3" s="63" t="s">
        <v>181</v>
      </c>
      <c r="G3" s="140" t="s">
        <v>392</v>
      </c>
      <c r="H3" s="63" t="s">
        <v>313</v>
      </c>
      <c r="I3" s="63" t="s">
        <v>328</v>
      </c>
      <c r="J3" s="63" t="s">
        <v>346</v>
      </c>
      <c r="K3" s="63" t="s">
        <v>362</v>
      </c>
      <c r="L3" s="63" t="s">
        <v>367</v>
      </c>
      <c r="M3" s="140" t="s">
        <v>388</v>
      </c>
      <c r="N3" s="140" t="s">
        <v>552</v>
      </c>
      <c r="O3" s="141" t="s">
        <v>573</v>
      </c>
      <c r="P3" s="141" t="s">
        <v>585</v>
      </c>
      <c r="Q3" s="141" t="s">
        <v>591</v>
      </c>
      <c r="R3" s="141" t="s">
        <v>598</v>
      </c>
      <c r="S3" s="141" t="s">
        <v>614</v>
      </c>
      <c r="T3" s="141" t="s">
        <v>617</v>
      </c>
      <c r="U3" s="141" t="s">
        <v>621</v>
      </c>
      <c r="V3" s="141" t="s">
        <v>678</v>
      </c>
    </row>
    <row r="4" spans="1:22" x14ac:dyDescent="0.25">
      <c r="A4" s="98"/>
      <c r="B4" s="63" t="s">
        <v>141</v>
      </c>
      <c r="C4" s="63" t="s">
        <v>141</v>
      </c>
      <c r="D4" s="63" t="s">
        <v>158</v>
      </c>
      <c r="E4" s="63" t="s">
        <v>173</v>
      </c>
      <c r="F4" s="63" t="s">
        <v>182</v>
      </c>
      <c r="G4" s="140" t="s">
        <v>393</v>
      </c>
      <c r="H4" s="63" t="s">
        <v>314</v>
      </c>
      <c r="I4" s="63" t="s">
        <v>329</v>
      </c>
      <c r="J4" s="63" t="s">
        <v>350</v>
      </c>
      <c r="K4" s="63" t="s">
        <v>357</v>
      </c>
      <c r="L4" s="63" t="s">
        <v>368</v>
      </c>
      <c r="M4" s="140" t="s">
        <v>389</v>
      </c>
      <c r="N4" s="140" t="s">
        <v>553</v>
      </c>
      <c r="O4" s="141" t="s">
        <v>574</v>
      </c>
      <c r="P4" s="141" t="s">
        <v>586</v>
      </c>
      <c r="Q4" s="141" t="s">
        <v>592</v>
      </c>
      <c r="R4" s="141" t="s">
        <v>549</v>
      </c>
      <c r="S4" s="141" t="s">
        <v>615</v>
      </c>
      <c r="T4" s="141" t="s">
        <v>618</v>
      </c>
      <c r="V4" s="141" t="s">
        <v>679</v>
      </c>
    </row>
    <row r="5" spans="1:22" x14ac:dyDescent="0.25">
      <c r="A5" s="98"/>
      <c r="B5" s="63" t="s">
        <v>142</v>
      </c>
      <c r="C5" s="63" t="s">
        <v>142</v>
      </c>
      <c r="D5" s="63" t="s">
        <v>159</v>
      </c>
      <c r="E5" s="63" t="s">
        <v>174</v>
      </c>
      <c r="F5" s="63" t="s">
        <v>183</v>
      </c>
      <c r="G5" s="63"/>
      <c r="H5" s="63" t="s">
        <v>316</v>
      </c>
      <c r="I5" s="63" t="s">
        <v>330</v>
      </c>
      <c r="J5" s="63" t="s">
        <v>351</v>
      </c>
      <c r="K5" s="63" t="s">
        <v>358</v>
      </c>
      <c r="L5" s="63" t="s">
        <v>369</v>
      </c>
      <c r="M5" s="140" t="s">
        <v>390</v>
      </c>
      <c r="N5" s="140" t="s">
        <v>554</v>
      </c>
      <c r="O5" s="141" t="s">
        <v>575</v>
      </c>
      <c r="P5" s="141" t="s">
        <v>587</v>
      </c>
      <c r="Q5" s="141" t="s">
        <v>593</v>
      </c>
      <c r="R5" s="141" t="s">
        <v>599</v>
      </c>
      <c r="S5" s="141" t="s">
        <v>616</v>
      </c>
      <c r="T5" s="141" t="s">
        <v>619</v>
      </c>
      <c r="V5" s="141" t="s">
        <v>680</v>
      </c>
    </row>
    <row r="6" spans="1:22" x14ac:dyDescent="0.25">
      <c r="A6" s="98"/>
      <c r="B6" s="63" t="s">
        <v>143</v>
      </c>
      <c r="C6" s="63" t="s">
        <v>143</v>
      </c>
      <c r="D6" s="63" t="s">
        <v>160</v>
      </c>
      <c r="E6" s="63" t="s">
        <v>175</v>
      </c>
      <c r="F6" s="63" t="s">
        <v>184</v>
      </c>
      <c r="G6" s="63"/>
      <c r="H6" s="63" t="s">
        <v>317</v>
      </c>
      <c r="I6" s="63" t="s">
        <v>332</v>
      </c>
      <c r="J6" s="63" t="s">
        <v>349</v>
      </c>
      <c r="K6" s="63" t="s">
        <v>359</v>
      </c>
      <c r="L6" s="63" t="s">
        <v>371</v>
      </c>
      <c r="N6" s="140" t="s">
        <v>555</v>
      </c>
      <c r="O6" s="141" t="s">
        <v>576</v>
      </c>
      <c r="P6" s="141" t="s">
        <v>588</v>
      </c>
      <c r="Q6" s="141" t="s">
        <v>594</v>
      </c>
      <c r="R6" s="141" t="s">
        <v>600</v>
      </c>
      <c r="V6" s="141" t="s">
        <v>681</v>
      </c>
    </row>
    <row r="7" spans="1:22" x14ac:dyDescent="0.25">
      <c r="A7" s="98"/>
      <c r="B7" s="63" t="s">
        <v>144</v>
      </c>
      <c r="C7" s="63" t="s">
        <v>144</v>
      </c>
      <c r="D7" s="63" t="s">
        <v>161</v>
      </c>
      <c r="E7" s="63" t="s">
        <v>176</v>
      </c>
      <c r="F7" s="63" t="s">
        <v>185</v>
      </c>
      <c r="G7" s="63"/>
      <c r="H7" s="63" t="s">
        <v>318</v>
      </c>
      <c r="I7" s="63" t="s">
        <v>333</v>
      </c>
      <c r="J7" s="63" t="s">
        <v>352</v>
      </c>
      <c r="K7" s="63" t="s">
        <v>361</v>
      </c>
      <c r="L7" s="63" t="s">
        <v>372</v>
      </c>
      <c r="N7" s="140" t="s">
        <v>556</v>
      </c>
      <c r="O7" s="141" t="s">
        <v>577</v>
      </c>
      <c r="P7" s="141" t="s">
        <v>589</v>
      </c>
      <c r="Q7" s="141" t="s">
        <v>595</v>
      </c>
      <c r="R7" s="141" t="s">
        <v>601</v>
      </c>
      <c r="V7" s="141" t="s">
        <v>682</v>
      </c>
    </row>
    <row r="8" spans="1:22" x14ac:dyDescent="0.25">
      <c r="A8" s="98"/>
      <c r="B8" s="63" t="s">
        <v>145</v>
      </c>
      <c r="C8" s="63" t="s">
        <v>145</v>
      </c>
      <c r="D8" s="63" t="s">
        <v>162</v>
      </c>
      <c r="E8" s="63" t="s">
        <v>177</v>
      </c>
      <c r="F8" s="63" t="s">
        <v>186</v>
      </c>
      <c r="G8" s="63"/>
      <c r="H8" s="63" t="s">
        <v>319</v>
      </c>
      <c r="I8" s="63" t="s">
        <v>334</v>
      </c>
      <c r="J8" s="63" t="s">
        <v>353</v>
      </c>
      <c r="K8" s="140" t="s">
        <v>386</v>
      </c>
      <c r="L8" s="63" t="s">
        <v>374</v>
      </c>
      <c r="N8" s="140" t="s">
        <v>557</v>
      </c>
      <c r="O8" s="141" t="s">
        <v>578</v>
      </c>
      <c r="P8" s="141" t="s">
        <v>548</v>
      </c>
      <c r="Q8" s="141" t="s">
        <v>596</v>
      </c>
      <c r="R8" s="141" t="s">
        <v>602</v>
      </c>
      <c r="V8" s="141" t="s">
        <v>683</v>
      </c>
    </row>
    <row r="9" spans="1:22" x14ac:dyDescent="0.25">
      <c r="A9" s="98"/>
      <c r="B9" s="63" t="s">
        <v>146</v>
      </c>
      <c r="C9" s="63" t="s">
        <v>146</v>
      </c>
      <c r="D9" s="63" t="s">
        <v>163</v>
      </c>
      <c r="E9" s="63" t="s">
        <v>178</v>
      </c>
      <c r="F9" s="63" t="s">
        <v>187</v>
      </c>
      <c r="G9" s="63"/>
      <c r="H9" s="63" t="s">
        <v>320</v>
      </c>
      <c r="I9" s="63" t="s">
        <v>335</v>
      </c>
      <c r="J9" s="63" t="s">
        <v>354</v>
      </c>
      <c r="L9" s="63" t="s">
        <v>364</v>
      </c>
      <c r="N9" s="140" t="s">
        <v>558</v>
      </c>
      <c r="O9" s="141" t="s">
        <v>579</v>
      </c>
      <c r="R9" s="141" t="s">
        <v>603</v>
      </c>
      <c r="V9" s="141" t="s">
        <v>684</v>
      </c>
    </row>
    <row r="10" spans="1:22" x14ac:dyDescent="0.25">
      <c r="A10" s="98"/>
      <c r="B10" s="63" t="s">
        <v>147</v>
      </c>
      <c r="C10" s="63" t="s">
        <v>147</v>
      </c>
      <c r="D10" s="63" t="s">
        <v>164</v>
      </c>
      <c r="E10" s="63" t="s">
        <v>179</v>
      </c>
      <c r="F10" s="63" t="s">
        <v>188</v>
      </c>
      <c r="G10" s="63"/>
      <c r="H10" s="63" t="s">
        <v>544</v>
      </c>
      <c r="I10" s="63" t="s">
        <v>338</v>
      </c>
      <c r="J10" s="63" t="s">
        <v>355</v>
      </c>
      <c r="L10" s="63" t="s">
        <v>365</v>
      </c>
      <c r="N10" s="140" t="s">
        <v>559</v>
      </c>
      <c r="O10" s="141" t="s">
        <v>580</v>
      </c>
      <c r="R10" s="141" t="s">
        <v>604</v>
      </c>
      <c r="V10" s="141" t="s">
        <v>685</v>
      </c>
    </row>
    <row r="11" spans="1:22" x14ac:dyDescent="0.25">
      <c r="A11" s="98"/>
      <c r="B11" s="63" t="s">
        <v>148</v>
      </c>
      <c r="C11" s="63" t="s">
        <v>148</v>
      </c>
      <c r="D11" s="63" t="s">
        <v>165</v>
      </c>
      <c r="E11" s="98"/>
      <c r="F11" s="63" t="s">
        <v>189</v>
      </c>
      <c r="G11" s="63"/>
      <c r="H11" s="63" t="s">
        <v>306</v>
      </c>
      <c r="I11" s="63" t="s">
        <v>339</v>
      </c>
      <c r="J11" s="63" t="s">
        <v>356</v>
      </c>
      <c r="L11" s="63" t="s">
        <v>366</v>
      </c>
      <c r="N11" s="140" t="s">
        <v>562</v>
      </c>
      <c r="O11" s="141" t="s">
        <v>547</v>
      </c>
      <c r="R11" s="141" t="s">
        <v>605</v>
      </c>
      <c r="V11" s="141" t="s">
        <v>686</v>
      </c>
    </row>
    <row r="12" spans="1:22" x14ac:dyDescent="0.25">
      <c r="A12" s="98"/>
      <c r="B12" s="63" t="s">
        <v>149</v>
      </c>
      <c r="C12" s="63" t="s">
        <v>149</v>
      </c>
      <c r="D12" s="63" t="s">
        <v>166</v>
      </c>
      <c r="E12" s="98"/>
      <c r="F12" s="63" t="s">
        <v>190</v>
      </c>
      <c r="G12" s="63"/>
      <c r="H12" s="63" t="s">
        <v>304</v>
      </c>
      <c r="I12" s="63" t="s">
        <v>340</v>
      </c>
      <c r="J12" s="63" t="s">
        <v>348</v>
      </c>
      <c r="L12" s="63" t="s">
        <v>370</v>
      </c>
      <c r="N12" s="140" t="s">
        <v>546</v>
      </c>
      <c r="O12" s="141" t="s">
        <v>581</v>
      </c>
      <c r="R12" s="141" t="s">
        <v>606</v>
      </c>
      <c r="V12" s="141" t="s">
        <v>687</v>
      </c>
    </row>
    <row r="13" spans="1:22" x14ac:dyDescent="0.25">
      <c r="A13" s="98"/>
      <c r="B13" s="63" t="s">
        <v>150</v>
      </c>
      <c r="C13" s="63" t="s">
        <v>150</v>
      </c>
      <c r="D13" s="63" t="s">
        <v>167</v>
      </c>
      <c r="E13" s="98"/>
      <c r="F13" s="63" t="s">
        <v>191</v>
      </c>
      <c r="G13" s="63"/>
      <c r="H13" s="63" t="s">
        <v>307</v>
      </c>
      <c r="I13" s="63" t="s">
        <v>321</v>
      </c>
      <c r="L13" s="141" t="s">
        <v>511</v>
      </c>
      <c r="N13" s="140" t="s">
        <v>563</v>
      </c>
      <c r="O13" s="141" t="s">
        <v>582</v>
      </c>
      <c r="R13" s="141" t="s">
        <v>607</v>
      </c>
      <c r="V13" s="141" t="s">
        <v>688</v>
      </c>
    </row>
    <row r="14" spans="1:22" x14ac:dyDescent="0.25">
      <c r="A14" s="98"/>
      <c r="B14" s="63" t="s">
        <v>151</v>
      </c>
      <c r="C14" s="63" t="s">
        <v>151</v>
      </c>
      <c r="D14" s="63" t="s">
        <v>168</v>
      </c>
      <c r="E14" s="98"/>
      <c r="F14" s="63" t="s">
        <v>192</v>
      </c>
      <c r="G14" s="63"/>
      <c r="H14" s="63" t="s">
        <v>308</v>
      </c>
      <c r="I14" s="63" t="s">
        <v>323</v>
      </c>
      <c r="L14" s="63" t="s">
        <v>373</v>
      </c>
      <c r="N14" s="140" t="s">
        <v>564</v>
      </c>
      <c r="O14" s="141" t="s">
        <v>583</v>
      </c>
      <c r="R14" s="141" t="s">
        <v>550</v>
      </c>
      <c r="V14" s="141" t="s">
        <v>689</v>
      </c>
    </row>
    <row r="15" spans="1:22" x14ac:dyDescent="0.25">
      <c r="A15" s="98"/>
      <c r="B15" s="63" t="s">
        <v>152</v>
      </c>
      <c r="C15" s="63" t="s">
        <v>152</v>
      </c>
      <c r="D15" s="63" t="s">
        <v>169</v>
      </c>
      <c r="E15" s="98"/>
      <c r="F15" s="63" t="s">
        <v>193</v>
      </c>
      <c r="G15" s="63"/>
      <c r="H15" s="63" t="s">
        <v>309</v>
      </c>
      <c r="I15" s="63" t="s">
        <v>341</v>
      </c>
      <c r="N15" s="140" t="s">
        <v>565</v>
      </c>
      <c r="R15" s="141" t="s">
        <v>608</v>
      </c>
      <c r="V15" s="141" t="s">
        <v>690</v>
      </c>
    </row>
    <row r="16" spans="1:22" x14ac:dyDescent="0.25">
      <c r="A16" s="98"/>
      <c r="B16" s="63" t="s">
        <v>153</v>
      </c>
      <c r="C16" s="63" t="s">
        <v>153</v>
      </c>
      <c r="D16" s="63" t="s">
        <v>170</v>
      </c>
      <c r="E16" s="98"/>
      <c r="F16" s="63" t="s">
        <v>194</v>
      </c>
      <c r="G16" s="63"/>
      <c r="H16" s="63" t="s">
        <v>310</v>
      </c>
      <c r="I16" s="63" t="s">
        <v>342</v>
      </c>
      <c r="N16" s="140" t="s">
        <v>566</v>
      </c>
      <c r="R16" s="141" t="s">
        <v>609</v>
      </c>
      <c r="V16" s="141" t="s">
        <v>691</v>
      </c>
    </row>
    <row r="17" spans="1:22" x14ac:dyDescent="0.25">
      <c r="A17" s="98"/>
      <c r="B17" s="63" t="s">
        <v>154</v>
      </c>
      <c r="C17" s="63" t="s">
        <v>154</v>
      </c>
      <c r="D17" s="98"/>
      <c r="E17" s="98"/>
      <c r="F17" s="63" t="s">
        <v>195</v>
      </c>
      <c r="G17" s="63"/>
      <c r="H17" s="63" t="s">
        <v>311</v>
      </c>
      <c r="I17" s="63" t="s">
        <v>343</v>
      </c>
      <c r="N17" s="140" t="s">
        <v>567</v>
      </c>
      <c r="R17" s="141" t="s">
        <v>648</v>
      </c>
      <c r="V17" s="141" t="s">
        <v>692</v>
      </c>
    </row>
    <row r="18" spans="1:22" x14ac:dyDescent="0.25">
      <c r="A18" s="98"/>
      <c r="B18" s="63" t="s">
        <v>155</v>
      </c>
      <c r="C18" s="63" t="s">
        <v>155</v>
      </c>
      <c r="D18" s="98"/>
      <c r="E18" s="98"/>
      <c r="F18" s="98"/>
      <c r="G18" s="98"/>
      <c r="H18" s="63" t="s">
        <v>312</v>
      </c>
      <c r="I18" s="63" t="s">
        <v>344</v>
      </c>
      <c r="N18" s="140" t="s">
        <v>568</v>
      </c>
      <c r="R18" s="141" t="s">
        <v>650</v>
      </c>
      <c r="V18" s="141" t="s">
        <v>693</v>
      </c>
    </row>
    <row r="19" spans="1:22" x14ac:dyDescent="0.25">
      <c r="A19" s="98"/>
      <c r="B19" s="63" t="s">
        <v>156</v>
      </c>
      <c r="C19" s="98"/>
      <c r="D19" s="98"/>
      <c r="E19" s="98"/>
      <c r="F19" s="98"/>
      <c r="G19" s="98"/>
      <c r="H19" s="63" t="s">
        <v>315</v>
      </c>
      <c r="I19" s="63" t="s">
        <v>345</v>
      </c>
      <c r="N19" s="140" t="s">
        <v>647</v>
      </c>
      <c r="R19" s="141" t="s">
        <v>610</v>
      </c>
      <c r="V19" s="141" t="s">
        <v>694</v>
      </c>
    </row>
    <row r="20" spans="1:22" x14ac:dyDescent="0.25">
      <c r="A20" s="98"/>
      <c r="B20" s="63" t="s">
        <v>157</v>
      </c>
      <c r="C20" s="98"/>
      <c r="D20" s="98"/>
      <c r="E20" s="98"/>
      <c r="F20" s="98"/>
      <c r="G20" s="98"/>
      <c r="I20" s="63" t="s">
        <v>322</v>
      </c>
      <c r="N20" s="140" t="s">
        <v>651</v>
      </c>
      <c r="R20" s="141" t="s">
        <v>611</v>
      </c>
      <c r="V20" s="141" t="s">
        <v>695</v>
      </c>
    </row>
    <row r="21" spans="1:22" x14ac:dyDescent="0.25">
      <c r="A21" s="98"/>
      <c r="B21" s="63" t="s">
        <v>158</v>
      </c>
      <c r="C21" s="98"/>
      <c r="D21" s="98"/>
      <c r="E21" s="98"/>
      <c r="F21" s="98"/>
      <c r="G21" s="98"/>
      <c r="I21" s="63" t="s">
        <v>324</v>
      </c>
      <c r="N21" s="140" t="s">
        <v>569</v>
      </c>
      <c r="R21" s="141" t="s">
        <v>612</v>
      </c>
      <c r="V21" s="141" t="s">
        <v>696</v>
      </c>
    </row>
    <row r="22" spans="1:22" x14ac:dyDescent="0.25">
      <c r="A22" s="98"/>
      <c r="B22" s="63" t="s">
        <v>159</v>
      </c>
      <c r="C22" s="63"/>
      <c r="D22" s="98"/>
      <c r="E22" s="63"/>
      <c r="F22" s="98"/>
      <c r="G22" s="98"/>
      <c r="I22" s="141" t="s">
        <v>492</v>
      </c>
      <c r="N22" s="140" t="s">
        <v>570</v>
      </c>
      <c r="R22" s="141"/>
      <c r="V22" s="141" t="s">
        <v>697</v>
      </c>
    </row>
    <row r="23" spans="1:22" x14ac:dyDescent="0.25">
      <c r="A23" s="98"/>
      <c r="B23" s="63" t="s">
        <v>160</v>
      </c>
      <c r="C23" s="63"/>
      <c r="D23" s="98"/>
      <c r="E23" s="63"/>
      <c r="F23" s="98"/>
      <c r="G23" s="98"/>
      <c r="I23" s="63" t="s">
        <v>325</v>
      </c>
      <c r="N23" s="140" t="s">
        <v>571</v>
      </c>
      <c r="V23" s="141" t="s">
        <v>698</v>
      </c>
    </row>
    <row r="24" spans="1:22" x14ac:dyDescent="0.25">
      <c r="A24" s="99"/>
      <c r="B24" s="63" t="s">
        <v>161</v>
      </c>
      <c r="C24" s="99"/>
      <c r="D24" s="99"/>
      <c r="E24" s="63"/>
      <c r="F24" s="99"/>
      <c r="G24" s="99"/>
      <c r="I24" s="63" t="s">
        <v>326</v>
      </c>
      <c r="N24" s="140"/>
      <c r="V24" s="141"/>
    </row>
    <row r="25" spans="1:22" x14ac:dyDescent="0.25">
      <c r="A25" s="99"/>
      <c r="B25" s="63" t="s">
        <v>162</v>
      </c>
      <c r="C25" s="99"/>
      <c r="D25" s="99"/>
      <c r="E25" s="63"/>
      <c r="F25" s="99"/>
      <c r="G25" s="99"/>
      <c r="I25" s="63" t="s">
        <v>327</v>
      </c>
      <c r="N25" s="140"/>
      <c r="V25" s="141"/>
    </row>
    <row r="26" spans="1:22" x14ac:dyDescent="0.25">
      <c r="A26" s="99"/>
      <c r="B26" s="63" t="s">
        <v>163</v>
      </c>
      <c r="C26" s="99"/>
      <c r="D26" s="99"/>
      <c r="E26" s="63"/>
      <c r="F26" s="99"/>
      <c r="G26" s="99"/>
      <c r="I26" s="63" t="s">
        <v>336</v>
      </c>
      <c r="N26" s="140"/>
      <c r="V26" s="141"/>
    </row>
    <row r="27" spans="1:22" x14ac:dyDescent="0.25">
      <c r="A27" s="99"/>
      <c r="B27" s="63" t="s">
        <v>164</v>
      </c>
      <c r="C27" s="99"/>
      <c r="D27" s="99"/>
      <c r="E27" s="63"/>
      <c r="F27" s="99"/>
      <c r="G27" s="99"/>
      <c r="I27" s="63" t="s">
        <v>337</v>
      </c>
      <c r="N27" s="140"/>
      <c r="V27" s="141"/>
    </row>
    <row r="28" spans="1:22" x14ac:dyDescent="0.25">
      <c r="A28" s="99"/>
      <c r="B28" s="63" t="s">
        <v>165</v>
      </c>
      <c r="C28" s="99"/>
      <c r="D28" s="99"/>
      <c r="E28" s="63"/>
      <c r="F28" s="99"/>
      <c r="G28" s="99"/>
      <c r="N28" s="140"/>
      <c r="V28" s="141"/>
    </row>
    <row r="29" spans="1:22" x14ac:dyDescent="0.25">
      <c r="A29" s="99"/>
      <c r="B29" s="63" t="s">
        <v>166</v>
      </c>
      <c r="C29" s="99"/>
      <c r="D29" s="100"/>
      <c r="E29" s="63"/>
      <c r="F29" s="99"/>
      <c r="G29" s="99"/>
      <c r="N29" s="140"/>
      <c r="V29" s="141"/>
    </row>
    <row r="30" spans="1:22" x14ac:dyDescent="0.25">
      <c r="A30" s="99"/>
      <c r="B30" s="63" t="s">
        <v>167</v>
      </c>
      <c r="C30" s="99"/>
      <c r="D30" s="100"/>
      <c r="E30" s="63"/>
      <c r="F30" s="99"/>
      <c r="G30" s="99"/>
      <c r="N30" s="140"/>
      <c r="V30" s="141"/>
    </row>
    <row r="31" spans="1:22" x14ac:dyDescent="0.25">
      <c r="A31" s="99"/>
      <c r="B31" s="63" t="s">
        <v>168</v>
      </c>
      <c r="C31" s="101"/>
      <c r="D31" s="100"/>
      <c r="E31" s="63"/>
      <c r="F31" s="99"/>
      <c r="G31" s="99"/>
      <c r="N31" s="140"/>
      <c r="V31" s="141"/>
    </row>
    <row r="32" spans="1:22" x14ac:dyDescent="0.25">
      <c r="A32" s="99"/>
      <c r="B32" s="63" t="s">
        <v>169</v>
      </c>
      <c r="C32" s="101"/>
      <c r="D32" s="100"/>
      <c r="E32" s="63"/>
      <c r="F32" s="99"/>
      <c r="G32" s="99"/>
      <c r="N32" s="140"/>
      <c r="V32" s="141"/>
    </row>
    <row r="33" spans="1:22" x14ac:dyDescent="0.25">
      <c r="A33" s="99"/>
      <c r="B33" s="63" t="s">
        <v>170</v>
      </c>
      <c r="C33" s="99"/>
      <c r="D33" s="100"/>
      <c r="E33" s="63"/>
      <c r="F33" s="99"/>
      <c r="G33" s="99"/>
      <c r="N33" s="140"/>
      <c r="V33" s="141"/>
    </row>
    <row r="34" spans="1:22" x14ac:dyDescent="0.25">
      <c r="A34" s="99"/>
      <c r="B34" s="63" t="s">
        <v>171</v>
      </c>
      <c r="C34" s="99"/>
      <c r="D34" s="99"/>
      <c r="E34" s="63"/>
      <c r="F34" s="99"/>
      <c r="G34" s="99"/>
      <c r="N34" s="140"/>
      <c r="V34" s="141"/>
    </row>
    <row r="35" spans="1:22" x14ac:dyDescent="0.25">
      <c r="A35" s="99"/>
      <c r="B35" s="63" t="s">
        <v>172</v>
      </c>
      <c r="C35" s="99"/>
      <c r="D35" s="99"/>
      <c r="E35" s="63"/>
      <c r="F35" s="99"/>
      <c r="G35" s="99"/>
      <c r="N35" s="140"/>
      <c r="V35" s="141"/>
    </row>
    <row r="36" spans="1:22" x14ac:dyDescent="0.25">
      <c r="A36" s="99"/>
      <c r="B36" s="63" t="s">
        <v>173</v>
      </c>
      <c r="C36" s="99"/>
      <c r="D36" s="99"/>
      <c r="E36" s="63"/>
      <c r="F36" s="99"/>
      <c r="G36" s="99"/>
      <c r="N36" s="140"/>
      <c r="V36" s="141"/>
    </row>
    <row r="37" spans="1:22" x14ac:dyDescent="0.25">
      <c r="A37" s="99"/>
      <c r="B37" s="63" t="s">
        <v>174</v>
      </c>
      <c r="C37" s="99"/>
      <c r="D37" s="99"/>
      <c r="E37" s="63"/>
      <c r="F37" s="99"/>
      <c r="G37" s="99"/>
      <c r="N37" s="140"/>
      <c r="V37" s="141"/>
    </row>
    <row r="38" spans="1:22" x14ac:dyDescent="0.25">
      <c r="A38" s="99"/>
      <c r="B38" s="63" t="s">
        <v>175</v>
      </c>
      <c r="C38" s="99"/>
      <c r="D38" s="99"/>
      <c r="E38" s="63"/>
      <c r="F38" s="99"/>
      <c r="G38" s="99"/>
      <c r="N38" s="140"/>
      <c r="V38" s="141"/>
    </row>
    <row r="39" spans="1:22" x14ac:dyDescent="0.25">
      <c r="A39" s="99"/>
      <c r="B39" s="63" t="s">
        <v>176</v>
      </c>
      <c r="C39" s="99"/>
      <c r="D39" s="99"/>
      <c r="E39" s="63"/>
      <c r="F39" s="99"/>
      <c r="G39" s="99"/>
      <c r="V39" s="141"/>
    </row>
    <row r="40" spans="1:22" x14ac:dyDescent="0.25">
      <c r="A40" s="99"/>
      <c r="B40" s="63" t="s">
        <v>177</v>
      </c>
      <c r="C40" s="99"/>
      <c r="D40" s="99"/>
      <c r="E40" s="63"/>
      <c r="F40" s="99"/>
      <c r="G40" s="99"/>
      <c r="V40" s="141"/>
    </row>
    <row r="41" spans="1:22" x14ac:dyDescent="0.25">
      <c r="A41" s="99"/>
      <c r="B41" s="63" t="s">
        <v>178</v>
      </c>
      <c r="C41" s="99"/>
      <c r="D41" s="99"/>
      <c r="E41" s="99"/>
      <c r="F41" s="99"/>
      <c r="G41" s="99"/>
      <c r="V41" s="141"/>
    </row>
    <row r="42" spans="1:22" x14ac:dyDescent="0.25">
      <c r="A42" s="99"/>
      <c r="B42" s="63" t="s">
        <v>179</v>
      </c>
      <c r="C42" s="99"/>
      <c r="D42" s="99"/>
      <c r="E42" s="99"/>
      <c r="F42" s="99"/>
      <c r="G42" s="99"/>
      <c r="V42" s="141"/>
    </row>
    <row r="43" spans="1:22" x14ac:dyDescent="0.25">
      <c r="A43" s="99"/>
      <c r="B43" s="63" t="s">
        <v>180</v>
      </c>
      <c r="C43" s="99"/>
      <c r="D43" s="99"/>
      <c r="E43" s="99"/>
      <c r="F43" s="99"/>
      <c r="G43" s="99"/>
      <c r="V43" s="141"/>
    </row>
    <row r="44" spans="1:22" x14ac:dyDescent="0.25">
      <c r="A44" s="99"/>
      <c r="B44" s="63" t="s">
        <v>181</v>
      </c>
      <c r="C44" s="99"/>
      <c r="D44" s="99"/>
      <c r="E44" s="99"/>
      <c r="F44" s="99"/>
      <c r="G44" s="99"/>
      <c r="V44" s="141"/>
    </row>
    <row r="45" spans="1:22" x14ac:dyDescent="0.25">
      <c r="A45" s="99"/>
      <c r="B45" s="63" t="s">
        <v>182</v>
      </c>
      <c r="C45" s="99"/>
      <c r="D45" s="99"/>
      <c r="E45" s="99"/>
      <c r="F45" s="99"/>
      <c r="G45" s="99"/>
      <c r="V45" s="141"/>
    </row>
    <row r="46" spans="1:22" x14ac:dyDescent="0.25">
      <c r="A46" s="99"/>
      <c r="B46" s="63" t="s">
        <v>183</v>
      </c>
      <c r="C46" s="99"/>
      <c r="D46" s="99"/>
      <c r="E46" s="99"/>
      <c r="F46" s="99"/>
      <c r="G46" s="99"/>
      <c r="V46" s="141"/>
    </row>
    <row r="47" spans="1:22" x14ac:dyDescent="0.25">
      <c r="A47" s="99"/>
      <c r="B47" s="63" t="s">
        <v>184</v>
      </c>
      <c r="C47" s="99"/>
      <c r="D47" s="99"/>
      <c r="E47" s="99"/>
      <c r="F47" s="99"/>
      <c r="G47" s="99"/>
      <c r="V47" s="141"/>
    </row>
    <row r="48" spans="1:22" x14ac:dyDescent="0.25">
      <c r="A48" s="99"/>
      <c r="B48" s="63" t="s">
        <v>185</v>
      </c>
      <c r="C48" s="99"/>
      <c r="D48" s="99"/>
      <c r="E48" s="99"/>
      <c r="F48" s="99"/>
      <c r="G48" s="99"/>
      <c r="V48" s="141"/>
    </row>
    <row r="49" spans="1:22" x14ac:dyDescent="0.25">
      <c r="A49" s="99"/>
      <c r="B49" s="63" t="s">
        <v>186</v>
      </c>
      <c r="C49" s="99"/>
      <c r="D49" s="99"/>
      <c r="E49" s="99"/>
      <c r="F49" s="99"/>
      <c r="G49" s="99"/>
      <c r="V49" s="141"/>
    </row>
    <row r="50" spans="1:22" x14ac:dyDescent="0.25">
      <c r="A50" s="99"/>
      <c r="B50" s="63" t="s">
        <v>187</v>
      </c>
      <c r="C50" s="99"/>
      <c r="D50" s="99"/>
      <c r="E50" s="99"/>
      <c r="F50" s="99"/>
      <c r="G50" s="99"/>
      <c r="V50" s="141"/>
    </row>
    <row r="51" spans="1:22" x14ac:dyDescent="0.25">
      <c r="A51" s="99"/>
      <c r="B51" s="63" t="s">
        <v>188</v>
      </c>
      <c r="C51" s="99"/>
      <c r="D51" s="99"/>
      <c r="E51" s="99"/>
      <c r="F51" s="99"/>
      <c r="G51" s="99"/>
      <c r="V51" s="141"/>
    </row>
    <row r="52" spans="1:22" x14ac:dyDescent="0.25">
      <c r="A52" s="99"/>
      <c r="B52" s="63" t="s">
        <v>189</v>
      </c>
      <c r="C52" s="99"/>
      <c r="D52" s="99"/>
      <c r="E52" s="99"/>
      <c r="F52" s="99"/>
      <c r="G52" s="99"/>
      <c r="V52" s="141"/>
    </row>
    <row r="53" spans="1:22" x14ac:dyDescent="0.25">
      <c r="A53" s="99"/>
      <c r="B53" s="63" t="s">
        <v>190</v>
      </c>
      <c r="C53" s="99"/>
      <c r="D53" s="99"/>
      <c r="E53" s="99"/>
      <c r="F53" s="99"/>
      <c r="G53" s="99"/>
    </row>
    <row r="54" spans="1:22" x14ac:dyDescent="0.25">
      <c r="A54" s="99"/>
      <c r="B54" s="63" t="s">
        <v>191</v>
      </c>
      <c r="C54" s="99"/>
      <c r="D54" s="99"/>
      <c r="E54" s="99"/>
      <c r="F54" s="99"/>
      <c r="G54" s="99"/>
    </row>
    <row r="55" spans="1:22" x14ac:dyDescent="0.25">
      <c r="A55" s="99"/>
      <c r="B55" s="63" t="s">
        <v>192</v>
      </c>
      <c r="C55" s="99"/>
      <c r="D55" s="99"/>
      <c r="E55" s="99"/>
      <c r="F55" s="99"/>
      <c r="G55" s="99"/>
    </row>
    <row r="56" spans="1:22" x14ac:dyDescent="0.25">
      <c r="A56" s="99"/>
      <c r="B56" s="63" t="s">
        <v>193</v>
      </c>
      <c r="C56" s="99"/>
      <c r="D56" s="99"/>
      <c r="E56" s="99"/>
      <c r="F56" s="99"/>
      <c r="G56" s="99"/>
    </row>
    <row r="57" spans="1:22" x14ac:dyDescent="0.25">
      <c r="A57" s="99"/>
      <c r="B57" s="63" t="s">
        <v>194</v>
      </c>
      <c r="C57" s="99"/>
      <c r="D57" s="99"/>
      <c r="E57" s="99"/>
      <c r="F57" s="99"/>
      <c r="G57" s="99"/>
    </row>
    <row r="58" spans="1:22" x14ac:dyDescent="0.25">
      <c r="A58" s="99"/>
      <c r="B58" s="63" t="s">
        <v>195</v>
      </c>
      <c r="C58" s="99"/>
      <c r="D58" s="99"/>
      <c r="E58" s="99"/>
      <c r="F58" s="99"/>
      <c r="G58" s="99"/>
    </row>
    <row r="59" spans="1:22" x14ac:dyDescent="0.25">
      <c r="A59" s="99"/>
      <c r="B59" s="141" t="s">
        <v>677</v>
      </c>
      <c r="C59" s="99"/>
      <c r="D59" s="99"/>
      <c r="E59" s="99"/>
      <c r="F59" s="99"/>
      <c r="G59" s="99"/>
    </row>
    <row r="60" spans="1:22" x14ac:dyDescent="0.25">
      <c r="A60" s="99"/>
      <c r="B60" s="141" t="s">
        <v>678</v>
      </c>
      <c r="C60" s="99"/>
      <c r="D60" s="99"/>
      <c r="E60" s="99"/>
      <c r="F60" s="99"/>
      <c r="G60" s="99"/>
    </row>
    <row r="61" spans="1:22" x14ac:dyDescent="0.25">
      <c r="A61" s="99"/>
      <c r="B61" s="141" t="s">
        <v>679</v>
      </c>
      <c r="C61" s="99"/>
      <c r="D61" s="99"/>
      <c r="E61" s="99"/>
      <c r="F61" s="99"/>
      <c r="G61" s="99"/>
    </row>
    <row r="62" spans="1:22" x14ac:dyDescent="0.25">
      <c r="A62" s="99"/>
      <c r="B62" s="141" t="s">
        <v>680</v>
      </c>
      <c r="C62" s="99"/>
      <c r="D62" s="99"/>
      <c r="E62" s="99"/>
      <c r="F62" s="99"/>
      <c r="G62" s="99"/>
    </row>
    <row r="63" spans="1:22" x14ac:dyDescent="0.25">
      <c r="A63" s="99"/>
      <c r="B63" s="141" t="s">
        <v>681</v>
      </c>
      <c r="C63" s="99"/>
      <c r="D63" s="99"/>
      <c r="E63" s="99"/>
      <c r="F63" s="99"/>
      <c r="G63" s="99"/>
    </row>
    <row r="64" spans="1:22" x14ac:dyDescent="0.25">
      <c r="A64" s="99"/>
      <c r="B64" s="141" t="s">
        <v>682</v>
      </c>
      <c r="C64" s="99"/>
      <c r="D64" s="99"/>
      <c r="E64" s="99"/>
      <c r="F64" s="99"/>
      <c r="G64" s="99"/>
    </row>
    <row r="65" spans="1:7" x14ac:dyDescent="0.25">
      <c r="A65" s="99"/>
      <c r="B65" s="141" t="s">
        <v>683</v>
      </c>
      <c r="C65" s="99"/>
      <c r="D65" s="99"/>
      <c r="E65" s="99"/>
      <c r="F65" s="99"/>
      <c r="G65" s="99"/>
    </row>
    <row r="66" spans="1:7" x14ac:dyDescent="0.25">
      <c r="A66" s="99"/>
      <c r="B66" s="141" t="s">
        <v>684</v>
      </c>
      <c r="C66" s="99"/>
      <c r="D66" s="99"/>
      <c r="E66" s="99"/>
      <c r="F66" s="99"/>
      <c r="G66" s="99"/>
    </row>
    <row r="67" spans="1:7" x14ac:dyDescent="0.25">
      <c r="A67" s="99"/>
      <c r="B67" s="141" t="s">
        <v>685</v>
      </c>
      <c r="C67" s="99"/>
      <c r="D67" s="99"/>
      <c r="E67" s="99"/>
      <c r="F67" s="99"/>
      <c r="G67" s="99"/>
    </row>
    <row r="68" spans="1:7" x14ac:dyDescent="0.25">
      <c r="A68" s="99"/>
      <c r="B68" s="141" t="s">
        <v>686</v>
      </c>
      <c r="C68" s="99"/>
      <c r="D68" s="99"/>
      <c r="E68" s="99"/>
      <c r="F68" s="99"/>
      <c r="G68" s="99"/>
    </row>
    <row r="69" spans="1:7" x14ac:dyDescent="0.25">
      <c r="A69" s="99"/>
      <c r="B69" s="141" t="s">
        <v>687</v>
      </c>
      <c r="C69" s="99"/>
      <c r="D69" s="99"/>
      <c r="E69" s="99"/>
      <c r="F69" s="99"/>
      <c r="G69" s="99"/>
    </row>
    <row r="70" spans="1:7" x14ac:dyDescent="0.25">
      <c r="A70" s="99"/>
      <c r="B70" s="141" t="s">
        <v>688</v>
      </c>
      <c r="C70" s="99"/>
      <c r="D70" s="99"/>
      <c r="E70" s="99"/>
      <c r="F70" s="99"/>
      <c r="G70" s="99"/>
    </row>
    <row r="71" spans="1:7" x14ac:dyDescent="0.25">
      <c r="A71" s="99"/>
      <c r="B71" s="141" t="s">
        <v>689</v>
      </c>
      <c r="C71" s="99"/>
      <c r="D71" s="99"/>
      <c r="E71" s="99"/>
      <c r="F71" s="99"/>
      <c r="G71" s="99"/>
    </row>
    <row r="72" spans="1:7" x14ac:dyDescent="0.25">
      <c r="A72" s="99"/>
      <c r="B72" s="141" t="s">
        <v>690</v>
      </c>
      <c r="C72" s="99"/>
      <c r="D72" s="99"/>
      <c r="E72" s="99"/>
      <c r="F72" s="99"/>
      <c r="G72" s="99"/>
    </row>
    <row r="73" spans="1:7" x14ac:dyDescent="0.25">
      <c r="A73" s="99"/>
      <c r="B73" s="141" t="s">
        <v>691</v>
      </c>
      <c r="C73" s="99"/>
      <c r="D73" s="99"/>
      <c r="E73" s="99"/>
      <c r="F73" s="99"/>
      <c r="G73" s="99"/>
    </row>
    <row r="74" spans="1:7" x14ac:dyDescent="0.25">
      <c r="A74" s="99"/>
      <c r="B74" s="141" t="s">
        <v>692</v>
      </c>
      <c r="C74" s="99"/>
      <c r="D74" s="99"/>
      <c r="E74" s="99"/>
      <c r="F74" s="99"/>
      <c r="G74" s="99"/>
    </row>
    <row r="75" spans="1:7" x14ac:dyDescent="0.25">
      <c r="A75" s="99"/>
      <c r="B75" s="141" t="s">
        <v>693</v>
      </c>
      <c r="C75" s="100"/>
      <c r="D75" s="99"/>
      <c r="E75" s="99"/>
      <c r="F75" s="99"/>
      <c r="G75" s="99"/>
    </row>
    <row r="76" spans="1:7" x14ac:dyDescent="0.25">
      <c r="A76" s="99"/>
      <c r="B76" s="141" t="s">
        <v>694</v>
      </c>
      <c r="C76" s="100"/>
      <c r="D76" s="99"/>
      <c r="E76" s="99"/>
      <c r="F76" s="99"/>
      <c r="G76" s="99"/>
    </row>
    <row r="77" spans="1:7" x14ac:dyDescent="0.25">
      <c r="A77" s="99"/>
      <c r="B77" s="141" t="s">
        <v>695</v>
      </c>
      <c r="C77" s="100"/>
      <c r="D77" s="99"/>
      <c r="E77" s="99"/>
      <c r="F77" s="99"/>
      <c r="G77" s="99"/>
    </row>
    <row r="78" spans="1:7" x14ac:dyDescent="0.25">
      <c r="A78" s="99"/>
      <c r="B78" s="141" t="s">
        <v>696</v>
      </c>
      <c r="C78" s="100"/>
      <c r="D78" s="99"/>
      <c r="E78" s="99"/>
      <c r="F78" s="99"/>
      <c r="G78" s="99"/>
    </row>
    <row r="79" spans="1:7" x14ac:dyDescent="0.25">
      <c r="A79" s="99"/>
      <c r="B79" s="141" t="s">
        <v>697</v>
      </c>
      <c r="C79" s="100"/>
      <c r="D79" s="99"/>
      <c r="E79" s="99"/>
      <c r="F79" s="99"/>
      <c r="G79" s="99"/>
    </row>
    <row r="80" spans="1:7" x14ac:dyDescent="0.25">
      <c r="A80" s="99"/>
      <c r="B80" s="141" t="s">
        <v>698</v>
      </c>
      <c r="C80" s="100"/>
      <c r="D80" s="99"/>
      <c r="E80" s="99"/>
      <c r="F80" s="99"/>
      <c r="G80" s="99"/>
    </row>
    <row r="81" spans="1:7" x14ac:dyDescent="0.25">
      <c r="A81" s="99"/>
      <c r="B81" s="63"/>
      <c r="C81" s="100"/>
      <c r="D81" s="99"/>
      <c r="E81" s="99"/>
      <c r="F81" s="99"/>
      <c r="G81" s="99"/>
    </row>
    <row r="82" spans="1:7" x14ac:dyDescent="0.25">
      <c r="A82" s="99"/>
      <c r="B82" s="63"/>
      <c r="C82" s="100"/>
      <c r="D82" s="99"/>
      <c r="E82" s="99"/>
      <c r="F82" s="99"/>
      <c r="G82" s="99"/>
    </row>
    <row r="83" spans="1:7" x14ac:dyDescent="0.25">
      <c r="A83" s="99"/>
      <c r="B83" s="63"/>
      <c r="C83" s="100"/>
      <c r="D83" s="99"/>
      <c r="E83" s="99"/>
      <c r="F83" s="99"/>
      <c r="G83" s="99"/>
    </row>
    <row r="84" spans="1:7" x14ac:dyDescent="0.25">
      <c r="A84" s="99"/>
      <c r="B84" s="63"/>
      <c r="C84" s="100"/>
      <c r="D84" s="99"/>
      <c r="E84" s="99"/>
      <c r="F84" s="99"/>
      <c r="G84" s="99"/>
    </row>
    <row r="85" spans="1:7" x14ac:dyDescent="0.25">
      <c r="A85" s="99"/>
      <c r="B85" s="63"/>
      <c r="C85" s="100"/>
      <c r="D85" s="99"/>
      <c r="E85" s="99"/>
      <c r="F85" s="99"/>
      <c r="G85" s="99"/>
    </row>
    <row r="86" spans="1:7" x14ac:dyDescent="0.25">
      <c r="A86" s="99"/>
      <c r="B86" s="63"/>
      <c r="C86" s="100"/>
      <c r="D86" s="99"/>
      <c r="E86" s="99"/>
      <c r="F86" s="99"/>
      <c r="G86" s="99"/>
    </row>
    <row r="87" spans="1:7" x14ac:dyDescent="0.25">
      <c r="A87" s="99"/>
      <c r="B87" s="63"/>
      <c r="C87" s="100"/>
      <c r="D87" s="99"/>
      <c r="E87" s="99"/>
      <c r="F87" s="99"/>
      <c r="G87" s="99"/>
    </row>
    <row r="88" spans="1:7" x14ac:dyDescent="0.25">
      <c r="A88" s="99"/>
      <c r="B88" s="63"/>
      <c r="C88" s="100"/>
      <c r="D88" s="99"/>
      <c r="E88" s="99"/>
      <c r="F88" s="99"/>
      <c r="G88" s="99"/>
    </row>
    <row r="89" spans="1:7" x14ac:dyDescent="0.25">
      <c r="A89" s="99"/>
      <c r="B89" s="63"/>
      <c r="C89" s="100"/>
      <c r="D89" s="99"/>
      <c r="E89" s="99"/>
      <c r="F89" s="99"/>
      <c r="G89" s="99"/>
    </row>
    <row r="90" spans="1:7" x14ac:dyDescent="0.25">
      <c r="A90" s="99"/>
      <c r="B90" s="63"/>
      <c r="C90" s="99"/>
      <c r="D90" s="99"/>
      <c r="E90" s="99"/>
      <c r="F90" s="99"/>
      <c r="G90" s="99"/>
    </row>
    <row r="91" spans="1:7" x14ac:dyDescent="0.25">
      <c r="A91" s="99"/>
      <c r="B91" s="63"/>
      <c r="C91" s="99"/>
      <c r="D91" s="99"/>
      <c r="E91" s="99"/>
      <c r="F91" s="99"/>
      <c r="G91" s="99"/>
    </row>
    <row r="92" spans="1:7" x14ac:dyDescent="0.25">
      <c r="A92" s="99"/>
      <c r="B92" s="63"/>
      <c r="C92" s="99"/>
      <c r="D92" s="99"/>
      <c r="E92" s="99"/>
      <c r="F92" s="99"/>
      <c r="G92" s="99"/>
    </row>
    <row r="93" spans="1:7" x14ac:dyDescent="0.25">
      <c r="A93" s="99"/>
      <c r="B93" s="63"/>
      <c r="C93" s="99"/>
      <c r="D93" s="99"/>
      <c r="E93" s="99"/>
      <c r="F93" s="99"/>
      <c r="G93" s="99"/>
    </row>
    <row r="94" spans="1:7" x14ac:dyDescent="0.25">
      <c r="A94" s="99"/>
      <c r="B94" s="63"/>
      <c r="C94" s="99"/>
      <c r="D94" s="99"/>
      <c r="E94" s="99"/>
      <c r="F94" s="99"/>
      <c r="G94" s="99"/>
    </row>
    <row r="95" spans="1:7" x14ac:dyDescent="0.25">
      <c r="A95" s="99"/>
      <c r="B95" s="63"/>
      <c r="C95" s="99"/>
      <c r="D95" s="99"/>
      <c r="E95" s="99"/>
      <c r="F95" s="99"/>
      <c r="G95" s="99"/>
    </row>
    <row r="96" spans="1:7" x14ac:dyDescent="0.25">
      <c r="A96" s="99"/>
      <c r="B96" s="63"/>
      <c r="C96" s="99"/>
      <c r="D96" s="99"/>
      <c r="E96" s="99"/>
      <c r="F96" s="99"/>
      <c r="G96" s="99"/>
    </row>
    <row r="97" spans="1:7" x14ac:dyDescent="0.25">
      <c r="A97" s="99"/>
      <c r="B97" s="63"/>
      <c r="C97" s="99"/>
      <c r="D97" s="99"/>
      <c r="E97" s="99"/>
      <c r="F97" s="99"/>
      <c r="G97" s="99"/>
    </row>
    <row r="98" spans="1:7" x14ac:dyDescent="0.25">
      <c r="A98" s="99"/>
      <c r="B98" s="63"/>
      <c r="C98" s="99"/>
      <c r="D98" s="99"/>
      <c r="E98" s="99"/>
      <c r="F98" s="99"/>
      <c r="G98" s="99"/>
    </row>
    <row r="99" spans="1:7" x14ac:dyDescent="0.25">
      <c r="A99" s="99"/>
      <c r="B99" s="63"/>
      <c r="C99" s="99"/>
      <c r="D99" s="99"/>
      <c r="E99" s="99"/>
      <c r="F99" s="99"/>
      <c r="G99" s="99"/>
    </row>
    <row r="100" spans="1:7" x14ac:dyDescent="0.25">
      <c r="A100" s="99"/>
      <c r="B100" s="63"/>
      <c r="C100" s="99"/>
      <c r="D100" s="99"/>
      <c r="E100" s="99"/>
      <c r="F100" s="99"/>
      <c r="G100" s="99"/>
    </row>
    <row r="101" spans="1:7" x14ac:dyDescent="0.25">
      <c r="A101" s="99"/>
      <c r="B101" s="63"/>
      <c r="C101" s="99"/>
      <c r="D101" s="99"/>
      <c r="E101" s="99"/>
      <c r="F101" s="99"/>
      <c r="G101" s="99"/>
    </row>
    <row r="102" spans="1:7" x14ac:dyDescent="0.25">
      <c r="A102" s="99"/>
      <c r="B102" s="63"/>
      <c r="C102" s="99"/>
      <c r="D102" s="99"/>
      <c r="E102" s="99"/>
      <c r="F102" s="99"/>
      <c r="G102" s="99"/>
    </row>
    <row r="103" spans="1:7" x14ac:dyDescent="0.25">
      <c r="A103" s="99"/>
      <c r="B103" s="63"/>
      <c r="C103" s="99"/>
      <c r="D103" s="99"/>
      <c r="E103" s="99"/>
      <c r="F103" s="99"/>
      <c r="G103" s="99"/>
    </row>
    <row r="104" spans="1:7" x14ac:dyDescent="0.25">
      <c r="A104" s="99"/>
      <c r="B104" s="63"/>
      <c r="C104" s="99"/>
      <c r="D104" s="99"/>
      <c r="E104" s="99"/>
      <c r="F104" s="99"/>
      <c r="G104" s="99"/>
    </row>
    <row r="105" spans="1:7" x14ac:dyDescent="0.25">
      <c r="A105" s="99"/>
      <c r="B105" s="63"/>
      <c r="C105" s="99"/>
      <c r="D105" s="99"/>
      <c r="E105" s="99"/>
      <c r="F105" s="99"/>
      <c r="G105" s="99"/>
    </row>
    <row r="106" spans="1:7" x14ac:dyDescent="0.25">
      <c r="A106" s="99"/>
      <c r="B106" s="63"/>
      <c r="C106" s="99"/>
      <c r="D106" s="99"/>
      <c r="E106" s="99"/>
      <c r="F106" s="99"/>
      <c r="G106" s="99"/>
    </row>
    <row r="107" spans="1:7" x14ac:dyDescent="0.25">
      <c r="A107" s="99"/>
      <c r="B107" s="63"/>
      <c r="C107" s="99"/>
      <c r="D107" s="99"/>
      <c r="E107" s="99"/>
      <c r="F107" s="99"/>
      <c r="G107" s="99"/>
    </row>
    <row r="108" spans="1:7" x14ac:dyDescent="0.25">
      <c r="A108" s="99"/>
      <c r="B108" s="63"/>
      <c r="C108" s="99"/>
      <c r="D108" s="99"/>
      <c r="E108" s="99"/>
      <c r="F108" s="99"/>
      <c r="G108" s="99"/>
    </row>
    <row r="109" spans="1:7" x14ac:dyDescent="0.25">
      <c r="A109" s="99"/>
      <c r="B109" s="63"/>
      <c r="C109" s="99"/>
      <c r="D109" s="99"/>
      <c r="E109" s="99"/>
      <c r="F109" s="99"/>
      <c r="G109" s="99"/>
    </row>
    <row r="110" spans="1:7" x14ac:dyDescent="0.25">
      <c r="A110" s="99"/>
      <c r="B110" s="63"/>
      <c r="C110" s="99"/>
      <c r="D110" s="99"/>
      <c r="E110" s="99"/>
      <c r="F110" s="99"/>
      <c r="G110" s="99"/>
    </row>
    <row r="111" spans="1:7" x14ac:dyDescent="0.25">
      <c r="A111" s="99"/>
      <c r="B111" s="63"/>
      <c r="C111" s="99"/>
      <c r="D111" s="99"/>
      <c r="E111" s="99"/>
      <c r="F111" s="99"/>
      <c r="G111" s="99"/>
    </row>
    <row r="112" spans="1:7" x14ac:dyDescent="0.25">
      <c r="A112" s="99"/>
      <c r="B112" s="63"/>
      <c r="C112" s="99"/>
      <c r="D112" s="99"/>
      <c r="E112" s="99"/>
      <c r="F112" s="99"/>
      <c r="G112" s="99"/>
    </row>
    <row r="113" spans="1:7" x14ac:dyDescent="0.25">
      <c r="A113" s="99"/>
      <c r="B113" s="63"/>
      <c r="C113" s="99"/>
      <c r="D113" s="99"/>
      <c r="E113" s="99"/>
      <c r="F113" s="99"/>
      <c r="G113" s="99"/>
    </row>
    <row r="114" spans="1:7" x14ac:dyDescent="0.25">
      <c r="A114" s="99"/>
      <c r="B114" s="63"/>
      <c r="C114" s="99"/>
      <c r="D114" s="99"/>
      <c r="E114" s="99"/>
      <c r="F114" s="99"/>
      <c r="G114" s="99"/>
    </row>
    <row r="115" spans="1:7" x14ac:dyDescent="0.25">
      <c r="A115" s="99"/>
      <c r="B115" s="63"/>
      <c r="C115" s="99"/>
      <c r="D115" s="99"/>
      <c r="E115" s="99"/>
      <c r="F115" s="99"/>
      <c r="G115" s="99"/>
    </row>
    <row r="116" spans="1:7" x14ac:dyDescent="0.25">
      <c r="A116" s="99"/>
      <c r="B116" s="63"/>
      <c r="C116" s="99"/>
      <c r="D116" s="99"/>
      <c r="E116" s="99"/>
      <c r="F116" s="99"/>
      <c r="G116" s="99"/>
    </row>
    <row r="117" spans="1:7" x14ac:dyDescent="0.25">
      <c r="A117" s="99"/>
      <c r="B117" s="63"/>
      <c r="C117" s="99"/>
      <c r="D117" s="99"/>
      <c r="E117" s="99"/>
      <c r="F117" s="99"/>
      <c r="G117" s="99"/>
    </row>
    <row r="118" spans="1:7" x14ac:dyDescent="0.25">
      <c r="A118" s="99"/>
      <c r="B118" s="63"/>
      <c r="C118" s="99"/>
      <c r="D118" s="99"/>
      <c r="E118" s="99"/>
      <c r="F118" s="99"/>
      <c r="G118" s="99"/>
    </row>
    <row r="119" spans="1:7" x14ac:dyDescent="0.25">
      <c r="A119" s="99"/>
      <c r="B119" s="63"/>
      <c r="C119" s="99"/>
      <c r="D119" s="99"/>
      <c r="E119" s="99"/>
      <c r="F119" s="99"/>
      <c r="G119" s="99"/>
    </row>
    <row r="120" spans="1:7" x14ac:dyDescent="0.25">
      <c r="A120" s="99"/>
      <c r="B120" s="63"/>
      <c r="C120" s="99"/>
      <c r="D120" s="99"/>
      <c r="E120" s="99"/>
      <c r="F120" s="99"/>
      <c r="G120" s="99"/>
    </row>
    <row r="121" spans="1:7" x14ac:dyDescent="0.25">
      <c r="A121" s="99"/>
      <c r="B121" s="63"/>
      <c r="C121" s="99"/>
      <c r="D121" s="99"/>
      <c r="E121" s="99"/>
      <c r="F121" s="99"/>
      <c r="G121" s="99"/>
    </row>
    <row r="122" spans="1:7" x14ac:dyDescent="0.25">
      <c r="A122" s="99"/>
      <c r="B122" s="63"/>
      <c r="C122" s="99"/>
      <c r="D122" s="99"/>
      <c r="E122" s="99"/>
      <c r="F122" s="99"/>
      <c r="G122" s="99"/>
    </row>
    <row r="123" spans="1:7" x14ac:dyDescent="0.25">
      <c r="A123" s="99"/>
      <c r="B123" s="63"/>
      <c r="C123" s="99"/>
      <c r="D123" s="99"/>
      <c r="E123" s="99"/>
      <c r="F123" s="99"/>
      <c r="G123" s="99"/>
    </row>
    <row r="124" spans="1:7" x14ac:dyDescent="0.25">
      <c r="A124" s="99"/>
      <c r="B124" s="99"/>
      <c r="C124" s="99"/>
      <c r="D124" s="99"/>
      <c r="E124" s="99"/>
      <c r="F124" s="99"/>
      <c r="G124" s="99"/>
    </row>
    <row r="125" spans="1:7" x14ac:dyDescent="0.25">
      <c r="A125" s="99"/>
      <c r="B125" s="99"/>
      <c r="C125" s="99"/>
      <c r="D125" s="99"/>
      <c r="E125" s="99"/>
      <c r="F125" s="99"/>
      <c r="G125" s="99"/>
    </row>
    <row r="126" spans="1:7" x14ac:dyDescent="0.25">
      <c r="A126" s="99"/>
      <c r="B126" s="99"/>
      <c r="C126" s="99"/>
      <c r="D126" s="99"/>
      <c r="E126" s="99"/>
      <c r="F126" s="99"/>
      <c r="G126" s="99"/>
    </row>
    <row r="127" spans="1:7" x14ac:dyDescent="0.25">
      <c r="A127" s="99"/>
      <c r="B127" s="99"/>
      <c r="C127" s="99"/>
      <c r="D127" s="99"/>
      <c r="E127" s="99"/>
      <c r="F127" s="99"/>
      <c r="G127" s="99"/>
    </row>
    <row r="128" spans="1:7" x14ac:dyDescent="0.25">
      <c r="A128" s="99"/>
      <c r="B128" s="99"/>
      <c r="C128" s="99"/>
      <c r="D128" s="99"/>
      <c r="E128" s="99"/>
      <c r="F128" s="99"/>
      <c r="G128" s="99"/>
    </row>
    <row r="129" spans="1:7" x14ac:dyDescent="0.25">
      <c r="A129" s="99"/>
      <c r="B129" s="99"/>
      <c r="C129" s="99"/>
      <c r="D129" s="99"/>
      <c r="E129" s="99"/>
      <c r="F129" s="99"/>
      <c r="G129" s="99"/>
    </row>
    <row r="130" spans="1:7" x14ac:dyDescent="0.25">
      <c r="A130" s="99"/>
      <c r="B130" s="99"/>
      <c r="C130" s="99"/>
      <c r="D130" s="99"/>
      <c r="E130" s="99"/>
      <c r="F130" s="99"/>
      <c r="G130" s="99"/>
    </row>
    <row r="131" spans="1:7" x14ac:dyDescent="0.25">
      <c r="A131" s="99"/>
      <c r="B131" s="99"/>
      <c r="C131" s="99"/>
      <c r="D131" s="99"/>
      <c r="E131" s="99"/>
      <c r="F131" s="99"/>
      <c r="G131" s="99"/>
    </row>
    <row r="132" spans="1:7" x14ac:dyDescent="0.25">
      <c r="A132" s="99"/>
      <c r="B132" s="99"/>
      <c r="C132" s="99"/>
      <c r="D132" s="99"/>
      <c r="E132" s="99"/>
      <c r="F132" s="99"/>
      <c r="G132" s="99"/>
    </row>
    <row r="133" spans="1:7" x14ac:dyDescent="0.25">
      <c r="A133" s="99"/>
      <c r="B133" s="99"/>
      <c r="C133" s="99"/>
      <c r="D133" s="99"/>
      <c r="E133" s="99"/>
      <c r="F133" s="99"/>
      <c r="G133" s="99"/>
    </row>
    <row r="134" spans="1:7" x14ac:dyDescent="0.25">
      <c r="A134" s="99"/>
      <c r="B134" s="99"/>
      <c r="C134" s="99"/>
      <c r="D134" s="99"/>
      <c r="E134" s="99"/>
      <c r="F134" s="99"/>
      <c r="G134" s="99"/>
    </row>
    <row r="135" spans="1:7" x14ac:dyDescent="0.25">
      <c r="A135" s="99"/>
      <c r="B135" s="99"/>
      <c r="C135" s="99"/>
      <c r="D135" s="99"/>
      <c r="E135" s="99"/>
      <c r="F135" s="99"/>
      <c r="G135" s="99"/>
    </row>
    <row r="136" spans="1:7" x14ac:dyDescent="0.25">
      <c r="A136" s="99"/>
      <c r="B136" s="99"/>
      <c r="C136" s="99"/>
      <c r="D136" s="99"/>
      <c r="E136" s="99"/>
      <c r="F136" s="99"/>
      <c r="G136" s="99"/>
    </row>
    <row r="137" spans="1:7" x14ac:dyDescent="0.25">
      <c r="A137" s="99"/>
      <c r="B137" s="99"/>
      <c r="C137" s="99"/>
      <c r="D137" s="99"/>
      <c r="E137" s="99"/>
      <c r="F137" s="99"/>
      <c r="G137" s="99"/>
    </row>
    <row r="138" spans="1:7" x14ac:dyDescent="0.25">
      <c r="A138" s="99"/>
      <c r="B138" s="99"/>
      <c r="C138" s="99"/>
      <c r="D138" s="99"/>
      <c r="E138" s="99"/>
      <c r="F138" s="99"/>
      <c r="G138" s="99"/>
    </row>
    <row r="139" spans="1:7" x14ac:dyDescent="0.25">
      <c r="A139" s="99"/>
      <c r="B139" s="99"/>
      <c r="C139" s="99"/>
      <c r="D139" s="99"/>
      <c r="E139" s="99"/>
      <c r="F139" s="99"/>
      <c r="G139" s="99"/>
    </row>
    <row r="140" spans="1:7" x14ac:dyDescent="0.25">
      <c r="A140" s="99"/>
      <c r="B140" s="99"/>
      <c r="C140" s="99"/>
      <c r="D140" s="99"/>
      <c r="E140" s="99"/>
      <c r="F140" s="99"/>
      <c r="G140" s="99"/>
    </row>
    <row r="141" spans="1:7" x14ac:dyDescent="0.25">
      <c r="A141" s="99"/>
      <c r="B141" s="99"/>
      <c r="C141" s="99"/>
      <c r="D141" s="99"/>
      <c r="E141" s="99"/>
      <c r="F141" s="99"/>
      <c r="G141" s="99"/>
    </row>
    <row r="142" spans="1:7" x14ac:dyDescent="0.25">
      <c r="A142" s="99"/>
      <c r="B142" s="99"/>
      <c r="C142" s="99"/>
      <c r="D142" s="99"/>
      <c r="E142" s="99"/>
      <c r="F142" s="99"/>
      <c r="G142" s="99"/>
    </row>
    <row r="143" spans="1:7" x14ac:dyDescent="0.25">
      <c r="A143" s="99"/>
      <c r="B143" s="99"/>
      <c r="C143" s="99"/>
      <c r="D143" s="99"/>
      <c r="E143" s="99"/>
      <c r="F143" s="99"/>
      <c r="G143" s="99"/>
    </row>
    <row r="144" spans="1:7" x14ac:dyDescent="0.25">
      <c r="A144" s="99"/>
      <c r="B144" s="99"/>
      <c r="C144" s="99"/>
      <c r="D144" s="99"/>
      <c r="E144" s="99"/>
      <c r="F144" s="99"/>
      <c r="G144" s="99"/>
    </row>
    <row r="145" spans="1:7" x14ac:dyDescent="0.25">
      <c r="A145" s="99"/>
      <c r="B145" s="99"/>
      <c r="C145" s="99"/>
      <c r="D145" s="99"/>
      <c r="E145" s="99"/>
      <c r="F145" s="99"/>
      <c r="G145" s="99"/>
    </row>
    <row r="146" spans="1:7" x14ac:dyDescent="0.25">
      <c r="A146" s="99"/>
      <c r="B146" s="99"/>
      <c r="C146" s="99"/>
      <c r="D146" s="99"/>
      <c r="E146" s="99"/>
      <c r="F146" s="99"/>
      <c r="G146" s="99"/>
    </row>
    <row r="147" spans="1:7" x14ac:dyDescent="0.25">
      <c r="C147" s="109"/>
      <c r="D147" s="109"/>
    </row>
    <row r="148" spans="1:7" x14ac:dyDescent="0.25">
      <c r="C148" s="109"/>
      <c r="D148" s="109"/>
    </row>
    <row r="149" spans="1:7" x14ac:dyDescent="0.25">
      <c r="C149" s="109"/>
      <c r="D149" s="109"/>
    </row>
    <row r="150" spans="1:7" x14ac:dyDescent="0.25">
      <c r="C150" s="109"/>
      <c r="D150" s="109"/>
    </row>
    <row r="151" spans="1:7" x14ac:dyDescent="0.25">
      <c r="C151" s="109"/>
      <c r="D151" s="109"/>
    </row>
    <row r="152" spans="1:7" x14ac:dyDescent="0.25">
      <c r="C152" s="109"/>
      <c r="D152" s="109"/>
    </row>
    <row r="153" spans="1:7" x14ac:dyDescent="0.25">
      <c r="C153" s="109"/>
      <c r="D153" s="109"/>
    </row>
    <row r="154" spans="1:7" x14ac:dyDescent="0.25">
      <c r="C154" s="109"/>
      <c r="D154" s="109"/>
    </row>
    <row r="155" spans="1:7" x14ac:dyDescent="0.25">
      <c r="C155" s="109"/>
      <c r="D155" s="109"/>
    </row>
    <row r="156" spans="1:7" x14ac:dyDescent="0.25">
      <c r="C156" s="109"/>
      <c r="D156" s="109"/>
    </row>
    <row r="157" spans="1:7" x14ac:dyDescent="0.25">
      <c r="C157" s="109"/>
      <c r="D157" s="109"/>
    </row>
    <row r="158" spans="1:7" x14ac:dyDescent="0.25">
      <c r="C158" s="109"/>
      <c r="D158" s="109"/>
    </row>
    <row r="159" spans="1:7" x14ac:dyDescent="0.25">
      <c r="C159" s="109"/>
      <c r="D159" s="109"/>
    </row>
    <row r="160" spans="1:7" x14ac:dyDescent="0.25">
      <c r="C160" s="109"/>
      <c r="D160" s="109"/>
    </row>
    <row r="161" spans="3:4" x14ac:dyDescent="0.25">
      <c r="C161" s="109"/>
      <c r="D161" s="109"/>
    </row>
    <row r="162" spans="3:4" x14ac:dyDescent="0.25">
      <c r="C162" s="109"/>
      <c r="D162" s="109"/>
    </row>
    <row r="163" spans="3:4" x14ac:dyDescent="0.25">
      <c r="C163" s="109"/>
      <c r="D163" s="109"/>
    </row>
    <row r="164" spans="3:4" x14ac:dyDescent="0.25">
      <c r="C164" s="109"/>
      <c r="D164" s="109"/>
    </row>
    <row r="165" spans="3:4" x14ac:dyDescent="0.25">
      <c r="C165" s="109"/>
      <c r="D165" s="109"/>
    </row>
    <row r="166" spans="3:4" x14ac:dyDescent="0.25">
      <c r="C166" s="109"/>
      <c r="D166" s="109"/>
    </row>
    <row r="167" spans="3:4" x14ac:dyDescent="0.25">
      <c r="C167" s="109"/>
      <c r="D167" s="109"/>
    </row>
    <row r="168" spans="3:4" x14ac:dyDescent="0.25">
      <c r="C168" s="109"/>
      <c r="D168" s="109"/>
    </row>
    <row r="169" spans="3:4" x14ac:dyDescent="0.25">
      <c r="C169" s="109"/>
      <c r="D169" s="109"/>
    </row>
    <row r="170" spans="3:4" x14ac:dyDescent="0.25">
      <c r="C170" s="109"/>
      <c r="D170" s="109"/>
    </row>
    <row r="171" spans="3:4" x14ac:dyDescent="0.25">
      <c r="C171" s="109"/>
      <c r="D171" s="109"/>
    </row>
    <row r="172" spans="3:4" x14ac:dyDescent="0.25">
      <c r="C172" s="109"/>
      <c r="D172" s="109"/>
    </row>
    <row r="173" spans="3:4" x14ac:dyDescent="0.25">
      <c r="C173" s="109"/>
      <c r="D173" s="109"/>
    </row>
    <row r="174" spans="3:4" x14ac:dyDescent="0.25">
      <c r="C174" s="109"/>
      <c r="D174" s="109"/>
    </row>
    <row r="175" spans="3:4" x14ac:dyDescent="0.25">
      <c r="C175" s="109"/>
      <c r="D175" s="109"/>
    </row>
    <row r="176" spans="3:4" x14ac:dyDescent="0.25">
      <c r="C176" s="109"/>
      <c r="D176" s="109"/>
    </row>
    <row r="177" spans="3:4" x14ac:dyDescent="0.25">
      <c r="C177" s="109"/>
      <c r="D177" s="109"/>
    </row>
    <row r="178" spans="3:4" x14ac:dyDescent="0.25">
      <c r="C178" s="109"/>
      <c r="D178" s="109"/>
    </row>
    <row r="179" spans="3:4" x14ac:dyDescent="0.25">
      <c r="C179" s="109"/>
      <c r="D179" s="109"/>
    </row>
    <row r="180" spans="3:4" x14ac:dyDescent="0.25">
      <c r="C180" s="109"/>
      <c r="D180" s="109"/>
    </row>
    <row r="181" spans="3:4" x14ac:dyDescent="0.25">
      <c r="C181" s="109"/>
      <c r="D181" s="109"/>
    </row>
    <row r="182" spans="3:4" x14ac:dyDescent="0.25">
      <c r="C182" s="109"/>
      <c r="D182" s="109"/>
    </row>
    <row r="183" spans="3:4" x14ac:dyDescent="0.25">
      <c r="C183" s="109"/>
      <c r="D183" s="109"/>
    </row>
    <row r="184" spans="3:4" x14ac:dyDescent="0.25">
      <c r="C184" s="109"/>
      <c r="D184" s="109"/>
    </row>
    <row r="185" spans="3:4" x14ac:dyDescent="0.25">
      <c r="C185" s="109"/>
      <c r="D185" s="109"/>
    </row>
    <row r="186" spans="3:4" x14ac:dyDescent="0.25">
      <c r="C186" s="109"/>
      <c r="D186" s="109"/>
    </row>
    <row r="187" spans="3:4" x14ac:dyDescent="0.25">
      <c r="C187" s="109"/>
      <c r="D187" s="109"/>
    </row>
    <row r="188" spans="3:4" x14ac:dyDescent="0.25">
      <c r="C188" s="109"/>
      <c r="D188" s="109"/>
    </row>
    <row r="189" spans="3:4" x14ac:dyDescent="0.25">
      <c r="C189" s="109"/>
      <c r="D189" s="109"/>
    </row>
    <row r="190" spans="3:4" x14ac:dyDescent="0.25">
      <c r="C190" s="109"/>
      <c r="D190" s="109"/>
    </row>
    <row r="191" spans="3:4" x14ac:dyDescent="0.25">
      <c r="C191" s="109"/>
      <c r="D191" s="109"/>
    </row>
    <row r="192" spans="3:4" x14ac:dyDescent="0.25">
      <c r="C192" s="109"/>
      <c r="D192" s="109"/>
    </row>
    <row r="193" spans="3:4" x14ac:dyDescent="0.25">
      <c r="C193" s="109"/>
      <c r="D193" s="109"/>
    </row>
    <row r="194" spans="3:4" x14ac:dyDescent="0.25">
      <c r="C194" s="109"/>
      <c r="D194" s="109"/>
    </row>
    <row r="195" spans="3:4" x14ac:dyDescent="0.25">
      <c r="C195" s="109"/>
      <c r="D195" s="109"/>
    </row>
    <row r="196" spans="3:4" x14ac:dyDescent="0.25">
      <c r="C196" s="109"/>
      <c r="D196" s="109"/>
    </row>
    <row r="197" spans="3:4" x14ac:dyDescent="0.25">
      <c r="C197" s="109"/>
      <c r="D197" s="109"/>
    </row>
    <row r="198" spans="3:4" x14ac:dyDescent="0.25">
      <c r="C198" s="109"/>
      <c r="D198" s="109"/>
    </row>
    <row r="199" spans="3:4" x14ac:dyDescent="0.25">
      <c r="C199" s="109"/>
      <c r="D199" s="109"/>
    </row>
    <row r="200" spans="3:4" x14ac:dyDescent="0.25">
      <c r="C200" s="109"/>
      <c r="D200" s="109"/>
    </row>
    <row r="201" spans="3:4" x14ac:dyDescent="0.25">
      <c r="C201" s="109"/>
      <c r="D201" s="109"/>
    </row>
    <row r="202" spans="3:4" x14ac:dyDescent="0.25">
      <c r="C202" s="109"/>
      <c r="D202" s="109"/>
    </row>
    <row r="203" spans="3:4" x14ac:dyDescent="0.25">
      <c r="C203" s="109"/>
      <c r="D203" s="109"/>
    </row>
    <row r="204" spans="3:4" x14ac:dyDescent="0.25">
      <c r="C204" s="109"/>
      <c r="D204" s="109"/>
    </row>
    <row r="205" spans="3:4" x14ac:dyDescent="0.25">
      <c r="C205" s="109"/>
      <c r="D205" s="109"/>
    </row>
    <row r="206" spans="3:4" x14ac:dyDescent="0.25">
      <c r="C206" s="109"/>
      <c r="D206" s="109"/>
    </row>
    <row r="207" spans="3:4" x14ac:dyDescent="0.25">
      <c r="C207" s="109"/>
      <c r="D207" s="109"/>
    </row>
    <row r="208" spans="3:4" x14ac:dyDescent="0.25">
      <c r="C208" s="109"/>
      <c r="D208" s="109"/>
    </row>
    <row r="209" spans="3:4" x14ac:dyDescent="0.25">
      <c r="C209" s="109"/>
      <c r="D209" s="109"/>
    </row>
    <row r="210" spans="3:4" x14ac:dyDescent="0.25">
      <c r="C210" s="109"/>
      <c r="D210" s="109"/>
    </row>
    <row r="211" spans="3:4" x14ac:dyDescent="0.25">
      <c r="C211" s="109"/>
      <c r="D211" s="109"/>
    </row>
    <row r="212" spans="3:4" x14ac:dyDescent="0.25">
      <c r="C212" s="109"/>
      <c r="D212" s="109"/>
    </row>
    <row r="213" spans="3:4" x14ac:dyDescent="0.25">
      <c r="C213" s="109"/>
      <c r="D213" s="109"/>
    </row>
    <row r="214" spans="3:4" x14ac:dyDescent="0.25">
      <c r="C214" s="109"/>
      <c r="D214" s="109"/>
    </row>
    <row r="215" spans="3:4" x14ac:dyDescent="0.25">
      <c r="C215" s="109"/>
      <c r="D215" s="109"/>
    </row>
    <row r="216" spans="3:4" x14ac:dyDescent="0.25">
      <c r="C216" s="109"/>
      <c r="D216" s="109"/>
    </row>
    <row r="217" spans="3:4" x14ac:dyDescent="0.25">
      <c r="C217" s="109"/>
      <c r="D217" s="109"/>
    </row>
    <row r="218" spans="3:4" x14ac:dyDescent="0.25">
      <c r="C218" s="109"/>
      <c r="D218" s="109"/>
    </row>
    <row r="219" spans="3:4" x14ac:dyDescent="0.25">
      <c r="C219" s="109"/>
      <c r="D219" s="109"/>
    </row>
    <row r="220" spans="3:4" x14ac:dyDescent="0.25">
      <c r="C220" s="109"/>
      <c r="D220" s="109"/>
    </row>
    <row r="221" spans="3:4" x14ac:dyDescent="0.25">
      <c r="C221" s="109"/>
      <c r="D221" s="109"/>
    </row>
    <row r="222" spans="3:4" x14ac:dyDescent="0.25">
      <c r="C222" s="109"/>
      <c r="D222" s="109"/>
    </row>
    <row r="223" spans="3:4" x14ac:dyDescent="0.25">
      <c r="C223" s="109"/>
      <c r="D223" s="109"/>
    </row>
    <row r="224" spans="3:4" x14ac:dyDescent="0.25">
      <c r="C224" s="109"/>
      <c r="D224" s="109"/>
    </row>
    <row r="225" spans="3:4" x14ac:dyDescent="0.25">
      <c r="C225" s="109"/>
      <c r="D225" s="109"/>
    </row>
    <row r="226" spans="3:4" x14ac:dyDescent="0.25">
      <c r="C226" s="109"/>
      <c r="D226" s="109"/>
    </row>
    <row r="227" spans="3:4" x14ac:dyDescent="0.25">
      <c r="C227" s="109"/>
      <c r="D227" s="109"/>
    </row>
    <row r="228" spans="3:4" x14ac:dyDescent="0.25">
      <c r="C228" s="109"/>
      <c r="D228" s="109"/>
    </row>
    <row r="229" spans="3:4" x14ac:dyDescent="0.25">
      <c r="C229" s="109"/>
      <c r="D229" s="109"/>
    </row>
    <row r="230" spans="3:4" x14ac:dyDescent="0.25">
      <c r="C230" s="109"/>
      <c r="D230" s="109"/>
    </row>
    <row r="231" spans="3:4" x14ac:dyDescent="0.25">
      <c r="C231" s="109"/>
      <c r="D231" s="109"/>
    </row>
    <row r="232" spans="3:4" x14ac:dyDescent="0.25">
      <c r="C232" s="109"/>
      <c r="D232" s="109"/>
    </row>
    <row r="233" spans="3:4" x14ac:dyDescent="0.25">
      <c r="C233" s="109"/>
      <c r="D233" s="109"/>
    </row>
    <row r="234" spans="3:4" x14ac:dyDescent="0.25">
      <c r="C234" s="109"/>
      <c r="D234" s="109"/>
    </row>
    <row r="235" spans="3:4" x14ac:dyDescent="0.25">
      <c r="C235" s="109"/>
      <c r="D235" s="109"/>
    </row>
    <row r="236" spans="3:4" x14ac:dyDescent="0.25">
      <c r="C236" s="109"/>
      <c r="D236" s="109"/>
    </row>
    <row r="237" spans="3:4" x14ac:dyDescent="0.25">
      <c r="C237" s="109"/>
      <c r="D237" s="109"/>
    </row>
    <row r="238" spans="3:4" x14ac:dyDescent="0.25">
      <c r="C238" s="109"/>
      <c r="D238" s="109"/>
    </row>
    <row r="239" spans="3:4" x14ac:dyDescent="0.25">
      <c r="C239" s="109"/>
      <c r="D239" s="109"/>
    </row>
    <row r="240" spans="3:4" x14ac:dyDescent="0.25">
      <c r="C240" s="109"/>
      <c r="D240" s="109"/>
    </row>
    <row r="241" spans="3:4" x14ac:dyDescent="0.25">
      <c r="C241" s="109"/>
      <c r="D241" s="109"/>
    </row>
    <row r="242" spans="3:4" x14ac:dyDescent="0.25">
      <c r="C242" s="109"/>
      <c r="D242" s="109"/>
    </row>
    <row r="243" spans="3:4" x14ac:dyDescent="0.25">
      <c r="C243" s="109"/>
      <c r="D243" s="109"/>
    </row>
    <row r="244" spans="3:4" x14ac:dyDescent="0.25">
      <c r="C244" s="109"/>
      <c r="D244" s="109"/>
    </row>
    <row r="245" spans="3:4" x14ac:dyDescent="0.25">
      <c r="C245" s="109"/>
      <c r="D245" s="109"/>
    </row>
    <row r="246" spans="3:4" x14ac:dyDescent="0.25">
      <c r="C246" s="109"/>
      <c r="D246" s="109"/>
    </row>
    <row r="247" spans="3:4" x14ac:dyDescent="0.25">
      <c r="C247" s="109"/>
      <c r="D247" s="109"/>
    </row>
    <row r="248" spans="3:4" x14ac:dyDescent="0.25">
      <c r="C248" s="109"/>
      <c r="D248" s="109"/>
    </row>
    <row r="249" spans="3:4" x14ac:dyDescent="0.25">
      <c r="C249" s="109"/>
      <c r="D249" s="109"/>
    </row>
    <row r="250" spans="3:4" x14ac:dyDescent="0.25">
      <c r="C250" s="109"/>
      <c r="D250" s="109"/>
    </row>
    <row r="251" spans="3:4" x14ac:dyDescent="0.25">
      <c r="C251" s="109"/>
      <c r="D251" s="109"/>
    </row>
    <row r="252" spans="3:4" x14ac:dyDescent="0.25">
      <c r="C252" s="109"/>
      <c r="D252" s="109"/>
    </row>
    <row r="253" spans="3:4" x14ac:dyDescent="0.25">
      <c r="C253" s="109"/>
      <c r="D253" s="109"/>
    </row>
    <row r="254" spans="3:4" x14ac:dyDescent="0.25">
      <c r="C254" s="109"/>
      <c r="D254" s="109"/>
    </row>
    <row r="255" spans="3:4" x14ac:dyDescent="0.25">
      <c r="C255" s="109"/>
      <c r="D255" s="109"/>
    </row>
    <row r="256" spans="3:4" x14ac:dyDescent="0.25">
      <c r="C256" s="109"/>
      <c r="D256" s="109"/>
    </row>
    <row r="257" spans="3:4" x14ac:dyDescent="0.25">
      <c r="C257" s="109"/>
      <c r="D257" s="109"/>
    </row>
    <row r="258" spans="3:4" x14ac:dyDescent="0.25">
      <c r="C258" s="109"/>
      <c r="D258" s="109"/>
    </row>
    <row r="259" spans="3:4" x14ac:dyDescent="0.25">
      <c r="C259" s="109"/>
      <c r="D259" s="109"/>
    </row>
    <row r="260" spans="3:4" x14ac:dyDescent="0.25">
      <c r="C260" s="109"/>
      <c r="D260" s="109"/>
    </row>
    <row r="261" spans="3:4" x14ac:dyDescent="0.25">
      <c r="C261" s="109"/>
      <c r="D261" s="109"/>
    </row>
    <row r="262" spans="3:4" x14ac:dyDescent="0.25">
      <c r="C262" s="109"/>
      <c r="D262" s="109"/>
    </row>
    <row r="263" spans="3:4" x14ac:dyDescent="0.25">
      <c r="C263" s="109"/>
      <c r="D263" s="109"/>
    </row>
    <row r="264" spans="3:4" x14ac:dyDescent="0.25">
      <c r="C264" s="109"/>
      <c r="D264" s="109"/>
    </row>
    <row r="265" spans="3:4" x14ac:dyDescent="0.25">
      <c r="C265" s="109"/>
      <c r="D265" s="109"/>
    </row>
    <row r="266" spans="3:4" x14ac:dyDescent="0.25">
      <c r="C266" s="109"/>
      <c r="D266" s="109"/>
    </row>
    <row r="267" spans="3:4" x14ac:dyDescent="0.25">
      <c r="C267" s="109"/>
      <c r="D267" s="109"/>
    </row>
    <row r="268" spans="3:4" x14ac:dyDescent="0.25">
      <c r="C268" s="109"/>
      <c r="D268" s="109"/>
    </row>
    <row r="269" spans="3:4" x14ac:dyDescent="0.25">
      <c r="C269" s="109"/>
      <c r="D269" s="109"/>
    </row>
    <row r="270" spans="3:4" x14ac:dyDescent="0.25">
      <c r="C270" s="109"/>
      <c r="D270" s="109"/>
    </row>
    <row r="271" spans="3:4" x14ac:dyDescent="0.25">
      <c r="C271" s="109"/>
      <c r="D271" s="109"/>
    </row>
    <row r="272" spans="3:4" x14ac:dyDescent="0.25">
      <c r="C272" s="109"/>
      <c r="D272" s="109"/>
    </row>
    <row r="273" spans="3:4" x14ac:dyDescent="0.25">
      <c r="C273" s="109"/>
      <c r="D273" s="109"/>
    </row>
    <row r="274" spans="3:4" x14ac:dyDescent="0.25">
      <c r="C274" s="109"/>
      <c r="D274" s="109"/>
    </row>
    <row r="275" spans="3:4" x14ac:dyDescent="0.25">
      <c r="C275" s="109"/>
      <c r="D275" s="109"/>
    </row>
    <row r="276" spans="3:4" x14ac:dyDescent="0.25">
      <c r="C276" s="109"/>
      <c r="D276" s="109"/>
    </row>
    <row r="277" spans="3:4" x14ac:dyDescent="0.25">
      <c r="C277" s="109"/>
      <c r="D277" s="109"/>
    </row>
    <row r="278" spans="3:4" x14ac:dyDescent="0.25">
      <c r="C278" s="109"/>
      <c r="D278" s="109"/>
    </row>
    <row r="279" spans="3:4" x14ac:dyDescent="0.25">
      <c r="C279" s="109"/>
      <c r="D279" s="109"/>
    </row>
    <row r="280" spans="3:4" x14ac:dyDescent="0.25">
      <c r="C280" s="109"/>
      <c r="D280" s="109"/>
    </row>
    <row r="281" spans="3:4" x14ac:dyDescent="0.25">
      <c r="C281" s="109"/>
      <c r="D281" s="109"/>
    </row>
    <row r="282" spans="3:4" x14ac:dyDescent="0.25">
      <c r="C282" s="109"/>
      <c r="D282" s="109"/>
    </row>
    <row r="283" spans="3:4" x14ac:dyDescent="0.25">
      <c r="C283" s="109"/>
      <c r="D283" s="109"/>
    </row>
    <row r="284" spans="3:4" x14ac:dyDescent="0.25">
      <c r="C284" s="109"/>
      <c r="D284" s="109"/>
    </row>
    <row r="285" spans="3:4" x14ac:dyDescent="0.25">
      <c r="C285" s="109"/>
      <c r="D285" s="109"/>
    </row>
    <row r="286" spans="3:4" x14ac:dyDescent="0.25">
      <c r="C286" s="109"/>
      <c r="D286" s="109"/>
    </row>
    <row r="287" spans="3:4" x14ac:dyDescent="0.25">
      <c r="C287" s="109"/>
      <c r="D287" s="109"/>
    </row>
    <row r="288" spans="3:4" x14ac:dyDescent="0.25">
      <c r="C288" s="109"/>
      <c r="D288" s="109"/>
    </row>
    <row r="289" spans="3:4" x14ac:dyDescent="0.25">
      <c r="C289" s="109"/>
      <c r="D289" s="109"/>
    </row>
    <row r="290" spans="3:4" x14ac:dyDescent="0.25">
      <c r="C290" s="109"/>
      <c r="D290" s="109"/>
    </row>
    <row r="291" spans="3:4" x14ac:dyDescent="0.25">
      <c r="C291" s="109"/>
      <c r="D291" s="109"/>
    </row>
    <row r="292" spans="3:4" x14ac:dyDescent="0.25">
      <c r="C292" s="109"/>
      <c r="D292" s="109"/>
    </row>
    <row r="293" spans="3:4" x14ac:dyDescent="0.25">
      <c r="C293" s="109"/>
      <c r="D293" s="109"/>
    </row>
    <row r="294" spans="3:4" x14ac:dyDescent="0.25">
      <c r="C294" s="109"/>
      <c r="D294" s="109"/>
    </row>
    <row r="295" spans="3:4" x14ac:dyDescent="0.25">
      <c r="C295" s="109"/>
      <c r="D295" s="109"/>
    </row>
    <row r="296" spans="3:4" x14ac:dyDescent="0.25">
      <c r="C296" s="109"/>
      <c r="D296" s="109"/>
    </row>
    <row r="297" spans="3:4" x14ac:dyDescent="0.25">
      <c r="C297" s="109"/>
      <c r="D297" s="109"/>
    </row>
    <row r="298" spans="3:4" x14ac:dyDescent="0.25">
      <c r="C298" s="109"/>
      <c r="D298" s="109"/>
    </row>
    <row r="299" spans="3:4" x14ac:dyDescent="0.25">
      <c r="C299" s="109"/>
      <c r="D299" s="109"/>
    </row>
    <row r="300" spans="3:4" x14ac:dyDescent="0.25">
      <c r="C300" s="109"/>
      <c r="D300" s="109"/>
    </row>
    <row r="301" spans="3:4" x14ac:dyDescent="0.25">
      <c r="C301" s="109"/>
      <c r="D301" s="109"/>
    </row>
    <row r="302" spans="3:4" x14ac:dyDescent="0.25">
      <c r="C302" s="109"/>
      <c r="D302" s="109"/>
    </row>
    <row r="303" spans="3:4" x14ac:dyDescent="0.25">
      <c r="C303" s="109"/>
      <c r="D303" s="109"/>
    </row>
    <row r="304" spans="3:4" x14ac:dyDescent="0.25">
      <c r="C304" s="109"/>
      <c r="D304" s="109"/>
    </row>
    <row r="305" spans="3:4" x14ac:dyDescent="0.25">
      <c r="C305" s="109"/>
      <c r="D305" s="109"/>
    </row>
    <row r="306" spans="3:4" x14ac:dyDescent="0.25">
      <c r="C306" s="109"/>
      <c r="D306" s="109"/>
    </row>
    <row r="307" spans="3:4" x14ac:dyDescent="0.25">
      <c r="C307" s="109"/>
      <c r="D307" s="109"/>
    </row>
    <row r="308" spans="3:4" x14ac:dyDescent="0.25">
      <c r="C308" s="109"/>
      <c r="D308" s="109"/>
    </row>
    <row r="309" spans="3:4" x14ac:dyDescent="0.25">
      <c r="C309" s="109"/>
      <c r="D309" s="109"/>
    </row>
    <row r="310" spans="3:4" x14ac:dyDescent="0.25">
      <c r="C310" s="109"/>
      <c r="D310" s="109"/>
    </row>
    <row r="311" spans="3:4" x14ac:dyDescent="0.25">
      <c r="C311" s="109"/>
      <c r="D311" s="109"/>
    </row>
    <row r="312" spans="3:4" x14ac:dyDescent="0.25">
      <c r="C312" s="109"/>
      <c r="D312" s="109"/>
    </row>
    <row r="313" spans="3:4" x14ac:dyDescent="0.25">
      <c r="C313" s="109"/>
      <c r="D313" s="109"/>
    </row>
    <row r="314" spans="3:4" x14ac:dyDescent="0.25">
      <c r="C314" s="109"/>
      <c r="D314" s="109"/>
    </row>
    <row r="315" spans="3:4" x14ac:dyDescent="0.25">
      <c r="C315" s="109"/>
      <c r="D315" s="109"/>
    </row>
    <row r="316" spans="3:4" x14ac:dyDescent="0.25">
      <c r="C316" s="109"/>
      <c r="D316" s="109"/>
    </row>
    <row r="317" spans="3:4" x14ac:dyDescent="0.25">
      <c r="C317" s="109"/>
      <c r="D317" s="109"/>
    </row>
    <row r="318" spans="3:4" x14ac:dyDescent="0.25">
      <c r="C318" s="109"/>
      <c r="D318" s="109"/>
    </row>
    <row r="319" spans="3:4" x14ac:dyDescent="0.25">
      <c r="C319" s="109"/>
      <c r="D319" s="109"/>
    </row>
    <row r="320" spans="3:4" x14ac:dyDescent="0.25">
      <c r="C320" s="109"/>
      <c r="D320" s="109"/>
    </row>
    <row r="321" spans="3:4" x14ac:dyDescent="0.25">
      <c r="C321" s="109"/>
      <c r="D321" s="109"/>
    </row>
    <row r="322" spans="3:4" x14ac:dyDescent="0.25">
      <c r="C322" s="109"/>
      <c r="D322" s="109"/>
    </row>
    <row r="323" spans="3:4" x14ac:dyDescent="0.25">
      <c r="C323" s="109"/>
      <c r="D323" s="109"/>
    </row>
    <row r="324" spans="3:4" x14ac:dyDescent="0.25">
      <c r="C324" s="109"/>
      <c r="D324" s="109"/>
    </row>
    <row r="325" spans="3:4" x14ac:dyDescent="0.25">
      <c r="C325" s="109"/>
      <c r="D325" s="109"/>
    </row>
    <row r="326" spans="3:4" x14ac:dyDescent="0.25">
      <c r="C326" s="109"/>
      <c r="D326" s="109"/>
    </row>
    <row r="327" spans="3:4" x14ac:dyDescent="0.25">
      <c r="C327" s="109"/>
      <c r="D327" s="109"/>
    </row>
    <row r="328" spans="3:4" x14ac:dyDescent="0.25">
      <c r="C328" s="109"/>
      <c r="D328" s="109"/>
    </row>
    <row r="329" spans="3:4" x14ac:dyDescent="0.25">
      <c r="C329" s="109"/>
      <c r="D329" s="109"/>
    </row>
    <row r="330" spans="3:4" x14ac:dyDescent="0.25">
      <c r="C330" s="109"/>
      <c r="D330" s="109"/>
    </row>
    <row r="331" spans="3:4" x14ac:dyDescent="0.25">
      <c r="C331" s="109"/>
      <c r="D331" s="109"/>
    </row>
    <row r="332" spans="3:4" x14ac:dyDescent="0.25">
      <c r="C332" s="109"/>
      <c r="D332" s="109"/>
    </row>
    <row r="333" spans="3:4" x14ac:dyDescent="0.25">
      <c r="C333" s="109"/>
      <c r="D333" s="109"/>
    </row>
    <row r="334" spans="3:4" x14ac:dyDescent="0.25">
      <c r="C334" s="109"/>
      <c r="D334" s="109"/>
    </row>
    <row r="335" spans="3:4" x14ac:dyDescent="0.25">
      <c r="C335" s="109"/>
      <c r="D335" s="109"/>
    </row>
    <row r="336" spans="3:4" x14ac:dyDescent="0.25">
      <c r="C336" s="109"/>
      <c r="D336" s="109"/>
    </row>
    <row r="337" spans="3:4" x14ac:dyDescent="0.25">
      <c r="C337" s="109"/>
      <c r="D337" s="109"/>
    </row>
    <row r="338" spans="3:4" x14ac:dyDescent="0.25">
      <c r="C338" s="109"/>
      <c r="D338" s="109"/>
    </row>
    <row r="339" spans="3:4" x14ac:dyDescent="0.25">
      <c r="C339" s="109"/>
      <c r="D339" s="109"/>
    </row>
    <row r="340" spans="3:4" x14ac:dyDescent="0.25">
      <c r="C340" s="109"/>
      <c r="D340" s="109"/>
    </row>
    <row r="341" spans="3:4" x14ac:dyDescent="0.25">
      <c r="C341" s="109"/>
      <c r="D341" s="109"/>
    </row>
    <row r="342" spans="3:4" x14ac:dyDescent="0.25">
      <c r="C342" s="109"/>
      <c r="D342" s="109"/>
    </row>
    <row r="343" spans="3:4" x14ac:dyDescent="0.25">
      <c r="C343" s="109"/>
      <c r="D343" s="109"/>
    </row>
    <row r="344" spans="3:4" x14ac:dyDescent="0.25">
      <c r="C344" s="109"/>
      <c r="D344" s="109"/>
    </row>
    <row r="345" spans="3:4" x14ac:dyDescent="0.25">
      <c r="C345" s="109"/>
      <c r="D345" s="109"/>
    </row>
    <row r="346" spans="3:4" x14ac:dyDescent="0.25">
      <c r="C346" s="109"/>
      <c r="D346" s="109"/>
    </row>
    <row r="347" spans="3:4" x14ac:dyDescent="0.25">
      <c r="C347" s="109"/>
      <c r="D347" s="109"/>
    </row>
    <row r="348" spans="3:4" x14ac:dyDescent="0.25">
      <c r="C348" s="109"/>
      <c r="D348" s="109"/>
    </row>
    <row r="349" spans="3:4" x14ac:dyDescent="0.25">
      <c r="C349" s="109"/>
      <c r="D349" s="109"/>
    </row>
    <row r="350" spans="3:4" x14ac:dyDescent="0.25">
      <c r="C350" s="109"/>
      <c r="D350" s="109"/>
    </row>
    <row r="351" spans="3:4" x14ac:dyDescent="0.25">
      <c r="C351" s="109"/>
      <c r="D351" s="109"/>
    </row>
    <row r="352" spans="3:4" x14ac:dyDescent="0.25">
      <c r="C352" s="109"/>
      <c r="D352" s="109"/>
    </row>
    <row r="353" spans="3:4" x14ac:dyDescent="0.25">
      <c r="C353" s="109"/>
      <c r="D353" s="109"/>
    </row>
    <row r="354" spans="3:4" x14ac:dyDescent="0.25">
      <c r="C354" s="109"/>
      <c r="D354" s="109"/>
    </row>
    <row r="355" spans="3:4" x14ac:dyDescent="0.25">
      <c r="C355" s="109"/>
      <c r="D355" s="109"/>
    </row>
    <row r="356" spans="3:4" x14ac:dyDescent="0.25">
      <c r="C356" s="109"/>
      <c r="D356" s="109"/>
    </row>
    <row r="357" spans="3:4" x14ac:dyDescent="0.25">
      <c r="C357" s="109"/>
      <c r="D357" s="109"/>
    </row>
    <row r="358" spans="3:4" x14ac:dyDescent="0.25">
      <c r="C358" s="109"/>
      <c r="D358" s="109"/>
    </row>
    <row r="359" spans="3:4" x14ac:dyDescent="0.25">
      <c r="C359" s="109"/>
      <c r="D359" s="109"/>
    </row>
    <row r="360" spans="3:4" x14ac:dyDescent="0.25">
      <c r="C360" s="109"/>
      <c r="D360" s="109"/>
    </row>
    <row r="361" spans="3:4" x14ac:dyDescent="0.25">
      <c r="C361" s="109"/>
      <c r="D361" s="109"/>
    </row>
    <row r="362" spans="3:4" x14ac:dyDescent="0.25">
      <c r="C362" s="109"/>
      <c r="D362" s="109"/>
    </row>
    <row r="363" spans="3:4" x14ac:dyDescent="0.25">
      <c r="C363" s="109"/>
      <c r="D363" s="109"/>
    </row>
    <row r="364" spans="3:4" x14ac:dyDescent="0.25">
      <c r="C364" s="109"/>
      <c r="D364" s="109"/>
    </row>
    <row r="365" spans="3:4" x14ac:dyDescent="0.25">
      <c r="C365" s="109"/>
      <c r="D365" s="109"/>
    </row>
    <row r="366" spans="3:4" x14ac:dyDescent="0.25">
      <c r="C366" s="109"/>
      <c r="D366" s="109"/>
    </row>
    <row r="367" spans="3:4" x14ac:dyDescent="0.25">
      <c r="C367" s="109"/>
      <c r="D367" s="109"/>
    </row>
    <row r="368" spans="3:4" x14ac:dyDescent="0.25">
      <c r="C368" s="109"/>
      <c r="D368" s="109"/>
    </row>
    <row r="369" spans="3:4" x14ac:dyDescent="0.25">
      <c r="C369" s="109"/>
      <c r="D369" s="109"/>
    </row>
    <row r="370" spans="3:4" x14ac:dyDescent="0.25">
      <c r="C370" s="109"/>
      <c r="D370" s="109"/>
    </row>
    <row r="371" spans="3:4" x14ac:dyDescent="0.25">
      <c r="C371" s="109"/>
      <c r="D371" s="109"/>
    </row>
    <row r="372" spans="3:4" x14ac:dyDescent="0.25">
      <c r="C372" s="109"/>
      <c r="D372" s="109"/>
    </row>
    <row r="373" spans="3:4" x14ac:dyDescent="0.25">
      <c r="C373" s="109"/>
      <c r="D373" s="109"/>
    </row>
    <row r="374" spans="3:4" x14ac:dyDescent="0.25">
      <c r="C374" s="109"/>
      <c r="D374" s="109"/>
    </row>
    <row r="375" spans="3:4" x14ac:dyDescent="0.25">
      <c r="C375" s="109"/>
      <c r="D375" s="109"/>
    </row>
    <row r="376" spans="3:4" x14ac:dyDescent="0.25">
      <c r="C376" s="109"/>
      <c r="D376" s="109"/>
    </row>
    <row r="377" spans="3:4" x14ac:dyDescent="0.25">
      <c r="C377" s="109"/>
      <c r="D377" s="109"/>
    </row>
    <row r="378" spans="3:4" x14ac:dyDescent="0.25">
      <c r="C378" s="109"/>
      <c r="D378" s="109"/>
    </row>
    <row r="379" spans="3:4" x14ac:dyDescent="0.25">
      <c r="C379" s="109"/>
      <c r="D379" s="109"/>
    </row>
    <row r="380" spans="3:4" x14ac:dyDescent="0.25">
      <c r="C380" s="109"/>
      <c r="D380" s="109"/>
    </row>
    <row r="381" spans="3:4" x14ac:dyDescent="0.25">
      <c r="C381" s="109"/>
      <c r="D381" s="109"/>
    </row>
    <row r="382" spans="3:4" x14ac:dyDescent="0.25">
      <c r="C382" s="109"/>
      <c r="D382" s="109"/>
    </row>
    <row r="383" spans="3:4" x14ac:dyDescent="0.25">
      <c r="C383" s="109"/>
      <c r="D383" s="109"/>
    </row>
    <row r="384" spans="3:4" x14ac:dyDescent="0.25">
      <c r="C384" s="109"/>
      <c r="D384" s="109"/>
    </row>
    <row r="385" spans="3:4" x14ac:dyDescent="0.25">
      <c r="C385" s="109"/>
      <c r="D385" s="109"/>
    </row>
    <row r="386" spans="3:4" x14ac:dyDescent="0.25">
      <c r="C386" s="109"/>
      <c r="D386" s="109"/>
    </row>
    <row r="387" spans="3:4" x14ac:dyDescent="0.25">
      <c r="C387" s="109"/>
      <c r="D387" s="109"/>
    </row>
    <row r="388" spans="3:4" x14ac:dyDescent="0.25">
      <c r="C388" s="109"/>
      <c r="D388" s="109"/>
    </row>
    <row r="389" spans="3:4" x14ac:dyDescent="0.25">
      <c r="C389" s="109"/>
      <c r="D389" s="109"/>
    </row>
    <row r="390" spans="3:4" x14ac:dyDescent="0.25">
      <c r="C390" s="109"/>
      <c r="D390" s="109"/>
    </row>
    <row r="391" spans="3:4" x14ac:dyDescent="0.25">
      <c r="C391" s="109"/>
      <c r="D391" s="109"/>
    </row>
    <row r="392" spans="3:4" x14ac:dyDescent="0.25">
      <c r="C392" s="109"/>
      <c r="D392" s="109"/>
    </row>
    <row r="393" spans="3:4" x14ac:dyDescent="0.25">
      <c r="C393" s="109"/>
      <c r="D393" s="109"/>
    </row>
    <row r="394" spans="3:4" x14ac:dyDescent="0.25">
      <c r="C394" s="109"/>
      <c r="D394" s="109"/>
    </row>
    <row r="395" spans="3:4" x14ac:dyDescent="0.25">
      <c r="C395" s="109"/>
      <c r="D395" s="109"/>
    </row>
    <row r="396" spans="3:4" x14ac:dyDescent="0.25">
      <c r="C396" s="109"/>
      <c r="D396" s="109"/>
    </row>
    <row r="397" spans="3:4" x14ac:dyDescent="0.25">
      <c r="C397" s="109"/>
      <c r="D397" s="109"/>
    </row>
    <row r="398" spans="3:4" x14ac:dyDescent="0.25">
      <c r="C398" s="109"/>
      <c r="D398" s="109"/>
    </row>
    <row r="399" spans="3:4" x14ac:dyDescent="0.25">
      <c r="C399" s="109"/>
      <c r="D399" s="109"/>
    </row>
    <row r="400" spans="3:4" x14ac:dyDescent="0.25">
      <c r="C400" s="109"/>
      <c r="D400" s="109"/>
    </row>
    <row r="401" spans="3:4" x14ac:dyDescent="0.25">
      <c r="C401" s="109"/>
      <c r="D401" s="109"/>
    </row>
    <row r="402" spans="3:4" x14ac:dyDescent="0.25">
      <c r="C402" s="109"/>
      <c r="D402" s="109"/>
    </row>
    <row r="403" spans="3:4" x14ac:dyDescent="0.25">
      <c r="C403" s="109"/>
      <c r="D403" s="109"/>
    </row>
    <row r="404" spans="3:4" x14ac:dyDescent="0.25">
      <c r="C404" s="109"/>
      <c r="D404" s="109"/>
    </row>
    <row r="405" spans="3:4" x14ac:dyDescent="0.25">
      <c r="C405" s="109"/>
      <c r="D405" s="109"/>
    </row>
    <row r="406" spans="3:4" x14ac:dyDescent="0.25">
      <c r="C406" s="109"/>
      <c r="D406" s="109"/>
    </row>
    <row r="407" spans="3:4" x14ac:dyDescent="0.25">
      <c r="C407" s="109"/>
      <c r="D407" s="109"/>
    </row>
    <row r="408" spans="3:4" x14ac:dyDescent="0.25">
      <c r="C408" s="109"/>
      <c r="D408" s="109"/>
    </row>
    <row r="409" spans="3:4" x14ac:dyDescent="0.25">
      <c r="C409" s="109"/>
      <c r="D409" s="109"/>
    </row>
    <row r="410" spans="3:4" x14ac:dyDescent="0.25">
      <c r="C410" s="109"/>
      <c r="D410" s="109"/>
    </row>
    <row r="411" spans="3:4" x14ac:dyDescent="0.25">
      <c r="C411" s="109"/>
      <c r="D411" s="109"/>
    </row>
    <row r="412" spans="3:4" x14ac:dyDescent="0.25">
      <c r="C412" s="109"/>
      <c r="D412" s="109"/>
    </row>
    <row r="413" spans="3:4" x14ac:dyDescent="0.25">
      <c r="C413" s="109"/>
      <c r="D413" s="109"/>
    </row>
    <row r="414" spans="3:4" x14ac:dyDescent="0.25">
      <c r="C414" s="109"/>
      <c r="D414" s="109"/>
    </row>
    <row r="415" spans="3:4" x14ac:dyDescent="0.25">
      <c r="C415" s="109"/>
      <c r="D415" s="109"/>
    </row>
    <row r="416" spans="3:4" x14ac:dyDescent="0.25">
      <c r="C416" s="109"/>
      <c r="D416" s="109"/>
    </row>
    <row r="417" spans="3:4" x14ac:dyDescent="0.25">
      <c r="C417" s="109"/>
      <c r="D417" s="109"/>
    </row>
    <row r="418" spans="3:4" x14ac:dyDescent="0.25">
      <c r="C418" s="109"/>
      <c r="D418" s="109"/>
    </row>
    <row r="419" spans="3:4" x14ac:dyDescent="0.25">
      <c r="C419" s="109"/>
      <c r="D419" s="109"/>
    </row>
    <row r="420" spans="3:4" x14ac:dyDescent="0.25">
      <c r="C420" s="109"/>
      <c r="D420" s="109"/>
    </row>
    <row r="421" spans="3:4" x14ac:dyDescent="0.25">
      <c r="C421" s="109"/>
      <c r="D421" s="109"/>
    </row>
    <row r="422" spans="3:4" x14ac:dyDescent="0.25">
      <c r="C422" s="109"/>
      <c r="D422" s="109"/>
    </row>
    <row r="423" spans="3:4" x14ac:dyDescent="0.25">
      <c r="C423" s="109"/>
      <c r="D423" s="109"/>
    </row>
    <row r="424" spans="3:4" x14ac:dyDescent="0.25">
      <c r="C424" s="109"/>
      <c r="D424" s="109"/>
    </row>
    <row r="425" spans="3:4" x14ac:dyDescent="0.25">
      <c r="C425" s="109"/>
      <c r="D425" s="109"/>
    </row>
    <row r="426" spans="3:4" x14ac:dyDescent="0.25">
      <c r="C426" s="109"/>
      <c r="D426" s="109"/>
    </row>
    <row r="427" spans="3:4" x14ac:dyDescent="0.25">
      <c r="C427" s="109"/>
      <c r="D427" s="109"/>
    </row>
    <row r="428" spans="3:4" x14ac:dyDescent="0.25">
      <c r="C428" s="109"/>
      <c r="D428" s="109"/>
    </row>
    <row r="429" spans="3:4" x14ac:dyDescent="0.25">
      <c r="C429" s="109"/>
      <c r="D429" s="109"/>
    </row>
    <row r="430" spans="3:4" x14ac:dyDescent="0.25">
      <c r="C430" s="109"/>
      <c r="D430" s="109"/>
    </row>
    <row r="431" spans="3:4" x14ac:dyDescent="0.25">
      <c r="C431" s="109"/>
      <c r="D431" s="109"/>
    </row>
    <row r="432" spans="3:4" x14ac:dyDescent="0.25">
      <c r="C432" s="109"/>
      <c r="D432" s="109"/>
    </row>
    <row r="433" spans="3:4" x14ac:dyDescent="0.25">
      <c r="C433" s="109"/>
      <c r="D433" s="109"/>
    </row>
    <row r="434" spans="3:4" x14ac:dyDescent="0.25">
      <c r="C434" s="109"/>
      <c r="D434" s="109"/>
    </row>
    <row r="435" spans="3:4" x14ac:dyDescent="0.25">
      <c r="C435" s="109"/>
      <c r="D435" s="109"/>
    </row>
    <row r="436" spans="3:4" x14ac:dyDescent="0.25">
      <c r="C436" s="109"/>
      <c r="D436" s="109"/>
    </row>
    <row r="437" spans="3:4" x14ac:dyDescent="0.25">
      <c r="C437" s="109"/>
      <c r="D437" s="109"/>
    </row>
    <row r="438" spans="3:4" x14ac:dyDescent="0.25">
      <c r="C438" s="109"/>
      <c r="D438" s="109"/>
    </row>
    <row r="439" spans="3:4" x14ac:dyDescent="0.25">
      <c r="C439" s="109"/>
      <c r="D439" s="109"/>
    </row>
    <row r="440" spans="3:4" x14ac:dyDescent="0.25">
      <c r="C440" s="109"/>
      <c r="D440" s="109"/>
    </row>
    <row r="441" spans="3:4" x14ac:dyDescent="0.25">
      <c r="C441" s="109"/>
      <c r="D441" s="109"/>
    </row>
    <row r="442" spans="3:4" x14ac:dyDescent="0.25">
      <c r="C442" s="109"/>
      <c r="D442" s="109"/>
    </row>
    <row r="443" spans="3:4" x14ac:dyDescent="0.25">
      <c r="C443" s="109"/>
      <c r="D443" s="109"/>
    </row>
    <row r="444" spans="3:4" x14ac:dyDescent="0.25">
      <c r="C444" s="109"/>
      <c r="D444" s="109"/>
    </row>
    <row r="445" spans="3:4" x14ac:dyDescent="0.25">
      <c r="C445" s="109"/>
      <c r="D445" s="109"/>
    </row>
    <row r="446" spans="3:4" x14ac:dyDescent="0.25">
      <c r="C446" s="109"/>
      <c r="D446" s="109"/>
    </row>
    <row r="447" spans="3:4" x14ac:dyDescent="0.25">
      <c r="C447" s="109"/>
      <c r="D447" s="109"/>
    </row>
    <row r="448" spans="3:4" x14ac:dyDescent="0.25">
      <c r="C448" s="109"/>
      <c r="D448" s="109"/>
    </row>
    <row r="449" spans="3:4" x14ac:dyDescent="0.25">
      <c r="C449" s="109"/>
      <c r="D449" s="109"/>
    </row>
    <row r="450" spans="3:4" x14ac:dyDescent="0.25">
      <c r="C450" s="109"/>
      <c r="D450" s="109"/>
    </row>
    <row r="451" spans="3:4" x14ac:dyDescent="0.25">
      <c r="C451" s="109"/>
      <c r="D451" s="109"/>
    </row>
    <row r="452" spans="3:4" x14ac:dyDescent="0.25">
      <c r="C452" s="109"/>
      <c r="D452" s="109"/>
    </row>
    <row r="453" spans="3:4" x14ac:dyDescent="0.25">
      <c r="C453" s="109"/>
      <c r="D453" s="109"/>
    </row>
    <row r="454" spans="3:4" x14ac:dyDescent="0.25">
      <c r="C454" s="109"/>
      <c r="D454" s="109"/>
    </row>
    <row r="455" spans="3:4" x14ac:dyDescent="0.25">
      <c r="C455" s="109"/>
      <c r="D455" s="109"/>
    </row>
    <row r="456" spans="3:4" x14ac:dyDescent="0.25">
      <c r="C456" s="109"/>
      <c r="D456" s="109"/>
    </row>
    <row r="457" spans="3:4" x14ac:dyDescent="0.25">
      <c r="C457" s="109"/>
      <c r="D457" s="109"/>
    </row>
    <row r="458" spans="3:4" x14ac:dyDescent="0.25">
      <c r="C458" s="109"/>
      <c r="D458" s="109"/>
    </row>
    <row r="459" spans="3:4" x14ac:dyDescent="0.25">
      <c r="C459" s="109"/>
      <c r="D459" s="109"/>
    </row>
    <row r="460" spans="3:4" x14ac:dyDescent="0.25">
      <c r="C460" s="109"/>
      <c r="D460" s="109"/>
    </row>
    <row r="461" spans="3:4" x14ac:dyDescent="0.25">
      <c r="C461" s="109"/>
      <c r="D461" s="109"/>
    </row>
    <row r="462" spans="3:4" x14ac:dyDescent="0.25">
      <c r="C462" s="109"/>
      <c r="D462" s="109"/>
    </row>
    <row r="463" spans="3:4" x14ac:dyDescent="0.25">
      <c r="C463" s="109"/>
      <c r="D463" s="109"/>
    </row>
    <row r="464" spans="3:4" x14ac:dyDescent="0.25">
      <c r="C464" s="109"/>
      <c r="D464" s="109"/>
    </row>
    <row r="465" spans="3:4" x14ac:dyDescent="0.25">
      <c r="C465" s="109"/>
      <c r="D465" s="109"/>
    </row>
    <row r="466" spans="3:4" x14ac:dyDescent="0.25">
      <c r="C466" s="109"/>
      <c r="D466" s="109"/>
    </row>
    <row r="467" spans="3:4" x14ac:dyDescent="0.25">
      <c r="C467" s="109"/>
      <c r="D467" s="109"/>
    </row>
    <row r="468" spans="3:4" x14ac:dyDescent="0.25">
      <c r="C468" s="109"/>
      <c r="D468" s="109"/>
    </row>
    <row r="469" spans="3:4" x14ac:dyDescent="0.25">
      <c r="C469" s="109"/>
      <c r="D469" s="109"/>
    </row>
    <row r="470" spans="3:4" x14ac:dyDescent="0.25">
      <c r="C470" s="109"/>
      <c r="D470" s="109"/>
    </row>
    <row r="471" spans="3:4" x14ac:dyDescent="0.25">
      <c r="C471" s="109"/>
      <c r="D471" s="109"/>
    </row>
    <row r="472" spans="3:4" x14ac:dyDescent="0.25">
      <c r="C472" s="109"/>
      <c r="D472" s="109"/>
    </row>
    <row r="473" spans="3:4" x14ac:dyDescent="0.25">
      <c r="C473" s="109"/>
      <c r="D473" s="109"/>
    </row>
    <row r="474" spans="3:4" x14ac:dyDescent="0.25">
      <c r="C474" s="109"/>
      <c r="D474" s="109"/>
    </row>
    <row r="475" spans="3:4" x14ac:dyDescent="0.25">
      <c r="C475" s="109"/>
      <c r="D475" s="109"/>
    </row>
    <row r="476" spans="3:4" x14ac:dyDescent="0.25">
      <c r="C476" s="109"/>
      <c r="D476" s="109"/>
    </row>
    <row r="477" spans="3:4" x14ac:dyDescent="0.25">
      <c r="C477" s="109"/>
      <c r="D477" s="109"/>
    </row>
    <row r="478" spans="3:4" x14ac:dyDescent="0.25">
      <c r="C478" s="109"/>
      <c r="D478" s="109"/>
    </row>
    <row r="479" spans="3:4" x14ac:dyDescent="0.25">
      <c r="C479" s="109"/>
      <c r="D479" s="109"/>
    </row>
    <row r="480" spans="3:4" x14ac:dyDescent="0.25">
      <c r="C480" s="109"/>
      <c r="D480" s="109"/>
    </row>
    <row r="481" spans="3:4" x14ac:dyDescent="0.25">
      <c r="C481" s="109"/>
      <c r="D481" s="109"/>
    </row>
    <row r="482" spans="3:4" x14ac:dyDescent="0.25">
      <c r="C482" s="109"/>
      <c r="D482" s="109"/>
    </row>
    <row r="483" spans="3:4" x14ac:dyDescent="0.25">
      <c r="C483" s="109"/>
      <c r="D483" s="109"/>
    </row>
    <row r="484" spans="3:4" x14ac:dyDescent="0.25">
      <c r="C484" s="109"/>
      <c r="D484" s="109"/>
    </row>
    <row r="485" spans="3:4" x14ac:dyDescent="0.25">
      <c r="C485" s="109"/>
      <c r="D485" s="109"/>
    </row>
    <row r="486" spans="3:4" x14ac:dyDescent="0.25">
      <c r="C486" s="109"/>
      <c r="D486" s="109"/>
    </row>
    <row r="487" spans="3:4" x14ac:dyDescent="0.25">
      <c r="C487" s="109"/>
      <c r="D487" s="109"/>
    </row>
    <row r="488" spans="3:4" x14ac:dyDescent="0.25">
      <c r="C488" s="109"/>
      <c r="D488" s="109"/>
    </row>
    <row r="489" spans="3:4" x14ac:dyDescent="0.25">
      <c r="C489" s="109"/>
      <c r="D489" s="109"/>
    </row>
    <row r="490" spans="3:4" x14ac:dyDescent="0.25">
      <c r="C490" s="109"/>
      <c r="D490" s="109"/>
    </row>
    <row r="491" spans="3:4" x14ac:dyDescent="0.25">
      <c r="C491" s="109"/>
      <c r="D491" s="109"/>
    </row>
    <row r="492" spans="3:4" x14ac:dyDescent="0.25">
      <c r="C492" s="109"/>
      <c r="D492" s="109"/>
    </row>
    <row r="493" spans="3:4" x14ac:dyDescent="0.25">
      <c r="C493" s="109"/>
      <c r="D493" s="109"/>
    </row>
    <row r="494" spans="3:4" x14ac:dyDescent="0.25">
      <c r="C494" s="109"/>
      <c r="D494" s="109"/>
    </row>
    <row r="495" spans="3:4" x14ac:dyDescent="0.25">
      <c r="C495" s="109"/>
      <c r="D495" s="109"/>
    </row>
    <row r="496" spans="3:4" x14ac:dyDescent="0.25">
      <c r="C496" s="109"/>
      <c r="D496" s="109"/>
    </row>
    <row r="497" spans="3:4" x14ac:dyDescent="0.25">
      <c r="C497" s="109"/>
      <c r="D497" s="109"/>
    </row>
    <row r="498" spans="3:4" x14ac:dyDescent="0.25">
      <c r="C498" s="109"/>
      <c r="D498" s="109"/>
    </row>
    <row r="499" spans="3:4" x14ac:dyDescent="0.25">
      <c r="C499" s="109"/>
      <c r="D499" s="109"/>
    </row>
    <row r="500" spans="3:4" x14ac:dyDescent="0.25">
      <c r="C500" s="109"/>
      <c r="D500" s="109"/>
    </row>
    <row r="501" spans="3:4" x14ac:dyDescent="0.25">
      <c r="C501" s="109"/>
      <c r="D501" s="109"/>
    </row>
    <row r="502" spans="3:4" x14ac:dyDescent="0.25">
      <c r="C502" s="109"/>
      <c r="D502" s="109"/>
    </row>
    <row r="503" spans="3:4" x14ac:dyDescent="0.25">
      <c r="C503" s="109"/>
      <c r="D503" s="109"/>
    </row>
    <row r="504" spans="3:4" x14ac:dyDescent="0.25">
      <c r="C504" s="109"/>
      <c r="D504" s="109"/>
    </row>
    <row r="505" spans="3:4" x14ac:dyDescent="0.25">
      <c r="C505" s="109"/>
      <c r="D505" s="109"/>
    </row>
    <row r="506" spans="3:4" x14ac:dyDescent="0.25">
      <c r="C506" s="109"/>
      <c r="D506" s="109"/>
    </row>
    <row r="507" spans="3:4" x14ac:dyDescent="0.25">
      <c r="C507" s="109"/>
      <c r="D507" s="109"/>
    </row>
    <row r="508" spans="3:4" x14ac:dyDescent="0.25">
      <c r="C508" s="109"/>
      <c r="D508" s="109"/>
    </row>
    <row r="509" spans="3:4" x14ac:dyDescent="0.25">
      <c r="C509" s="109"/>
      <c r="D509" s="109"/>
    </row>
    <row r="510" spans="3:4" x14ac:dyDescent="0.25">
      <c r="C510" s="109"/>
      <c r="D510" s="109"/>
    </row>
    <row r="511" spans="3:4" x14ac:dyDescent="0.25">
      <c r="C511" s="109"/>
      <c r="D511" s="109"/>
    </row>
    <row r="512" spans="3:4" x14ac:dyDescent="0.25">
      <c r="C512" s="109"/>
      <c r="D512" s="109"/>
    </row>
    <row r="513" spans="3:4" x14ac:dyDescent="0.25">
      <c r="C513" s="109"/>
      <c r="D513" s="109"/>
    </row>
    <row r="514" spans="3:4" x14ac:dyDescent="0.25">
      <c r="C514" s="109"/>
      <c r="D514" s="109"/>
    </row>
    <row r="515" spans="3:4" x14ac:dyDescent="0.25">
      <c r="C515" s="109"/>
      <c r="D515" s="109"/>
    </row>
    <row r="516" spans="3:4" x14ac:dyDescent="0.25">
      <c r="C516" s="109"/>
      <c r="D516" s="109"/>
    </row>
    <row r="517" spans="3:4" x14ac:dyDescent="0.25">
      <c r="C517" s="109"/>
      <c r="D517" s="109"/>
    </row>
    <row r="518" spans="3:4" x14ac:dyDescent="0.25">
      <c r="C518" s="109"/>
      <c r="D518" s="109"/>
    </row>
    <row r="519" spans="3:4" x14ac:dyDescent="0.25">
      <c r="C519" s="109"/>
      <c r="D519" s="109"/>
    </row>
    <row r="520" spans="3:4" x14ac:dyDescent="0.25">
      <c r="C520" s="109"/>
      <c r="D520" s="109"/>
    </row>
    <row r="521" spans="3:4" x14ac:dyDescent="0.25">
      <c r="C521" s="109"/>
      <c r="D521" s="109"/>
    </row>
    <row r="522" spans="3:4" x14ac:dyDescent="0.25">
      <c r="C522" s="109"/>
      <c r="D522" s="109"/>
    </row>
    <row r="523" spans="3:4" x14ac:dyDescent="0.25">
      <c r="C523" s="109"/>
      <c r="D523" s="109"/>
    </row>
    <row r="524" spans="3:4" x14ac:dyDescent="0.25">
      <c r="C524" s="109"/>
      <c r="D524" s="109"/>
    </row>
    <row r="525" spans="3:4" x14ac:dyDescent="0.25">
      <c r="C525" s="109"/>
      <c r="D525" s="109"/>
    </row>
    <row r="526" spans="3:4" x14ac:dyDescent="0.25">
      <c r="C526" s="109"/>
      <c r="D526" s="109"/>
    </row>
    <row r="527" spans="3:4" x14ac:dyDescent="0.25">
      <c r="C527" s="109"/>
      <c r="D527" s="109"/>
    </row>
    <row r="528" spans="3:4" x14ac:dyDescent="0.25">
      <c r="C528" s="109"/>
      <c r="D528" s="109"/>
    </row>
    <row r="529" spans="3:4" x14ac:dyDescent="0.25">
      <c r="C529" s="109"/>
      <c r="D529" s="109"/>
    </row>
    <row r="530" spans="3:4" x14ac:dyDescent="0.25">
      <c r="C530" s="109"/>
      <c r="D530" s="109"/>
    </row>
    <row r="531" spans="3:4" x14ac:dyDescent="0.25">
      <c r="C531" s="109"/>
      <c r="D531" s="109"/>
    </row>
    <row r="532" spans="3:4" x14ac:dyDescent="0.25">
      <c r="C532" s="109"/>
      <c r="D532" s="109"/>
    </row>
    <row r="533" spans="3:4" x14ac:dyDescent="0.25">
      <c r="C533" s="109"/>
      <c r="D533" s="109"/>
    </row>
    <row r="534" spans="3:4" x14ac:dyDescent="0.25">
      <c r="C534" s="109"/>
      <c r="D534" s="109"/>
    </row>
    <row r="535" spans="3:4" x14ac:dyDescent="0.25">
      <c r="C535" s="109"/>
      <c r="D535" s="109"/>
    </row>
    <row r="536" spans="3:4" x14ac:dyDescent="0.25">
      <c r="C536" s="109"/>
      <c r="D536" s="109"/>
    </row>
    <row r="537" spans="3:4" x14ac:dyDescent="0.25">
      <c r="C537" s="109"/>
      <c r="D537" s="109"/>
    </row>
    <row r="538" spans="3:4" x14ac:dyDescent="0.25">
      <c r="C538" s="109"/>
      <c r="D538" s="109"/>
    </row>
    <row r="539" spans="3:4" x14ac:dyDescent="0.25">
      <c r="C539" s="109"/>
      <c r="D539" s="109"/>
    </row>
    <row r="540" spans="3:4" x14ac:dyDescent="0.25">
      <c r="C540" s="109"/>
      <c r="D540" s="109"/>
    </row>
    <row r="541" spans="3:4" x14ac:dyDescent="0.25">
      <c r="C541" s="109"/>
      <c r="D541" s="109"/>
    </row>
    <row r="542" spans="3:4" x14ac:dyDescent="0.25">
      <c r="C542" s="109"/>
      <c r="D542" s="109"/>
    </row>
    <row r="543" spans="3:4" x14ac:dyDescent="0.25">
      <c r="C543" s="109"/>
      <c r="D543" s="109"/>
    </row>
    <row r="544" spans="3:4" x14ac:dyDescent="0.25">
      <c r="C544" s="109"/>
      <c r="D544" s="109"/>
    </row>
    <row r="545" spans="3:4" x14ac:dyDescent="0.25">
      <c r="C545" s="109"/>
      <c r="D545" s="109"/>
    </row>
    <row r="546" spans="3:4" x14ac:dyDescent="0.25">
      <c r="C546" s="109"/>
      <c r="D546" s="109"/>
    </row>
    <row r="547" spans="3:4" x14ac:dyDescent="0.25">
      <c r="C547" s="109"/>
      <c r="D547" s="109"/>
    </row>
    <row r="548" spans="3:4" x14ac:dyDescent="0.25">
      <c r="C548" s="109"/>
      <c r="D548" s="109"/>
    </row>
    <row r="549" spans="3:4" x14ac:dyDescent="0.25">
      <c r="C549" s="109"/>
      <c r="D549" s="109"/>
    </row>
    <row r="550" spans="3:4" x14ac:dyDescent="0.25">
      <c r="C550" s="109"/>
      <c r="D550" s="109"/>
    </row>
    <row r="551" spans="3:4" x14ac:dyDescent="0.25">
      <c r="C551" s="109"/>
      <c r="D551" s="109"/>
    </row>
    <row r="552" spans="3:4" x14ac:dyDescent="0.25">
      <c r="C552" s="109"/>
      <c r="D552" s="109"/>
    </row>
    <row r="553" spans="3:4" x14ac:dyDescent="0.25">
      <c r="C553" s="109"/>
      <c r="D553" s="109"/>
    </row>
    <row r="554" spans="3:4" x14ac:dyDescent="0.25">
      <c r="C554" s="109"/>
      <c r="D554" s="109"/>
    </row>
    <row r="555" spans="3:4" x14ac:dyDescent="0.25">
      <c r="C555" s="109"/>
      <c r="D555" s="109"/>
    </row>
    <row r="556" spans="3:4" x14ac:dyDescent="0.25">
      <c r="C556" s="109"/>
      <c r="D556" s="109"/>
    </row>
    <row r="557" spans="3:4" x14ac:dyDescent="0.25">
      <c r="C557" s="109"/>
      <c r="D557" s="109"/>
    </row>
    <row r="558" spans="3:4" x14ac:dyDescent="0.25">
      <c r="C558" s="109"/>
      <c r="D558" s="109"/>
    </row>
    <row r="559" spans="3:4" x14ac:dyDescent="0.25">
      <c r="C559" s="109"/>
      <c r="D559" s="109"/>
    </row>
    <row r="560" spans="3:4" x14ac:dyDescent="0.25">
      <c r="C560" s="109"/>
      <c r="D560" s="109"/>
    </row>
    <row r="561" spans="3:4" x14ac:dyDescent="0.25">
      <c r="C561" s="109"/>
      <c r="D561" s="109"/>
    </row>
    <row r="562" spans="3:4" x14ac:dyDescent="0.25">
      <c r="C562" s="109"/>
      <c r="D562" s="109"/>
    </row>
    <row r="563" spans="3:4" x14ac:dyDescent="0.25">
      <c r="C563" s="109"/>
      <c r="D563" s="109"/>
    </row>
    <row r="564" spans="3:4" x14ac:dyDescent="0.25">
      <c r="C564" s="109"/>
      <c r="D564" s="109"/>
    </row>
    <row r="565" spans="3:4" x14ac:dyDescent="0.25">
      <c r="C565" s="109"/>
      <c r="D565" s="109"/>
    </row>
    <row r="566" spans="3:4" x14ac:dyDescent="0.25">
      <c r="C566" s="109"/>
      <c r="D566" s="109"/>
    </row>
    <row r="567" spans="3:4" x14ac:dyDescent="0.25">
      <c r="C567" s="109"/>
      <c r="D567" s="109"/>
    </row>
    <row r="568" spans="3:4" x14ac:dyDescent="0.25">
      <c r="C568" s="109"/>
      <c r="D568" s="109"/>
    </row>
    <row r="569" spans="3:4" x14ac:dyDescent="0.25">
      <c r="C569" s="109"/>
      <c r="D569" s="109"/>
    </row>
    <row r="570" spans="3:4" x14ac:dyDescent="0.25">
      <c r="C570" s="109"/>
      <c r="D570" s="109"/>
    </row>
    <row r="571" spans="3:4" x14ac:dyDescent="0.25">
      <c r="C571" s="109"/>
      <c r="D571" s="109"/>
    </row>
    <row r="572" spans="3:4" x14ac:dyDescent="0.25">
      <c r="C572" s="109"/>
      <c r="D572" s="109"/>
    </row>
    <row r="573" spans="3:4" x14ac:dyDescent="0.25">
      <c r="C573" s="109"/>
      <c r="D573" s="109"/>
    </row>
    <row r="574" spans="3:4" x14ac:dyDescent="0.25">
      <c r="C574" s="109"/>
      <c r="D574" s="109"/>
    </row>
    <row r="575" spans="3:4" x14ac:dyDescent="0.25">
      <c r="C575" s="109"/>
      <c r="D575" s="109"/>
    </row>
    <row r="576" spans="3:4" x14ac:dyDescent="0.25">
      <c r="C576" s="109"/>
      <c r="D576" s="109"/>
    </row>
    <row r="577" spans="3:4" x14ac:dyDescent="0.25">
      <c r="C577" s="109"/>
      <c r="D577" s="109"/>
    </row>
    <row r="578" spans="3:4" x14ac:dyDescent="0.25">
      <c r="C578" s="109"/>
      <c r="D578" s="109"/>
    </row>
    <row r="579" spans="3:4" x14ac:dyDescent="0.25">
      <c r="C579" s="109"/>
      <c r="D579" s="109"/>
    </row>
    <row r="580" spans="3:4" x14ac:dyDescent="0.25">
      <c r="C580" s="109"/>
      <c r="D580" s="109"/>
    </row>
    <row r="581" spans="3:4" x14ac:dyDescent="0.25">
      <c r="C581" s="109"/>
      <c r="D581" s="109"/>
    </row>
    <row r="582" spans="3:4" x14ac:dyDescent="0.25">
      <c r="C582" s="109"/>
      <c r="D582" s="109"/>
    </row>
    <row r="583" spans="3:4" x14ac:dyDescent="0.25">
      <c r="C583" s="109"/>
      <c r="D583" s="109"/>
    </row>
    <row r="584" spans="3:4" x14ac:dyDescent="0.25">
      <c r="C584" s="109"/>
      <c r="D584" s="109"/>
    </row>
    <row r="585" spans="3:4" x14ac:dyDescent="0.25">
      <c r="C585" s="109"/>
      <c r="D585" s="109"/>
    </row>
    <row r="586" spans="3:4" x14ac:dyDescent="0.25">
      <c r="C586" s="109"/>
      <c r="D586" s="109"/>
    </row>
    <row r="587" spans="3:4" x14ac:dyDescent="0.25">
      <c r="C587" s="109"/>
      <c r="D587" s="109"/>
    </row>
    <row r="588" spans="3:4" x14ac:dyDescent="0.25">
      <c r="C588" s="109"/>
      <c r="D588" s="109"/>
    </row>
    <row r="589" spans="3:4" x14ac:dyDescent="0.25">
      <c r="C589" s="109"/>
      <c r="D589" s="109"/>
    </row>
    <row r="590" spans="3:4" x14ac:dyDescent="0.25">
      <c r="C590" s="109"/>
      <c r="D590" s="109"/>
    </row>
    <row r="591" spans="3:4" x14ac:dyDescent="0.25">
      <c r="C591" s="109"/>
      <c r="D591" s="109"/>
    </row>
    <row r="592" spans="3:4" x14ac:dyDescent="0.25">
      <c r="C592" s="109"/>
      <c r="D592" s="109"/>
    </row>
    <row r="593" spans="3:4" x14ac:dyDescent="0.25">
      <c r="C593" s="109"/>
      <c r="D593" s="109"/>
    </row>
    <row r="594" spans="3:4" x14ac:dyDescent="0.25">
      <c r="C594" s="109"/>
      <c r="D594" s="109"/>
    </row>
    <row r="595" spans="3:4" x14ac:dyDescent="0.25">
      <c r="C595" s="109"/>
      <c r="D595" s="109"/>
    </row>
    <row r="596" spans="3:4" x14ac:dyDescent="0.25">
      <c r="C596" s="109"/>
      <c r="D596" s="109"/>
    </row>
    <row r="597" spans="3:4" x14ac:dyDescent="0.25">
      <c r="C597" s="109"/>
      <c r="D597" s="109"/>
    </row>
    <row r="598" spans="3:4" x14ac:dyDescent="0.25">
      <c r="C598" s="109"/>
      <c r="D598" s="109"/>
    </row>
    <row r="599" spans="3:4" x14ac:dyDescent="0.25">
      <c r="C599" s="109"/>
      <c r="D599" s="109"/>
    </row>
    <row r="600" spans="3:4" x14ac:dyDescent="0.25">
      <c r="C600" s="109"/>
      <c r="D600" s="109"/>
    </row>
    <row r="601" spans="3:4" x14ac:dyDescent="0.25">
      <c r="C601" s="109"/>
      <c r="D601" s="109"/>
    </row>
    <row r="602" spans="3:4" x14ac:dyDescent="0.25">
      <c r="C602" s="109"/>
      <c r="D602" s="109"/>
    </row>
    <row r="603" spans="3:4" x14ac:dyDescent="0.25">
      <c r="C603" s="109"/>
      <c r="D603" s="109"/>
    </row>
    <row r="604" spans="3:4" x14ac:dyDescent="0.25">
      <c r="C604" s="109"/>
      <c r="D604" s="109"/>
    </row>
    <row r="605" spans="3:4" x14ac:dyDescent="0.25">
      <c r="C605" s="109"/>
      <c r="D605" s="109"/>
    </row>
    <row r="606" spans="3:4" x14ac:dyDescent="0.25">
      <c r="C606" s="109"/>
      <c r="D606" s="109"/>
    </row>
    <row r="607" spans="3:4" x14ac:dyDescent="0.25">
      <c r="C607" s="109"/>
      <c r="D607" s="109"/>
    </row>
    <row r="608" spans="3:4" x14ac:dyDescent="0.25">
      <c r="C608" s="109"/>
      <c r="D608" s="109"/>
    </row>
    <row r="609" spans="3:4" x14ac:dyDescent="0.25">
      <c r="C609" s="109"/>
      <c r="D609" s="109"/>
    </row>
    <row r="610" spans="3:4" x14ac:dyDescent="0.25">
      <c r="C610" s="109"/>
      <c r="D610" s="109"/>
    </row>
    <row r="611" spans="3:4" x14ac:dyDescent="0.25">
      <c r="C611" s="109"/>
      <c r="D611" s="109"/>
    </row>
    <row r="612" spans="3:4" x14ac:dyDescent="0.25">
      <c r="C612" s="109"/>
      <c r="D612" s="109"/>
    </row>
    <row r="613" spans="3:4" x14ac:dyDescent="0.25">
      <c r="C613" s="109"/>
      <c r="D613" s="109"/>
    </row>
    <row r="614" spans="3:4" x14ac:dyDescent="0.25">
      <c r="C614" s="109"/>
      <c r="D614" s="109"/>
    </row>
    <row r="615" spans="3:4" x14ac:dyDescent="0.25">
      <c r="C615" s="109"/>
      <c r="D615" s="109"/>
    </row>
    <row r="616" spans="3:4" x14ac:dyDescent="0.25">
      <c r="C616" s="109"/>
      <c r="D616" s="109"/>
    </row>
    <row r="617" spans="3:4" x14ac:dyDescent="0.25">
      <c r="C617" s="109"/>
      <c r="D617" s="109"/>
    </row>
    <row r="618" spans="3:4" x14ac:dyDescent="0.25">
      <c r="C618" s="109"/>
      <c r="D618" s="109"/>
    </row>
    <row r="619" spans="3:4" x14ac:dyDescent="0.25">
      <c r="C619" s="109"/>
      <c r="D619" s="109"/>
    </row>
    <row r="620" spans="3:4" x14ac:dyDescent="0.25">
      <c r="C620" s="109"/>
      <c r="D620" s="109"/>
    </row>
    <row r="621" spans="3:4" x14ac:dyDescent="0.25">
      <c r="C621" s="109"/>
      <c r="D621" s="109"/>
    </row>
    <row r="622" spans="3:4" x14ac:dyDescent="0.25">
      <c r="C622" s="109"/>
      <c r="D622" s="109"/>
    </row>
    <row r="623" spans="3:4" x14ac:dyDescent="0.25">
      <c r="C623" s="109"/>
      <c r="D623" s="109"/>
    </row>
    <row r="624" spans="3:4" x14ac:dyDescent="0.25">
      <c r="C624" s="109"/>
      <c r="D624" s="109"/>
    </row>
    <row r="625" spans="3:4" x14ac:dyDescent="0.25">
      <c r="C625" s="109"/>
      <c r="D625" s="109"/>
    </row>
    <row r="626" spans="3:4" x14ac:dyDescent="0.25">
      <c r="C626" s="109"/>
      <c r="D626" s="109"/>
    </row>
    <row r="627" spans="3:4" x14ac:dyDescent="0.25">
      <c r="C627" s="109"/>
      <c r="D627" s="109"/>
    </row>
    <row r="628" spans="3:4" x14ac:dyDescent="0.25">
      <c r="C628" s="109"/>
      <c r="D628" s="109"/>
    </row>
    <row r="629" spans="3:4" x14ac:dyDescent="0.25">
      <c r="C629" s="109"/>
      <c r="D629" s="109"/>
    </row>
    <row r="630" spans="3:4" x14ac:dyDescent="0.25">
      <c r="C630" s="109"/>
      <c r="D630" s="109"/>
    </row>
    <row r="631" spans="3:4" x14ac:dyDescent="0.25">
      <c r="C631" s="109"/>
      <c r="D631" s="109"/>
    </row>
    <row r="632" spans="3:4" x14ac:dyDescent="0.25">
      <c r="C632" s="109"/>
      <c r="D632" s="109"/>
    </row>
    <row r="633" spans="3:4" x14ac:dyDescent="0.25">
      <c r="C633" s="109"/>
      <c r="D633" s="109"/>
    </row>
    <row r="634" spans="3:4" x14ac:dyDescent="0.25">
      <c r="C634" s="109"/>
      <c r="D634" s="109"/>
    </row>
    <row r="635" spans="3:4" x14ac:dyDescent="0.25">
      <c r="C635" s="109"/>
      <c r="D635" s="109"/>
    </row>
    <row r="636" spans="3:4" x14ac:dyDescent="0.25">
      <c r="C636" s="109"/>
      <c r="D636" s="109"/>
    </row>
    <row r="637" spans="3:4" x14ac:dyDescent="0.25">
      <c r="C637" s="109"/>
      <c r="D637" s="109"/>
    </row>
    <row r="638" spans="3:4" x14ac:dyDescent="0.25">
      <c r="C638" s="109"/>
      <c r="D638" s="109"/>
    </row>
    <row r="639" spans="3:4" x14ac:dyDescent="0.25">
      <c r="C639" s="109"/>
      <c r="D639" s="109"/>
    </row>
    <row r="640" spans="3:4" x14ac:dyDescent="0.25">
      <c r="C640" s="109"/>
      <c r="D640" s="109"/>
    </row>
    <row r="641" spans="3:4" x14ac:dyDescent="0.25">
      <c r="C641" s="109"/>
      <c r="D641" s="109"/>
    </row>
    <row r="642" spans="3:4" x14ac:dyDescent="0.25">
      <c r="C642" s="109"/>
      <c r="D642" s="109"/>
    </row>
    <row r="643" spans="3:4" x14ac:dyDescent="0.25">
      <c r="C643" s="109"/>
      <c r="D643" s="109"/>
    </row>
    <row r="644" spans="3:4" x14ac:dyDescent="0.25">
      <c r="C644" s="109"/>
      <c r="D644" s="109"/>
    </row>
    <row r="645" spans="3:4" x14ac:dyDescent="0.25">
      <c r="C645" s="109"/>
      <c r="D645" s="109"/>
    </row>
    <row r="646" spans="3:4" x14ac:dyDescent="0.25">
      <c r="C646" s="109"/>
      <c r="D646" s="109"/>
    </row>
    <row r="647" spans="3:4" x14ac:dyDescent="0.25">
      <c r="C647" s="109"/>
      <c r="D647" s="109"/>
    </row>
    <row r="648" spans="3:4" x14ac:dyDescent="0.25">
      <c r="C648" s="109"/>
      <c r="D648" s="109"/>
    </row>
    <row r="649" spans="3:4" x14ac:dyDescent="0.25">
      <c r="C649" s="109"/>
      <c r="D649" s="109"/>
    </row>
    <row r="650" spans="3:4" x14ac:dyDescent="0.25">
      <c r="C650" s="109"/>
      <c r="D650" s="109"/>
    </row>
    <row r="651" spans="3:4" x14ac:dyDescent="0.25">
      <c r="C651" s="109"/>
      <c r="D651" s="109"/>
    </row>
    <row r="652" spans="3:4" x14ac:dyDescent="0.25">
      <c r="C652" s="109"/>
      <c r="D652" s="109"/>
    </row>
    <row r="653" spans="3:4" x14ac:dyDescent="0.25">
      <c r="C653" s="109"/>
      <c r="D653" s="109"/>
    </row>
    <row r="654" spans="3:4" x14ac:dyDescent="0.25">
      <c r="C654" s="109"/>
      <c r="D654" s="109"/>
    </row>
    <row r="655" spans="3:4" x14ac:dyDescent="0.25">
      <c r="C655" s="109"/>
      <c r="D655" s="109"/>
    </row>
    <row r="656" spans="3:4" x14ac:dyDescent="0.25">
      <c r="C656" s="109"/>
      <c r="D656" s="109"/>
    </row>
    <row r="657" spans="3:4" x14ac:dyDescent="0.25">
      <c r="C657" s="109"/>
      <c r="D657" s="109"/>
    </row>
    <row r="658" spans="3:4" x14ac:dyDescent="0.25">
      <c r="C658" s="109"/>
      <c r="D658" s="109"/>
    </row>
    <row r="659" spans="3:4" x14ac:dyDescent="0.25">
      <c r="C659" s="109"/>
      <c r="D659" s="109"/>
    </row>
    <row r="660" spans="3:4" x14ac:dyDescent="0.25">
      <c r="C660" s="109"/>
      <c r="D660" s="109"/>
    </row>
    <row r="661" spans="3:4" x14ac:dyDescent="0.25">
      <c r="C661" s="109"/>
      <c r="D661" s="109"/>
    </row>
    <row r="662" spans="3:4" x14ac:dyDescent="0.25">
      <c r="C662" s="109"/>
      <c r="D662" s="109"/>
    </row>
    <row r="663" spans="3:4" x14ac:dyDescent="0.25">
      <c r="C663" s="109"/>
      <c r="D663" s="109"/>
    </row>
    <row r="664" spans="3:4" x14ac:dyDescent="0.25">
      <c r="C664" s="109"/>
      <c r="D664" s="109"/>
    </row>
    <row r="665" spans="3:4" x14ac:dyDescent="0.25">
      <c r="C665" s="109"/>
      <c r="D665" s="109"/>
    </row>
    <row r="666" spans="3:4" x14ac:dyDescent="0.25">
      <c r="C666" s="109"/>
      <c r="D666" s="109"/>
    </row>
    <row r="667" spans="3:4" x14ac:dyDescent="0.25">
      <c r="C667" s="109"/>
      <c r="D667" s="109"/>
    </row>
    <row r="668" spans="3:4" x14ac:dyDescent="0.25">
      <c r="C668" s="109"/>
      <c r="D668" s="109"/>
    </row>
    <row r="669" spans="3:4" x14ac:dyDescent="0.25">
      <c r="C669" s="109"/>
      <c r="D669" s="109"/>
    </row>
    <row r="670" spans="3:4" x14ac:dyDescent="0.25">
      <c r="C670" s="109"/>
      <c r="D670" s="109"/>
    </row>
    <row r="671" spans="3:4" x14ac:dyDescent="0.25">
      <c r="C671" s="109"/>
      <c r="D671" s="109"/>
    </row>
    <row r="672" spans="3:4" x14ac:dyDescent="0.25">
      <c r="C672" s="109"/>
      <c r="D672" s="109"/>
    </row>
    <row r="673" spans="3:4" x14ac:dyDescent="0.25">
      <c r="C673" s="109"/>
      <c r="D673" s="109"/>
    </row>
    <row r="674" spans="3:4" x14ac:dyDescent="0.25">
      <c r="C674" s="109"/>
      <c r="D674" s="109"/>
    </row>
    <row r="675" spans="3:4" x14ac:dyDescent="0.25">
      <c r="C675" s="109"/>
      <c r="D675" s="109"/>
    </row>
    <row r="676" spans="3:4" x14ac:dyDescent="0.25">
      <c r="C676" s="109"/>
      <c r="D676" s="109"/>
    </row>
    <row r="677" spans="3:4" x14ac:dyDescent="0.25">
      <c r="C677" s="109"/>
      <c r="D677" s="109"/>
    </row>
    <row r="678" spans="3:4" x14ac:dyDescent="0.25">
      <c r="C678" s="109"/>
      <c r="D678" s="109"/>
    </row>
    <row r="679" spans="3:4" x14ac:dyDescent="0.25">
      <c r="C679" s="109"/>
      <c r="D679" s="109"/>
    </row>
    <row r="680" spans="3:4" x14ac:dyDescent="0.25">
      <c r="C680" s="109"/>
      <c r="D680" s="109"/>
    </row>
    <row r="681" spans="3:4" x14ac:dyDescent="0.25">
      <c r="C681" s="109"/>
      <c r="D681" s="109"/>
    </row>
    <row r="682" spans="3:4" x14ac:dyDescent="0.25">
      <c r="C682" s="109"/>
      <c r="D682" s="109"/>
    </row>
    <row r="683" spans="3:4" x14ac:dyDescent="0.25">
      <c r="C683" s="109"/>
      <c r="D683" s="109"/>
    </row>
    <row r="684" spans="3:4" x14ac:dyDescent="0.25">
      <c r="C684" s="109"/>
      <c r="D684" s="109"/>
    </row>
    <row r="685" spans="3:4" x14ac:dyDescent="0.25">
      <c r="C685" s="109"/>
      <c r="D685" s="109"/>
    </row>
    <row r="686" spans="3:4" x14ac:dyDescent="0.25">
      <c r="C686" s="109"/>
      <c r="D686" s="109"/>
    </row>
    <row r="687" spans="3:4" x14ac:dyDescent="0.25">
      <c r="C687" s="109"/>
      <c r="D687" s="109"/>
    </row>
    <row r="688" spans="3:4" x14ac:dyDescent="0.25">
      <c r="C688" s="109"/>
      <c r="D688" s="109"/>
    </row>
    <row r="689" spans="3:4" x14ac:dyDescent="0.25">
      <c r="C689" s="109"/>
      <c r="D689" s="109"/>
    </row>
    <row r="690" spans="3:4" x14ac:dyDescent="0.25">
      <c r="C690" s="109"/>
      <c r="D690" s="109"/>
    </row>
    <row r="691" spans="3:4" x14ac:dyDescent="0.25">
      <c r="C691" s="109"/>
      <c r="D691" s="109"/>
    </row>
    <row r="692" spans="3:4" x14ac:dyDescent="0.25">
      <c r="C692" s="109"/>
      <c r="D692" s="109"/>
    </row>
    <row r="693" spans="3:4" x14ac:dyDescent="0.25">
      <c r="C693" s="109"/>
      <c r="D693" s="109"/>
    </row>
    <row r="694" spans="3:4" x14ac:dyDescent="0.25">
      <c r="C694" s="109"/>
      <c r="D694" s="109"/>
    </row>
    <row r="695" spans="3:4" x14ac:dyDescent="0.25">
      <c r="C695" s="109"/>
      <c r="D695" s="109"/>
    </row>
    <row r="696" spans="3:4" x14ac:dyDescent="0.25">
      <c r="C696" s="109"/>
      <c r="D696" s="109"/>
    </row>
    <row r="697" spans="3:4" x14ac:dyDescent="0.25">
      <c r="C697" s="109"/>
      <c r="D697" s="109"/>
    </row>
    <row r="698" spans="3:4" x14ac:dyDescent="0.25">
      <c r="C698" s="109"/>
      <c r="D698" s="109"/>
    </row>
    <row r="699" spans="3:4" x14ac:dyDescent="0.25">
      <c r="C699" s="109"/>
      <c r="D699" s="109"/>
    </row>
    <row r="700" spans="3:4" x14ac:dyDescent="0.25">
      <c r="C700" s="109"/>
      <c r="D700" s="109"/>
    </row>
    <row r="701" spans="3:4" x14ac:dyDescent="0.25">
      <c r="C701" s="109"/>
      <c r="D701" s="109"/>
    </row>
    <row r="702" spans="3:4" x14ac:dyDescent="0.25">
      <c r="C702" s="109"/>
      <c r="D702" s="109"/>
    </row>
    <row r="703" spans="3:4" x14ac:dyDescent="0.25">
      <c r="C703" s="109"/>
      <c r="D703" s="109"/>
    </row>
    <row r="704" spans="3:4" x14ac:dyDescent="0.25">
      <c r="C704" s="109"/>
      <c r="D704" s="109"/>
    </row>
    <row r="705" spans="3:4" x14ac:dyDescent="0.25">
      <c r="C705" s="109"/>
      <c r="D705" s="109"/>
    </row>
    <row r="706" spans="3:4" x14ac:dyDescent="0.25">
      <c r="C706" s="109"/>
      <c r="D706" s="109"/>
    </row>
    <row r="707" spans="3:4" x14ac:dyDescent="0.25">
      <c r="C707" s="109"/>
      <c r="D707" s="109"/>
    </row>
    <row r="708" spans="3:4" x14ac:dyDescent="0.25">
      <c r="C708" s="109"/>
      <c r="D708" s="109"/>
    </row>
    <row r="709" spans="3:4" x14ac:dyDescent="0.25">
      <c r="C709" s="109"/>
      <c r="D709" s="109"/>
    </row>
    <row r="710" spans="3:4" x14ac:dyDescent="0.25">
      <c r="C710" s="109"/>
      <c r="D710" s="109"/>
    </row>
    <row r="711" spans="3:4" x14ac:dyDescent="0.25">
      <c r="C711" s="109"/>
      <c r="D711" s="109"/>
    </row>
    <row r="712" spans="3:4" x14ac:dyDescent="0.25">
      <c r="C712" s="109"/>
      <c r="D712" s="109"/>
    </row>
    <row r="713" spans="3:4" x14ac:dyDescent="0.25">
      <c r="C713" s="109"/>
      <c r="D713" s="109"/>
    </row>
    <row r="714" spans="3:4" x14ac:dyDescent="0.25">
      <c r="C714" s="109"/>
      <c r="D714" s="109"/>
    </row>
    <row r="715" spans="3:4" x14ac:dyDescent="0.25">
      <c r="C715" s="109"/>
      <c r="D715" s="109"/>
    </row>
    <row r="716" spans="3:4" x14ac:dyDescent="0.25">
      <c r="C716" s="109"/>
      <c r="D716" s="109"/>
    </row>
    <row r="717" spans="3:4" x14ac:dyDescent="0.25">
      <c r="C717" s="109"/>
      <c r="D717" s="109"/>
    </row>
    <row r="718" spans="3:4" x14ac:dyDescent="0.25">
      <c r="C718" s="109"/>
      <c r="D718" s="109"/>
    </row>
    <row r="719" spans="3:4" x14ac:dyDescent="0.25">
      <c r="C719" s="109"/>
      <c r="D719" s="109"/>
    </row>
    <row r="720" spans="3:4" x14ac:dyDescent="0.25">
      <c r="C720" s="109"/>
      <c r="D720" s="109"/>
    </row>
    <row r="721" spans="3:4" x14ac:dyDescent="0.25">
      <c r="C721" s="109"/>
      <c r="D721" s="109"/>
    </row>
    <row r="722" spans="3:4" x14ac:dyDescent="0.25">
      <c r="C722" s="109"/>
      <c r="D722" s="109"/>
    </row>
    <row r="723" spans="3:4" x14ac:dyDescent="0.25">
      <c r="C723" s="109"/>
      <c r="D723" s="109"/>
    </row>
    <row r="724" spans="3:4" x14ac:dyDescent="0.25">
      <c r="C724" s="109"/>
      <c r="D724" s="109"/>
    </row>
    <row r="725" spans="3:4" x14ac:dyDescent="0.25">
      <c r="C725" s="109"/>
      <c r="D725" s="109"/>
    </row>
    <row r="726" spans="3:4" x14ac:dyDescent="0.25">
      <c r="C726" s="109"/>
      <c r="D726" s="109"/>
    </row>
    <row r="727" spans="3:4" x14ac:dyDescent="0.25">
      <c r="C727" s="109"/>
      <c r="D727" s="109"/>
    </row>
    <row r="728" spans="3:4" x14ac:dyDescent="0.25">
      <c r="C728" s="109"/>
      <c r="D728" s="109"/>
    </row>
    <row r="729" spans="3:4" x14ac:dyDescent="0.25">
      <c r="C729" s="109"/>
      <c r="D729" s="109"/>
    </row>
    <row r="730" spans="3:4" x14ac:dyDescent="0.25">
      <c r="C730" s="109"/>
      <c r="D730" s="109"/>
    </row>
    <row r="731" spans="3:4" x14ac:dyDescent="0.25">
      <c r="C731" s="109"/>
      <c r="D731" s="109"/>
    </row>
    <row r="732" spans="3:4" x14ac:dyDescent="0.25">
      <c r="C732" s="109"/>
      <c r="D732" s="109"/>
    </row>
    <row r="733" spans="3:4" x14ac:dyDescent="0.25">
      <c r="C733" s="109"/>
      <c r="D733" s="109"/>
    </row>
    <row r="734" spans="3:4" x14ac:dyDescent="0.25">
      <c r="C734" s="109"/>
      <c r="D734" s="109"/>
    </row>
    <row r="735" spans="3:4" x14ac:dyDescent="0.25">
      <c r="C735" s="109"/>
      <c r="D735" s="109"/>
    </row>
    <row r="736" spans="3:4" x14ac:dyDescent="0.25">
      <c r="C736" s="109"/>
      <c r="D736" s="109"/>
    </row>
    <row r="737" spans="3:4" x14ac:dyDescent="0.25">
      <c r="C737" s="109"/>
      <c r="D737" s="109"/>
    </row>
    <row r="738" spans="3:4" x14ac:dyDescent="0.25">
      <c r="C738" s="109"/>
      <c r="D738" s="109"/>
    </row>
    <row r="739" spans="3:4" x14ac:dyDescent="0.25">
      <c r="C739" s="109"/>
      <c r="D739" s="109"/>
    </row>
    <row r="740" spans="3:4" x14ac:dyDescent="0.25">
      <c r="C740" s="109"/>
      <c r="D740" s="109"/>
    </row>
    <row r="741" spans="3:4" x14ac:dyDescent="0.25">
      <c r="C741" s="109"/>
      <c r="D741" s="109"/>
    </row>
    <row r="742" spans="3:4" x14ac:dyDescent="0.25">
      <c r="C742" s="109"/>
      <c r="D742" s="109"/>
    </row>
    <row r="743" spans="3:4" x14ac:dyDescent="0.25">
      <c r="C743" s="109"/>
      <c r="D743" s="109"/>
    </row>
    <row r="744" spans="3:4" x14ac:dyDescent="0.25">
      <c r="C744" s="109"/>
      <c r="D744" s="109"/>
    </row>
    <row r="745" spans="3:4" x14ac:dyDescent="0.25">
      <c r="C745" s="109"/>
      <c r="D745" s="109"/>
    </row>
    <row r="746" spans="3:4" x14ac:dyDescent="0.25">
      <c r="C746" s="109"/>
      <c r="D746" s="109"/>
    </row>
    <row r="747" spans="3:4" x14ac:dyDescent="0.25">
      <c r="C747" s="109"/>
      <c r="D747" s="109"/>
    </row>
    <row r="748" spans="3:4" x14ac:dyDescent="0.25">
      <c r="C748" s="109"/>
      <c r="D748" s="109"/>
    </row>
    <row r="749" spans="3:4" x14ac:dyDescent="0.25">
      <c r="C749" s="109"/>
      <c r="D749" s="109"/>
    </row>
    <row r="750" spans="3:4" x14ac:dyDescent="0.25">
      <c r="C750" s="109"/>
      <c r="D750" s="109"/>
    </row>
    <row r="751" spans="3:4" x14ac:dyDescent="0.25">
      <c r="C751" s="109"/>
      <c r="D751" s="109"/>
    </row>
    <row r="752" spans="3:4" x14ac:dyDescent="0.25">
      <c r="C752" s="109"/>
      <c r="D752" s="109"/>
    </row>
    <row r="753" spans="3:4" x14ac:dyDescent="0.25">
      <c r="C753" s="109"/>
      <c r="D753" s="109"/>
    </row>
    <row r="754" spans="3:4" x14ac:dyDescent="0.25">
      <c r="C754" s="109"/>
      <c r="D754" s="109"/>
    </row>
    <row r="755" spans="3:4" x14ac:dyDescent="0.25">
      <c r="C755" s="109"/>
      <c r="D755" s="109"/>
    </row>
    <row r="756" spans="3:4" x14ac:dyDescent="0.25">
      <c r="C756" s="109"/>
      <c r="D756" s="109"/>
    </row>
    <row r="757" spans="3:4" x14ac:dyDescent="0.25">
      <c r="C757" s="109"/>
      <c r="D757" s="109"/>
    </row>
    <row r="758" spans="3:4" x14ac:dyDescent="0.25">
      <c r="C758" s="109"/>
      <c r="D758" s="109"/>
    </row>
    <row r="759" spans="3:4" x14ac:dyDescent="0.25">
      <c r="C759" s="109"/>
      <c r="D759" s="109"/>
    </row>
    <row r="760" spans="3:4" x14ac:dyDescent="0.25">
      <c r="C760" s="109"/>
      <c r="D760" s="109"/>
    </row>
    <row r="761" spans="3:4" x14ac:dyDescent="0.25">
      <c r="C761" s="109"/>
      <c r="D761" s="109"/>
    </row>
    <row r="762" spans="3:4" x14ac:dyDescent="0.25">
      <c r="C762" s="109"/>
      <c r="D762" s="109"/>
    </row>
    <row r="763" spans="3:4" x14ac:dyDescent="0.25">
      <c r="C763" s="109"/>
      <c r="D763" s="109"/>
    </row>
    <row r="764" spans="3:4" x14ac:dyDescent="0.25">
      <c r="C764" s="109"/>
      <c r="D764" s="109"/>
    </row>
    <row r="765" spans="3:4" x14ac:dyDescent="0.25">
      <c r="C765" s="109"/>
      <c r="D765" s="109"/>
    </row>
    <row r="766" spans="3:4" x14ac:dyDescent="0.25">
      <c r="C766" s="109"/>
      <c r="D766" s="109"/>
    </row>
    <row r="767" spans="3:4" x14ac:dyDescent="0.25">
      <c r="C767" s="109"/>
      <c r="D767" s="109"/>
    </row>
    <row r="768" spans="3:4" x14ac:dyDescent="0.25">
      <c r="C768" s="109"/>
      <c r="D768" s="109"/>
    </row>
    <row r="769" spans="3:4" x14ac:dyDescent="0.25">
      <c r="C769" s="109"/>
      <c r="D769" s="109"/>
    </row>
    <row r="770" spans="3:4" x14ac:dyDescent="0.25">
      <c r="C770" s="109"/>
      <c r="D770" s="109"/>
    </row>
    <row r="771" spans="3:4" x14ac:dyDescent="0.25">
      <c r="C771" s="109"/>
      <c r="D771" s="109"/>
    </row>
    <row r="772" spans="3:4" x14ac:dyDescent="0.25">
      <c r="C772" s="109"/>
      <c r="D772" s="109"/>
    </row>
    <row r="773" spans="3:4" x14ac:dyDescent="0.25">
      <c r="C773" s="109"/>
      <c r="D773" s="109"/>
    </row>
    <row r="774" spans="3:4" x14ac:dyDescent="0.25">
      <c r="C774" s="109"/>
      <c r="D774" s="109"/>
    </row>
    <row r="775" spans="3:4" x14ac:dyDescent="0.25">
      <c r="C775" s="109"/>
      <c r="D775" s="109"/>
    </row>
    <row r="776" spans="3:4" x14ac:dyDescent="0.25">
      <c r="C776" s="109"/>
      <c r="D776" s="109"/>
    </row>
    <row r="777" spans="3:4" x14ac:dyDescent="0.25">
      <c r="C777" s="109"/>
      <c r="D777" s="109"/>
    </row>
    <row r="778" spans="3:4" x14ac:dyDescent="0.25">
      <c r="C778" s="109"/>
      <c r="D778" s="109"/>
    </row>
    <row r="779" spans="3:4" x14ac:dyDescent="0.25">
      <c r="C779" s="109"/>
      <c r="D779" s="109"/>
    </row>
    <row r="780" spans="3:4" x14ac:dyDescent="0.25">
      <c r="C780" s="109"/>
      <c r="D780" s="109"/>
    </row>
    <row r="781" spans="3:4" x14ac:dyDescent="0.25">
      <c r="C781" s="109"/>
      <c r="D781" s="109"/>
    </row>
    <row r="782" spans="3:4" x14ac:dyDescent="0.25">
      <c r="C782" s="109"/>
      <c r="D782" s="109"/>
    </row>
    <row r="783" spans="3:4" x14ac:dyDescent="0.25">
      <c r="C783" s="109"/>
      <c r="D783" s="109"/>
    </row>
    <row r="784" spans="3:4" x14ac:dyDescent="0.25">
      <c r="C784" s="109"/>
      <c r="D784" s="109"/>
    </row>
    <row r="785" spans="3:4" x14ac:dyDescent="0.25">
      <c r="C785" s="109"/>
      <c r="D785" s="109"/>
    </row>
    <row r="786" spans="3:4" x14ac:dyDescent="0.25">
      <c r="C786" s="109"/>
      <c r="D786" s="109"/>
    </row>
    <row r="787" spans="3:4" x14ac:dyDescent="0.25">
      <c r="C787" s="109"/>
      <c r="D787" s="109"/>
    </row>
    <row r="788" spans="3:4" x14ac:dyDescent="0.25">
      <c r="C788" s="109"/>
      <c r="D788" s="109"/>
    </row>
    <row r="789" spans="3:4" x14ac:dyDescent="0.25">
      <c r="C789" s="109"/>
      <c r="D789" s="109"/>
    </row>
    <row r="790" spans="3:4" x14ac:dyDescent="0.25">
      <c r="C790" s="109"/>
      <c r="D790" s="109"/>
    </row>
    <row r="791" spans="3:4" x14ac:dyDescent="0.25">
      <c r="C791" s="109"/>
      <c r="D791" s="109"/>
    </row>
    <row r="792" spans="3:4" x14ac:dyDescent="0.25">
      <c r="C792" s="109"/>
      <c r="D792" s="109"/>
    </row>
    <row r="793" spans="3:4" x14ac:dyDescent="0.25">
      <c r="C793" s="109"/>
      <c r="D793" s="109"/>
    </row>
    <row r="794" spans="3:4" x14ac:dyDescent="0.25">
      <c r="C794" s="109"/>
      <c r="D794" s="109"/>
    </row>
    <row r="795" spans="3:4" x14ac:dyDescent="0.25">
      <c r="C795" s="109"/>
      <c r="D795" s="109"/>
    </row>
    <row r="796" spans="3:4" x14ac:dyDescent="0.25">
      <c r="C796" s="109"/>
      <c r="D796" s="109"/>
    </row>
    <row r="797" spans="3:4" x14ac:dyDescent="0.25">
      <c r="C797" s="109"/>
      <c r="D797" s="109"/>
    </row>
    <row r="798" spans="3:4" x14ac:dyDescent="0.25">
      <c r="C798" s="109"/>
      <c r="D798" s="109"/>
    </row>
    <row r="799" spans="3:4" x14ac:dyDescent="0.25">
      <c r="C799" s="109"/>
      <c r="D799" s="109"/>
    </row>
    <row r="800" spans="3:4" x14ac:dyDescent="0.25">
      <c r="C800" s="109"/>
      <c r="D800" s="109"/>
    </row>
    <row r="801" spans="3:4" x14ac:dyDescent="0.25">
      <c r="C801" s="109"/>
      <c r="D801" s="109"/>
    </row>
    <row r="802" spans="3:4" x14ac:dyDescent="0.25">
      <c r="C802" s="109"/>
      <c r="D802" s="109"/>
    </row>
    <row r="803" spans="3:4" x14ac:dyDescent="0.25">
      <c r="C803" s="109"/>
      <c r="D803" s="109"/>
    </row>
    <row r="804" spans="3:4" x14ac:dyDescent="0.25">
      <c r="C804" s="109"/>
      <c r="D804" s="109"/>
    </row>
    <row r="805" spans="3:4" x14ac:dyDescent="0.25">
      <c r="C805" s="109"/>
      <c r="D805" s="109"/>
    </row>
    <row r="806" spans="3:4" x14ac:dyDescent="0.25">
      <c r="C806" s="109"/>
      <c r="D806" s="109"/>
    </row>
    <row r="807" spans="3:4" x14ac:dyDescent="0.25">
      <c r="C807" s="109"/>
      <c r="D807" s="109"/>
    </row>
    <row r="808" spans="3:4" x14ac:dyDescent="0.25">
      <c r="C808" s="109"/>
      <c r="D808" s="109"/>
    </row>
    <row r="809" spans="3:4" x14ac:dyDescent="0.25">
      <c r="C809" s="109"/>
      <c r="D809" s="109"/>
    </row>
    <row r="810" spans="3:4" x14ac:dyDescent="0.25">
      <c r="C810" s="109"/>
      <c r="D810" s="109"/>
    </row>
    <row r="811" spans="3:4" x14ac:dyDescent="0.25">
      <c r="C811" s="109"/>
      <c r="D811" s="109"/>
    </row>
    <row r="812" spans="3:4" x14ac:dyDescent="0.25">
      <c r="C812" s="109"/>
      <c r="D812" s="109"/>
    </row>
    <row r="813" spans="3:4" x14ac:dyDescent="0.25">
      <c r="C813" s="109"/>
      <c r="D813" s="109"/>
    </row>
    <row r="814" spans="3:4" x14ac:dyDescent="0.25">
      <c r="C814" s="109"/>
      <c r="D814" s="109"/>
    </row>
    <row r="815" spans="3:4" x14ac:dyDescent="0.25">
      <c r="C815" s="109"/>
      <c r="D815" s="109"/>
    </row>
    <row r="816" spans="3:4" x14ac:dyDescent="0.25">
      <c r="C816" s="109"/>
      <c r="D816" s="109"/>
    </row>
    <row r="817" spans="3:4" x14ac:dyDescent="0.25">
      <c r="C817" s="109"/>
      <c r="D817" s="109"/>
    </row>
    <row r="818" spans="3:4" x14ac:dyDescent="0.25">
      <c r="C818" s="109"/>
      <c r="D818" s="109"/>
    </row>
    <row r="819" spans="3:4" x14ac:dyDescent="0.25">
      <c r="C819" s="109"/>
      <c r="D819" s="109"/>
    </row>
    <row r="820" spans="3:4" x14ac:dyDescent="0.25">
      <c r="C820" s="109"/>
      <c r="D820" s="109"/>
    </row>
    <row r="821" spans="3:4" x14ac:dyDescent="0.25">
      <c r="C821" s="109"/>
      <c r="D821" s="109"/>
    </row>
    <row r="822" spans="3:4" x14ac:dyDescent="0.25">
      <c r="C822" s="109"/>
      <c r="D822" s="109"/>
    </row>
    <row r="823" spans="3:4" x14ac:dyDescent="0.25">
      <c r="C823" s="109"/>
      <c r="D823" s="109"/>
    </row>
    <row r="824" spans="3:4" x14ac:dyDescent="0.25">
      <c r="C824" s="109"/>
      <c r="D824" s="109"/>
    </row>
    <row r="825" spans="3:4" x14ac:dyDescent="0.25">
      <c r="C825" s="109"/>
      <c r="D825" s="109"/>
    </row>
    <row r="826" spans="3:4" x14ac:dyDescent="0.25">
      <c r="C826" s="109"/>
      <c r="D826" s="109"/>
    </row>
    <row r="827" spans="3:4" x14ac:dyDescent="0.25">
      <c r="C827" s="109"/>
      <c r="D827" s="109"/>
    </row>
    <row r="828" spans="3:4" x14ac:dyDescent="0.25">
      <c r="C828" s="109"/>
      <c r="D828" s="109"/>
    </row>
    <row r="829" spans="3:4" x14ac:dyDescent="0.25">
      <c r="C829" s="109"/>
      <c r="D829" s="109"/>
    </row>
    <row r="830" spans="3:4" x14ac:dyDescent="0.25">
      <c r="C830" s="109"/>
      <c r="D830" s="109"/>
    </row>
    <row r="831" spans="3:4" x14ac:dyDescent="0.25">
      <c r="C831" s="109"/>
      <c r="D831" s="109"/>
    </row>
    <row r="832" spans="3:4" x14ac:dyDescent="0.25">
      <c r="C832" s="109"/>
      <c r="D832" s="109"/>
    </row>
    <row r="833" spans="3:4" x14ac:dyDescent="0.25">
      <c r="C833" s="109"/>
      <c r="D833" s="109"/>
    </row>
    <row r="834" spans="3:4" x14ac:dyDescent="0.25">
      <c r="C834" s="109"/>
      <c r="D834" s="109"/>
    </row>
    <row r="835" spans="3:4" x14ac:dyDescent="0.25">
      <c r="C835" s="109"/>
      <c r="D835" s="109"/>
    </row>
    <row r="836" spans="3:4" x14ac:dyDescent="0.25">
      <c r="C836" s="109"/>
      <c r="D836" s="109"/>
    </row>
    <row r="837" spans="3:4" x14ac:dyDescent="0.25">
      <c r="C837" s="109"/>
      <c r="D837" s="109"/>
    </row>
    <row r="838" spans="3:4" x14ac:dyDescent="0.25">
      <c r="C838" s="109"/>
      <c r="D838" s="109"/>
    </row>
    <row r="839" spans="3:4" x14ac:dyDescent="0.25">
      <c r="C839" s="109"/>
      <c r="D839" s="109"/>
    </row>
    <row r="840" spans="3:4" x14ac:dyDescent="0.25">
      <c r="C840" s="109"/>
      <c r="D840" s="109"/>
    </row>
    <row r="841" spans="3:4" x14ac:dyDescent="0.25">
      <c r="C841" s="109"/>
      <c r="D841" s="109"/>
    </row>
    <row r="842" spans="3:4" x14ac:dyDescent="0.25">
      <c r="C842" s="109"/>
      <c r="D842" s="109"/>
    </row>
    <row r="843" spans="3:4" x14ac:dyDescent="0.25">
      <c r="C843" s="109"/>
      <c r="D843" s="109"/>
    </row>
    <row r="844" spans="3:4" x14ac:dyDescent="0.25">
      <c r="C844" s="109"/>
      <c r="D844" s="109"/>
    </row>
    <row r="845" spans="3:4" x14ac:dyDescent="0.25">
      <c r="C845" s="109"/>
      <c r="D845" s="109"/>
    </row>
    <row r="846" spans="3:4" x14ac:dyDescent="0.25">
      <c r="C846" s="109"/>
      <c r="D846" s="109"/>
    </row>
    <row r="847" spans="3:4" x14ac:dyDescent="0.25">
      <c r="C847" s="109"/>
      <c r="D847" s="109"/>
    </row>
    <row r="848" spans="3:4" x14ac:dyDescent="0.25">
      <c r="C848" s="109"/>
      <c r="D848" s="109"/>
    </row>
    <row r="849" spans="3:4" x14ac:dyDescent="0.25">
      <c r="C849" s="109"/>
      <c r="D849" s="109"/>
    </row>
    <row r="850" spans="3:4" x14ac:dyDescent="0.25">
      <c r="C850" s="109"/>
      <c r="D850" s="109"/>
    </row>
    <row r="851" spans="3:4" x14ac:dyDescent="0.25">
      <c r="C851" s="109"/>
      <c r="D851" s="109"/>
    </row>
    <row r="852" spans="3:4" x14ac:dyDescent="0.25">
      <c r="C852" s="109"/>
      <c r="D852" s="109"/>
    </row>
    <row r="853" spans="3:4" x14ac:dyDescent="0.25">
      <c r="C853" s="109"/>
      <c r="D853" s="109"/>
    </row>
    <row r="854" spans="3:4" x14ac:dyDescent="0.25">
      <c r="C854" s="109"/>
      <c r="D854" s="109"/>
    </row>
    <row r="855" spans="3:4" x14ac:dyDescent="0.25">
      <c r="C855" s="109"/>
      <c r="D855" s="109"/>
    </row>
    <row r="856" spans="3:4" x14ac:dyDescent="0.25">
      <c r="C856" s="109"/>
      <c r="D856" s="109"/>
    </row>
    <row r="857" spans="3:4" x14ac:dyDescent="0.25">
      <c r="C857" s="109"/>
      <c r="D857" s="109"/>
    </row>
    <row r="858" spans="3:4" x14ac:dyDescent="0.25">
      <c r="C858" s="109"/>
      <c r="D858" s="109"/>
    </row>
    <row r="859" spans="3:4" x14ac:dyDescent="0.25">
      <c r="C859" s="109"/>
      <c r="D859" s="109"/>
    </row>
    <row r="860" spans="3:4" x14ac:dyDescent="0.25">
      <c r="C860" s="109"/>
      <c r="D860" s="109"/>
    </row>
    <row r="861" spans="3:4" x14ac:dyDescent="0.25">
      <c r="C861" s="109"/>
      <c r="D861" s="109"/>
    </row>
    <row r="862" spans="3:4" x14ac:dyDescent="0.25">
      <c r="C862" s="109"/>
      <c r="D862" s="109"/>
    </row>
    <row r="863" spans="3:4" x14ac:dyDescent="0.25">
      <c r="C863" s="109"/>
      <c r="D863" s="109"/>
    </row>
    <row r="864" spans="3:4" x14ac:dyDescent="0.25">
      <c r="C864" s="109"/>
      <c r="D864" s="109"/>
    </row>
    <row r="865" spans="3:4" x14ac:dyDescent="0.25">
      <c r="C865" s="109"/>
      <c r="D865" s="109"/>
    </row>
    <row r="866" spans="3:4" x14ac:dyDescent="0.25">
      <c r="C866" s="109"/>
      <c r="D866" s="109"/>
    </row>
    <row r="867" spans="3:4" x14ac:dyDescent="0.25">
      <c r="C867" s="109"/>
      <c r="D867" s="109"/>
    </row>
    <row r="868" spans="3:4" x14ac:dyDescent="0.25">
      <c r="C868" s="109"/>
      <c r="D868" s="109"/>
    </row>
    <row r="869" spans="3:4" x14ac:dyDescent="0.25">
      <c r="C869" s="109"/>
      <c r="D869" s="109"/>
    </row>
    <row r="870" spans="3:4" x14ac:dyDescent="0.25">
      <c r="C870" s="109"/>
      <c r="D870" s="109"/>
    </row>
    <row r="871" spans="3:4" x14ac:dyDescent="0.25">
      <c r="C871" s="109"/>
      <c r="D871" s="109"/>
    </row>
    <row r="872" spans="3:4" x14ac:dyDescent="0.25">
      <c r="C872" s="109"/>
      <c r="D872" s="109"/>
    </row>
    <row r="873" spans="3:4" x14ac:dyDescent="0.25">
      <c r="C873" s="109"/>
      <c r="D873" s="109"/>
    </row>
    <row r="874" spans="3:4" x14ac:dyDescent="0.25">
      <c r="C874" s="109"/>
      <c r="D874" s="109"/>
    </row>
    <row r="875" spans="3:4" x14ac:dyDescent="0.25">
      <c r="C875" s="109"/>
      <c r="D875" s="109"/>
    </row>
    <row r="876" spans="3:4" x14ac:dyDescent="0.25">
      <c r="C876" s="109"/>
      <c r="D876" s="109"/>
    </row>
    <row r="877" spans="3:4" x14ac:dyDescent="0.25">
      <c r="C877" s="109"/>
      <c r="D877" s="109"/>
    </row>
    <row r="878" spans="3:4" x14ac:dyDescent="0.25">
      <c r="C878" s="109"/>
      <c r="D878" s="109"/>
    </row>
    <row r="879" spans="3:4" x14ac:dyDescent="0.25">
      <c r="C879" s="109"/>
      <c r="D879" s="109"/>
    </row>
    <row r="880" spans="3:4" x14ac:dyDescent="0.25">
      <c r="C880" s="109"/>
      <c r="D880" s="109"/>
    </row>
    <row r="881" spans="3:4" x14ac:dyDescent="0.25">
      <c r="C881" s="109"/>
      <c r="D881" s="109"/>
    </row>
    <row r="882" spans="3:4" x14ac:dyDescent="0.25">
      <c r="C882" s="109"/>
      <c r="D882" s="109"/>
    </row>
    <row r="883" spans="3:4" x14ac:dyDescent="0.25">
      <c r="C883" s="109"/>
      <c r="D883" s="109"/>
    </row>
    <row r="884" spans="3:4" x14ac:dyDescent="0.25">
      <c r="C884" s="109"/>
      <c r="D884" s="109"/>
    </row>
    <row r="885" spans="3:4" x14ac:dyDescent="0.25">
      <c r="C885" s="109"/>
      <c r="D885" s="109"/>
    </row>
    <row r="886" spans="3:4" x14ac:dyDescent="0.25">
      <c r="C886" s="109"/>
      <c r="D886" s="109"/>
    </row>
    <row r="887" spans="3:4" x14ac:dyDescent="0.25">
      <c r="C887" s="109"/>
      <c r="D887" s="109"/>
    </row>
    <row r="888" spans="3:4" x14ac:dyDescent="0.25">
      <c r="C888" s="109"/>
      <c r="D888" s="109"/>
    </row>
    <row r="889" spans="3:4" x14ac:dyDescent="0.25">
      <c r="C889" s="109"/>
      <c r="D889" s="109"/>
    </row>
    <row r="890" spans="3:4" x14ac:dyDescent="0.25">
      <c r="C890" s="109"/>
      <c r="D890" s="109"/>
    </row>
    <row r="891" spans="3:4" x14ac:dyDescent="0.25">
      <c r="C891" s="109"/>
      <c r="D891" s="109"/>
    </row>
    <row r="892" spans="3:4" x14ac:dyDescent="0.25">
      <c r="C892" s="109"/>
      <c r="D892" s="109"/>
    </row>
    <row r="893" spans="3:4" x14ac:dyDescent="0.25">
      <c r="C893" s="109"/>
      <c r="D893" s="109"/>
    </row>
    <row r="894" spans="3:4" x14ac:dyDescent="0.25">
      <c r="C894" s="109"/>
      <c r="D894" s="109"/>
    </row>
    <row r="895" spans="3:4" x14ac:dyDescent="0.25">
      <c r="C895" s="109"/>
      <c r="D895" s="109"/>
    </row>
    <row r="896" spans="3:4" x14ac:dyDescent="0.25">
      <c r="C896" s="109"/>
      <c r="D896" s="109"/>
    </row>
    <row r="897" spans="3:4" x14ac:dyDescent="0.25">
      <c r="C897" s="109"/>
      <c r="D897" s="109"/>
    </row>
    <row r="898" spans="3:4" x14ac:dyDescent="0.25">
      <c r="C898" s="109"/>
      <c r="D898" s="109"/>
    </row>
    <row r="899" spans="3:4" x14ac:dyDescent="0.25">
      <c r="C899" s="109"/>
      <c r="D899" s="109"/>
    </row>
    <row r="900" spans="3:4" x14ac:dyDescent="0.25">
      <c r="C900" s="109"/>
      <c r="D900" s="109"/>
    </row>
    <row r="901" spans="3:4" x14ac:dyDescent="0.25">
      <c r="C901" s="109"/>
      <c r="D901" s="109"/>
    </row>
    <row r="902" spans="3:4" x14ac:dyDescent="0.25">
      <c r="C902" s="109"/>
      <c r="D902" s="109"/>
    </row>
    <row r="903" spans="3:4" x14ac:dyDescent="0.25">
      <c r="C903" s="109"/>
      <c r="D903" s="109"/>
    </row>
    <row r="904" spans="3:4" x14ac:dyDescent="0.25">
      <c r="C904" s="109"/>
      <c r="D904" s="109"/>
    </row>
    <row r="905" spans="3:4" x14ac:dyDescent="0.25">
      <c r="C905" s="109"/>
      <c r="D905" s="109"/>
    </row>
    <row r="906" spans="3:4" x14ac:dyDescent="0.25">
      <c r="C906" s="109"/>
      <c r="D906" s="109"/>
    </row>
    <row r="907" spans="3:4" x14ac:dyDescent="0.25">
      <c r="C907" s="109"/>
      <c r="D907" s="109"/>
    </row>
    <row r="908" spans="3:4" x14ac:dyDescent="0.25">
      <c r="C908" s="109"/>
      <c r="D908" s="109"/>
    </row>
    <row r="909" spans="3:4" x14ac:dyDescent="0.25">
      <c r="C909" s="109"/>
      <c r="D909" s="109"/>
    </row>
    <row r="910" spans="3:4" x14ac:dyDescent="0.25">
      <c r="C910" s="109"/>
      <c r="D910" s="109"/>
    </row>
    <row r="911" spans="3:4" x14ac:dyDescent="0.25">
      <c r="C911" s="109"/>
      <c r="D911" s="109"/>
    </row>
    <row r="912" spans="3:4" x14ac:dyDescent="0.25">
      <c r="C912" s="109"/>
      <c r="D912" s="109"/>
    </row>
    <row r="913" spans="3:4" x14ac:dyDescent="0.25">
      <c r="C913" s="109"/>
      <c r="D913" s="109"/>
    </row>
    <row r="914" spans="3:4" x14ac:dyDescent="0.25">
      <c r="C914" s="109"/>
      <c r="D914" s="109"/>
    </row>
    <row r="915" spans="3:4" x14ac:dyDescent="0.25">
      <c r="C915" s="109"/>
      <c r="D915" s="109"/>
    </row>
    <row r="916" spans="3:4" x14ac:dyDescent="0.25">
      <c r="C916" s="109"/>
      <c r="D916" s="109"/>
    </row>
    <row r="917" spans="3:4" x14ac:dyDescent="0.25">
      <c r="C917" s="109"/>
      <c r="D917" s="109"/>
    </row>
    <row r="918" spans="3:4" x14ac:dyDescent="0.25">
      <c r="C918" s="109"/>
      <c r="D918" s="109"/>
    </row>
    <row r="919" spans="3:4" x14ac:dyDescent="0.25">
      <c r="C919" s="109"/>
      <c r="D919" s="109"/>
    </row>
    <row r="920" spans="3:4" x14ac:dyDescent="0.25">
      <c r="C920" s="109"/>
      <c r="D920" s="109"/>
    </row>
    <row r="921" spans="3:4" x14ac:dyDescent="0.25">
      <c r="C921" s="109"/>
      <c r="D921" s="109"/>
    </row>
    <row r="922" spans="3:4" x14ac:dyDescent="0.25">
      <c r="C922" s="109"/>
      <c r="D922" s="109"/>
    </row>
    <row r="923" spans="3:4" x14ac:dyDescent="0.25">
      <c r="C923" s="109"/>
      <c r="D923" s="109"/>
    </row>
    <row r="924" spans="3:4" x14ac:dyDescent="0.25">
      <c r="C924" s="109"/>
      <c r="D924" s="109"/>
    </row>
    <row r="925" spans="3:4" x14ac:dyDescent="0.25">
      <c r="C925" s="109"/>
      <c r="D925" s="109"/>
    </row>
    <row r="926" spans="3:4" x14ac:dyDescent="0.25">
      <c r="C926" s="109"/>
      <c r="D926" s="109"/>
    </row>
    <row r="927" spans="3:4" x14ac:dyDescent="0.25">
      <c r="C927" s="109"/>
      <c r="D927" s="109"/>
    </row>
    <row r="928" spans="3:4" x14ac:dyDescent="0.25">
      <c r="C928" s="109"/>
      <c r="D928" s="109"/>
    </row>
    <row r="929" spans="3:4" x14ac:dyDescent="0.25">
      <c r="C929" s="109"/>
      <c r="D929" s="109"/>
    </row>
    <row r="930" spans="3:4" x14ac:dyDescent="0.25">
      <c r="C930" s="109"/>
      <c r="D930" s="109"/>
    </row>
    <row r="931" spans="3:4" x14ac:dyDescent="0.25">
      <c r="C931" s="109"/>
      <c r="D931" s="109"/>
    </row>
    <row r="932" spans="3:4" x14ac:dyDescent="0.25">
      <c r="C932" s="109"/>
      <c r="D932" s="109"/>
    </row>
    <row r="933" spans="3:4" x14ac:dyDescent="0.25">
      <c r="C933" s="109"/>
      <c r="D933" s="109"/>
    </row>
    <row r="934" spans="3:4" x14ac:dyDescent="0.25">
      <c r="C934" s="109"/>
      <c r="D934" s="109"/>
    </row>
    <row r="935" spans="3:4" x14ac:dyDescent="0.25">
      <c r="C935" s="109"/>
      <c r="D935" s="109"/>
    </row>
    <row r="936" spans="3:4" x14ac:dyDescent="0.25">
      <c r="C936" s="109"/>
      <c r="D936" s="109"/>
    </row>
    <row r="937" spans="3:4" x14ac:dyDescent="0.25">
      <c r="C937" s="109"/>
      <c r="D937" s="109"/>
    </row>
    <row r="938" spans="3:4" x14ac:dyDescent="0.25">
      <c r="C938" s="109"/>
      <c r="D938" s="109"/>
    </row>
    <row r="939" spans="3:4" x14ac:dyDescent="0.25">
      <c r="C939" s="109"/>
      <c r="D939" s="109"/>
    </row>
    <row r="940" spans="3:4" x14ac:dyDescent="0.25">
      <c r="C940" s="109"/>
      <c r="D940" s="109"/>
    </row>
    <row r="941" spans="3:4" x14ac:dyDescent="0.25">
      <c r="C941" s="109"/>
      <c r="D941" s="109"/>
    </row>
    <row r="942" spans="3:4" x14ac:dyDescent="0.25">
      <c r="C942" s="109"/>
      <c r="D942" s="109"/>
    </row>
    <row r="943" spans="3:4" x14ac:dyDescent="0.25">
      <c r="C943" s="109"/>
      <c r="D943" s="109"/>
    </row>
    <row r="944" spans="3:4" x14ac:dyDescent="0.25">
      <c r="C944" s="109"/>
      <c r="D944" s="109"/>
    </row>
    <row r="945" spans="3:4" x14ac:dyDescent="0.25">
      <c r="C945" s="109"/>
      <c r="D945" s="109"/>
    </row>
    <row r="946" spans="3:4" x14ac:dyDescent="0.25">
      <c r="C946" s="109"/>
      <c r="D946" s="109"/>
    </row>
    <row r="947" spans="3:4" x14ac:dyDescent="0.25">
      <c r="C947" s="109"/>
      <c r="D947" s="109"/>
    </row>
    <row r="948" spans="3:4" x14ac:dyDescent="0.25">
      <c r="C948" s="109"/>
      <c r="D948" s="109"/>
    </row>
    <row r="949" spans="3:4" x14ac:dyDescent="0.25">
      <c r="C949" s="109"/>
      <c r="D949" s="109"/>
    </row>
    <row r="950" spans="3:4" x14ac:dyDescent="0.25">
      <c r="C950" s="109"/>
      <c r="D950" s="109"/>
    </row>
    <row r="951" spans="3:4" x14ac:dyDescent="0.25">
      <c r="C951" s="109"/>
      <c r="D951" s="109"/>
    </row>
    <row r="952" spans="3:4" x14ac:dyDescent="0.25">
      <c r="C952" s="109"/>
      <c r="D952" s="109"/>
    </row>
    <row r="953" spans="3:4" x14ac:dyDescent="0.25">
      <c r="C953" s="109"/>
      <c r="D953" s="109"/>
    </row>
    <row r="954" spans="3:4" x14ac:dyDescent="0.25">
      <c r="C954" s="109"/>
      <c r="D954" s="109"/>
    </row>
    <row r="955" spans="3:4" x14ac:dyDescent="0.25">
      <c r="C955" s="109"/>
      <c r="D955" s="109"/>
    </row>
    <row r="956" spans="3:4" x14ac:dyDescent="0.25">
      <c r="C956" s="109"/>
      <c r="D956" s="109"/>
    </row>
    <row r="957" spans="3:4" x14ac:dyDescent="0.25">
      <c r="C957" s="109"/>
      <c r="D957" s="109"/>
    </row>
    <row r="958" spans="3:4" x14ac:dyDescent="0.25">
      <c r="C958" s="109"/>
      <c r="D958" s="109"/>
    </row>
    <row r="959" spans="3:4" x14ac:dyDescent="0.25">
      <c r="C959" s="109"/>
      <c r="D959" s="109"/>
    </row>
    <row r="960" spans="3:4" x14ac:dyDescent="0.25">
      <c r="C960" s="109"/>
      <c r="D960" s="109"/>
    </row>
    <row r="961" spans="3:4" x14ac:dyDescent="0.25">
      <c r="C961" s="109"/>
      <c r="D961" s="109"/>
    </row>
    <row r="962" spans="3:4" x14ac:dyDescent="0.25">
      <c r="C962" s="109"/>
      <c r="D962" s="109"/>
    </row>
    <row r="963" spans="3:4" x14ac:dyDescent="0.25">
      <c r="C963" s="109"/>
      <c r="D963" s="109"/>
    </row>
    <row r="964" spans="3:4" x14ac:dyDescent="0.25">
      <c r="C964" s="109"/>
      <c r="D964" s="109"/>
    </row>
    <row r="965" spans="3:4" x14ac:dyDescent="0.25">
      <c r="C965" s="109"/>
      <c r="D965" s="109"/>
    </row>
    <row r="966" spans="3:4" x14ac:dyDescent="0.25">
      <c r="C966" s="109"/>
      <c r="D966" s="109"/>
    </row>
    <row r="967" spans="3:4" x14ac:dyDescent="0.25">
      <c r="C967" s="109"/>
      <c r="D967" s="109"/>
    </row>
    <row r="968" spans="3:4" x14ac:dyDescent="0.25">
      <c r="C968" s="109"/>
      <c r="D968" s="109"/>
    </row>
    <row r="969" spans="3:4" x14ac:dyDescent="0.25">
      <c r="C969" s="109"/>
      <c r="D969" s="109"/>
    </row>
    <row r="970" spans="3:4" x14ac:dyDescent="0.25">
      <c r="C970" s="109"/>
      <c r="D970" s="109"/>
    </row>
    <row r="971" spans="3:4" x14ac:dyDescent="0.25">
      <c r="C971" s="109"/>
      <c r="D971" s="109"/>
    </row>
    <row r="972" spans="3:4" x14ac:dyDescent="0.25">
      <c r="C972" s="109"/>
      <c r="D972" s="109"/>
    </row>
    <row r="973" spans="3:4" x14ac:dyDescent="0.25">
      <c r="C973" s="109"/>
      <c r="D973" s="109"/>
    </row>
    <row r="974" spans="3:4" x14ac:dyDescent="0.25">
      <c r="C974" s="109"/>
      <c r="D974" s="109"/>
    </row>
    <row r="975" spans="3:4" x14ac:dyDescent="0.25">
      <c r="C975" s="109"/>
      <c r="D975" s="109"/>
    </row>
    <row r="976" spans="3:4" x14ac:dyDescent="0.25">
      <c r="C976" s="109"/>
      <c r="D976" s="109"/>
    </row>
    <row r="977" spans="3:4" x14ac:dyDescent="0.25">
      <c r="C977" s="109"/>
      <c r="D977" s="109"/>
    </row>
    <row r="978" spans="3:4" x14ac:dyDescent="0.25">
      <c r="C978" s="109"/>
      <c r="D978" s="109"/>
    </row>
    <row r="979" spans="3:4" x14ac:dyDescent="0.25">
      <c r="C979" s="109"/>
      <c r="D979" s="109"/>
    </row>
    <row r="980" spans="3:4" x14ac:dyDescent="0.25">
      <c r="C980" s="109"/>
      <c r="D980" s="109"/>
    </row>
    <row r="981" spans="3:4" x14ac:dyDescent="0.25">
      <c r="C981" s="109"/>
      <c r="D981" s="109"/>
    </row>
    <row r="982" spans="3:4" x14ac:dyDescent="0.25">
      <c r="C982" s="109"/>
      <c r="D982" s="109"/>
    </row>
    <row r="983" spans="3:4" x14ac:dyDescent="0.25">
      <c r="C983" s="109"/>
      <c r="D983" s="109"/>
    </row>
    <row r="984" spans="3:4" x14ac:dyDescent="0.25">
      <c r="C984" s="109"/>
      <c r="D984" s="109"/>
    </row>
    <row r="985" spans="3:4" x14ac:dyDescent="0.25">
      <c r="C985" s="109"/>
      <c r="D985" s="109"/>
    </row>
    <row r="986" spans="3:4" x14ac:dyDescent="0.25">
      <c r="C986" s="109"/>
      <c r="D986" s="109"/>
    </row>
    <row r="987" spans="3:4" x14ac:dyDescent="0.25">
      <c r="C987" s="109"/>
      <c r="D987" s="109"/>
    </row>
    <row r="988" spans="3:4" x14ac:dyDescent="0.25">
      <c r="C988" s="109"/>
      <c r="D988" s="109"/>
    </row>
    <row r="989" spans="3:4" x14ac:dyDescent="0.25">
      <c r="C989" s="109"/>
      <c r="D989" s="109"/>
    </row>
    <row r="990" spans="3:4" x14ac:dyDescent="0.25">
      <c r="C990" s="109"/>
      <c r="D990" s="109"/>
    </row>
    <row r="991" spans="3:4" x14ac:dyDescent="0.25">
      <c r="C991" s="109"/>
      <c r="D991" s="109"/>
    </row>
    <row r="992" spans="3:4" x14ac:dyDescent="0.25">
      <c r="C992" s="109"/>
      <c r="D992" s="109"/>
    </row>
    <row r="993" spans="3:4" x14ac:dyDescent="0.25">
      <c r="C993" s="109"/>
      <c r="D993" s="109"/>
    </row>
    <row r="994" spans="3:4" x14ac:dyDescent="0.25">
      <c r="C994" s="109"/>
      <c r="D994" s="109"/>
    </row>
    <row r="995" spans="3:4" x14ac:dyDescent="0.25">
      <c r="C995" s="109"/>
      <c r="D995" s="109"/>
    </row>
    <row r="996" spans="3:4" x14ac:dyDescent="0.25">
      <c r="C996" s="109"/>
      <c r="D996" s="109"/>
    </row>
    <row r="997" spans="3:4" x14ac:dyDescent="0.25">
      <c r="C997" s="109"/>
      <c r="D997" s="109"/>
    </row>
    <row r="998" spans="3:4" x14ac:dyDescent="0.25">
      <c r="C998" s="109"/>
      <c r="D998" s="109"/>
    </row>
    <row r="999" spans="3:4" x14ac:dyDescent="0.25">
      <c r="C999" s="109"/>
      <c r="D999" s="109"/>
    </row>
    <row r="1000" spans="3:4" x14ac:dyDescent="0.25">
      <c r="C1000" s="109"/>
      <c r="D1000" s="109"/>
    </row>
    <row r="1001" spans="3:4" x14ac:dyDescent="0.25">
      <c r="C1001" s="109"/>
      <c r="D1001" s="109"/>
    </row>
    <row r="1002" spans="3:4" x14ac:dyDescent="0.25">
      <c r="C1002" s="109"/>
      <c r="D1002" s="109"/>
    </row>
    <row r="1003" spans="3:4" x14ac:dyDescent="0.25">
      <c r="C1003" s="109"/>
      <c r="D1003" s="109"/>
    </row>
    <row r="1004" spans="3:4" x14ac:dyDescent="0.25">
      <c r="C1004" s="109"/>
      <c r="D1004" s="109"/>
    </row>
    <row r="1005" spans="3:4" x14ac:dyDescent="0.25">
      <c r="C1005" s="109"/>
      <c r="D1005" s="109"/>
    </row>
    <row r="1006" spans="3:4" x14ac:dyDescent="0.25">
      <c r="C1006" s="109"/>
      <c r="D1006" s="109"/>
    </row>
    <row r="1007" spans="3:4" x14ac:dyDescent="0.25">
      <c r="C1007" s="109"/>
      <c r="D1007" s="109"/>
    </row>
    <row r="1008" spans="3:4" x14ac:dyDescent="0.25">
      <c r="C1008" s="109"/>
      <c r="D1008" s="109"/>
    </row>
    <row r="1009" spans="3:4" x14ac:dyDescent="0.25">
      <c r="C1009" s="109"/>
      <c r="D1009" s="109"/>
    </row>
    <row r="1010" spans="3:4" x14ac:dyDescent="0.25">
      <c r="C1010" s="109"/>
      <c r="D1010" s="109"/>
    </row>
    <row r="1011" spans="3:4" x14ac:dyDescent="0.25">
      <c r="C1011" s="109"/>
      <c r="D1011" s="109"/>
    </row>
    <row r="1012" spans="3:4" x14ac:dyDescent="0.25">
      <c r="C1012" s="109"/>
      <c r="D1012" s="109"/>
    </row>
    <row r="1013" spans="3:4" x14ac:dyDescent="0.25">
      <c r="C1013" s="109"/>
      <c r="D1013" s="109"/>
    </row>
    <row r="1014" spans="3:4" x14ac:dyDescent="0.25">
      <c r="C1014" s="109"/>
      <c r="D1014" s="109"/>
    </row>
    <row r="1015" spans="3:4" x14ac:dyDescent="0.25">
      <c r="C1015" s="109"/>
      <c r="D1015" s="109"/>
    </row>
    <row r="1016" spans="3:4" x14ac:dyDescent="0.25">
      <c r="C1016" s="109"/>
      <c r="D1016" s="109"/>
    </row>
    <row r="1017" spans="3:4" x14ac:dyDescent="0.25">
      <c r="C1017" s="109"/>
      <c r="D1017" s="109"/>
    </row>
    <row r="1018" spans="3:4" x14ac:dyDescent="0.25">
      <c r="C1018" s="109"/>
      <c r="D1018" s="109"/>
    </row>
    <row r="1019" spans="3:4" x14ac:dyDescent="0.25">
      <c r="C1019" s="109"/>
      <c r="D1019" s="109"/>
    </row>
    <row r="1020" spans="3:4" x14ac:dyDescent="0.25">
      <c r="C1020" s="109"/>
      <c r="D1020" s="109"/>
    </row>
    <row r="1021" spans="3:4" x14ac:dyDescent="0.25">
      <c r="C1021" s="109"/>
      <c r="D1021" s="109"/>
    </row>
    <row r="1022" spans="3:4" x14ac:dyDescent="0.25">
      <c r="C1022" s="109"/>
      <c r="D1022" s="109"/>
    </row>
    <row r="1023" spans="3:4" x14ac:dyDescent="0.25">
      <c r="C1023" s="109"/>
      <c r="D1023" s="109"/>
    </row>
    <row r="1024" spans="3:4" x14ac:dyDescent="0.25">
      <c r="C1024" s="109"/>
      <c r="D1024" s="109"/>
    </row>
    <row r="1025" spans="3:4" x14ac:dyDescent="0.25">
      <c r="C1025" s="109"/>
      <c r="D1025" s="109"/>
    </row>
    <row r="1026" spans="3:4" x14ac:dyDescent="0.25">
      <c r="C1026" s="109"/>
      <c r="D1026" s="109"/>
    </row>
    <row r="1027" spans="3:4" x14ac:dyDescent="0.25">
      <c r="C1027" s="109"/>
      <c r="D1027" s="109"/>
    </row>
    <row r="1028" spans="3:4" x14ac:dyDescent="0.25">
      <c r="C1028" s="109"/>
      <c r="D1028" s="109"/>
    </row>
    <row r="1029" spans="3:4" x14ac:dyDescent="0.25">
      <c r="C1029" s="109"/>
      <c r="D1029" s="109"/>
    </row>
    <row r="1030" spans="3:4" x14ac:dyDescent="0.25">
      <c r="C1030" s="109"/>
      <c r="D1030" s="109"/>
    </row>
    <row r="1031" spans="3:4" x14ac:dyDescent="0.25">
      <c r="C1031" s="109"/>
      <c r="D1031" s="109"/>
    </row>
    <row r="1032" spans="3:4" x14ac:dyDescent="0.25">
      <c r="C1032" s="109"/>
      <c r="D1032" s="109"/>
    </row>
    <row r="1033" spans="3:4" x14ac:dyDescent="0.25">
      <c r="C1033" s="109"/>
      <c r="D1033" s="109"/>
    </row>
    <row r="1034" spans="3:4" x14ac:dyDescent="0.25">
      <c r="C1034" s="109"/>
      <c r="D1034" s="109"/>
    </row>
    <row r="1035" spans="3:4" x14ac:dyDescent="0.25">
      <c r="C1035" s="109"/>
      <c r="D1035" s="109"/>
    </row>
    <row r="1036" spans="3:4" x14ac:dyDescent="0.25">
      <c r="C1036" s="109"/>
      <c r="D1036" s="109"/>
    </row>
    <row r="1037" spans="3:4" x14ac:dyDescent="0.25">
      <c r="C1037" s="109"/>
      <c r="D1037" s="109"/>
    </row>
    <row r="1038" spans="3:4" x14ac:dyDescent="0.25">
      <c r="C1038" s="109"/>
      <c r="D1038" s="109"/>
    </row>
    <row r="1039" spans="3:4" x14ac:dyDescent="0.25">
      <c r="C1039" s="109"/>
      <c r="D1039" s="109"/>
    </row>
    <row r="1040" spans="3:4" x14ac:dyDescent="0.25">
      <c r="C1040" s="109"/>
      <c r="D1040" s="109"/>
    </row>
    <row r="1041" spans="3:4" x14ac:dyDescent="0.25">
      <c r="C1041" s="109"/>
      <c r="D1041" s="109"/>
    </row>
    <row r="1042" spans="3:4" x14ac:dyDescent="0.25">
      <c r="C1042" s="109"/>
      <c r="D1042" s="109"/>
    </row>
    <row r="1043" spans="3:4" x14ac:dyDescent="0.25">
      <c r="C1043" s="109"/>
      <c r="D1043" s="109"/>
    </row>
    <row r="1044" spans="3:4" x14ac:dyDescent="0.25">
      <c r="C1044" s="109"/>
      <c r="D1044" s="109"/>
    </row>
    <row r="1045" spans="3:4" x14ac:dyDescent="0.25">
      <c r="C1045" s="109"/>
      <c r="D1045" s="109"/>
    </row>
    <row r="1046" spans="3:4" x14ac:dyDescent="0.25">
      <c r="C1046" s="109"/>
      <c r="D1046" s="109"/>
    </row>
    <row r="1047" spans="3:4" x14ac:dyDescent="0.25">
      <c r="C1047" s="109"/>
      <c r="D1047" s="109"/>
    </row>
    <row r="1048" spans="3:4" x14ac:dyDescent="0.25">
      <c r="C1048" s="109"/>
      <c r="D1048" s="109"/>
    </row>
    <row r="1049" spans="3:4" x14ac:dyDescent="0.25">
      <c r="C1049" s="109"/>
      <c r="D1049" s="109"/>
    </row>
    <row r="1050" spans="3:4" x14ac:dyDescent="0.25">
      <c r="C1050" s="109"/>
      <c r="D1050" s="109"/>
    </row>
    <row r="1051" spans="3:4" x14ac:dyDescent="0.25">
      <c r="C1051" s="109"/>
      <c r="D1051" s="109"/>
    </row>
    <row r="1052" spans="3:4" x14ac:dyDescent="0.25">
      <c r="C1052" s="109"/>
      <c r="D1052" s="109"/>
    </row>
    <row r="1053" spans="3:4" x14ac:dyDescent="0.25">
      <c r="C1053" s="109"/>
      <c r="D1053" s="109"/>
    </row>
    <row r="1054" spans="3:4" x14ac:dyDescent="0.25">
      <c r="C1054" s="109"/>
      <c r="D1054" s="109"/>
    </row>
    <row r="1055" spans="3:4" x14ac:dyDescent="0.25">
      <c r="C1055" s="109"/>
      <c r="D1055" s="109"/>
    </row>
    <row r="1056" spans="3:4" x14ac:dyDescent="0.25">
      <c r="C1056" s="109"/>
      <c r="D1056" s="109"/>
    </row>
    <row r="1057" spans="3:4" x14ac:dyDescent="0.25">
      <c r="C1057" s="109"/>
      <c r="D1057" s="109"/>
    </row>
    <row r="1058" spans="3:4" x14ac:dyDescent="0.25">
      <c r="C1058" s="109"/>
      <c r="D1058" s="109"/>
    </row>
    <row r="1059" spans="3:4" x14ac:dyDescent="0.25">
      <c r="C1059" s="109"/>
      <c r="D1059" s="109"/>
    </row>
    <row r="1060" spans="3:4" x14ac:dyDescent="0.25">
      <c r="C1060" s="109"/>
      <c r="D1060" s="109"/>
    </row>
    <row r="1061" spans="3:4" x14ac:dyDescent="0.25">
      <c r="C1061" s="109"/>
      <c r="D1061" s="109"/>
    </row>
    <row r="1062" spans="3:4" x14ac:dyDescent="0.25">
      <c r="C1062" s="109"/>
      <c r="D1062" s="109"/>
    </row>
    <row r="1063" spans="3:4" x14ac:dyDescent="0.25">
      <c r="C1063" s="109"/>
      <c r="D1063" s="109"/>
    </row>
    <row r="1064" spans="3:4" x14ac:dyDescent="0.25">
      <c r="C1064" s="109"/>
      <c r="D1064" s="109"/>
    </row>
    <row r="1065" spans="3:4" x14ac:dyDescent="0.25">
      <c r="C1065" s="109"/>
      <c r="D1065" s="109"/>
    </row>
    <row r="1066" spans="3:4" x14ac:dyDescent="0.25">
      <c r="C1066" s="109"/>
      <c r="D1066" s="109"/>
    </row>
    <row r="1067" spans="3:4" x14ac:dyDescent="0.25">
      <c r="C1067" s="109"/>
      <c r="D1067" s="109"/>
    </row>
    <row r="1068" spans="3:4" x14ac:dyDescent="0.25">
      <c r="C1068" s="109"/>
      <c r="D1068" s="109"/>
    </row>
    <row r="1069" spans="3:4" x14ac:dyDescent="0.25">
      <c r="C1069" s="109"/>
      <c r="D1069" s="109"/>
    </row>
    <row r="1070" spans="3:4" x14ac:dyDescent="0.25">
      <c r="C1070" s="109"/>
      <c r="D1070" s="109"/>
    </row>
    <row r="1071" spans="3:4" x14ac:dyDescent="0.25">
      <c r="C1071" s="109"/>
      <c r="D1071" s="109"/>
    </row>
    <row r="1072" spans="3:4" x14ac:dyDescent="0.25">
      <c r="C1072" s="109"/>
      <c r="D1072" s="109"/>
    </row>
    <row r="1073" spans="3:4" x14ac:dyDescent="0.25">
      <c r="C1073" s="109"/>
      <c r="D1073" s="109"/>
    </row>
    <row r="1074" spans="3:4" x14ac:dyDescent="0.25">
      <c r="C1074" s="109"/>
      <c r="D1074" s="109"/>
    </row>
    <row r="1075" spans="3:4" x14ac:dyDescent="0.25">
      <c r="C1075" s="109"/>
      <c r="D1075" s="109"/>
    </row>
    <row r="1076" spans="3:4" x14ac:dyDescent="0.25">
      <c r="C1076" s="109"/>
      <c r="D1076" s="109"/>
    </row>
    <row r="1077" spans="3:4" x14ac:dyDescent="0.25">
      <c r="C1077" s="109"/>
      <c r="D1077" s="109"/>
    </row>
    <row r="1078" spans="3:4" x14ac:dyDescent="0.25">
      <c r="C1078" s="109"/>
      <c r="D1078" s="109"/>
    </row>
    <row r="1079" spans="3:4" x14ac:dyDescent="0.25">
      <c r="C1079" s="109"/>
      <c r="D1079" s="109"/>
    </row>
    <row r="1080" spans="3:4" x14ac:dyDescent="0.25">
      <c r="C1080" s="109"/>
      <c r="D1080" s="109"/>
    </row>
    <row r="1081" spans="3:4" x14ac:dyDescent="0.25">
      <c r="C1081" s="109"/>
      <c r="D1081" s="109"/>
    </row>
    <row r="1082" spans="3:4" x14ac:dyDescent="0.25">
      <c r="C1082" s="109"/>
      <c r="D1082" s="109"/>
    </row>
    <row r="1083" spans="3:4" x14ac:dyDescent="0.25">
      <c r="C1083" s="109"/>
      <c r="D1083" s="109"/>
    </row>
    <row r="1084" spans="3:4" x14ac:dyDescent="0.25">
      <c r="C1084" s="109"/>
      <c r="D1084" s="109"/>
    </row>
    <row r="1085" spans="3:4" x14ac:dyDescent="0.25">
      <c r="C1085" s="109"/>
      <c r="D1085" s="109"/>
    </row>
    <row r="1086" spans="3:4" x14ac:dyDescent="0.25">
      <c r="C1086" s="109"/>
      <c r="D1086" s="109"/>
    </row>
    <row r="1087" spans="3:4" x14ac:dyDescent="0.25">
      <c r="C1087" s="109"/>
      <c r="D1087" s="109"/>
    </row>
    <row r="1088" spans="3:4" x14ac:dyDescent="0.25">
      <c r="C1088" s="109"/>
      <c r="D1088" s="109"/>
    </row>
    <row r="1089" spans="3:4" x14ac:dyDescent="0.25">
      <c r="C1089" s="109"/>
      <c r="D1089" s="109"/>
    </row>
    <row r="1090" spans="3:4" x14ac:dyDescent="0.25">
      <c r="C1090" s="109"/>
      <c r="D1090" s="109"/>
    </row>
    <row r="1091" spans="3:4" x14ac:dyDescent="0.25">
      <c r="C1091" s="109"/>
      <c r="D1091" s="109"/>
    </row>
    <row r="1092" spans="3:4" x14ac:dyDescent="0.25">
      <c r="C1092" s="109"/>
      <c r="D1092" s="109"/>
    </row>
    <row r="1093" spans="3:4" x14ac:dyDescent="0.25">
      <c r="C1093" s="109"/>
      <c r="D1093" s="109"/>
    </row>
    <row r="1094" spans="3:4" x14ac:dyDescent="0.25">
      <c r="C1094" s="109"/>
      <c r="D1094" s="109"/>
    </row>
    <row r="1095" spans="3:4" x14ac:dyDescent="0.25">
      <c r="C1095" s="109"/>
      <c r="D1095" s="109"/>
    </row>
    <row r="1096" spans="3:4" x14ac:dyDescent="0.25">
      <c r="C1096" s="109"/>
      <c r="D1096" s="109"/>
    </row>
    <row r="1097" spans="3:4" x14ac:dyDescent="0.25">
      <c r="C1097" s="109"/>
      <c r="D1097" s="109"/>
    </row>
    <row r="1098" spans="3:4" x14ac:dyDescent="0.25">
      <c r="C1098" s="109"/>
      <c r="D1098" s="109"/>
    </row>
    <row r="1099" spans="3:4" x14ac:dyDescent="0.25">
      <c r="C1099" s="109"/>
      <c r="D1099" s="109"/>
    </row>
    <row r="1100" spans="3:4" x14ac:dyDescent="0.25">
      <c r="C1100" s="109"/>
      <c r="D1100" s="109"/>
    </row>
    <row r="1101" spans="3:4" x14ac:dyDescent="0.25">
      <c r="C1101" s="109"/>
      <c r="D1101" s="109"/>
    </row>
    <row r="1102" spans="3:4" x14ac:dyDescent="0.25">
      <c r="C1102" s="109"/>
      <c r="D1102" s="109"/>
    </row>
    <row r="1103" spans="3:4" x14ac:dyDescent="0.25">
      <c r="C1103" s="109"/>
      <c r="D1103" s="109"/>
    </row>
    <row r="1104" spans="3:4" x14ac:dyDescent="0.25">
      <c r="C1104" s="109"/>
      <c r="D1104" s="109"/>
    </row>
    <row r="1105" spans="3:4" x14ac:dyDescent="0.25">
      <c r="C1105" s="109"/>
      <c r="D1105" s="109"/>
    </row>
    <row r="1106" spans="3:4" x14ac:dyDescent="0.25">
      <c r="C1106" s="109"/>
      <c r="D1106" s="109"/>
    </row>
    <row r="1107" spans="3:4" x14ac:dyDescent="0.25">
      <c r="C1107" s="109"/>
      <c r="D1107" s="109"/>
    </row>
    <row r="1108" spans="3:4" x14ac:dyDescent="0.25">
      <c r="C1108" s="109"/>
      <c r="D1108" s="109"/>
    </row>
    <row r="1109" spans="3:4" x14ac:dyDescent="0.25">
      <c r="C1109" s="109"/>
      <c r="D1109" s="109"/>
    </row>
    <row r="1110" spans="3:4" x14ac:dyDescent="0.25">
      <c r="C1110" s="109"/>
      <c r="D1110" s="109"/>
    </row>
    <row r="1111" spans="3:4" x14ac:dyDescent="0.25">
      <c r="C1111" s="109"/>
      <c r="D1111" s="109"/>
    </row>
    <row r="1112" spans="3:4" x14ac:dyDescent="0.25">
      <c r="C1112" s="109"/>
      <c r="D1112" s="109"/>
    </row>
    <row r="1113" spans="3:4" x14ac:dyDescent="0.25">
      <c r="C1113" s="109"/>
      <c r="D1113" s="109"/>
    </row>
    <row r="1114" spans="3:4" x14ac:dyDescent="0.25">
      <c r="C1114" s="109"/>
      <c r="D1114" s="109"/>
    </row>
    <row r="1115" spans="3:4" x14ac:dyDescent="0.25">
      <c r="C1115" s="109"/>
      <c r="D1115" s="109"/>
    </row>
    <row r="1116" spans="3:4" x14ac:dyDescent="0.25">
      <c r="C1116" s="109"/>
      <c r="D1116" s="109"/>
    </row>
    <row r="1117" spans="3:4" x14ac:dyDescent="0.25">
      <c r="C1117" s="109"/>
      <c r="D1117" s="109"/>
    </row>
    <row r="1118" spans="3:4" x14ac:dyDescent="0.25">
      <c r="C1118" s="109"/>
      <c r="D1118" s="109"/>
    </row>
    <row r="1119" spans="3:4" x14ac:dyDescent="0.25">
      <c r="C1119" s="109"/>
      <c r="D1119" s="109"/>
    </row>
    <row r="1120" spans="3:4" x14ac:dyDescent="0.25">
      <c r="C1120" s="109"/>
      <c r="D1120" s="109"/>
    </row>
    <row r="1121" spans="3:4" x14ac:dyDescent="0.25">
      <c r="C1121" s="109"/>
      <c r="D1121" s="109"/>
    </row>
    <row r="1122" spans="3:4" x14ac:dyDescent="0.25">
      <c r="C1122" s="109"/>
      <c r="D1122" s="109"/>
    </row>
    <row r="1123" spans="3:4" x14ac:dyDescent="0.25">
      <c r="C1123" s="109"/>
      <c r="D1123" s="109"/>
    </row>
    <row r="1124" spans="3:4" x14ac:dyDescent="0.25">
      <c r="C1124" s="109"/>
      <c r="D1124" s="109"/>
    </row>
    <row r="1125" spans="3:4" x14ac:dyDescent="0.25">
      <c r="C1125" s="109"/>
      <c r="D1125" s="109"/>
    </row>
    <row r="1126" spans="3:4" x14ac:dyDescent="0.25">
      <c r="C1126" s="109"/>
      <c r="D1126" s="109"/>
    </row>
    <row r="1127" spans="3:4" x14ac:dyDescent="0.25">
      <c r="C1127" s="109"/>
      <c r="D1127" s="109"/>
    </row>
    <row r="1128" spans="3:4" x14ac:dyDescent="0.25">
      <c r="C1128" s="109"/>
      <c r="D1128" s="109"/>
    </row>
    <row r="1129" spans="3:4" x14ac:dyDescent="0.25">
      <c r="C1129" s="109"/>
      <c r="D1129" s="109"/>
    </row>
    <row r="1130" spans="3:4" x14ac:dyDescent="0.25">
      <c r="C1130" s="109"/>
      <c r="D1130" s="109"/>
    </row>
    <row r="1131" spans="3:4" x14ac:dyDescent="0.25">
      <c r="C1131" s="109"/>
      <c r="D1131" s="109"/>
    </row>
    <row r="1132" spans="3:4" x14ac:dyDescent="0.25">
      <c r="C1132" s="109"/>
      <c r="D1132" s="109"/>
    </row>
    <row r="1133" spans="3:4" x14ac:dyDescent="0.25">
      <c r="C1133" s="109"/>
      <c r="D1133" s="109"/>
    </row>
    <row r="1134" spans="3:4" x14ac:dyDescent="0.25">
      <c r="C1134" s="109"/>
      <c r="D1134" s="109"/>
    </row>
    <row r="1135" spans="3:4" x14ac:dyDescent="0.25">
      <c r="C1135" s="109"/>
      <c r="D1135" s="109"/>
    </row>
    <row r="1136" spans="3:4" x14ac:dyDescent="0.25">
      <c r="C1136" s="109"/>
      <c r="D1136" s="109"/>
    </row>
    <row r="1137" spans="3:4" x14ac:dyDescent="0.25">
      <c r="C1137" s="109"/>
      <c r="D1137" s="109"/>
    </row>
    <row r="1138" spans="3:4" x14ac:dyDescent="0.25">
      <c r="C1138" s="109"/>
      <c r="D1138" s="109"/>
    </row>
    <row r="1139" spans="3:4" x14ac:dyDescent="0.25">
      <c r="C1139" s="109"/>
      <c r="D1139" s="109"/>
    </row>
    <row r="1140" spans="3:4" x14ac:dyDescent="0.25">
      <c r="C1140" s="109"/>
      <c r="D1140" s="109"/>
    </row>
    <row r="1141" spans="3:4" x14ac:dyDescent="0.25">
      <c r="C1141" s="109"/>
      <c r="D1141" s="109"/>
    </row>
    <row r="1142" spans="3:4" x14ac:dyDescent="0.25">
      <c r="C1142" s="109"/>
      <c r="D1142" s="109"/>
    </row>
    <row r="1143" spans="3:4" x14ac:dyDescent="0.25">
      <c r="C1143" s="109"/>
      <c r="D1143" s="109"/>
    </row>
    <row r="1144" spans="3:4" x14ac:dyDescent="0.25">
      <c r="C1144" s="109"/>
      <c r="D1144" s="109"/>
    </row>
    <row r="1145" spans="3:4" x14ac:dyDescent="0.25">
      <c r="C1145" s="109"/>
      <c r="D1145" s="109"/>
    </row>
    <row r="1146" spans="3:4" x14ac:dyDescent="0.25">
      <c r="C1146" s="109"/>
      <c r="D1146" s="109"/>
    </row>
    <row r="1147" spans="3:4" x14ac:dyDescent="0.25">
      <c r="C1147" s="109"/>
      <c r="D1147" s="109"/>
    </row>
    <row r="1148" spans="3:4" x14ac:dyDescent="0.25">
      <c r="C1148" s="109"/>
      <c r="D1148" s="109"/>
    </row>
    <row r="1149" spans="3:4" x14ac:dyDescent="0.25">
      <c r="C1149" s="109"/>
      <c r="D1149" s="109"/>
    </row>
    <row r="1150" spans="3:4" x14ac:dyDescent="0.25">
      <c r="C1150" s="109"/>
      <c r="D1150" s="109"/>
    </row>
    <row r="1151" spans="3:4" x14ac:dyDescent="0.25">
      <c r="C1151" s="109"/>
      <c r="D1151" s="109"/>
    </row>
    <row r="1152" spans="3:4" x14ac:dyDescent="0.25">
      <c r="C1152" s="109"/>
      <c r="D1152" s="109"/>
    </row>
    <row r="1153" spans="3:4" x14ac:dyDescent="0.25">
      <c r="C1153" s="109"/>
      <c r="D1153" s="109"/>
    </row>
    <row r="1154" spans="3:4" x14ac:dyDescent="0.25">
      <c r="C1154" s="109"/>
      <c r="D1154" s="109"/>
    </row>
    <row r="1155" spans="3:4" x14ac:dyDescent="0.25">
      <c r="C1155" s="109"/>
      <c r="D1155" s="109"/>
    </row>
    <row r="1156" spans="3:4" x14ac:dyDescent="0.25">
      <c r="C1156" s="109"/>
      <c r="D1156" s="109"/>
    </row>
    <row r="1157" spans="3:4" x14ac:dyDescent="0.25">
      <c r="C1157" s="109"/>
      <c r="D1157" s="109"/>
    </row>
    <row r="1158" spans="3:4" x14ac:dyDescent="0.25">
      <c r="C1158" s="109"/>
      <c r="D1158" s="109"/>
    </row>
    <row r="1159" spans="3:4" x14ac:dyDescent="0.25">
      <c r="C1159" s="109"/>
      <c r="D1159" s="109"/>
    </row>
    <row r="1160" spans="3:4" x14ac:dyDescent="0.25">
      <c r="C1160" s="109"/>
      <c r="D1160" s="109"/>
    </row>
    <row r="1161" spans="3:4" x14ac:dyDescent="0.25">
      <c r="C1161" s="109"/>
      <c r="D1161" s="109"/>
    </row>
    <row r="1162" spans="3:4" x14ac:dyDescent="0.25">
      <c r="C1162" s="109"/>
      <c r="D1162" s="109"/>
    </row>
    <row r="1163" spans="3:4" x14ac:dyDescent="0.25">
      <c r="C1163" s="109"/>
      <c r="D1163" s="109"/>
    </row>
    <row r="1164" spans="3:4" x14ac:dyDescent="0.25">
      <c r="C1164" s="109"/>
      <c r="D1164" s="109"/>
    </row>
    <row r="1165" spans="3:4" x14ac:dyDescent="0.25">
      <c r="C1165" s="109"/>
      <c r="D1165" s="109"/>
    </row>
    <row r="1166" spans="3:4" x14ac:dyDescent="0.25">
      <c r="C1166" s="109"/>
      <c r="D1166" s="109"/>
    </row>
    <row r="1167" spans="3:4" x14ac:dyDescent="0.25">
      <c r="C1167" s="109"/>
      <c r="D1167" s="109"/>
    </row>
    <row r="1168" spans="3:4" x14ac:dyDescent="0.25">
      <c r="C1168" s="109"/>
      <c r="D1168" s="109"/>
    </row>
    <row r="1169" spans="3:4" x14ac:dyDescent="0.25">
      <c r="C1169" s="109"/>
      <c r="D1169" s="109"/>
    </row>
    <row r="1170" spans="3:4" x14ac:dyDescent="0.25">
      <c r="C1170" s="109"/>
      <c r="D1170" s="109"/>
    </row>
    <row r="1171" spans="3:4" x14ac:dyDescent="0.25">
      <c r="C1171" s="109"/>
      <c r="D1171" s="109"/>
    </row>
    <row r="1172" spans="3:4" x14ac:dyDescent="0.25">
      <c r="C1172" s="109"/>
      <c r="D1172" s="109"/>
    </row>
    <row r="1173" spans="3:4" x14ac:dyDescent="0.25">
      <c r="C1173" s="109"/>
      <c r="D1173" s="109"/>
    </row>
    <row r="1174" spans="3:4" x14ac:dyDescent="0.25">
      <c r="C1174" s="109"/>
      <c r="D1174" s="109"/>
    </row>
    <row r="1175" spans="3:4" x14ac:dyDescent="0.25">
      <c r="C1175" s="109"/>
      <c r="D1175" s="109"/>
    </row>
    <row r="1176" spans="3:4" x14ac:dyDescent="0.25">
      <c r="C1176" s="109"/>
      <c r="D1176" s="109"/>
    </row>
    <row r="1177" spans="3:4" x14ac:dyDescent="0.25">
      <c r="C1177" s="109"/>
      <c r="D1177" s="109"/>
    </row>
    <row r="1178" spans="3:4" x14ac:dyDescent="0.25">
      <c r="C1178" s="109"/>
      <c r="D1178" s="109"/>
    </row>
    <row r="1179" spans="3:4" x14ac:dyDescent="0.25">
      <c r="C1179" s="109"/>
      <c r="D1179" s="109"/>
    </row>
    <row r="1180" spans="3:4" x14ac:dyDescent="0.25">
      <c r="C1180" s="109"/>
      <c r="D1180" s="109"/>
    </row>
    <row r="1181" spans="3:4" x14ac:dyDescent="0.25">
      <c r="C1181" s="109"/>
      <c r="D1181" s="109"/>
    </row>
    <row r="1182" spans="3:4" x14ac:dyDescent="0.25">
      <c r="C1182" s="109"/>
      <c r="D1182" s="109"/>
    </row>
    <row r="1183" spans="3:4" x14ac:dyDescent="0.25">
      <c r="C1183" s="109"/>
      <c r="D1183" s="109"/>
    </row>
    <row r="1184" spans="3:4" x14ac:dyDescent="0.25">
      <c r="C1184" s="109"/>
      <c r="D1184" s="109"/>
    </row>
    <row r="1185" spans="3:4" x14ac:dyDescent="0.25">
      <c r="C1185" s="109"/>
      <c r="D1185" s="109"/>
    </row>
    <row r="1186" spans="3:4" x14ac:dyDescent="0.25">
      <c r="C1186" s="109"/>
      <c r="D1186" s="109"/>
    </row>
    <row r="1187" spans="3:4" x14ac:dyDescent="0.25">
      <c r="C1187" s="109"/>
      <c r="D1187" s="109"/>
    </row>
    <row r="1188" spans="3:4" x14ac:dyDescent="0.25">
      <c r="C1188" s="109"/>
      <c r="D1188" s="109"/>
    </row>
    <row r="1189" spans="3:4" x14ac:dyDescent="0.25">
      <c r="C1189" s="109"/>
      <c r="D1189" s="109"/>
    </row>
    <row r="1190" spans="3:4" x14ac:dyDescent="0.25">
      <c r="C1190" s="109"/>
      <c r="D1190" s="109"/>
    </row>
    <row r="1191" spans="3:4" x14ac:dyDescent="0.25">
      <c r="C1191" s="109"/>
      <c r="D1191" s="109"/>
    </row>
    <row r="1192" spans="3:4" x14ac:dyDescent="0.25">
      <c r="C1192" s="109"/>
      <c r="D1192" s="109"/>
    </row>
    <row r="1193" spans="3:4" x14ac:dyDescent="0.25">
      <c r="C1193" s="109"/>
      <c r="D1193" s="109"/>
    </row>
    <row r="1194" spans="3:4" x14ac:dyDescent="0.25">
      <c r="C1194" s="109"/>
      <c r="D1194" s="109"/>
    </row>
    <row r="1195" spans="3:4" x14ac:dyDescent="0.25">
      <c r="C1195" s="109"/>
      <c r="D1195" s="109"/>
    </row>
    <row r="1196" spans="3:4" x14ac:dyDescent="0.25">
      <c r="C1196" s="109"/>
      <c r="D1196" s="109"/>
    </row>
    <row r="1197" spans="3:4" x14ac:dyDescent="0.25">
      <c r="C1197" s="109"/>
      <c r="D1197" s="109"/>
    </row>
    <row r="1198" spans="3:4" x14ac:dyDescent="0.25">
      <c r="C1198" s="109"/>
      <c r="D1198" s="109"/>
    </row>
    <row r="1199" spans="3:4" x14ac:dyDescent="0.25">
      <c r="C1199" s="109"/>
      <c r="D1199" s="109"/>
    </row>
    <row r="1200" spans="3:4" x14ac:dyDescent="0.25">
      <c r="C1200" s="109"/>
      <c r="D1200" s="109"/>
    </row>
    <row r="1201" spans="3:4" x14ac:dyDescent="0.25">
      <c r="C1201" s="109"/>
      <c r="D1201" s="109"/>
    </row>
    <row r="1202" spans="3:4" x14ac:dyDescent="0.25">
      <c r="C1202" s="109"/>
      <c r="D1202" s="109"/>
    </row>
    <row r="1203" spans="3:4" x14ac:dyDescent="0.25">
      <c r="C1203" s="109"/>
      <c r="D1203" s="109"/>
    </row>
    <row r="1204" spans="3:4" x14ac:dyDescent="0.25">
      <c r="C1204" s="109"/>
      <c r="D1204" s="109"/>
    </row>
    <row r="1205" spans="3:4" x14ac:dyDescent="0.25">
      <c r="C1205" s="109"/>
      <c r="D1205" s="109"/>
    </row>
    <row r="1206" spans="3:4" x14ac:dyDescent="0.25">
      <c r="C1206" s="109"/>
      <c r="D1206" s="109"/>
    </row>
    <row r="1207" spans="3:4" x14ac:dyDescent="0.25">
      <c r="C1207" s="109"/>
      <c r="D1207" s="109"/>
    </row>
    <row r="1208" spans="3:4" x14ac:dyDescent="0.25">
      <c r="C1208" s="109"/>
      <c r="D1208" s="109"/>
    </row>
    <row r="1209" spans="3:4" x14ac:dyDescent="0.25">
      <c r="C1209" s="109"/>
      <c r="D1209" s="109"/>
    </row>
    <row r="1210" spans="3:4" x14ac:dyDescent="0.25">
      <c r="C1210" s="109"/>
      <c r="D1210" s="109"/>
    </row>
    <row r="1211" spans="3:4" x14ac:dyDescent="0.25">
      <c r="C1211" s="109"/>
      <c r="D1211" s="109"/>
    </row>
    <row r="1212" spans="3:4" x14ac:dyDescent="0.25">
      <c r="C1212" s="109"/>
      <c r="D1212" s="109"/>
    </row>
    <row r="1213" spans="3:4" x14ac:dyDescent="0.25">
      <c r="C1213" s="109"/>
      <c r="D1213" s="109"/>
    </row>
    <row r="1214" spans="3:4" x14ac:dyDescent="0.25">
      <c r="C1214" s="109"/>
      <c r="D1214" s="109"/>
    </row>
    <row r="1215" spans="3:4" x14ac:dyDescent="0.25">
      <c r="C1215" s="109"/>
      <c r="D1215" s="109"/>
    </row>
    <row r="1216" spans="3:4" x14ac:dyDescent="0.25">
      <c r="C1216" s="109"/>
      <c r="D1216" s="109"/>
    </row>
    <row r="1217" spans="3:4" x14ac:dyDescent="0.25">
      <c r="C1217" s="109"/>
      <c r="D1217" s="109"/>
    </row>
    <row r="1218" spans="3:4" x14ac:dyDescent="0.25">
      <c r="C1218" s="109"/>
      <c r="D1218" s="109"/>
    </row>
    <row r="1219" spans="3:4" x14ac:dyDescent="0.25">
      <c r="C1219" s="109"/>
      <c r="D1219" s="109"/>
    </row>
    <row r="1220" spans="3:4" x14ac:dyDescent="0.25">
      <c r="C1220" s="109"/>
      <c r="D1220" s="109"/>
    </row>
    <row r="1221" spans="3:4" x14ac:dyDescent="0.25">
      <c r="C1221" s="109"/>
      <c r="D1221" s="109"/>
    </row>
    <row r="1222" spans="3:4" x14ac:dyDescent="0.25">
      <c r="C1222" s="109"/>
      <c r="D1222" s="109"/>
    </row>
    <row r="1223" spans="3:4" x14ac:dyDescent="0.25">
      <c r="C1223" s="109"/>
      <c r="D1223" s="109"/>
    </row>
    <row r="1224" spans="3:4" x14ac:dyDescent="0.25">
      <c r="C1224" s="109"/>
      <c r="D1224" s="109"/>
    </row>
    <row r="1225" spans="3:4" x14ac:dyDescent="0.25">
      <c r="C1225" s="109"/>
      <c r="D1225" s="109"/>
    </row>
    <row r="1226" spans="3:4" x14ac:dyDescent="0.25">
      <c r="C1226" s="109"/>
      <c r="D1226" s="109"/>
    </row>
    <row r="1227" spans="3:4" x14ac:dyDescent="0.25">
      <c r="C1227" s="109"/>
      <c r="D1227" s="109"/>
    </row>
    <row r="1228" spans="3:4" x14ac:dyDescent="0.25">
      <c r="C1228" s="109"/>
      <c r="D1228" s="109"/>
    </row>
    <row r="1229" spans="3:4" x14ac:dyDescent="0.25">
      <c r="C1229" s="109"/>
      <c r="D1229" s="109"/>
    </row>
    <row r="1230" spans="3:4" x14ac:dyDescent="0.25">
      <c r="C1230" s="109"/>
      <c r="D1230" s="109"/>
    </row>
    <row r="1231" spans="3:4" x14ac:dyDescent="0.25">
      <c r="C1231" s="109"/>
      <c r="D1231" s="109"/>
    </row>
    <row r="1232" spans="3:4" x14ac:dyDescent="0.25">
      <c r="C1232" s="109"/>
      <c r="D1232" s="109"/>
    </row>
    <row r="1233" spans="3:4" x14ac:dyDescent="0.25">
      <c r="C1233" s="109"/>
      <c r="D1233" s="109"/>
    </row>
    <row r="1234" spans="3:4" x14ac:dyDescent="0.25">
      <c r="C1234" s="109"/>
      <c r="D1234" s="109"/>
    </row>
    <row r="1235" spans="3:4" x14ac:dyDescent="0.25">
      <c r="C1235" s="109"/>
      <c r="D1235" s="109"/>
    </row>
    <row r="1236" spans="3:4" x14ac:dyDescent="0.25">
      <c r="C1236" s="109"/>
      <c r="D1236" s="109"/>
    </row>
    <row r="1237" spans="3:4" x14ac:dyDescent="0.25">
      <c r="C1237" s="109"/>
      <c r="D1237" s="109"/>
    </row>
    <row r="1238" spans="3:4" x14ac:dyDescent="0.25">
      <c r="C1238" s="109"/>
      <c r="D1238" s="109"/>
    </row>
    <row r="1239" spans="3:4" x14ac:dyDescent="0.25">
      <c r="C1239" s="109"/>
      <c r="D1239" s="109"/>
    </row>
    <row r="1240" spans="3:4" x14ac:dyDescent="0.25">
      <c r="C1240" s="109"/>
      <c r="D1240" s="109"/>
    </row>
    <row r="1241" spans="3:4" x14ac:dyDescent="0.25">
      <c r="C1241" s="109"/>
      <c r="D1241" s="109"/>
    </row>
    <row r="1242" spans="3:4" x14ac:dyDescent="0.25">
      <c r="C1242" s="109"/>
      <c r="D1242" s="109"/>
    </row>
    <row r="1243" spans="3:4" x14ac:dyDescent="0.25">
      <c r="C1243" s="109"/>
      <c r="D1243" s="109"/>
    </row>
    <row r="1244" spans="3:4" x14ac:dyDescent="0.25">
      <c r="C1244" s="109"/>
      <c r="D1244" s="109"/>
    </row>
    <row r="1245" spans="3:4" x14ac:dyDescent="0.25">
      <c r="C1245" s="109"/>
      <c r="D1245" s="109"/>
    </row>
    <row r="1246" spans="3:4" x14ac:dyDescent="0.25">
      <c r="C1246" s="109"/>
      <c r="D1246" s="109"/>
    </row>
    <row r="1247" spans="3:4" x14ac:dyDescent="0.25">
      <c r="C1247" s="109"/>
      <c r="D1247" s="109"/>
    </row>
    <row r="1248" spans="3:4" x14ac:dyDescent="0.25">
      <c r="C1248" s="109"/>
      <c r="D1248" s="109"/>
    </row>
    <row r="1249" spans="3:4" x14ac:dyDescent="0.25">
      <c r="C1249" s="109"/>
      <c r="D1249" s="109"/>
    </row>
    <row r="1250" spans="3:4" x14ac:dyDescent="0.25">
      <c r="C1250" s="109"/>
      <c r="D1250" s="109"/>
    </row>
    <row r="1251" spans="3:4" x14ac:dyDescent="0.25">
      <c r="C1251" s="109"/>
      <c r="D1251" s="109"/>
    </row>
    <row r="1252" spans="3:4" x14ac:dyDescent="0.25">
      <c r="C1252" s="109"/>
      <c r="D1252" s="109"/>
    </row>
    <row r="1253" spans="3:4" x14ac:dyDescent="0.25">
      <c r="C1253" s="109"/>
      <c r="D1253" s="109"/>
    </row>
    <row r="1254" spans="3:4" x14ac:dyDescent="0.25">
      <c r="C1254" s="109"/>
      <c r="D1254" s="109"/>
    </row>
    <row r="1255" spans="3:4" x14ac:dyDescent="0.25">
      <c r="C1255" s="109"/>
      <c r="D1255" s="109"/>
    </row>
    <row r="1256" spans="3:4" x14ac:dyDescent="0.25">
      <c r="C1256" s="109"/>
      <c r="D1256" s="109"/>
    </row>
    <row r="1257" spans="3:4" x14ac:dyDescent="0.25">
      <c r="C1257" s="109"/>
      <c r="D1257" s="109"/>
    </row>
    <row r="1258" spans="3:4" x14ac:dyDescent="0.25">
      <c r="C1258" s="109"/>
      <c r="D1258" s="109"/>
    </row>
    <row r="1259" spans="3:4" x14ac:dyDescent="0.25">
      <c r="C1259" s="109"/>
      <c r="D1259" s="109"/>
    </row>
    <row r="1260" spans="3:4" x14ac:dyDescent="0.25">
      <c r="C1260" s="109"/>
      <c r="D1260" s="109"/>
    </row>
    <row r="1261" spans="3:4" x14ac:dyDescent="0.25">
      <c r="C1261" s="109"/>
      <c r="D1261" s="109"/>
    </row>
    <row r="1262" spans="3:4" x14ac:dyDescent="0.25">
      <c r="C1262" s="109"/>
      <c r="D1262" s="109"/>
    </row>
    <row r="1263" spans="3:4" x14ac:dyDescent="0.25">
      <c r="C1263" s="109"/>
      <c r="D1263" s="109"/>
    </row>
    <row r="1264" spans="3:4" x14ac:dyDescent="0.25">
      <c r="C1264" s="109"/>
      <c r="D1264" s="109"/>
    </row>
    <row r="1265" spans="3:4" x14ac:dyDescent="0.25">
      <c r="C1265" s="109"/>
      <c r="D1265" s="109"/>
    </row>
    <row r="1266" spans="3:4" x14ac:dyDescent="0.25">
      <c r="C1266" s="109"/>
      <c r="D1266" s="109"/>
    </row>
    <row r="1267" spans="3:4" x14ac:dyDescent="0.25">
      <c r="C1267" s="109"/>
      <c r="D1267" s="109"/>
    </row>
    <row r="1268" spans="3:4" x14ac:dyDescent="0.25">
      <c r="C1268" s="109"/>
      <c r="D1268" s="109"/>
    </row>
    <row r="1269" spans="3:4" x14ac:dyDescent="0.25">
      <c r="C1269" s="109"/>
      <c r="D1269" s="109"/>
    </row>
    <row r="1270" spans="3:4" x14ac:dyDescent="0.25">
      <c r="C1270" s="109"/>
      <c r="D1270" s="109"/>
    </row>
    <row r="1271" spans="3:4" x14ac:dyDescent="0.25">
      <c r="C1271" s="109"/>
      <c r="D1271" s="109"/>
    </row>
    <row r="1272" spans="3:4" x14ac:dyDescent="0.25">
      <c r="C1272" s="109"/>
      <c r="D1272" s="109"/>
    </row>
    <row r="1273" spans="3:4" x14ac:dyDescent="0.25">
      <c r="C1273" s="109"/>
      <c r="D1273" s="109"/>
    </row>
    <row r="1274" spans="3:4" x14ac:dyDescent="0.25">
      <c r="C1274" s="109"/>
      <c r="D1274" s="109"/>
    </row>
    <row r="1275" spans="3:4" x14ac:dyDescent="0.25">
      <c r="C1275" s="109"/>
      <c r="D1275" s="109"/>
    </row>
    <row r="1276" spans="3:4" x14ac:dyDescent="0.25">
      <c r="C1276" s="109"/>
      <c r="D1276" s="109"/>
    </row>
    <row r="1277" spans="3:4" x14ac:dyDescent="0.25">
      <c r="C1277" s="109"/>
      <c r="D1277" s="109"/>
    </row>
    <row r="1278" spans="3:4" x14ac:dyDescent="0.25">
      <c r="C1278" s="109"/>
      <c r="D1278" s="109"/>
    </row>
    <row r="1279" spans="3:4" x14ac:dyDescent="0.25">
      <c r="C1279" s="109"/>
      <c r="D1279" s="109"/>
    </row>
    <row r="1280" spans="3:4" x14ac:dyDescent="0.25">
      <c r="C1280" s="109"/>
      <c r="D1280" s="109"/>
    </row>
    <row r="1281" spans="3:4" x14ac:dyDescent="0.25">
      <c r="C1281" s="109"/>
      <c r="D1281" s="109"/>
    </row>
    <row r="1282" spans="3:4" x14ac:dyDescent="0.25">
      <c r="C1282" s="109"/>
      <c r="D1282" s="109"/>
    </row>
    <row r="1283" spans="3:4" x14ac:dyDescent="0.25">
      <c r="C1283" s="109"/>
      <c r="D1283" s="109"/>
    </row>
    <row r="1284" spans="3:4" x14ac:dyDescent="0.25">
      <c r="C1284" s="109"/>
      <c r="D1284" s="109"/>
    </row>
    <row r="1285" spans="3:4" x14ac:dyDescent="0.25">
      <c r="C1285" s="109"/>
      <c r="D1285" s="109"/>
    </row>
    <row r="1286" spans="3:4" x14ac:dyDescent="0.25">
      <c r="C1286" s="109"/>
      <c r="D1286" s="109"/>
    </row>
    <row r="1287" spans="3:4" x14ac:dyDescent="0.25">
      <c r="C1287" s="109"/>
      <c r="D1287" s="109"/>
    </row>
    <row r="1288" spans="3:4" x14ac:dyDescent="0.25">
      <c r="C1288" s="109"/>
      <c r="D1288" s="109"/>
    </row>
    <row r="1289" spans="3:4" x14ac:dyDescent="0.25">
      <c r="C1289" s="109"/>
      <c r="D1289" s="109"/>
    </row>
    <row r="1290" spans="3:4" x14ac:dyDescent="0.25">
      <c r="C1290" s="109"/>
      <c r="D1290" s="109"/>
    </row>
    <row r="1291" spans="3:4" x14ac:dyDescent="0.25">
      <c r="C1291" s="109"/>
      <c r="D1291" s="109"/>
    </row>
    <row r="1292" spans="3:4" x14ac:dyDescent="0.25">
      <c r="C1292" s="109"/>
      <c r="D1292" s="109"/>
    </row>
    <row r="1293" spans="3:4" x14ac:dyDescent="0.25">
      <c r="C1293" s="109"/>
      <c r="D1293" s="109"/>
    </row>
    <row r="1294" spans="3:4" x14ac:dyDescent="0.25">
      <c r="C1294" s="109"/>
      <c r="D1294" s="109"/>
    </row>
    <row r="1295" spans="3:4" x14ac:dyDescent="0.25">
      <c r="C1295" s="109"/>
      <c r="D1295" s="109"/>
    </row>
    <row r="1296" spans="3:4" x14ac:dyDescent="0.25">
      <c r="C1296" s="109"/>
      <c r="D1296" s="109"/>
    </row>
    <row r="1297" spans="3:4" x14ac:dyDescent="0.25">
      <c r="C1297" s="109"/>
      <c r="D1297" s="109"/>
    </row>
    <row r="1298" spans="3:4" x14ac:dyDescent="0.25">
      <c r="C1298" s="109"/>
      <c r="D1298" s="109"/>
    </row>
    <row r="1299" spans="3:4" x14ac:dyDescent="0.25">
      <c r="C1299" s="109"/>
      <c r="D1299" s="109"/>
    </row>
    <row r="1300" spans="3:4" x14ac:dyDescent="0.25">
      <c r="C1300" s="109"/>
      <c r="D1300" s="109"/>
    </row>
    <row r="1301" spans="3:4" x14ac:dyDescent="0.25">
      <c r="C1301" s="109"/>
      <c r="D1301" s="109"/>
    </row>
    <row r="1302" spans="3:4" x14ac:dyDescent="0.25">
      <c r="C1302" s="109"/>
      <c r="D1302" s="109"/>
    </row>
    <row r="1303" spans="3:4" x14ac:dyDescent="0.25">
      <c r="C1303" s="109"/>
      <c r="D1303" s="109"/>
    </row>
    <row r="1304" spans="3:4" x14ac:dyDescent="0.25">
      <c r="C1304" s="109"/>
      <c r="D1304" s="109"/>
    </row>
    <row r="1305" spans="3:4" x14ac:dyDescent="0.25">
      <c r="C1305" s="109"/>
      <c r="D1305" s="109"/>
    </row>
    <row r="1306" spans="3:4" x14ac:dyDescent="0.25">
      <c r="C1306" s="109"/>
      <c r="D1306" s="109"/>
    </row>
    <row r="1307" spans="3:4" x14ac:dyDescent="0.25">
      <c r="C1307" s="109"/>
      <c r="D1307" s="109"/>
    </row>
    <row r="1308" spans="3:4" x14ac:dyDescent="0.25">
      <c r="C1308" s="109"/>
      <c r="D1308" s="109"/>
    </row>
    <row r="1309" spans="3:4" x14ac:dyDescent="0.25">
      <c r="C1309" s="109"/>
      <c r="D1309" s="109"/>
    </row>
    <row r="1310" spans="3:4" x14ac:dyDescent="0.25">
      <c r="C1310" s="109"/>
      <c r="D1310" s="109"/>
    </row>
    <row r="1311" spans="3:4" x14ac:dyDescent="0.25">
      <c r="C1311" s="109"/>
      <c r="D1311" s="109"/>
    </row>
    <row r="1312" spans="3:4" x14ac:dyDescent="0.25">
      <c r="C1312" s="109"/>
      <c r="D1312" s="109"/>
    </row>
    <row r="1313" spans="3:4" x14ac:dyDescent="0.25">
      <c r="C1313" s="109"/>
      <c r="D1313" s="109"/>
    </row>
    <row r="1314" spans="3:4" x14ac:dyDescent="0.25">
      <c r="C1314" s="109"/>
      <c r="D1314" s="109"/>
    </row>
    <row r="1315" spans="3:4" x14ac:dyDescent="0.25">
      <c r="C1315" s="109"/>
      <c r="D1315" s="109"/>
    </row>
    <row r="1316" spans="3:4" x14ac:dyDescent="0.25">
      <c r="C1316" s="109"/>
      <c r="D1316" s="109"/>
    </row>
    <row r="1317" spans="3:4" x14ac:dyDescent="0.25">
      <c r="C1317" s="109"/>
      <c r="D1317" s="109"/>
    </row>
    <row r="1318" spans="3:4" x14ac:dyDescent="0.25">
      <c r="C1318" s="109"/>
      <c r="D1318" s="109"/>
    </row>
    <row r="1319" spans="3:4" x14ac:dyDescent="0.25">
      <c r="C1319" s="109"/>
      <c r="D1319" s="109"/>
    </row>
    <row r="1320" spans="3:4" x14ac:dyDescent="0.25">
      <c r="C1320" s="109"/>
      <c r="D1320" s="109"/>
    </row>
    <row r="1321" spans="3:4" x14ac:dyDescent="0.25">
      <c r="C1321" s="109"/>
      <c r="D1321" s="109"/>
    </row>
    <row r="1322" spans="3:4" x14ac:dyDescent="0.25">
      <c r="C1322" s="109"/>
      <c r="D1322" s="109"/>
    </row>
    <row r="1323" spans="3:4" x14ac:dyDescent="0.25">
      <c r="C1323" s="109"/>
      <c r="D1323" s="109"/>
    </row>
    <row r="1324" spans="3:4" x14ac:dyDescent="0.25">
      <c r="C1324" s="109"/>
      <c r="D1324" s="109"/>
    </row>
    <row r="1325" spans="3:4" x14ac:dyDescent="0.25">
      <c r="C1325" s="109"/>
      <c r="D1325" s="109"/>
    </row>
    <row r="1326" spans="3:4" x14ac:dyDescent="0.25">
      <c r="C1326" s="109"/>
      <c r="D1326" s="109"/>
    </row>
    <row r="1327" spans="3:4" x14ac:dyDescent="0.25">
      <c r="C1327" s="109"/>
      <c r="D1327" s="109"/>
    </row>
    <row r="1328" spans="3:4" x14ac:dyDescent="0.25">
      <c r="C1328" s="109"/>
      <c r="D1328" s="109"/>
    </row>
    <row r="1329" spans="3:4" x14ac:dyDescent="0.25">
      <c r="C1329" s="109"/>
      <c r="D1329" s="109"/>
    </row>
    <row r="1330" spans="3:4" x14ac:dyDescent="0.25">
      <c r="C1330" s="109"/>
      <c r="D1330" s="109"/>
    </row>
    <row r="1331" spans="3:4" x14ac:dyDescent="0.25">
      <c r="C1331" s="109"/>
      <c r="D1331" s="109"/>
    </row>
    <row r="1332" spans="3:4" x14ac:dyDescent="0.25">
      <c r="C1332" s="109"/>
      <c r="D1332" s="109"/>
    </row>
    <row r="1333" spans="3:4" x14ac:dyDescent="0.25">
      <c r="C1333" s="109"/>
      <c r="D1333" s="109"/>
    </row>
    <row r="1334" spans="3:4" x14ac:dyDescent="0.25">
      <c r="C1334" s="109"/>
      <c r="D1334" s="109"/>
    </row>
    <row r="1335" spans="3:4" x14ac:dyDescent="0.25">
      <c r="C1335" s="109"/>
      <c r="D1335" s="109"/>
    </row>
    <row r="1336" spans="3:4" x14ac:dyDescent="0.25">
      <c r="C1336" s="109"/>
      <c r="D1336" s="109"/>
    </row>
    <row r="1337" spans="3:4" x14ac:dyDescent="0.25">
      <c r="C1337" s="109"/>
      <c r="D1337" s="109"/>
    </row>
    <row r="1338" spans="3:4" x14ac:dyDescent="0.25">
      <c r="C1338" s="109"/>
      <c r="D1338" s="109"/>
    </row>
    <row r="1339" spans="3:4" x14ac:dyDescent="0.25">
      <c r="C1339" s="109"/>
      <c r="D1339" s="109"/>
    </row>
    <row r="1340" spans="3:4" x14ac:dyDescent="0.25">
      <c r="C1340" s="109"/>
      <c r="D1340" s="109"/>
    </row>
    <row r="1341" spans="3:4" x14ac:dyDescent="0.25">
      <c r="C1341" s="109"/>
      <c r="D1341" s="109"/>
    </row>
    <row r="1342" spans="3:4" x14ac:dyDescent="0.25">
      <c r="C1342" s="109"/>
      <c r="D1342" s="109"/>
    </row>
    <row r="1343" spans="3:4" x14ac:dyDescent="0.25">
      <c r="C1343" s="109"/>
      <c r="D1343" s="109"/>
    </row>
    <row r="1344" spans="3:4" x14ac:dyDescent="0.25">
      <c r="C1344" s="109"/>
      <c r="D1344" s="109"/>
    </row>
    <row r="1345" spans="3:4" x14ac:dyDescent="0.25">
      <c r="C1345" s="109"/>
      <c r="D1345" s="109"/>
    </row>
    <row r="1346" spans="3:4" x14ac:dyDescent="0.25">
      <c r="C1346" s="109"/>
      <c r="D1346" s="109"/>
    </row>
    <row r="1347" spans="3:4" x14ac:dyDescent="0.25">
      <c r="C1347" s="109"/>
      <c r="D1347" s="109"/>
    </row>
    <row r="1348" spans="3:4" x14ac:dyDescent="0.25">
      <c r="C1348" s="109"/>
      <c r="D1348" s="109"/>
    </row>
    <row r="1349" spans="3:4" x14ac:dyDescent="0.25">
      <c r="C1349" s="109"/>
      <c r="D1349" s="109"/>
    </row>
    <row r="1350" spans="3:4" x14ac:dyDescent="0.25">
      <c r="C1350" s="109"/>
      <c r="D1350" s="109"/>
    </row>
    <row r="1351" spans="3:4" x14ac:dyDescent="0.25">
      <c r="C1351" s="109"/>
      <c r="D1351" s="109"/>
    </row>
    <row r="1352" spans="3:4" x14ac:dyDescent="0.25">
      <c r="C1352" s="109"/>
      <c r="D1352" s="109"/>
    </row>
    <row r="1353" spans="3:4" x14ac:dyDescent="0.25">
      <c r="C1353" s="109"/>
      <c r="D1353" s="109"/>
    </row>
    <row r="1354" spans="3:4" x14ac:dyDescent="0.25">
      <c r="C1354" s="109"/>
      <c r="D1354" s="109"/>
    </row>
    <row r="1355" spans="3:4" x14ac:dyDescent="0.25">
      <c r="C1355" s="109"/>
      <c r="D1355" s="109"/>
    </row>
    <row r="1356" spans="3:4" x14ac:dyDescent="0.25">
      <c r="C1356" s="109"/>
      <c r="D1356" s="109"/>
    </row>
    <row r="1357" spans="3:4" x14ac:dyDescent="0.25">
      <c r="C1357" s="109"/>
      <c r="D1357" s="109"/>
    </row>
    <row r="1358" spans="3:4" x14ac:dyDescent="0.25">
      <c r="C1358" s="109"/>
      <c r="D1358" s="109"/>
    </row>
    <row r="1359" spans="3:4" x14ac:dyDescent="0.25">
      <c r="C1359" s="109"/>
      <c r="D1359" s="109"/>
    </row>
    <row r="1360" spans="3:4" x14ac:dyDescent="0.25">
      <c r="C1360" s="109"/>
      <c r="D1360" s="109"/>
    </row>
    <row r="1361" spans="3:4" x14ac:dyDescent="0.25">
      <c r="C1361" s="109"/>
      <c r="D1361" s="109"/>
    </row>
    <row r="1362" spans="3:4" x14ac:dyDescent="0.25">
      <c r="C1362" s="109"/>
      <c r="D1362" s="109"/>
    </row>
    <row r="1363" spans="3:4" x14ac:dyDescent="0.25">
      <c r="C1363" s="109"/>
      <c r="D1363" s="109"/>
    </row>
    <row r="1364" spans="3:4" x14ac:dyDescent="0.25">
      <c r="C1364" s="109"/>
      <c r="D1364" s="109"/>
    </row>
    <row r="1365" spans="3:4" x14ac:dyDescent="0.25">
      <c r="C1365" s="109"/>
      <c r="D1365" s="109"/>
    </row>
    <row r="1366" spans="3:4" x14ac:dyDescent="0.25">
      <c r="C1366" s="109"/>
      <c r="D1366" s="109"/>
    </row>
    <row r="1367" spans="3:4" x14ac:dyDescent="0.25">
      <c r="C1367" s="109"/>
      <c r="D1367" s="109"/>
    </row>
    <row r="1368" spans="3:4" x14ac:dyDescent="0.25">
      <c r="C1368" s="109"/>
      <c r="D1368" s="109"/>
    </row>
    <row r="1369" spans="3:4" x14ac:dyDescent="0.25">
      <c r="C1369" s="109"/>
      <c r="D1369" s="109"/>
    </row>
    <row r="1370" spans="3:4" x14ac:dyDescent="0.25">
      <c r="C1370" s="109"/>
      <c r="D1370" s="109"/>
    </row>
    <row r="1371" spans="3:4" x14ac:dyDescent="0.25">
      <c r="C1371" s="109"/>
      <c r="D1371" s="109"/>
    </row>
    <row r="1372" spans="3:4" x14ac:dyDescent="0.25">
      <c r="C1372" s="109"/>
      <c r="D1372" s="109"/>
    </row>
    <row r="1373" spans="3:4" x14ac:dyDescent="0.25">
      <c r="C1373" s="109"/>
      <c r="D1373" s="109"/>
    </row>
    <row r="1374" spans="3:4" x14ac:dyDescent="0.25">
      <c r="C1374" s="109"/>
      <c r="D1374" s="109"/>
    </row>
    <row r="1375" spans="3:4" x14ac:dyDescent="0.25">
      <c r="C1375" s="109"/>
      <c r="D1375" s="109"/>
    </row>
    <row r="1376" spans="3:4" x14ac:dyDescent="0.25">
      <c r="C1376" s="109"/>
      <c r="D1376" s="109"/>
    </row>
    <row r="1377" spans="3:4" x14ac:dyDescent="0.25">
      <c r="C1377" s="109"/>
      <c r="D1377" s="109"/>
    </row>
    <row r="1378" spans="3:4" x14ac:dyDescent="0.25">
      <c r="C1378" s="109"/>
      <c r="D1378" s="109"/>
    </row>
    <row r="1379" spans="3:4" x14ac:dyDescent="0.25">
      <c r="C1379" s="109"/>
      <c r="D1379" s="109"/>
    </row>
    <row r="1380" spans="3:4" x14ac:dyDescent="0.25">
      <c r="C1380" s="109"/>
      <c r="D1380" s="109"/>
    </row>
    <row r="1381" spans="3:4" x14ac:dyDescent="0.25">
      <c r="C1381" s="109"/>
      <c r="D1381" s="109"/>
    </row>
    <row r="1382" spans="3:4" x14ac:dyDescent="0.25">
      <c r="C1382" s="109"/>
      <c r="D1382" s="109"/>
    </row>
    <row r="1383" spans="3:4" x14ac:dyDescent="0.25">
      <c r="C1383" s="109"/>
      <c r="D1383" s="109"/>
    </row>
    <row r="1384" spans="3:4" x14ac:dyDescent="0.25">
      <c r="C1384" s="109"/>
      <c r="D1384" s="109"/>
    </row>
    <row r="1385" spans="3:4" x14ac:dyDescent="0.25">
      <c r="C1385" s="109"/>
      <c r="D1385" s="109"/>
    </row>
    <row r="1386" spans="3:4" x14ac:dyDescent="0.25">
      <c r="C1386" s="109"/>
      <c r="D1386" s="109"/>
    </row>
    <row r="1387" spans="3:4" x14ac:dyDescent="0.25">
      <c r="C1387" s="109"/>
      <c r="D1387" s="109"/>
    </row>
    <row r="1388" spans="3:4" x14ac:dyDescent="0.25">
      <c r="C1388" s="109"/>
      <c r="D1388" s="109"/>
    </row>
    <row r="1389" spans="3:4" x14ac:dyDescent="0.25">
      <c r="C1389" s="109"/>
      <c r="D1389" s="109"/>
    </row>
    <row r="1390" spans="3:4" x14ac:dyDescent="0.25">
      <c r="C1390" s="109"/>
      <c r="D1390" s="109"/>
    </row>
    <row r="1391" spans="3:4" x14ac:dyDescent="0.25">
      <c r="C1391" s="109"/>
      <c r="D1391" s="109"/>
    </row>
    <row r="1392" spans="3:4" x14ac:dyDescent="0.25">
      <c r="C1392" s="109"/>
      <c r="D1392" s="109"/>
    </row>
    <row r="1393" spans="3:4" x14ac:dyDescent="0.25">
      <c r="C1393" s="109"/>
      <c r="D1393" s="109"/>
    </row>
    <row r="1394" spans="3:4" x14ac:dyDescent="0.25">
      <c r="C1394" s="109"/>
      <c r="D1394" s="109"/>
    </row>
    <row r="1395" spans="3:4" x14ac:dyDescent="0.25">
      <c r="C1395" s="109"/>
      <c r="D1395" s="109"/>
    </row>
    <row r="1396" spans="3:4" x14ac:dyDescent="0.25">
      <c r="C1396" s="109"/>
      <c r="D1396" s="109"/>
    </row>
    <row r="1397" spans="3:4" x14ac:dyDescent="0.25">
      <c r="C1397" s="109"/>
      <c r="D1397" s="109"/>
    </row>
    <row r="1398" spans="3:4" x14ac:dyDescent="0.25">
      <c r="C1398" s="109"/>
      <c r="D1398" s="109"/>
    </row>
    <row r="1399" spans="3:4" x14ac:dyDescent="0.25">
      <c r="C1399" s="109"/>
      <c r="D1399" s="109"/>
    </row>
    <row r="1400" spans="3:4" x14ac:dyDescent="0.25">
      <c r="C1400" s="109"/>
      <c r="D1400" s="109"/>
    </row>
    <row r="1401" spans="3:4" x14ac:dyDescent="0.25">
      <c r="C1401" s="109"/>
      <c r="D1401" s="109"/>
    </row>
    <row r="1402" spans="3:4" x14ac:dyDescent="0.25">
      <c r="C1402" s="109"/>
      <c r="D1402" s="109"/>
    </row>
    <row r="1403" spans="3:4" x14ac:dyDescent="0.25">
      <c r="C1403" s="109"/>
      <c r="D1403" s="109"/>
    </row>
    <row r="1404" spans="3:4" x14ac:dyDescent="0.25">
      <c r="C1404" s="109"/>
      <c r="D1404" s="109"/>
    </row>
    <row r="1405" spans="3:4" x14ac:dyDescent="0.25">
      <c r="C1405" s="109"/>
      <c r="D1405" s="109"/>
    </row>
    <row r="1406" spans="3:4" x14ac:dyDescent="0.25">
      <c r="C1406" s="109"/>
      <c r="D1406" s="109"/>
    </row>
    <row r="1407" spans="3:4" x14ac:dyDescent="0.25">
      <c r="C1407" s="109"/>
      <c r="D1407" s="109"/>
    </row>
    <row r="1408" spans="3:4" x14ac:dyDescent="0.25">
      <c r="C1408" s="109"/>
      <c r="D1408" s="109"/>
    </row>
    <row r="1409" spans="3:4" x14ac:dyDescent="0.25">
      <c r="C1409" s="109"/>
      <c r="D1409" s="109"/>
    </row>
    <row r="1410" spans="3:4" x14ac:dyDescent="0.25">
      <c r="C1410" s="109"/>
      <c r="D1410" s="109"/>
    </row>
    <row r="1411" spans="3:4" x14ac:dyDescent="0.25">
      <c r="C1411" s="109"/>
      <c r="D1411" s="109"/>
    </row>
    <row r="1412" spans="3:4" x14ac:dyDescent="0.25">
      <c r="C1412" s="109"/>
      <c r="D1412" s="109"/>
    </row>
    <row r="1413" spans="3:4" x14ac:dyDescent="0.25">
      <c r="C1413" s="109"/>
      <c r="D1413" s="109"/>
    </row>
    <row r="1414" spans="3:4" x14ac:dyDescent="0.25">
      <c r="C1414" s="109"/>
      <c r="D1414" s="109"/>
    </row>
    <row r="1415" spans="3:4" x14ac:dyDescent="0.25">
      <c r="C1415" s="109"/>
      <c r="D1415" s="109"/>
    </row>
    <row r="1416" spans="3:4" x14ac:dyDescent="0.25">
      <c r="C1416" s="109"/>
      <c r="D1416" s="109"/>
    </row>
    <row r="1417" spans="3:4" x14ac:dyDescent="0.25">
      <c r="C1417" s="109"/>
      <c r="D1417" s="109"/>
    </row>
    <row r="1418" spans="3:4" x14ac:dyDescent="0.25">
      <c r="C1418" s="109"/>
      <c r="D1418" s="109"/>
    </row>
    <row r="1419" spans="3:4" x14ac:dyDescent="0.25">
      <c r="C1419" s="109"/>
      <c r="D1419" s="109"/>
    </row>
    <row r="1420" spans="3:4" x14ac:dyDescent="0.25">
      <c r="C1420" s="109"/>
      <c r="D1420" s="109"/>
    </row>
    <row r="1421" spans="3:4" x14ac:dyDescent="0.25">
      <c r="C1421" s="109"/>
      <c r="D1421" s="109"/>
    </row>
    <row r="1422" spans="3:4" x14ac:dyDescent="0.25">
      <c r="C1422" s="109"/>
      <c r="D1422" s="109"/>
    </row>
    <row r="1423" spans="3:4" x14ac:dyDescent="0.25">
      <c r="C1423" s="109"/>
      <c r="D1423" s="109"/>
    </row>
    <row r="1424" spans="3:4" x14ac:dyDescent="0.25">
      <c r="C1424" s="109"/>
      <c r="D1424" s="109"/>
    </row>
    <row r="1425" spans="3:4" x14ac:dyDescent="0.25">
      <c r="C1425" s="109"/>
      <c r="D1425" s="109"/>
    </row>
    <row r="1426" spans="3:4" x14ac:dyDescent="0.25">
      <c r="C1426" s="109"/>
      <c r="D1426" s="109"/>
    </row>
    <row r="1427" spans="3:4" x14ac:dyDescent="0.25">
      <c r="C1427" s="109"/>
      <c r="D1427" s="109"/>
    </row>
    <row r="1428" spans="3:4" x14ac:dyDescent="0.25">
      <c r="C1428" s="109"/>
      <c r="D1428" s="109"/>
    </row>
    <row r="1429" spans="3:4" x14ac:dyDescent="0.25">
      <c r="C1429" s="109"/>
      <c r="D1429" s="109"/>
    </row>
    <row r="1430" spans="3:4" x14ac:dyDescent="0.25">
      <c r="C1430" s="109"/>
      <c r="D1430" s="109"/>
    </row>
    <row r="1431" spans="3:4" x14ac:dyDescent="0.25">
      <c r="C1431" s="109"/>
      <c r="D1431" s="109"/>
    </row>
    <row r="1432" spans="3:4" x14ac:dyDescent="0.25">
      <c r="C1432" s="109"/>
      <c r="D1432" s="109"/>
    </row>
    <row r="1433" spans="3:4" x14ac:dyDescent="0.25">
      <c r="C1433" s="109"/>
      <c r="D1433" s="109"/>
    </row>
    <row r="1434" spans="3:4" x14ac:dyDescent="0.25">
      <c r="C1434" s="109"/>
      <c r="D1434" s="109"/>
    </row>
    <row r="1435" spans="3:4" x14ac:dyDescent="0.25">
      <c r="C1435" s="109"/>
      <c r="D1435" s="109"/>
    </row>
    <row r="1436" spans="3:4" x14ac:dyDescent="0.25">
      <c r="C1436" s="109"/>
      <c r="D1436" s="109"/>
    </row>
    <row r="1437" spans="3:4" x14ac:dyDescent="0.25">
      <c r="C1437" s="109"/>
      <c r="D1437" s="109"/>
    </row>
    <row r="1438" spans="3:4" x14ac:dyDescent="0.25">
      <c r="C1438" s="109"/>
      <c r="D1438" s="109"/>
    </row>
    <row r="1439" spans="3:4" x14ac:dyDescent="0.25">
      <c r="C1439" s="109"/>
      <c r="D1439" s="109"/>
    </row>
    <row r="1440" spans="3:4" x14ac:dyDescent="0.25">
      <c r="C1440" s="109"/>
      <c r="D1440" s="109"/>
    </row>
    <row r="1441" spans="3:4" x14ac:dyDescent="0.25">
      <c r="C1441" s="109"/>
      <c r="D1441" s="109"/>
    </row>
    <row r="1442" spans="3:4" x14ac:dyDescent="0.25">
      <c r="C1442" s="109"/>
      <c r="D1442" s="109"/>
    </row>
    <row r="1443" spans="3:4" x14ac:dyDescent="0.25">
      <c r="C1443" s="109"/>
      <c r="D1443" s="109"/>
    </row>
    <row r="1444" spans="3:4" x14ac:dyDescent="0.25">
      <c r="C1444" s="109"/>
      <c r="D1444" s="109"/>
    </row>
    <row r="1445" spans="3:4" x14ac:dyDescent="0.25">
      <c r="C1445" s="109"/>
      <c r="D1445" s="109"/>
    </row>
    <row r="1446" spans="3:4" x14ac:dyDescent="0.25">
      <c r="C1446" s="109"/>
      <c r="D1446" s="109"/>
    </row>
    <row r="1447" spans="3:4" x14ac:dyDescent="0.25">
      <c r="C1447" s="109"/>
      <c r="D1447" s="109"/>
    </row>
    <row r="1448" spans="3:4" x14ac:dyDescent="0.25">
      <c r="C1448" s="109"/>
      <c r="D1448" s="109"/>
    </row>
    <row r="1449" spans="3:4" x14ac:dyDescent="0.25">
      <c r="C1449" s="109"/>
      <c r="D1449" s="109"/>
    </row>
    <row r="1450" spans="3:4" x14ac:dyDescent="0.25">
      <c r="C1450" s="109"/>
      <c r="D1450" s="109"/>
    </row>
    <row r="1451" spans="3:4" x14ac:dyDescent="0.25">
      <c r="C1451" s="109"/>
      <c r="D1451" s="109"/>
    </row>
    <row r="1452" spans="3:4" x14ac:dyDescent="0.25">
      <c r="C1452" s="109"/>
      <c r="D1452" s="109"/>
    </row>
    <row r="1453" spans="3:4" x14ac:dyDescent="0.25">
      <c r="C1453" s="109"/>
      <c r="D1453" s="109"/>
    </row>
    <row r="1454" spans="3:4" x14ac:dyDescent="0.25">
      <c r="C1454" s="109"/>
      <c r="D1454" s="109"/>
    </row>
    <row r="1455" spans="3:4" x14ac:dyDescent="0.25">
      <c r="C1455" s="109"/>
      <c r="D1455" s="109"/>
    </row>
    <row r="1456" spans="3:4" x14ac:dyDescent="0.25">
      <c r="C1456" s="109"/>
      <c r="D1456" s="109"/>
    </row>
    <row r="1457" spans="3:4" x14ac:dyDescent="0.25">
      <c r="C1457" s="109"/>
      <c r="D1457" s="109"/>
    </row>
    <row r="1458" spans="3:4" x14ac:dyDescent="0.25">
      <c r="C1458" s="109"/>
      <c r="D1458" s="109"/>
    </row>
    <row r="1459" spans="3:4" x14ac:dyDescent="0.25">
      <c r="C1459" s="109"/>
      <c r="D1459" s="109"/>
    </row>
    <row r="1460" spans="3:4" x14ac:dyDescent="0.25">
      <c r="C1460" s="109"/>
      <c r="D1460" s="109"/>
    </row>
    <row r="1461" spans="3:4" x14ac:dyDescent="0.25">
      <c r="C1461" s="109"/>
      <c r="D1461" s="109"/>
    </row>
    <row r="1462" spans="3:4" x14ac:dyDescent="0.25">
      <c r="C1462" s="109"/>
      <c r="D1462" s="109"/>
    </row>
    <row r="1463" spans="3:4" x14ac:dyDescent="0.25">
      <c r="C1463" s="109"/>
      <c r="D1463" s="109"/>
    </row>
    <row r="1464" spans="3:4" x14ac:dyDescent="0.25">
      <c r="C1464" s="109"/>
      <c r="D1464" s="109"/>
    </row>
    <row r="1465" spans="3:4" x14ac:dyDescent="0.25">
      <c r="C1465" s="109"/>
      <c r="D1465" s="109"/>
    </row>
    <row r="1466" spans="3:4" x14ac:dyDescent="0.25">
      <c r="C1466" s="109"/>
      <c r="D1466" s="109"/>
    </row>
    <row r="1467" spans="3:4" x14ac:dyDescent="0.25">
      <c r="C1467" s="109"/>
      <c r="D1467" s="109"/>
    </row>
    <row r="1468" spans="3:4" x14ac:dyDescent="0.25">
      <c r="C1468" s="109"/>
      <c r="D1468" s="109"/>
    </row>
    <row r="1469" spans="3:4" x14ac:dyDescent="0.25">
      <c r="C1469" s="109"/>
      <c r="D1469" s="109"/>
    </row>
    <row r="1470" spans="3:4" x14ac:dyDescent="0.25">
      <c r="C1470" s="109"/>
      <c r="D1470" s="109"/>
    </row>
    <row r="1471" spans="3:4" x14ac:dyDescent="0.25">
      <c r="C1471" s="109"/>
      <c r="D1471" s="109"/>
    </row>
    <row r="1472" spans="3:4" x14ac:dyDescent="0.25">
      <c r="C1472" s="109"/>
      <c r="D1472" s="109"/>
    </row>
    <row r="1473" spans="3:4" x14ac:dyDescent="0.25">
      <c r="C1473" s="109"/>
      <c r="D1473" s="109"/>
    </row>
    <row r="1474" spans="3:4" x14ac:dyDescent="0.25">
      <c r="C1474" s="109"/>
      <c r="D1474" s="109"/>
    </row>
    <row r="1475" spans="3:4" x14ac:dyDescent="0.25">
      <c r="C1475" s="109"/>
      <c r="D1475" s="109"/>
    </row>
    <row r="1476" spans="3:4" x14ac:dyDescent="0.25">
      <c r="C1476" s="109"/>
      <c r="D1476" s="109"/>
    </row>
    <row r="1477" spans="3:4" x14ac:dyDescent="0.25">
      <c r="C1477" s="109"/>
      <c r="D1477" s="109"/>
    </row>
    <row r="1478" spans="3:4" x14ac:dyDescent="0.25">
      <c r="C1478" s="109"/>
      <c r="D1478" s="109"/>
    </row>
    <row r="1479" spans="3:4" x14ac:dyDescent="0.25">
      <c r="C1479" s="109"/>
      <c r="D1479" s="109"/>
    </row>
    <row r="1480" spans="3:4" x14ac:dyDescent="0.25">
      <c r="C1480" s="109"/>
      <c r="D1480" s="109"/>
    </row>
    <row r="1481" spans="3:4" x14ac:dyDescent="0.25">
      <c r="C1481" s="109"/>
      <c r="D1481" s="109"/>
    </row>
    <row r="1482" spans="3:4" x14ac:dyDescent="0.25">
      <c r="C1482" s="109"/>
      <c r="D1482" s="109"/>
    </row>
    <row r="1483" spans="3:4" x14ac:dyDescent="0.25">
      <c r="C1483" s="109"/>
      <c r="D1483" s="109"/>
    </row>
    <row r="1484" spans="3:4" x14ac:dyDescent="0.25">
      <c r="C1484" s="109"/>
      <c r="D1484" s="109"/>
    </row>
    <row r="1485" spans="3:4" x14ac:dyDescent="0.25">
      <c r="C1485" s="109"/>
      <c r="D1485" s="109"/>
    </row>
    <row r="1486" spans="3:4" x14ac:dyDescent="0.25">
      <c r="C1486" s="109"/>
      <c r="D1486" s="109"/>
    </row>
    <row r="1487" spans="3:4" x14ac:dyDescent="0.25">
      <c r="C1487" s="109"/>
      <c r="D1487" s="109"/>
    </row>
    <row r="1488" spans="3:4" x14ac:dyDescent="0.25">
      <c r="C1488" s="109"/>
      <c r="D1488" s="109"/>
    </row>
    <row r="1489" spans="3:4" x14ac:dyDescent="0.25">
      <c r="C1489" s="109"/>
      <c r="D1489" s="109"/>
    </row>
    <row r="1490" spans="3:4" x14ac:dyDescent="0.25">
      <c r="C1490" s="109"/>
      <c r="D1490" s="109"/>
    </row>
    <row r="1491" spans="3:4" x14ac:dyDescent="0.25">
      <c r="C1491" s="109"/>
      <c r="D1491" s="109"/>
    </row>
    <row r="1492" spans="3:4" x14ac:dyDescent="0.25">
      <c r="C1492" s="109"/>
      <c r="D1492" s="109"/>
    </row>
    <row r="1493" spans="3:4" x14ac:dyDescent="0.25">
      <c r="C1493" s="109"/>
      <c r="D1493" s="109"/>
    </row>
    <row r="1494" spans="3:4" x14ac:dyDescent="0.25">
      <c r="C1494" s="109"/>
      <c r="D1494" s="109"/>
    </row>
    <row r="1495" spans="3:4" x14ac:dyDescent="0.25">
      <c r="C1495" s="109"/>
      <c r="D1495" s="109"/>
    </row>
    <row r="1496" spans="3:4" x14ac:dyDescent="0.25">
      <c r="C1496" s="109"/>
      <c r="D1496" s="109"/>
    </row>
    <row r="1497" spans="3:4" x14ac:dyDescent="0.25">
      <c r="C1497" s="109"/>
      <c r="D1497" s="109"/>
    </row>
    <row r="1498" spans="3:4" x14ac:dyDescent="0.25">
      <c r="C1498" s="109"/>
      <c r="D1498" s="109"/>
    </row>
    <row r="1499" spans="3:4" x14ac:dyDescent="0.25">
      <c r="C1499" s="109"/>
      <c r="D1499" s="109"/>
    </row>
    <row r="1500" spans="3:4" x14ac:dyDescent="0.25">
      <c r="C1500" s="109"/>
      <c r="D1500" s="109"/>
    </row>
    <row r="1501" spans="3:4" x14ac:dyDescent="0.25">
      <c r="C1501" s="109"/>
      <c r="D1501" s="109"/>
    </row>
    <row r="1502" spans="3:4" x14ac:dyDescent="0.25">
      <c r="C1502" s="109"/>
      <c r="D1502" s="109"/>
    </row>
    <row r="1503" spans="3:4" x14ac:dyDescent="0.25">
      <c r="C1503" s="109"/>
      <c r="D1503" s="109"/>
    </row>
    <row r="1504" spans="3:4" x14ac:dyDescent="0.25">
      <c r="C1504" s="109"/>
      <c r="D1504" s="109"/>
    </row>
    <row r="1505" spans="3:4" x14ac:dyDescent="0.25">
      <c r="C1505" s="109"/>
      <c r="D1505" s="109"/>
    </row>
    <row r="1506" spans="3:4" x14ac:dyDescent="0.25">
      <c r="C1506" s="109"/>
      <c r="D1506" s="109"/>
    </row>
    <row r="1507" spans="3:4" x14ac:dyDescent="0.25">
      <c r="C1507" s="109"/>
      <c r="D1507" s="109"/>
    </row>
    <row r="1508" spans="3:4" x14ac:dyDescent="0.25">
      <c r="C1508" s="109"/>
      <c r="D1508" s="109"/>
    </row>
    <row r="1509" spans="3:4" x14ac:dyDescent="0.25">
      <c r="C1509" s="109"/>
      <c r="D1509" s="109"/>
    </row>
    <row r="1510" spans="3:4" x14ac:dyDescent="0.25">
      <c r="C1510" s="109"/>
      <c r="D1510" s="109"/>
    </row>
    <row r="1511" spans="3:4" x14ac:dyDescent="0.25">
      <c r="C1511" s="109"/>
      <c r="D1511" s="109"/>
    </row>
    <row r="1512" spans="3:4" x14ac:dyDescent="0.25">
      <c r="C1512" s="109"/>
      <c r="D1512" s="109"/>
    </row>
    <row r="1513" spans="3:4" x14ac:dyDescent="0.25">
      <c r="C1513" s="109"/>
      <c r="D1513" s="109"/>
    </row>
    <row r="1514" spans="3:4" x14ac:dyDescent="0.25">
      <c r="C1514" s="109"/>
      <c r="D1514" s="109"/>
    </row>
    <row r="1515" spans="3:4" x14ac:dyDescent="0.25">
      <c r="C1515" s="109"/>
      <c r="D1515" s="109"/>
    </row>
    <row r="1516" spans="3:4" x14ac:dyDescent="0.25">
      <c r="C1516" s="109"/>
      <c r="D1516" s="109"/>
    </row>
    <row r="1517" spans="3:4" x14ac:dyDescent="0.25">
      <c r="C1517" s="109"/>
      <c r="D1517" s="109"/>
    </row>
    <row r="1518" spans="3:4" x14ac:dyDescent="0.25">
      <c r="C1518" s="109"/>
      <c r="D1518" s="109"/>
    </row>
    <row r="1519" spans="3:4" x14ac:dyDescent="0.25">
      <c r="C1519" s="109"/>
      <c r="D1519" s="109"/>
    </row>
    <row r="1520" spans="3:4" x14ac:dyDescent="0.25">
      <c r="C1520" s="109"/>
      <c r="D1520" s="109"/>
    </row>
    <row r="1521" spans="3:4" x14ac:dyDescent="0.25">
      <c r="C1521" s="109"/>
      <c r="D1521" s="109"/>
    </row>
    <row r="1522" spans="3:4" x14ac:dyDescent="0.25">
      <c r="C1522" s="109"/>
      <c r="D1522" s="109"/>
    </row>
    <row r="1523" spans="3:4" x14ac:dyDescent="0.25">
      <c r="C1523" s="109"/>
      <c r="D1523" s="109"/>
    </row>
    <row r="1524" spans="3:4" x14ac:dyDescent="0.25">
      <c r="C1524" s="109"/>
      <c r="D1524" s="109"/>
    </row>
    <row r="1525" spans="3:4" x14ac:dyDescent="0.25">
      <c r="C1525" s="109"/>
      <c r="D1525" s="109"/>
    </row>
    <row r="1526" spans="3:4" x14ac:dyDescent="0.25">
      <c r="C1526" s="109"/>
      <c r="D1526" s="109"/>
    </row>
    <row r="1527" spans="3:4" x14ac:dyDescent="0.25">
      <c r="C1527" s="109"/>
      <c r="D1527" s="109"/>
    </row>
    <row r="1528" spans="3:4" x14ac:dyDescent="0.25">
      <c r="C1528" s="109"/>
      <c r="D1528" s="109"/>
    </row>
    <row r="1529" spans="3:4" x14ac:dyDescent="0.25">
      <c r="C1529" s="109"/>
      <c r="D1529" s="109"/>
    </row>
    <row r="1530" spans="3:4" x14ac:dyDescent="0.25">
      <c r="C1530" s="109"/>
      <c r="D1530" s="109"/>
    </row>
    <row r="1531" spans="3:4" x14ac:dyDescent="0.25">
      <c r="C1531" s="109"/>
      <c r="D1531" s="109"/>
    </row>
    <row r="1532" spans="3:4" x14ac:dyDescent="0.25">
      <c r="C1532" s="109"/>
      <c r="D1532" s="109"/>
    </row>
    <row r="1533" spans="3:4" x14ac:dyDescent="0.25">
      <c r="C1533" s="109"/>
      <c r="D1533" s="109"/>
    </row>
    <row r="1534" spans="3:4" x14ac:dyDescent="0.25">
      <c r="C1534" s="109"/>
      <c r="D1534" s="109"/>
    </row>
    <row r="1535" spans="3:4" x14ac:dyDescent="0.25">
      <c r="C1535" s="109"/>
      <c r="D1535" s="109"/>
    </row>
    <row r="1536" spans="3:4" x14ac:dyDescent="0.25">
      <c r="C1536" s="109"/>
      <c r="D1536" s="109"/>
    </row>
    <row r="1537" spans="3:4" x14ac:dyDescent="0.25">
      <c r="C1537" s="109"/>
      <c r="D1537" s="109"/>
    </row>
    <row r="1538" spans="3:4" x14ac:dyDescent="0.25">
      <c r="C1538" s="109"/>
      <c r="D1538" s="109"/>
    </row>
    <row r="1539" spans="3:4" x14ac:dyDescent="0.25">
      <c r="C1539" s="109"/>
      <c r="D1539" s="109"/>
    </row>
    <row r="1540" spans="3:4" x14ac:dyDescent="0.25">
      <c r="C1540" s="109"/>
      <c r="D1540" s="109"/>
    </row>
    <row r="1541" spans="3:4" x14ac:dyDescent="0.25">
      <c r="C1541" s="109"/>
      <c r="D1541" s="109"/>
    </row>
    <row r="1542" spans="3:4" x14ac:dyDescent="0.25">
      <c r="C1542" s="109"/>
      <c r="D1542" s="109"/>
    </row>
    <row r="1543" spans="3:4" x14ac:dyDescent="0.25">
      <c r="C1543" s="109"/>
      <c r="D1543" s="109"/>
    </row>
    <row r="1544" spans="3:4" x14ac:dyDescent="0.25">
      <c r="C1544" s="109"/>
      <c r="D1544" s="109"/>
    </row>
    <row r="1545" spans="3:4" x14ac:dyDescent="0.25">
      <c r="C1545" s="109"/>
      <c r="D1545" s="109"/>
    </row>
    <row r="1546" spans="3:4" x14ac:dyDescent="0.25">
      <c r="C1546" s="109"/>
      <c r="D1546" s="109"/>
    </row>
    <row r="1547" spans="3:4" x14ac:dyDescent="0.25">
      <c r="C1547" s="109"/>
      <c r="D1547" s="109"/>
    </row>
    <row r="1548" spans="3:4" x14ac:dyDescent="0.25">
      <c r="C1548" s="109"/>
      <c r="D1548" s="109"/>
    </row>
    <row r="1549" spans="3:4" x14ac:dyDescent="0.25">
      <c r="C1549" s="109"/>
      <c r="D1549" s="109"/>
    </row>
    <row r="1550" spans="3:4" x14ac:dyDescent="0.25">
      <c r="C1550" s="109"/>
      <c r="D1550" s="109"/>
    </row>
    <row r="1551" spans="3:4" x14ac:dyDescent="0.25">
      <c r="C1551" s="109"/>
      <c r="D1551" s="109"/>
    </row>
    <row r="1552" spans="3:4" x14ac:dyDescent="0.25">
      <c r="C1552" s="109"/>
      <c r="D1552" s="109"/>
    </row>
    <row r="1553" spans="3:4" x14ac:dyDescent="0.25">
      <c r="C1553" s="109"/>
      <c r="D1553" s="109"/>
    </row>
    <row r="1554" spans="3:4" x14ac:dyDescent="0.25">
      <c r="C1554" s="109"/>
      <c r="D1554" s="109"/>
    </row>
    <row r="1555" spans="3:4" x14ac:dyDescent="0.25">
      <c r="C1555" s="109"/>
      <c r="D1555" s="109"/>
    </row>
    <row r="1556" spans="3:4" x14ac:dyDescent="0.25">
      <c r="C1556" s="109"/>
      <c r="D1556" s="109"/>
    </row>
    <row r="1557" spans="3:4" x14ac:dyDescent="0.25">
      <c r="C1557" s="109"/>
      <c r="D1557" s="109"/>
    </row>
    <row r="1558" spans="3:4" x14ac:dyDescent="0.25">
      <c r="C1558" s="109"/>
      <c r="D1558" s="109"/>
    </row>
    <row r="1559" spans="3:4" x14ac:dyDescent="0.25">
      <c r="C1559" s="109"/>
      <c r="D1559" s="109"/>
    </row>
    <row r="1560" spans="3:4" x14ac:dyDescent="0.25">
      <c r="C1560" s="109"/>
      <c r="D1560" s="109"/>
    </row>
    <row r="1561" spans="3:4" x14ac:dyDescent="0.25">
      <c r="C1561" s="109"/>
      <c r="D1561" s="109"/>
    </row>
    <row r="1562" spans="3:4" x14ac:dyDescent="0.25">
      <c r="C1562" s="109"/>
      <c r="D1562" s="109"/>
    </row>
    <row r="1563" spans="3:4" x14ac:dyDescent="0.25">
      <c r="C1563" s="109"/>
      <c r="D1563" s="109"/>
    </row>
    <row r="1564" spans="3:4" x14ac:dyDescent="0.25">
      <c r="C1564" s="109"/>
      <c r="D1564" s="109"/>
    </row>
    <row r="1565" spans="3:4" x14ac:dyDescent="0.25">
      <c r="C1565" s="109"/>
      <c r="D1565" s="109"/>
    </row>
    <row r="1566" spans="3:4" x14ac:dyDescent="0.25">
      <c r="C1566" s="109"/>
      <c r="D1566" s="109"/>
    </row>
    <row r="1567" spans="3:4" x14ac:dyDescent="0.25">
      <c r="C1567" s="109"/>
      <c r="D1567" s="109"/>
    </row>
    <row r="1568" spans="3:4" x14ac:dyDescent="0.25">
      <c r="C1568" s="109"/>
      <c r="D1568" s="109"/>
    </row>
    <row r="1569" spans="3:4" x14ac:dyDescent="0.25">
      <c r="C1569" s="109"/>
      <c r="D1569" s="109"/>
    </row>
    <row r="1570" spans="3:4" x14ac:dyDescent="0.25">
      <c r="C1570" s="109"/>
      <c r="D1570" s="109"/>
    </row>
    <row r="1571" spans="3:4" x14ac:dyDescent="0.25">
      <c r="C1571" s="109"/>
      <c r="D1571" s="109"/>
    </row>
    <row r="1572" spans="3:4" x14ac:dyDescent="0.25">
      <c r="C1572" s="109"/>
      <c r="D1572" s="109"/>
    </row>
    <row r="1573" spans="3:4" x14ac:dyDescent="0.25">
      <c r="C1573" s="109"/>
      <c r="D1573" s="109"/>
    </row>
    <row r="1574" spans="3:4" x14ac:dyDescent="0.25">
      <c r="C1574" s="109"/>
      <c r="D1574" s="109"/>
    </row>
    <row r="1575" spans="3:4" x14ac:dyDescent="0.25">
      <c r="C1575" s="109"/>
      <c r="D1575" s="109"/>
    </row>
    <row r="1576" spans="3:4" x14ac:dyDescent="0.25">
      <c r="C1576" s="109"/>
      <c r="D1576" s="109"/>
    </row>
    <row r="1577" spans="3:4" x14ac:dyDescent="0.25">
      <c r="C1577" s="109"/>
      <c r="D1577" s="109"/>
    </row>
    <row r="1578" spans="3:4" x14ac:dyDescent="0.25">
      <c r="C1578" s="109"/>
      <c r="D1578" s="109"/>
    </row>
    <row r="1579" spans="3:4" x14ac:dyDescent="0.25">
      <c r="C1579" s="109"/>
      <c r="D1579" s="109"/>
    </row>
    <row r="1580" spans="3:4" x14ac:dyDescent="0.25">
      <c r="C1580" s="109"/>
      <c r="D1580" s="109"/>
    </row>
    <row r="1581" spans="3:4" x14ac:dyDescent="0.25">
      <c r="C1581" s="109"/>
      <c r="D1581" s="109"/>
    </row>
    <row r="1582" spans="3:4" x14ac:dyDescent="0.25">
      <c r="C1582" s="109"/>
      <c r="D1582" s="109"/>
    </row>
    <row r="1583" spans="3:4" x14ac:dyDescent="0.25">
      <c r="C1583" s="109"/>
      <c r="D1583" s="109"/>
    </row>
    <row r="1584" spans="3:4" x14ac:dyDescent="0.25">
      <c r="C1584" s="109"/>
      <c r="D1584" s="109"/>
    </row>
    <row r="1585" spans="3:4" x14ac:dyDescent="0.25">
      <c r="C1585" s="109"/>
      <c r="D1585" s="109"/>
    </row>
    <row r="1586" spans="3:4" x14ac:dyDescent="0.25">
      <c r="C1586" s="109"/>
      <c r="D1586" s="109"/>
    </row>
    <row r="1587" spans="3:4" x14ac:dyDescent="0.25">
      <c r="C1587" s="109"/>
      <c r="D1587" s="109"/>
    </row>
    <row r="1588" spans="3:4" x14ac:dyDescent="0.25">
      <c r="C1588" s="109"/>
      <c r="D1588" s="109"/>
    </row>
    <row r="1589" spans="3:4" x14ac:dyDescent="0.25">
      <c r="C1589" s="109"/>
      <c r="D1589" s="109"/>
    </row>
    <row r="1590" spans="3:4" x14ac:dyDescent="0.25">
      <c r="C1590" s="109"/>
      <c r="D1590" s="109"/>
    </row>
    <row r="1591" spans="3:4" x14ac:dyDescent="0.25">
      <c r="C1591" s="109"/>
      <c r="D1591" s="109"/>
    </row>
    <row r="1592" spans="3:4" x14ac:dyDescent="0.25">
      <c r="C1592" s="109"/>
      <c r="D1592" s="109"/>
    </row>
    <row r="1593" spans="3:4" x14ac:dyDescent="0.25">
      <c r="C1593" s="109"/>
      <c r="D1593" s="109"/>
    </row>
    <row r="1594" spans="3:4" x14ac:dyDescent="0.25">
      <c r="C1594" s="109"/>
      <c r="D1594" s="109"/>
    </row>
    <row r="1595" spans="3:4" x14ac:dyDescent="0.25">
      <c r="C1595" s="109"/>
      <c r="D1595" s="109"/>
    </row>
    <row r="1596" spans="3:4" x14ac:dyDescent="0.25">
      <c r="C1596" s="109"/>
      <c r="D1596" s="109"/>
    </row>
    <row r="1597" spans="3:4" x14ac:dyDescent="0.25">
      <c r="C1597" s="109"/>
      <c r="D1597" s="109"/>
    </row>
    <row r="1598" spans="3:4" x14ac:dyDescent="0.25">
      <c r="C1598" s="109"/>
      <c r="D1598" s="109"/>
    </row>
    <row r="1599" spans="3:4" x14ac:dyDescent="0.25">
      <c r="C1599" s="109"/>
      <c r="D1599" s="109"/>
    </row>
    <row r="1600" spans="3:4" x14ac:dyDescent="0.25">
      <c r="C1600" s="109"/>
      <c r="D1600" s="109"/>
    </row>
    <row r="1601" spans="3:4" x14ac:dyDescent="0.25">
      <c r="C1601" s="109"/>
      <c r="D1601" s="109"/>
    </row>
    <row r="1602" spans="3:4" x14ac:dyDescent="0.25">
      <c r="C1602" s="109"/>
      <c r="D1602" s="109"/>
    </row>
    <row r="1603" spans="3:4" x14ac:dyDescent="0.25">
      <c r="C1603" s="109"/>
      <c r="D1603" s="109"/>
    </row>
    <row r="1604" spans="3:4" x14ac:dyDescent="0.25">
      <c r="C1604" s="109"/>
      <c r="D1604" s="109"/>
    </row>
    <row r="1605" spans="3:4" x14ac:dyDescent="0.25">
      <c r="C1605" s="109"/>
      <c r="D1605" s="109"/>
    </row>
    <row r="1606" spans="3:4" x14ac:dyDescent="0.25">
      <c r="C1606" s="109"/>
      <c r="D1606" s="109"/>
    </row>
    <row r="1607" spans="3:4" x14ac:dyDescent="0.25">
      <c r="C1607" s="109"/>
      <c r="D1607" s="109"/>
    </row>
    <row r="1608" spans="3:4" x14ac:dyDescent="0.25">
      <c r="C1608" s="109"/>
      <c r="D1608" s="109"/>
    </row>
    <row r="1609" spans="3:4" x14ac:dyDescent="0.25">
      <c r="C1609" s="109"/>
      <c r="D1609" s="109"/>
    </row>
    <row r="1610" spans="3:4" x14ac:dyDescent="0.25">
      <c r="C1610" s="109"/>
      <c r="D1610" s="109"/>
    </row>
    <row r="1611" spans="3:4" x14ac:dyDescent="0.25">
      <c r="C1611" s="109"/>
      <c r="D1611" s="109"/>
    </row>
    <row r="1612" spans="3:4" x14ac:dyDescent="0.25">
      <c r="C1612" s="109"/>
      <c r="D1612" s="109"/>
    </row>
    <row r="1613" spans="3:4" x14ac:dyDescent="0.25">
      <c r="C1613" s="109"/>
      <c r="D1613" s="109"/>
    </row>
    <row r="1614" spans="3:4" x14ac:dyDescent="0.25">
      <c r="C1614" s="109"/>
      <c r="D1614" s="109"/>
    </row>
    <row r="1615" spans="3:4" x14ac:dyDescent="0.25">
      <c r="C1615" s="109"/>
      <c r="D1615" s="109"/>
    </row>
    <row r="1616" spans="3:4" x14ac:dyDescent="0.25">
      <c r="C1616" s="109"/>
      <c r="D1616" s="109"/>
    </row>
    <row r="1617" spans="3:4" x14ac:dyDescent="0.25">
      <c r="C1617" s="109"/>
      <c r="D1617" s="109"/>
    </row>
    <row r="1618" spans="3:4" x14ac:dyDescent="0.25">
      <c r="C1618" s="109"/>
      <c r="D1618" s="109"/>
    </row>
    <row r="1619" spans="3:4" x14ac:dyDescent="0.25">
      <c r="C1619" s="109"/>
      <c r="D1619" s="109"/>
    </row>
    <row r="1620" spans="3:4" x14ac:dyDescent="0.25">
      <c r="C1620" s="109"/>
      <c r="D1620" s="109"/>
    </row>
    <row r="1621" spans="3:4" x14ac:dyDescent="0.25">
      <c r="C1621" s="109"/>
      <c r="D1621" s="109"/>
    </row>
    <row r="1622" spans="3:4" x14ac:dyDescent="0.25">
      <c r="C1622" s="109"/>
      <c r="D1622" s="109"/>
    </row>
    <row r="1623" spans="3:4" x14ac:dyDescent="0.25">
      <c r="C1623" s="109"/>
      <c r="D1623" s="109"/>
    </row>
    <row r="1624" spans="3:4" x14ac:dyDescent="0.25">
      <c r="C1624" s="109"/>
      <c r="D1624" s="109"/>
    </row>
    <row r="1625" spans="3:4" x14ac:dyDescent="0.25">
      <c r="C1625" s="109"/>
      <c r="D1625" s="109"/>
    </row>
    <row r="1626" spans="3:4" x14ac:dyDescent="0.25">
      <c r="C1626" s="109"/>
      <c r="D1626" s="109"/>
    </row>
    <row r="1627" spans="3:4" x14ac:dyDescent="0.25">
      <c r="C1627" s="109"/>
      <c r="D1627" s="109"/>
    </row>
    <row r="1628" spans="3:4" x14ac:dyDescent="0.25">
      <c r="C1628" s="109"/>
      <c r="D1628" s="109"/>
    </row>
    <row r="1629" spans="3:4" x14ac:dyDescent="0.25">
      <c r="C1629" s="109"/>
      <c r="D1629" s="109"/>
    </row>
    <row r="1630" spans="3:4" x14ac:dyDescent="0.25">
      <c r="C1630" s="109"/>
      <c r="D1630" s="109"/>
    </row>
    <row r="1631" spans="3:4" x14ac:dyDescent="0.25">
      <c r="C1631" s="109"/>
      <c r="D1631" s="109"/>
    </row>
    <row r="1632" spans="3:4" x14ac:dyDescent="0.25">
      <c r="C1632" s="109"/>
      <c r="D1632" s="109"/>
    </row>
    <row r="1633" spans="3:4" x14ac:dyDescent="0.25">
      <c r="C1633" s="109"/>
      <c r="D1633" s="109"/>
    </row>
    <row r="1634" spans="3:4" x14ac:dyDescent="0.25">
      <c r="C1634" s="109"/>
      <c r="D1634" s="109"/>
    </row>
    <row r="1635" spans="3:4" x14ac:dyDescent="0.25">
      <c r="C1635" s="109"/>
      <c r="D1635" s="109"/>
    </row>
    <row r="1636" spans="3:4" x14ac:dyDescent="0.25">
      <c r="C1636" s="109"/>
      <c r="D1636" s="109"/>
    </row>
    <row r="1637" spans="3:4" x14ac:dyDescent="0.25">
      <c r="C1637" s="109"/>
      <c r="D1637" s="109"/>
    </row>
    <row r="1638" spans="3:4" x14ac:dyDescent="0.25">
      <c r="C1638" s="109"/>
      <c r="D1638" s="109"/>
    </row>
    <row r="1639" spans="3:4" x14ac:dyDescent="0.25">
      <c r="C1639" s="109"/>
      <c r="D1639" s="109"/>
    </row>
    <row r="1640" spans="3:4" x14ac:dyDescent="0.25">
      <c r="C1640" s="109"/>
      <c r="D1640" s="109"/>
    </row>
    <row r="1641" spans="3:4" x14ac:dyDescent="0.25">
      <c r="C1641" s="109"/>
      <c r="D1641" s="109"/>
    </row>
    <row r="1642" spans="3:4" x14ac:dyDescent="0.25">
      <c r="C1642" s="109"/>
      <c r="D1642" s="109"/>
    </row>
    <row r="1643" spans="3:4" x14ac:dyDescent="0.25">
      <c r="C1643" s="109"/>
      <c r="D1643" s="109"/>
    </row>
    <row r="1644" spans="3:4" x14ac:dyDescent="0.25">
      <c r="C1644" s="109"/>
      <c r="D1644" s="109"/>
    </row>
    <row r="1645" spans="3:4" x14ac:dyDescent="0.25">
      <c r="C1645" s="109"/>
      <c r="D1645" s="109"/>
    </row>
    <row r="1646" spans="3:4" x14ac:dyDescent="0.25">
      <c r="C1646" s="109"/>
      <c r="D1646" s="109"/>
    </row>
    <row r="1647" spans="3:4" x14ac:dyDescent="0.25">
      <c r="C1647" s="109"/>
      <c r="D1647" s="109"/>
    </row>
    <row r="1648" spans="3:4" x14ac:dyDescent="0.25">
      <c r="C1648" s="109"/>
      <c r="D1648" s="109"/>
    </row>
    <row r="1649" spans="3:4" x14ac:dyDescent="0.25">
      <c r="C1649" s="109"/>
      <c r="D1649" s="109"/>
    </row>
    <row r="1650" spans="3:4" x14ac:dyDescent="0.25">
      <c r="C1650" s="109"/>
      <c r="D1650" s="109"/>
    </row>
    <row r="1651" spans="3:4" x14ac:dyDescent="0.25">
      <c r="C1651" s="109"/>
      <c r="D1651" s="109"/>
    </row>
    <row r="1652" spans="3:4" x14ac:dyDescent="0.25">
      <c r="C1652" s="109"/>
      <c r="D1652" s="109"/>
    </row>
    <row r="1653" spans="3:4" x14ac:dyDescent="0.25">
      <c r="C1653" s="109"/>
      <c r="D1653" s="109"/>
    </row>
    <row r="1654" spans="3:4" x14ac:dyDescent="0.25">
      <c r="C1654" s="109"/>
      <c r="D1654" s="109"/>
    </row>
    <row r="1655" spans="3:4" x14ac:dyDescent="0.25">
      <c r="C1655" s="109"/>
      <c r="D1655" s="109"/>
    </row>
    <row r="1656" spans="3:4" x14ac:dyDescent="0.25">
      <c r="C1656" s="109"/>
      <c r="D1656" s="109"/>
    </row>
    <row r="1657" spans="3:4" x14ac:dyDescent="0.25">
      <c r="C1657" s="109"/>
      <c r="D1657" s="109"/>
    </row>
    <row r="1658" spans="3:4" x14ac:dyDescent="0.25">
      <c r="C1658" s="109"/>
      <c r="D1658" s="109"/>
    </row>
    <row r="1659" spans="3:4" x14ac:dyDescent="0.25">
      <c r="C1659" s="109"/>
      <c r="D1659" s="109"/>
    </row>
    <row r="1660" spans="3:4" x14ac:dyDescent="0.25">
      <c r="C1660" s="109"/>
      <c r="D1660" s="109"/>
    </row>
    <row r="1661" spans="3:4" x14ac:dyDescent="0.25">
      <c r="C1661" s="109"/>
      <c r="D1661" s="109"/>
    </row>
    <row r="1662" spans="3:4" x14ac:dyDescent="0.25">
      <c r="C1662" s="109"/>
      <c r="D1662" s="109"/>
    </row>
    <row r="1663" spans="3:4" x14ac:dyDescent="0.25">
      <c r="C1663" s="109"/>
      <c r="D1663" s="109"/>
    </row>
    <row r="1664" spans="3:4" x14ac:dyDescent="0.25">
      <c r="C1664" s="109"/>
      <c r="D1664" s="109"/>
    </row>
    <row r="1665" spans="3:4" x14ac:dyDescent="0.25">
      <c r="C1665" s="109"/>
      <c r="D1665" s="109"/>
    </row>
    <row r="1666" spans="3:4" x14ac:dyDescent="0.25">
      <c r="C1666" s="109"/>
      <c r="D1666" s="109"/>
    </row>
    <row r="1667" spans="3:4" x14ac:dyDescent="0.25">
      <c r="C1667" s="109"/>
      <c r="D1667" s="109"/>
    </row>
    <row r="1668" spans="3:4" x14ac:dyDescent="0.25">
      <c r="C1668" s="109"/>
      <c r="D1668" s="109"/>
    </row>
    <row r="1669" spans="3:4" x14ac:dyDescent="0.25">
      <c r="C1669" s="109"/>
      <c r="D1669" s="109"/>
    </row>
    <row r="1670" spans="3:4" x14ac:dyDescent="0.25">
      <c r="C1670" s="109"/>
      <c r="D1670" s="109"/>
    </row>
    <row r="1671" spans="3:4" x14ac:dyDescent="0.25">
      <c r="C1671" s="109"/>
      <c r="D1671" s="109"/>
    </row>
    <row r="1672" spans="3:4" x14ac:dyDescent="0.25">
      <c r="C1672" s="109"/>
      <c r="D1672" s="109"/>
    </row>
    <row r="1673" spans="3:4" x14ac:dyDescent="0.25">
      <c r="C1673" s="109"/>
      <c r="D1673" s="109"/>
    </row>
    <row r="1674" spans="3:4" x14ac:dyDescent="0.25">
      <c r="C1674" s="109"/>
      <c r="D1674" s="109"/>
    </row>
    <row r="1675" spans="3:4" x14ac:dyDescent="0.25">
      <c r="C1675" s="109"/>
      <c r="D1675" s="109"/>
    </row>
    <row r="1676" spans="3:4" x14ac:dyDescent="0.25">
      <c r="C1676" s="109"/>
      <c r="D1676" s="109"/>
    </row>
    <row r="1677" spans="3:4" x14ac:dyDescent="0.25">
      <c r="C1677" s="109"/>
      <c r="D1677" s="109"/>
    </row>
    <row r="1678" spans="3:4" x14ac:dyDescent="0.25">
      <c r="C1678" s="109"/>
      <c r="D1678" s="109"/>
    </row>
    <row r="1679" spans="3:4" x14ac:dyDescent="0.25">
      <c r="C1679" s="109"/>
      <c r="D1679" s="109"/>
    </row>
    <row r="1680" spans="3:4" x14ac:dyDescent="0.25">
      <c r="C1680" s="109"/>
      <c r="D1680" s="109"/>
    </row>
    <row r="1681" spans="3:4" x14ac:dyDescent="0.25">
      <c r="C1681" s="109"/>
      <c r="D1681" s="109"/>
    </row>
    <row r="1682" spans="3:4" x14ac:dyDescent="0.25">
      <c r="C1682" s="109"/>
      <c r="D1682" s="109"/>
    </row>
    <row r="1683" spans="3:4" x14ac:dyDescent="0.25">
      <c r="C1683" s="109"/>
      <c r="D1683" s="109"/>
    </row>
    <row r="1684" spans="3:4" x14ac:dyDescent="0.25">
      <c r="C1684" s="109"/>
      <c r="D1684" s="109"/>
    </row>
    <row r="1685" spans="3:4" x14ac:dyDescent="0.25">
      <c r="C1685" s="109"/>
      <c r="D1685" s="109"/>
    </row>
    <row r="1686" spans="3:4" x14ac:dyDescent="0.25">
      <c r="C1686" s="109"/>
      <c r="D1686" s="109"/>
    </row>
    <row r="1687" spans="3:4" x14ac:dyDescent="0.25">
      <c r="C1687" s="109"/>
      <c r="D1687" s="109"/>
    </row>
    <row r="1688" spans="3:4" x14ac:dyDescent="0.25">
      <c r="C1688" s="109"/>
      <c r="D1688" s="109"/>
    </row>
    <row r="1689" spans="3:4" x14ac:dyDescent="0.25">
      <c r="C1689" s="109"/>
      <c r="D1689" s="109"/>
    </row>
    <row r="1690" spans="3:4" x14ac:dyDescent="0.25">
      <c r="C1690" s="109"/>
      <c r="D1690" s="109"/>
    </row>
    <row r="1691" spans="3:4" x14ac:dyDescent="0.25">
      <c r="C1691" s="109"/>
      <c r="D1691" s="109"/>
    </row>
    <row r="1692" spans="3:4" x14ac:dyDescent="0.25">
      <c r="C1692" s="109"/>
      <c r="D1692" s="109"/>
    </row>
    <row r="1693" spans="3:4" x14ac:dyDescent="0.25">
      <c r="C1693" s="109"/>
      <c r="D1693" s="109"/>
    </row>
    <row r="1694" spans="3:4" x14ac:dyDescent="0.25">
      <c r="C1694" s="109"/>
      <c r="D1694" s="109"/>
    </row>
    <row r="1695" spans="3:4" x14ac:dyDescent="0.25">
      <c r="C1695" s="109"/>
      <c r="D1695" s="109"/>
    </row>
    <row r="1696" spans="3:4" x14ac:dyDescent="0.25">
      <c r="C1696" s="109"/>
      <c r="D1696" s="109"/>
    </row>
    <row r="1697" spans="3:4" x14ac:dyDescent="0.25">
      <c r="C1697" s="109"/>
      <c r="D1697" s="109"/>
    </row>
    <row r="1698" spans="3:4" x14ac:dyDescent="0.25">
      <c r="C1698" s="109"/>
      <c r="D1698" s="109"/>
    </row>
    <row r="1699" spans="3:4" x14ac:dyDescent="0.25">
      <c r="C1699" s="109"/>
      <c r="D1699" s="109"/>
    </row>
    <row r="1700" spans="3:4" x14ac:dyDescent="0.25">
      <c r="C1700" s="109"/>
      <c r="D1700" s="109"/>
    </row>
    <row r="1701" spans="3:4" x14ac:dyDescent="0.25">
      <c r="C1701" s="109"/>
      <c r="D1701" s="109"/>
    </row>
    <row r="1702" spans="3:4" x14ac:dyDescent="0.25">
      <c r="C1702" s="109"/>
      <c r="D1702" s="109"/>
    </row>
    <row r="1703" spans="3:4" x14ac:dyDescent="0.25">
      <c r="C1703" s="109"/>
      <c r="D1703" s="109"/>
    </row>
    <row r="1704" spans="3:4" x14ac:dyDescent="0.25">
      <c r="C1704" s="109"/>
      <c r="D1704" s="109"/>
    </row>
    <row r="1705" spans="3:4" x14ac:dyDescent="0.25">
      <c r="C1705" s="109"/>
      <c r="D1705" s="109"/>
    </row>
    <row r="1706" spans="3:4" x14ac:dyDescent="0.25">
      <c r="C1706" s="109"/>
      <c r="D1706" s="109"/>
    </row>
    <row r="1707" spans="3:4" x14ac:dyDescent="0.25">
      <c r="C1707" s="109"/>
      <c r="D1707" s="109"/>
    </row>
    <row r="1708" spans="3:4" x14ac:dyDescent="0.25">
      <c r="C1708" s="109"/>
      <c r="D1708" s="109"/>
    </row>
    <row r="1709" spans="3:4" x14ac:dyDescent="0.25">
      <c r="C1709" s="109"/>
      <c r="D1709" s="109"/>
    </row>
    <row r="1710" spans="3:4" x14ac:dyDescent="0.25">
      <c r="C1710" s="109"/>
      <c r="D1710" s="109"/>
    </row>
    <row r="1711" spans="3:4" x14ac:dyDescent="0.25">
      <c r="C1711" s="109"/>
      <c r="D1711" s="109"/>
    </row>
    <row r="1712" spans="3:4" x14ac:dyDescent="0.25">
      <c r="C1712" s="109"/>
      <c r="D1712" s="109"/>
    </row>
    <row r="1713" spans="3:4" x14ac:dyDescent="0.25">
      <c r="C1713" s="109"/>
      <c r="D1713" s="109"/>
    </row>
    <row r="1714" spans="3:4" x14ac:dyDescent="0.25">
      <c r="C1714" s="109"/>
      <c r="D1714" s="109"/>
    </row>
    <row r="1715" spans="3:4" x14ac:dyDescent="0.25">
      <c r="C1715" s="109"/>
      <c r="D1715" s="109"/>
    </row>
    <row r="1716" spans="3:4" x14ac:dyDescent="0.25">
      <c r="C1716" s="109"/>
      <c r="D1716" s="109"/>
    </row>
    <row r="1717" spans="3:4" x14ac:dyDescent="0.25">
      <c r="C1717" s="109"/>
      <c r="D1717" s="109"/>
    </row>
    <row r="1718" spans="3:4" x14ac:dyDescent="0.25">
      <c r="C1718" s="109"/>
      <c r="D1718" s="109"/>
    </row>
    <row r="1719" spans="3:4" x14ac:dyDescent="0.25">
      <c r="C1719" s="109"/>
      <c r="D1719" s="109"/>
    </row>
    <row r="1720" spans="3:4" x14ac:dyDescent="0.25">
      <c r="C1720" s="109"/>
      <c r="D1720" s="109"/>
    </row>
    <row r="1721" spans="3:4" x14ac:dyDescent="0.25">
      <c r="C1721" s="109"/>
      <c r="D1721" s="109"/>
    </row>
    <row r="1722" spans="3:4" x14ac:dyDescent="0.25">
      <c r="C1722" s="109"/>
      <c r="D1722" s="109"/>
    </row>
    <row r="1723" spans="3:4" x14ac:dyDescent="0.25">
      <c r="C1723" s="109"/>
      <c r="D1723" s="109"/>
    </row>
    <row r="1724" spans="3:4" x14ac:dyDescent="0.25">
      <c r="C1724" s="109"/>
      <c r="D1724" s="109"/>
    </row>
    <row r="1725" spans="3:4" x14ac:dyDescent="0.25">
      <c r="C1725" s="109"/>
      <c r="D1725" s="109"/>
    </row>
    <row r="1726" spans="3:4" x14ac:dyDescent="0.25">
      <c r="C1726" s="109"/>
      <c r="D1726" s="109"/>
    </row>
    <row r="1727" spans="3:4" x14ac:dyDescent="0.25">
      <c r="C1727" s="109"/>
      <c r="D1727" s="109"/>
    </row>
    <row r="1728" spans="3:4" x14ac:dyDescent="0.25">
      <c r="C1728" s="109"/>
      <c r="D1728" s="109"/>
    </row>
    <row r="1729" spans="3:4" x14ac:dyDescent="0.25">
      <c r="C1729" s="109"/>
      <c r="D1729" s="109"/>
    </row>
    <row r="1730" spans="3:4" x14ac:dyDescent="0.25">
      <c r="C1730" s="109"/>
      <c r="D1730" s="109"/>
    </row>
    <row r="1731" spans="3:4" x14ac:dyDescent="0.25">
      <c r="C1731" s="109"/>
      <c r="D1731" s="109"/>
    </row>
    <row r="1732" spans="3:4" x14ac:dyDescent="0.25">
      <c r="C1732" s="109"/>
      <c r="D1732" s="109"/>
    </row>
    <row r="1733" spans="3:4" x14ac:dyDescent="0.25">
      <c r="C1733" s="109"/>
      <c r="D1733" s="109"/>
    </row>
    <row r="1734" spans="3:4" x14ac:dyDescent="0.25">
      <c r="C1734" s="109"/>
      <c r="D1734" s="109"/>
    </row>
    <row r="1735" spans="3:4" x14ac:dyDescent="0.25">
      <c r="C1735" s="109"/>
      <c r="D1735" s="109"/>
    </row>
    <row r="1736" spans="3:4" x14ac:dyDescent="0.25">
      <c r="C1736" s="109"/>
      <c r="D1736" s="109"/>
    </row>
    <row r="1737" spans="3:4" x14ac:dyDescent="0.25">
      <c r="C1737" s="109"/>
      <c r="D1737" s="109"/>
    </row>
    <row r="1738" spans="3:4" x14ac:dyDescent="0.25">
      <c r="C1738" s="109"/>
      <c r="D1738" s="109"/>
    </row>
    <row r="1739" spans="3:4" x14ac:dyDescent="0.25">
      <c r="C1739" s="109"/>
      <c r="D1739" s="109"/>
    </row>
    <row r="1740" spans="3:4" x14ac:dyDescent="0.25">
      <c r="C1740" s="109"/>
      <c r="D1740" s="109"/>
    </row>
    <row r="1741" spans="3:4" x14ac:dyDescent="0.25">
      <c r="C1741" s="109"/>
      <c r="D1741" s="109"/>
    </row>
    <row r="1742" spans="3:4" x14ac:dyDescent="0.25">
      <c r="C1742" s="109"/>
      <c r="D1742" s="109"/>
    </row>
    <row r="1743" spans="3:4" x14ac:dyDescent="0.25">
      <c r="C1743" s="109"/>
      <c r="D1743" s="109"/>
    </row>
    <row r="1744" spans="3:4" x14ac:dyDescent="0.25">
      <c r="C1744" s="109"/>
      <c r="D1744" s="109"/>
    </row>
    <row r="1745" spans="3:4" x14ac:dyDescent="0.25">
      <c r="C1745" s="109"/>
      <c r="D1745" s="109"/>
    </row>
    <row r="1746" spans="3:4" x14ac:dyDescent="0.25">
      <c r="C1746" s="109"/>
      <c r="D1746" s="109"/>
    </row>
    <row r="1747" spans="3:4" x14ac:dyDescent="0.25">
      <c r="C1747" s="109"/>
      <c r="D1747" s="109"/>
    </row>
    <row r="1748" spans="3:4" x14ac:dyDescent="0.25">
      <c r="C1748" s="109"/>
      <c r="D1748" s="109"/>
    </row>
    <row r="1749" spans="3:4" x14ac:dyDescent="0.25">
      <c r="C1749" s="109"/>
      <c r="D1749" s="109"/>
    </row>
    <row r="1750" spans="3:4" x14ac:dyDescent="0.25">
      <c r="C1750" s="109"/>
      <c r="D1750" s="109"/>
    </row>
    <row r="1751" spans="3:4" x14ac:dyDescent="0.25">
      <c r="C1751" s="109"/>
      <c r="D1751" s="109"/>
    </row>
    <row r="1752" spans="3:4" x14ac:dyDescent="0.25">
      <c r="C1752" s="109"/>
      <c r="D1752" s="109"/>
    </row>
    <row r="1753" spans="3:4" x14ac:dyDescent="0.25">
      <c r="C1753" s="109"/>
      <c r="D1753" s="109"/>
    </row>
    <row r="1754" spans="3:4" x14ac:dyDescent="0.25">
      <c r="C1754" s="109"/>
      <c r="D1754" s="109"/>
    </row>
    <row r="1755" spans="3:4" x14ac:dyDescent="0.25">
      <c r="C1755" s="109"/>
      <c r="D1755" s="109"/>
    </row>
    <row r="1756" spans="3:4" x14ac:dyDescent="0.25">
      <c r="C1756" s="109"/>
      <c r="D1756" s="109"/>
    </row>
    <row r="1757" spans="3:4" x14ac:dyDescent="0.25">
      <c r="C1757" s="109"/>
      <c r="D1757" s="109"/>
    </row>
    <row r="1758" spans="3:4" x14ac:dyDescent="0.25">
      <c r="C1758" s="109"/>
      <c r="D1758" s="109"/>
    </row>
    <row r="1759" spans="3:4" x14ac:dyDescent="0.25">
      <c r="C1759" s="109"/>
      <c r="D1759" s="109"/>
    </row>
    <row r="1760" spans="3:4" x14ac:dyDescent="0.25">
      <c r="C1760" s="109"/>
      <c r="D1760" s="109"/>
    </row>
    <row r="1761" spans="3:4" x14ac:dyDescent="0.25">
      <c r="C1761" s="109"/>
      <c r="D1761" s="109"/>
    </row>
    <row r="1762" spans="3:4" x14ac:dyDescent="0.25">
      <c r="C1762" s="109"/>
      <c r="D1762" s="109"/>
    </row>
    <row r="1763" spans="3:4" x14ac:dyDescent="0.25">
      <c r="C1763" s="109"/>
      <c r="D1763" s="109"/>
    </row>
    <row r="1764" spans="3:4" x14ac:dyDescent="0.25">
      <c r="C1764" s="109"/>
      <c r="D1764" s="109"/>
    </row>
    <row r="1765" spans="3:4" x14ac:dyDescent="0.25">
      <c r="C1765" s="109"/>
      <c r="D1765" s="109"/>
    </row>
    <row r="1766" spans="3:4" x14ac:dyDescent="0.25">
      <c r="C1766" s="109"/>
      <c r="D1766" s="109"/>
    </row>
    <row r="1767" spans="3:4" x14ac:dyDescent="0.25">
      <c r="C1767" s="109"/>
      <c r="D1767" s="109"/>
    </row>
    <row r="1768" spans="3:4" x14ac:dyDescent="0.25">
      <c r="C1768" s="109"/>
      <c r="D1768" s="109"/>
    </row>
    <row r="1769" spans="3:4" x14ac:dyDescent="0.25">
      <c r="C1769" s="109"/>
      <c r="D1769" s="109"/>
    </row>
    <row r="1770" spans="3:4" x14ac:dyDescent="0.25">
      <c r="C1770" s="109"/>
      <c r="D1770" s="109"/>
    </row>
    <row r="1771" spans="3:4" x14ac:dyDescent="0.25">
      <c r="C1771" s="109"/>
      <c r="D1771" s="109"/>
    </row>
    <row r="1772" spans="3:4" x14ac:dyDescent="0.25">
      <c r="C1772" s="109"/>
      <c r="D1772" s="109"/>
    </row>
    <row r="1773" spans="3:4" x14ac:dyDescent="0.25">
      <c r="C1773" s="109"/>
      <c r="D1773" s="109"/>
    </row>
    <row r="1774" spans="3:4" x14ac:dyDescent="0.25">
      <c r="C1774" s="109"/>
      <c r="D1774" s="109"/>
    </row>
    <row r="1775" spans="3:4" x14ac:dyDescent="0.25">
      <c r="C1775" s="109"/>
      <c r="D1775" s="109"/>
    </row>
    <row r="1776" spans="3:4" x14ac:dyDescent="0.25">
      <c r="C1776" s="109"/>
      <c r="D1776" s="109"/>
    </row>
    <row r="1777" spans="3:4" x14ac:dyDescent="0.25">
      <c r="C1777" s="109"/>
      <c r="D1777" s="109"/>
    </row>
    <row r="1778" spans="3:4" x14ac:dyDescent="0.25">
      <c r="C1778" s="109"/>
      <c r="D1778" s="109"/>
    </row>
    <row r="1779" spans="3:4" x14ac:dyDescent="0.25">
      <c r="C1779" s="109"/>
      <c r="D1779" s="109"/>
    </row>
    <row r="1780" spans="3:4" x14ac:dyDescent="0.25">
      <c r="C1780" s="109"/>
      <c r="D1780" s="109"/>
    </row>
    <row r="1781" spans="3:4" x14ac:dyDescent="0.25">
      <c r="C1781" s="109"/>
      <c r="D1781" s="109"/>
    </row>
    <row r="1782" spans="3:4" x14ac:dyDescent="0.25">
      <c r="C1782" s="109"/>
      <c r="D1782" s="109"/>
    </row>
    <row r="1783" spans="3:4" x14ac:dyDescent="0.25">
      <c r="C1783" s="109"/>
      <c r="D1783" s="109"/>
    </row>
    <row r="1784" spans="3:4" x14ac:dyDescent="0.25">
      <c r="C1784" s="109"/>
      <c r="D1784" s="109"/>
    </row>
    <row r="1785" spans="3:4" x14ac:dyDescent="0.25">
      <c r="C1785" s="109"/>
      <c r="D1785" s="109"/>
    </row>
    <row r="1786" spans="3:4" x14ac:dyDescent="0.25">
      <c r="C1786" s="109"/>
      <c r="D1786" s="109"/>
    </row>
    <row r="1787" spans="3:4" x14ac:dyDescent="0.25">
      <c r="C1787" s="109"/>
      <c r="D1787" s="109"/>
    </row>
    <row r="1788" spans="3:4" x14ac:dyDescent="0.25">
      <c r="C1788" s="109"/>
      <c r="D1788" s="109"/>
    </row>
    <row r="1789" spans="3:4" x14ac:dyDescent="0.25">
      <c r="C1789" s="109"/>
      <c r="D1789" s="109"/>
    </row>
    <row r="1790" spans="3:4" x14ac:dyDescent="0.25">
      <c r="C1790" s="109"/>
      <c r="D1790" s="109"/>
    </row>
    <row r="1791" spans="3:4" x14ac:dyDescent="0.25">
      <c r="C1791" s="109"/>
      <c r="D1791" s="109"/>
    </row>
    <row r="1792" spans="3:4" x14ac:dyDescent="0.25">
      <c r="C1792" s="109"/>
      <c r="D1792" s="109"/>
    </row>
    <row r="1793" spans="3:4" x14ac:dyDescent="0.25">
      <c r="C1793" s="109"/>
      <c r="D1793" s="109"/>
    </row>
    <row r="1794" spans="3:4" x14ac:dyDescent="0.25">
      <c r="C1794" s="109"/>
      <c r="D1794" s="109"/>
    </row>
    <row r="1795" spans="3:4" x14ac:dyDescent="0.25">
      <c r="C1795" s="109"/>
      <c r="D1795" s="109"/>
    </row>
    <row r="1796" spans="3:4" x14ac:dyDescent="0.25">
      <c r="C1796" s="109"/>
      <c r="D1796" s="109"/>
    </row>
    <row r="1797" spans="3:4" x14ac:dyDescent="0.25">
      <c r="C1797" s="109"/>
      <c r="D1797" s="109"/>
    </row>
    <row r="1798" spans="3:4" x14ac:dyDescent="0.25">
      <c r="C1798" s="109"/>
      <c r="D1798" s="109"/>
    </row>
    <row r="1799" spans="3:4" x14ac:dyDescent="0.25">
      <c r="C1799" s="109"/>
      <c r="D1799" s="109"/>
    </row>
    <row r="1800" spans="3:4" x14ac:dyDescent="0.25">
      <c r="C1800" s="109"/>
      <c r="D1800" s="109"/>
    </row>
    <row r="1801" spans="3:4" x14ac:dyDescent="0.25">
      <c r="C1801" s="109"/>
      <c r="D1801" s="109"/>
    </row>
    <row r="1802" spans="3:4" x14ac:dyDescent="0.25">
      <c r="C1802" s="109"/>
      <c r="D1802" s="109"/>
    </row>
    <row r="1803" spans="3:4" x14ac:dyDescent="0.25">
      <c r="C1803" s="109"/>
      <c r="D1803" s="109"/>
    </row>
    <row r="1804" spans="3:4" x14ac:dyDescent="0.25">
      <c r="C1804" s="109"/>
      <c r="D1804" s="109"/>
    </row>
    <row r="1805" spans="3:4" x14ac:dyDescent="0.25">
      <c r="C1805" s="109"/>
      <c r="D1805" s="109"/>
    </row>
    <row r="1806" spans="3:4" x14ac:dyDescent="0.25">
      <c r="C1806" s="109"/>
      <c r="D1806" s="109"/>
    </row>
    <row r="1807" spans="3:4" x14ac:dyDescent="0.25">
      <c r="C1807" s="109"/>
      <c r="D1807" s="109"/>
    </row>
    <row r="1808" spans="3:4" x14ac:dyDescent="0.25">
      <c r="C1808" s="109"/>
      <c r="D1808" s="109"/>
    </row>
    <row r="1809" spans="3:4" x14ac:dyDescent="0.25">
      <c r="C1809" s="109"/>
      <c r="D1809" s="109"/>
    </row>
    <row r="1810" spans="3:4" x14ac:dyDescent="0.25">
      <c r="C1810" s="109"/>
      <c r="D1810" s="109"/>
    </row>
    <row r="1811" spans="3:4" x14ac:dyDescent="0.25">
      <c r="C1811" s="109"/>
      <c r="D1811" s="109"/>
    </row>
    <row r="1812" spans="3:4" x14ac:dyDescent="0.25">
      <c r="C1812" s="109"/>
      <c r="D1812" s="109"/>
    </row>
    <row r="1813" spans="3:4" x14ac:dyDescent="0.25">
      <c r="C1813" s="109"/>
      <c r="D1813" s="109"/>
    </row>
    <row r="1814" spans="3:4" x14ac:dyDescent="0.25">
      <c r="C1814" s="109"/>
      <c r="D1814" s="109"/>
    </row>
    <row r="1815" spans="3:4" x14ac:dyDescent="0.25">
      <c r="C1815" s="109"/>
      <c r="D1815" s="109"/>
    </row>
    <row r="1816" spans="3:4" x14ac:dyDescent="0.25">
      <c r="C1816" s="109"/>
      <c r="D1816" s="109"/>
    </row>
    <row r="1817" spans="3:4" x14ac:dyDescent="0.25">
      <c r="C1817" s="109"/>
      <c r="D1817" s="109"/>
    </row>
    <row r="1818" spans="3:4" x14ac:dyDescent="0.25">
      <c r="C1818" s="109"/>
      <c r="D1818" s="109"/>
    </row>
    <row r="1819" spans="3:4" x14ac:dyDescent="0.25">
      <c r="C1819" s="109"/>
      <c r="D1819" s="109"/>
    </row>
    <row r="1820" spans="3:4" x14ac:dyDescent="0.25">
      <c r="C1820" s="109"/>
      <c r="D1820" s="109"/>
    </row>
    <row r="1821" spans="3:4" x14ac:dyDescent="0.25">
      <c r="C1821" s="109"/>
      <c r="D1821" s="109"/>
    </row>
    <row r="1822" spans="3:4" x14ac:dyDescent="0.25">
      <c r="C1822" s="109"/>
      <c r="D1822" s="109"/>
    </row>
    <row r="1823" spans="3:4" x14ac:dyDescent="0.25">
      <c r="C1823" s="109"/>
      <c r="D1823" s="109"/>
    </row>
    <row r="1824" spans="3:4" x14ac:dyDescent="0.25">
      <c r="C1824" s="109"/>
      <c r="D1824" s="109"/>
    </row>
    <row r="1825" spans="3:4" x14ac:dyDescent="0.25">
      <c r="C1825" s="109"/>
      <c r="D1825" s="109"/>
    </row>
    <row r="1826" spans="3:4" x14ac:dyDescent="0.25">
      <c r="C1826" s="109"/>
      <c r="D1826" s="109"/>
    </row>
    <row r="1827" spans="3:4" x14ac:dyDescent="0.25">
      <c r="C1827" s="109"/>
      <c r="D1827" s="109"/>
    </row>
    <row r="1828" spans="3:4" x14ac:dyDescent="0.25">
      <c r="C1828" s="109"/>
      <c r="D1828" s="109"/>
    </row>
    <row r="1829" spans="3:4" x14ac:dyDescent="0.25">
      <c r="C1829" s="109"/>
      <c r="D1829" s="109"/>
    </row>
    <row r="1830" spans="3:4" x14ac:dyDescent="0.25">
      <c r="C1830" s="109"/>
      <c r="D1830" s="109"/>
    </row>
    <row r="1831" spans="3:4" x14ac:dyDescent="0.25">
      <c r="C1831" s="109"/>
      <c r="D1831" s="109"/>
    </row>
    <row r="1832" spans="3:4" x14ac:dyDescent="0.25">
      <c r="C1832" s="109"/>
      <c r="D1832" s="109"/>
    </row>
    <row r="1833" spans="3:4" x14ac:dyDescent="0.25">
      <c r="C1833" s="109"/>
      <c r="D1833" s="109"/>
    </row>
    <row r="1834" spans="3:4" x14ac:dyDescent="0.25">
      <c r="C1834" s="109"/>
      <c r="D1834" s="109"/>
    </row>
    <row r="1835" spans="3:4" x14ac:dyDescent="0.25">
      <c r="C1835" s="109"/>
      <c r="D1835" s="109"/>
    </row>
    <row r="1836" spans="3:4" x14ac:dyDescent="0.25">
      <c r="C1836" s="109"/>
      <c r="D1836" s="109"/>
    </row>
    <row r="1837" spans="3:4" x14ac:dyDescent="0.25">
      <c r="C1837" s="109"/>
      <c r="D1837" s="109"/>
    </row>
    <row r="1838" spans="3:4" x14ac:dyDescent="0.25">
      <c r="C1838" s="109"/>
      <c r="D1838" s="109"/>
    </row>
    <row r="1839" spans="3:4" x14ac:dyDescent="0.25">
      <c r="C1839" s="109"/>
      <c r="D1839" s="109"/>
    </row>
    <row r="1840" spans="3:4" x14ac:dyDescent="0.25">
      <c r="C1840" s="109"/>
      <c r="D1840" s="109"/>
    </row>
    <row r="1841" spans="3:4" x14ac:dyDescent="0.25">
      <c r="C1841" s="109"/>
      <c r="D1841" s="109"/>
    </row>
    <row r="1842" spans="3:4" x14ac:dyDescent="0.25">
      <c r="C1842" s="109"/>
      <c r="D1842" s="109"/>
    </row>
    <row r="1843" spans="3:4" x14ac:dyDescent="0.25">
      <c r="C1843" s="109"/>
      <c r="D1843" s="109"/>
    </row>
    <row r="1844" spans="3:4" x14ac:dyDescent="0.25">
      <c r="C1844" s="109"/>
      <c r="D1844" s="109"/>
    </row>
    <row r="1845" spans="3:4" x14ac:dyDescent="0.25">
      <c r="C1845" s="109"/>
      <c r="D1845" s="109"/>
    </row>
    <row r="1846" spans="3:4" x14ac:dyDescent="0.25">
      <c r="C1846" s="109"/>
      <c r="D1846" s="109"/>
    </row>
    <row r="1847" spans="3:4" x14ac:dyDescent="0.25">
      <c r="C1847" s="109"/>
      <c r="D1847" s="109"/>
    </row>
    <row r="1848" spans="3:4" x14ac:dyDescent="0.25">
      <c r="C1848" s="109"/>
      <c r="D1848" s="109"/>
    </row>
    <row r="1849" spans="3:4" x14ac:dyDescent="0.25">
      <c r="C1849" s="109"/>
      <c r="D1849" s="109"/>
    </row>
    <row r="1850" spans="3:4" x14ac:dyDescent="0.25">
      <c r="C1850" s="109"/>
      <c r="D1850" s="109"/>
    </row>
    <row r="1851" spans="3:4" x14ac:dyDescent="0.25">
      <c r="C1851" s="109"/>
      <c r="D1851" s="109"/>
    </row>
    <row r="1852" spans="3:4" x14ac:dyDescent="0.25">
      <c r="C1852" s="109"/>
      <c r="D1852" s="109"/>
    </row>
    <row r="1853" spans="3:4" x14ac:dyDescent="0.25">
      <c r="C1853" s="109"/>
      <c r="D1853" s="109"/>
    </row>
    <row r="1854" spans="3:4" x14ac:dyDescent="0.25">
      <c r="C1854" s="109"/>
      <c r="D1854" s="109"/>
    </row>
    <row r="1855" spans="3:4" x14ac:dyDescent="0.25">
      <c r="C1855" s="109"/>
      <c r="D1855" s="109"/>
    </row>
    <row r="1856" spans="3:4" x14ac:dyDescent="0.25">
      <c r="C1856" s="109"/>
      <c r="D1856" s="109"/>
    </row>
    <row r="1857" spans="3:4" x14ac:dyDescent="0.25">
      <c r="C1857" s="109"/>
      <c r="D1857" s="109"/>
    </row>
    <row r="1858" spans="3:4" x14ac:dyDescent="0.25">
      <c r="C1858" s="109"/>
      <c r="D1858" s="109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Sumário</vt:lpstr>
      <vt:lpstr>Ideias de teste</vt:lpstr>
      <vt:lpstr>Casos de teste</vt:lpstr>
      <vt:lpstr>Requisitos e RN</vt:lpstr>
      <vt:lpstr>Testes Regressivos</vt:lpstr>
      <vt:lpstr>Jira</vt:lpstr>
      <vt:lpstr>'Casos de teste'!Area_de_impressao</vt:lpstr>
      <vt:lpstr>'Ideias de teste'!Area_de_impressao</vt:lpstr>
      <vt:lpstr>'Casos de teste'!Titulos_de_impressao</vt:lpstr>
      <vt:lpstr>'Ideias de teste'!Titulos_de_impressao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MUNIZ FREIRE</dc:creator>
  <cp:lastModifiedBy>LUCIANA MUNIZ FREIRE</cp:lastModifiedBy>
  <cp:revision/>
  <cp:lastPrinted>2017-12-13T17:09:29Z</cp:lastPrinted>
  <dcterms:created xsi:type="dcterms:W3CDTF">2016-11-01T11:47:47Z</dcterms:created>
  <dcterms:modified xsi:type="dcterms:W3CDTF">2018-06-26T12:50:51Z</dcterms:modified>
</cp:coreProperties>
</file>