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rong/Github_Repositories/Bodybuilding/"/>
    </mc:Choice>
  </mc:AlternateContent>
  <xr:revisionPtr revIDLastSave="0" documentId="13_ncr:1_{6E940D0D-02A3-4844-B08C-909C1241E12C}" xr6:coauthVersionLast="47" xr6:coauthVersionMax="47" xr10:uidLastSave="{00000000-0000-0000-0000-000000000000}"/>
  <bookViews>
    <workbookView xWindow="14920" yWindow="760" windowWidth="18340" windowHeight="20220" xr2:uid="{12C3B9CA-6540-1F4E-9FB3-7FF445E4F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1" l="1"/>
  <c r="B91" i="1" s="1"/>
  <c r="A40" i="1"/>
  <c r="D90" i="1"/>
  <c r="D91" i="1" s="1"/>
  <c r="C90" i="1"/>
  <c r="C91" i="1" s="1"/>
  <c r="A52" i="1"/>
  <c r="A38" i="1"/>
  <c r="A14" i="1"/>
  <c r="A11" i="1"/>
  <c r="B12" i="1" s="1"/>
  <c r="E2" i="1"/>
  <c r="A9" i="1" s="1"/>
  <c r="A7" i="1"/>
  <c r="E91" i="1" l="1"/>
  <c r="A16" i="1"/>
  <c r="A26" i="1" s="1"/>
  <c r="A31" i="1" s="1"/>
  <c r="A42" i="1"/>
  <c r="A29" i="1" l="1"/>
  <c r="A30" i="1"/>
</calcChain>
</file>

<file path=xl/sharedStrings.xml><?xml version="1.0" encoding="utf-8"?>
<sst xmlns="http://schemas.openxmlformats.org/spreadsheetml/2006/main" count="87" uniqueCount="83">
  <si>
    <t>体重</t>
  </si>
  <si>
    <t>身高</t>
  </si>
  <si>
    <t>年龄</t>
  </si>
  <si>
    <t>静息代谢率</t>
  </si>
  <si>
    <t>Mifflin-St.Jeor公式（男性每日基础代谢率=10×体重+6.25×身高-5×年龄+5）</t>
  </si>
  <si>
    <t>Katch-McArdle公式（男女通用，去脂体重=体重-（体脂率%×体重）每日基础代谢率=21.6×去脂体重+370）</t>
  </si>
  <si>
    <t>体脂率</t>
  </si>
  <si>
    <t>去脂体重</t>
  </si>
  <si>
    <t>Harris-Benedict公式(男性每日基础代谢率=66.47+13.75×体重+5×身高-6.76×年龄) 预测值可能比实际高15%</t>
  </si>
  <si>
    <t>减15%后</t>
  </si>
  <si>
    <t>世界健康组织（30-60岁男性：（11.6×体重）+879）</t>
  </si>
  <si>
    <t>每日代谢量</t>
  </si>
  <si>
    <t>每日代谢量=每日静息代谢率×日常活动水平</t>
  </si>
  <si>
    <t>活动水平系数</t>
  </si>
  <si>
    <t>1.2（久坐不动）</t>
  </si>
  <si>
    <t>1.375（久坐，少量运动，或不运动但职业要求少量运动的人群，如护士、教师）</t>
  </si>
  <si>
    <t>1.55（久坐但规律训练，适合大部分训练者）</t>
  </si>
  <si>
    <t>1.725（动得多，练得多）</t>
  </si>
  <si>
    <t>1.9（从事体力劳动且训练消耗大）</t>
  </si>
  <si>
    <t>上述四个最小值</t>
  </si>
  <si>
    <t>每日应当摄入热量</t>
  </si>
  <si>
    <t>快速减脂</t>
  </si>
  <si>
    <t>净增肌</t>
  </si>
  <si>
    <t>快增肌</t>
  </si>
  <si>
    <t>目前实际推荐摄入量（根据实际减脂速度削减）</t>
  </si>
  <si>
    <t>每日三大营养素摄入</t>
  </si>
  <si>
    <t>碳水（克）</t>
  </si>
  <si>
    <t>蛋白（克）（对于运动人群 1.5-2.0克/公斤）</t>
  </si>
  <si>
    <t>蛋白</t>
  </si>
  <si>
    <t>碳水</t>
  </si>
  <si>
    <t>脂肪</t>
  </si>
  <si>
    <t>练2年后 碳水4.0g 蛋白质2g 脂肪1g</t>
  </si>
  <si>
    <t>增肌期每月体重增长不要超过3斤 否则就要调碳水 蛋白脂肪不用动</t>
  </si>
  <si>
    <t>减脂期配额</t>
  </si>
  <si>
    <t>纯新手 碳水3.5g 全程缓减  蛋白1.5g 脂肪0.8g</t>
  </si>
  <si>
    <t>有基础 碳水3.5g 全程缓减 蛋白2.0g 脂肪0.8g</t>
  </si>
  <si>
    <t>碳水最少不宜低于2.5g 除非备赛 全程基本蛋白脂肪不动</t>
  </si>
  <si>
    <t>碳水日内分配</t>
  </si>
  <si>
    <t>三大营养素均能刺激胰岛素 碳水&gt;蛋白&gt;脂肪</t>
  </si>
  <si>
    <t>早饭 全天碳水30% GI无所谓</t>
  </si>
  <si>
    <t>训前 全天碳水20% 中等GI碳水 蛋白可吃可不吃 时间练前一刻钟 黑麦面包 玉米 香蕉 榴莲 葡萄干</t>
  </si>
  <si>
    <t>为啥不建议提前一小时吃，因为不管GI如何，血糖都是摄入后半小时到1小时达峰，</t>
  </si>
  <si>
    <t xml:space="preserve">高GI碳水 也行 训练时分批吃 </t>
  </si>
  <si>
    <t>训后 全天碳水50% 高GI碳水 拉升胰岛素 米饭 馒头 速食燕麦 烤红薯 旺仔小馒头</t>
  </si>
  <si>
    <t>比如 萨迪克 练后 白米饭+烤鸡胸肉 61g蛋白（我们30-50g 9g脂肪 112g碳水）</t>
  </si>
  <si>
    <t xml:space="preserve">其他餐 不吃碳水 </t>
  </si>
  <si>
    <t>碳水分配日变化，只改变训后餐碳水量，其他不变  腿/背&gt;胸&gt;肩/手臂&gt;休息日</t>
  </si>
  <si>
    <t>例  腿背125g碳水  胸100g碳水 肩手臂75g碳水 休息日50g碳水</t>
  </si>
  <si>
    <t>增肌减脂都是紧密围绕热量平衡点展开的，热量盈余10-20%，体重月增1-3斤（干净增肌），体重月增3斤以上再增都是脂肪（脏增肌）</t>
  </si>
  <si>
    <t>减少10%-20%的热量摄入，就可以持续减脂，热量缺口&gt;30%不可持续减脂，体重先降后停滞</t>
  </si>
  <si>
    <t>上述配额动态调整 增肌1-3斤/月 减脂2-5斤/月 就合适 否则就调整碳水量，一次增减碳水的尺度是0.3-0.5倍体重</t>
  </si>
  <si>
    <t>蛋白质  每天3-5次 每次30-50g</t>
  </si>
  <si>
    <t>脂肪 练前一般不吃 练后不吃 其他避开胰岛素高峰吃</t>
  </si>
  <si>
    <t>脂肪对蛋白质有缓释作用</t>
  </si>
  <si>
    <t>清炒菜一人份5g油，重油菜一人份10-15g油</t>
  </si>
  <si>
    <t>练前餐，练后餐避免脂肪</t>
  </si>
  <si>
    <t>脂肪会影响对蛋白质，糖原的吸收率，避免胰岛素高的时候摄入脂肪</t>
  </si>
  <si>
    <t>亚麻籽油每天只需要3克，就能满足人体对n3的需求，n6相对容易获取</t>
  </si>
  <si>
    <t>油焖茄子，干锅包菜这种吸油的菜绝对不要吃</t>
  </si>
  <si>
    <t>实际摄入量</t>
  </si>
  <si>
    <t>4个小胡萝卜</t>
  </si>
  <si>
    <t>10个扁桃仁</t>
  </si>
  <si>
    <t>2盎司蔓越莓汁</t>
  </si>
  <si>
    <t>菠菜彩椒</t>
  </si>
  <si>
    <t>菠菜青椒</t>
  </si>
  <si>
    <t>7点半</t>
  </si>
  <si>
    <t>脂肪（克）</t>
  </si>
  <si>
    <t>牛肉</t>
  </si>
  <si>
    <t>4个鸡蛋</t>
  </si>
  <si>
    <t>练后大概9点半</t>
  </si>
  <si>
    <t>3个小胡萝卜</t>
  </si>
  <si>
    <t>11点半</t>
  </si>
  <si>
    <t>酸奶</t>
  </si>
  <si>
    <t>1个橙子</t>
  </si>
  <si>
    <t>燕麦</t>
  </si>
  <si>
    <t>希腊酸奶</t>
  </si>
  <si>
    <t>练前大概6点</t>
  </si>
  <si>
    <t>土豆</t>
  </si>
  <si>
    <t>三个胡萝卜</t>
  </si>
  <si>
    <t>黄油10g</t>
  </si>
  <si>
    <t>切达奶酪20g</t>
  </si>
  <si>
    <t>45g燕麦</t>
  </si>
  <si>
    <t>蛋白粉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</si>
</sst>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8D9C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3C23-CE8F-B847-AC42-DB7D87DF8853}">
  <dimension ref="A1:V91"/>
  <sheetViews>
    <sheetView tabSelected="1" topLeftCell="A66" zoomScale="125" workbookViewId="0">
      <selection activeCell="G76" sqref="G76"/>
    </sheetView>
  </sheetViews>
  <sheetFormatPr baseColWidth="10" defaultRowHeight="16" x14ac:dyDescent="0.2"/>
  <cols>
    <col min="1" max="1" width="19.33203125" customWidth="1"/>
    <col min="4" max="4" width="20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O1" t="s">
        <v>31</v>
      </c>
    </row>
    <row r="2" spans="1:22" x14ac:dyDescent="0.2">
      <c r="A2">
        <v>80</v>
      </c>
      <c r="B2">
        <v>176</v>
      </c>
      <c r="C2">
        <v>38</v>
      </c>
      <c r="D2">
        <v>0.20599999999999999</v>
      </c>
      <c r="E2">
        <f>A2*(1-D2)</f>
        <v>63.52</v>
      </c>
      <c r="O2" t="s">
        <v>32</v>
      </c>
    </row>
    <row r="4" spans="1:22" x14ac:dyDescent="0.2">
      <c r="O4" t="s">
        <v>33</v>
      </c>
    </row>
    <row r="5" spans="1:22" x14ac:dyDescent="0.2">
      <c r="A5" t="s">
        <v>3</v>
      </c>
      <c r="O5" t="s">
        <v>34</v>
      </c>
    </row>
    <row r="6" spans="1:22" x14ac:dyDescent="0.2">
      <c r="A6" t="s">
        <v>4</v>
      </c>
      <c r="O6" t="s">
        <v>35</v>
      </c>
    </row>
    <row r="7" spans="1:22" x14ac:dyDescent="0.2">
      <c r="A7">
        <f>10*A2+6.25*B2-5*C2+5</f>
        <v>1715</v>
      </c>
      <c r="O7" t="s">
        <v>36</v>
      </c>
    </row>
    <row r="8" spans="1:22" x14ac:dyDescent="0.2">
      <c r="A8" t="s">
        <v>5</v>
      </c>
    </row>
    <row r="9" spans="1:22" x14ac:dyDescent="0.2">
      <c r="A9">
        <f>21.6*E2+370</f>
        <v>1742.0320000000002</v>
      </c>
      <c r="O9" t="s">
        <v>50</v>
      </c>
      <c r="V9" s="2"/>
    </row>
    <row r="10" spans="1:22" x14ac:dyDescent="0.2">
      <c r="A10" t="s">
        <v>8</v>
      </c>
    </row>
    <row r="11" spans="1:22" x14ac:dyDescent="0.2">
      <c r="A11">
        <f>66.47+13.75*A2+5*B2-6.76*C2</f>
        <v>1789.5900000000001</v>
      </c>
      <c r="O11" t="s">
        <v>37</v>
      </c>
    </row>
    <row r="12" spans="1:22" x14ac:dyDescent="0.2">
      <c r="A12" t="s">
        <v>9</v>
      </c>
      <c r="B12">
        <f>A11*100/115</f>
        <v>1556.1652173913044</v>
      </c>
      <c r="O12" t="s">
        <v>38</v>
      </c>
    </row>
    <row r="13" spans="1:22" x14ac:dyDescent="0.2">
      <c r="A13" t="s">
        <v>10</v>
      </c>
      <c r="O13" t="s">
        <v>39</v>
      </c>
    </row>
    <row r="14" spans="1:22" x14ac:dyDescent="0.2">
      <c r="A14">
        <f>11.6*A2+879</f>
        <v>1807</v>
      </c>
      <c r="O14" t="s">
        <v>40</v>
      </c>
    </row>
    <row r="15" spans="1:22" x14ac:dyDescent="0.2">
      <c r="A15" t="s">
        <v>19</v>
      </c>
      <c r="O15" t="s">
        <v>41</v>
      </c>
    </row>
    <row r="16" spans="1:22" x14ac:dyDescent="0.2">
      <c r="A16">
        <f>MIN(A7,A9,A11,A14)</f>
        <v>1715</v>
      </c>
      <c r="O16" t="s">
        <v>42</v>
      </c>
    </row>
    <row r="17" spans="1:15" x14ac:dyDescent="0.2">
      <c r="O17" t="s">
        <v>43</v>
      </c>
    </row>
    <row r="18" spans="1:15" x14ac:dyDescent="0.2">
      <c r="A18" t="s">
        <v>11</v>
      </c>
    </row>
    <row r="19" spans="1:15" x14ac:dyDescent="0.2">
      <c r="A19" t="s">
        <v>12</v>
      </c>
      <c r="O19" t="s">
        <v>44</v>
      </c>
    </row>
    <row r="20" spans="1:15" x14ac:dyDescent="0.2">
      <c r="A20" t="s">
        <v>13</v>
      </c>
    </row>
    <row r="21" spans="1:15" x14ac:dyDescent="0.2">
      <c r="A21" t="s">
        <v>14</v>
      </c>
      <c r="O21" t="s">
        <v>45</v>
      </c>
    </row>
    <row r="22" spans="1:15" x14ac:dyDescent="0.2">
      <c r="A22" t="s">
        <v>15</v>
      </c>
    </row>
    <row r="23" spans="1:15" x14ac:dyDescent="0.2">
      <c r="A23" t="s">
        <v>16</v>
      </c>
      <c r="O23" t="s">
        <v>46</v>
      </c>
    </row>
    <row r="24" spans="1:15" x14ac:dyDescent="0.2">
      <c r="A24" t="s">
        <v>17</v>
      </c>
    </row>
    <row r="25" spans="1:15" x14ac:dyDescent="0.2">
      <c r="A25" t="s">
        <v>18</v>
      </c>
      <c r="O25" t="s">
        <v>47</v>
      </c>
    </row>
    <row r="26" spans="1:15" x14ac:dyDescent="0.2">
      <c r="A26">
        <f>A16*1.55</f>
        <v>2658.25</v>
      </c>
    </row>
    <row r="27" spans="1:15" x14ac:dyDescent="0.2">
      <c r="O27" t="s">
        <v>48</v>
      </c>
    </row>
    <row r="28" spans="1:15" x14ac:dyDescent="0.2">
      <c r="A28" t="s">
        <v>20</v>
      </c>
      <c r="O28" t="s">
        <v>49</v>
      </c>
    </row>
    <row r="29" spans="1:15" x14ac:dyDescent="0.2">
      <c r="A29">
        <f>A26-500</f>
        <v>2158.25</v>
      </c>
      <c r="B29" t="s">
        <v>21</v>
      </c>
    </row>
    <row r="30" spans="1:15" x14ac:dyDescent="0.2">
      <c r="A30">
        <f>A26+200</f>
        <v>2858.25</v>
      </c>
      <c r="B30" t="s">
        <v>22</v>
      </c>
      <c r="O30" t="s">
        <v>51</v>
      </c>
    </row>
    <row r="31" spans="1:15" x14ac:dyDescent="0.2">
      <c r="A31">
        <f>A26+500</f>
        <v>3158.25</v>
      </c>
      <c r="B31" t="s">
        <v>23</v>
      </c>
      <c r="O31" t="s">
        <v>52</v>
      </c>
    </row>
    <row r="33" spans="1:15" x14ac:dyDescent="0.2">
      <c r="A33" t="s">
        <v>24</v>
      </c>
      <c r="O33" t="s">
        <v>53</v>
      </c>
    </row>
    <row r="34" spans="1:15" x14ac:dyDescent="0.2">
      <c r="A34">
        <v>2159</v>
      </c>
    </row>
    <row r="35" spans="1:15" x14ac:dyDescent="0.2">
      <c r="A35" s="1"/>
      <c r="B35" s="1"/>
      <c r="C35" s="1"/>
      <c r="D35" s="1"/>
      <c r="E35" s="1"/>
    </row>
    <row r="36" spans="1:15" x14ac:dyDescent="0.2">
      <c r="A36" t="s">
        <v>25</v>
      </c>
      <c r="E36" s="1"/>
      <c r="O36" t="s">
        <v>54</v>
      </c>
    </row>
    <row r="37" spans="1:15" x14ac:dyDescent="0.2">
      <c r="A37" t="s">
        <v>27</v>
      </c>
      <c r="E37" s="1"/>
    </row>
    <row r="38" spans="1:15" x14ac:dyDescent="0.2">
      <c r="A38">
        <f>A2*2</f>
        <v>160</v>
      </c>
      <c r="E38" s="1"/>
      <c r="O38" t="s">
        <v>55</v>
      </c>
    </row>
    <row r="39" spans="1:15" x14ac:dyDescent="0.2">
      <c r="A39" t="s">
        <v>66</v>
      </c>
      <c r="E39" s="1"/>
    </row>
    <row r="40" spans="1:15" x14ac:dyDescent="0.2">
      <c r="A40">
        <f>A2*0.66</f>
        <v>52.800000000000004</v>
      </c>
      <c r="E40" s="1"/>
      <c r="O40" t="s">
        <v>56</v>
      </c>
    </row>
    <row r="41" spans="1:15" x14ac:dyDescent="0.2">
      <c r="A41" t="s">
        <v>26</v>
      </c>
      <c r="E41" s="1"/>
    </row>
    <row r="42" spans="1:15" x14ac:dyDescent="0.2">
      <c r="A42">
        <f>(A34-(A38*4)-(A40*9))/4</f>
        <v>260.95</v>
      </c>
      <c r="E42" s="1"/>
      <c r="O42" s="2" t="s">
        <v>57</v>
      </c>
    </row>
    <row r="43" spans="1:15" x14ac:dyDescent="0.2">
      <c r="E43" s="1"/>
    </row>
    <row r="44" spans="1:15" x14ac:dyDescent="0.2">
      <c r="A44" s="1"/>
      <c r="B44" s="1"/>
      <c r="C44" s="1"/>
      <c r="D44" s="1"/>
      <c r="E44" s="1"/>
    </row>
    <row r="45" spans="1:15" x14ac:dyDescent="0.2">
      <c r="O45" t="s">
        <v>58</v>
      </c>
    </row>
    <row r="49" spans="1:6" s="2" customFormat="1" x14ac:dyDescent="0.2"/>
    <row r="51" spans="1:6" x14ac:dyDescent="0.2">
      <c r="A51" t="s">
        <v>59</v>
      </c>
    </row>
    <row r="52" spans="1:6" x14ac:dyDescent="0.2">
      <c r="A52">
        <f>A34</f>
        <v>2159</v>
      </c>
    </row>
    <row r="53" spans="1:6" x14ac:dyDescent="0.2">
      <c r="A53" t="s">
        <v>65</v>
      </c>
    </row>
    <row r="54" spans="1:6" x14ac:dyDescent="0.2">
      <c r="B54" t="s">
        <v>28</v>
      </c>
      <c r="C54" t="s">
        <v>30</v>
      </c>
      <c r="D54" t="s">
        <v>29</v>
      </c>
    </row>
    <row r="55" spans="1:6" x14ac:dyDescent="0.2">
      <c r="A55" t="s">
        <v>68</v>
      </c>
      <c r="B55">
        <v>24</v>
      </c>
      <c r="C55">
        <v>20</v>
      </c>
      <c r="D55">
        <v>0</v>
      </c>
      <c r="E55" s="3"/>
    </row>
    <row r="56" spans="1:6" x14ac:dyDescent="0.2">
      <c r="A56" t="s">
        <v>80</v>
      </c>
      <c r="B56">
        <v>5</v>
      </c>
      <c r="C56">
        <v>7</v>
      </c>
      <c r="D56">
        <v>0</v>
      </c>
      <c r="E56" s="3"/>
    </row>
    <row r="57" spans="1:6" x14ac:dyDescent="0.2">
      <c r="A57" t="s">
        <v>63</v>
      </c>
      <c r="B57">
        <v>0</v>
      </c>
      <c r="C57">
        <v>0</v>
      </c>
      <c r="D57">
        <v>0</v>
      </c>
      <c r="E57" s="3"/>
    </row>
    <row r="58" spans="1:6" x14ac:dyDescent="0.2">
      <c r="A58" t="s">
        <v>79</v>
      </c>
      <c r="B58">
        <v>0</v>
      </c>
      <c r="C58">
        <v>9</v>
      </c>
      <c r="D58">
        <v>0</v>
      </c>
      <c r="E58" s="3"/>
    </row>
    <row r="59" spans="1:6" x14ac:dyDescent="0.2">
      <c r="A59" t="s">
        <v>74</v>
      </c>
      <c r="B59">
        <v>5</v>
      </c>
      <c r="C59">
        <v>4</v>
      </c>
      <c r="D59">
        <v>25</v>
      </c>
      <c r="E59" s="3"/>
      <c r="F59" t="s">
        <v>81</v>
      </c>
    </row>
    <row r="60" spans="1:6" x14ac:dyDescent="0.2">
      <c r="A60" t="s">
        <v>70</v>
      </c>
      <c r="B60">
        <v>0</v>
      </c>
      <c r="C60">
        <v>0</v>
      </c>
      <c r="D60">
        <v>0</v>
      </c>
      <c r="E60" s="3"/>
    </row>
    <row r="61" spans="1:6" x14ac:dyDescent="0.2">
      <c r="A61" t="s">
        <v>62</v>
      </c>
      <c r="B61">
        <v>0</v>
      </c>
      <c r="C61">
        <v>0</v>
      </c>
      <c r="D61">
        <v>5</v>
      </c>
      <c r="E61" s="3"/>
    </row>
    <row r="62" spans="1:6" x14ac:dyDescent="0.2">
      <c r="A62" t="s">
        <v>61</v>
      </c>
      <c r="B62">
        <v>2</v>
      </c>
      <c r="C62">
        <v>6</v>
      </c>
      <c r="D62">
        <v>2</v>
      </c>
      <c r="E62" s="3"/>
    </row>
    <row r="63" spans="1:6" x14ac:dyDescent="0.2">
      <c r="B63">
        <v>0</v>
      </c>
      <c r="C63">
        <v>0</v>
      </c>
      <c r="D63">
        <v>0</v>
      </c>
      <c r="E63" s="3"/>
    </row>
    <row r="64" spans="1:6" x14ac:dyDescent="0.2">
      <c r="A64" t="s">
        <v>75</v>
      </c>
      <c r="B64">
        <v>10</v>
      </c>
      <c r="D64">
        <v>5</v>
      </c>
      <c r="E64" s="3"/>
    </row>
    <row r="67" spans="1:6" x14ac:dyDescent="0.2">
      <c r="A67" t="s">
        <v>71</v>
      </c>
    </row>
    <row r="68" spans="1:6" x14ac:dyDescent="0.2">
      <c r="A68" t="s">
        <v>67</v>
      </c>
      <c r="B68">
        <v>35</v>
      </c>
      <c r="C68">
        <v>5</v>
      </c>
      <c r="E68" s="3"/>
    </row>
    <row r="69" spans="1:6" x14ac:dyDescent="0.2">
      <c r="A69" t="s">
        <v>64</v>
      </c>
      <c r="B69">
        <v>0</v>
      </c>
      <c r="C69">
        <v>0</v>
      </c>
    </row>
    <row r="70" spans="1:6" x14ac:dyDescent="0.2">
      <c r="A70" t="s">
        <v>60</v>
      </c>
      <c r="B70">
        <v>0</v>
      </c>
      <c r="C70">
        <v>0</v>
      </c>
    </row>
    <row r="75" spans="1:6" x14ac:dyDescent="0.2">
      <c r="A75" t="s">
        <v>76</v>
      </c>
    </row>
    <row r="76" spans="1:6" x14ac:dyDescent="0.2">
      <c r="A76" t="s">
        <v>82</v>
      </c>
      <c r="B76">
        <v>20</v>
      </c>
      <c r="C76">
        <v>0</v>
      </c>
      <c r="E76" s="3"/>
    </row>
    <row r="77" spans="1:6" x14ac:dyDescent="0.2">
      <c r="A77" t="s">
        <v>74</v>
      </c>
      <c r="B77">
        <v>5</v>
      </c>
      <c r="C77">
        <v>4</v>
      </c>
      <c r="D77">
        <v>25</v>
      </c>
      <c r="E77" s="3"/>
      <c r="F77" t="s">
        <v>81</v>
      </c>
    </row>
    <row r="80" spans="1:6" x14ac:dyDescent="0.2">
      <c r="A80" t="s">
        <v>69</v>
      </c>
    </row>
    <row r="81" spans="1:5" x14ac:dyDescent="0.2">
      <c r="A81" t="s">
        <v>67</v>
      </c>
      <c r="B81">
        <v>35</v>
      </c>
      <c r="C81">
        <v>5</v>
      </c>
      <c r="D81">
        <v>0</v>
      </c>
      <c r="E81" s="3"/>
    </row>
    <row r="82" spans="1:5" x14ac:dyDescent="0.2">
      <c r="A82" t="s">
        <v>77</v>
      </c>
      <c r="B82">
        <v>5</v>
      </c>
      <c r="C82">
        <v>0</v>
      </c>
      <c r="D82">
        <v>25</v>
      </c>
      <c r="E82" s="3"/>
    </row>
    <row r="83" spans="1:5" x14ac:dyDescent="0.2">
      <c r="A83" t="s">
        <v>73</v>
      </c>
      <c r="B83">
        <v>0</v>
      </c>
      <c r="C83">
        <v>0</v>
      </c>
      <c r="D83">
        <v>25</v>
      </c>
      <c r="E83" s="3"/>
    </row>
    <row r="84" spans="1:5" x14ac:dyDescent="0.2">
      <c r="A84" t="s">
        <v>63</v>
      </c>
      <c r="B84">
        <v>0</v>
      </c>
      <c r="C84">
        <v>0</v>
      </c>
      <c r="D84">
        <v>0</v>
      </c>
    </row>
    <row r="85" spans="1:5" x14ac:dyDescent="0.2">
      <c r="A85" t="s">
        <v>72</v>
      </c>
      <c r="B85">
        <v>10</v>
      </c>
      <c r="C85">
        <v>0</v>
      </c>
      <c r="D85">
        <v>5</v>
      </c>
      <c r="E85" s="3"/>
    </row>
    <row r="86" spans="1:5" x14ac:dyDescent="0.2">
      <c r="A86" t="s">
        <v>78</v>
      </c>
    </row>
    <row r="90" spans="1:5" x14ac:dyDescent="0.2">
      <c r="B90">
        <f>SUM(B55:B89)</f>
        <v>156</v>
      </c>
      <c r="C90">
        <f>SUM(C55:C89)</f>
        <v>60</v>
      </c>
      <c r="D90">
        <f>SUM(D55:D89)</f>
        <v>117</v>
      </c>
    </row>
    <row r="91" spans="1:5" x14ac:dyDescent="0.2">
      <c r="B91">
        <f>B90*4</f>
        <v>624</v>
      </c>
      <c r="C91">
        <f>C90*9</f>
        <v>540</v>
      </c>
      <c r="D91">
        <f>D90*4</f>
        <v>468</v>
      </c>
      <c r="E91">
        <f>SUM(B91:D91)</f>
        <v>1632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2023-01-30T01:07:48Z</dcterms:created>
  <dcterms:modified xsi:type="dcterms:W3CDTF">2023-06-17T12:40:40Z</dcterms:modified>
</cp:coreProperties>
</file>