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rong/Github_Repositories/Bodybuilding/"/>
    </mc:Choice>
  </mc:AlternateContent>
  <xr:revisionPtr revIDLastSave="0" documentId="13_ncr:1_{EC3ACA71-8A9C-944D-9938-5354CCB3912A}" xr6:coauthVersionLast="47" xr6:coauthVersionMax="47" xr10:uidLastSave="{00000000-0000-0000-0000-000000000000}"/>
  <bookViews>
    <workbookView xWindow="0" yWindow="760" windowWidth="34560" windowHeight="20420" xr2:uid="{12C3B9CA-6540-1F4E-9FB3-7FF445E4FD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8" i="1" l="1"/>
  <c r="B46" i="1"/>
  <c r="A50" i="1"/>
  <c r="B98" i="1" s="1"/>
  <c r="A48" i="1"/>
  <c r="A46" i="1"/>
  <c r="A40" i="1"/>
  <c r="A38" i="1"/>
  <c r="A14" i="1"/>
  <c r="A11" i="1"/>
  <c r="B12" i="1" s="1"/>
  <c r="E2" i="1"/>
  <c r="A9" i="1" s="1"/>
  <c r="A7" i="1"/>
  <c r="D45" i="1" l="1"/>
  <c r="A16" i="1"/>
  <c r="A26" i="1" s="1"/>
  <c r="A31" i="1" s="1"/>
  <c r="B59" i="1"/>
  <c r="B91" i="1"/>
  <c r="A42" i="1"/>
  <c r="A29" i="1" l="1"/>
  <c r="A30" i="1"/>
  <c r="B50" i="1"/>
</calcChain>
</file>

<file path=xl/sharedStrings.xml><?xml version="1.0" encoding="utf-8"?>
<sst xmlns="http://schemas.openxmlformats.org/spreadsheetml/2006/main" count="174" uniqueCount="125">
  <si>
    <t>体重</t>
  </si>
  <si>
    <t>身高</t>
  </si>
  <si>
    <t>年龄</t>
  </si>
  <si>
    <t>静息代谢率</t>
  </si>
  <si>
    <t>Mifflin-St.Jeor公式（男性每日基础代谢率=10×体重+6.25×身高-5×年龄+5）</t>
  </si>
  <si>
    <t>Katch-McArdle公式（男女通用，去脂体重=体重-（体脂率%×体重）每日基础代谢率=21.6×去脂体重+370）</t>
  </si>
  <si>
    <t>体脂率</t>
  </si>
  <si>
    <t>去脂体重</t>
  </si>
  <si>
    <t>Harris-Benedict公式(男性每日基础代谢率=66.47+13.75×体重+5×身高-6.76×年龄) 预测值可能比实际高15%</t>
  </si>
  <si>
    <t>减15%后</t>
  </si>
  <si>
    <t>世界健康组织（30-60岁男性：（11.6×体重）+879）</t>
  </si>
  <si>
    <t>每日代谢量</t>
  </si>
  <si>
    <t>每日代谢量=每日静息代谢率×日常活动水平</t>
  </si>
  <si>
    <t>活动水平系数</t>
  </si>
  <si>
    <t>1.2（久坐不动）</t>
  </si>
  <si>
    <t>1.375（久坐，少量运动，或不运动但职业要求少量运动的人群，如护士、教师）</t>
  </si>
  <si>
    <t>1.55（久坐但规律训练，适合大部分训练者）</t>
  </si>
  <si>
    <t>1.725（动得多，练得多）</t>
  </si>
  <si>
    <t>1.9（从事体力劳动且训练消耗大）</t>
  </si>
  <si>
    <t>上述四个最小值</t>
  </si>
  <si>
    <t>每日应当摄入热量</t>
  </si>
  <si>
    <t>快速减脂</t>
  </si>
  <si>
    <t>净增肌</t>
  </si>
  <si>
    <t>快增肌</t>
  </si>
  <si>
    <t>目前实际推荐摄入量（根据实际减脂速度削减）</t>
  </si>
  <si>
    <t>每日三大营养素摄入</t>
  </si>
  <si>
    <t>碳水（克）</t>
  </si>
  <si>
    <t>脂肪（克）（占热量30%）</t>
  </si>
  <si>
    <t>蛋白（克）（对于运动人群 1.5-2.0克/公斤）</t>
  </si>
  <si>
    <t>9点 练后餐</t>
  </si>
  <si>
    <t>蛋白</t>
  </si>
  <si>
    <t>碳水</t>
  </si>
  <si>
    <t>脂肪</t>
  </si>
  <si>
    <t>单次总蛋白</t>
  </si>
  <si>
    <t>单次总碳水</t>
  </si>
  <si>
    <t>单次总脂肪</t>
  </si>
  <si>
    <t>午餐</t>
  </si>
  <si>
    <t>10点餐</t>
  </si>
  <si>
    <t>早餐</t>
  </si>
  <si>
    <t>练2年后 碳水4.0g 蛋白质2g 脂肪1g</t>
  </si>
  <si>
    <t>增肌期每月体重增长不要超过3斤 否则就要调碳水 蛋白脂肪不用动</t>
  </si>
  <si>
    <t>减脂期配额</t>
  </si>
  <si>
    <t>纯新手 碳水3.5g 全程缓减  蛋白1.5g 脂肪0.8g</t>
  </si>
  <si>
    <t>有基础 碳水3.5g 全程缓减 蛋白2.0g 脂肪0.8g</t>
  </si>
  <si>
    <t>碳水最少不宜低于2.5g 除非备赛 全程基本蛋白脂肪不动</t>
  </si>
  <si>
    <t>碳水日内分配</t>
  </si>
  <si>
    <t>三大营养素均能刺激胰岛素 碳水&gt;蛋白&gt;脂肪</t>
  </si>
  <si>
    <t>早饭 全天碳水30% GI无所谓</t>
  </si>
  <si>
    <t>训前 全天碳水20% 中等GI碳水 蛋白可吃可不吃 时间练前一刻钟 黑麦面包 玉米 香蕉 榴莲 葡萄干</t>
  </si>
  <si>
    <t>为啥不建议提前一小时吃，因为不管GI如何，血糖都是摄入后半小时到1小时达峰，</t>
  </si>
  <si>
    <t xml:space="preserve">高GI碳水 也行 训练时分批吃 </t>
  </si>
  <si>
    <t>训后 全天碳水50% 高GI碳水 拉升胰岛素 米饭 馒头 速食燕麦 烤红薯 旺仔小馒头</t>
  </si>
  <si>
    <t>比如 萨迪克 练后 白米饭+烤鸡胸肉 61g蛋白（我们30-50g 9g脂肪 112g碳水）</t>
  </si>
  <si>
    <t xml:space="preserve">其他餐 不吃碳水 </t>
  </si>
  <si>
    <t>碳水分配日变化，只改变训后餐碳水量，其他不变  腿/背&gt;胸&gt;肩/手臂&gt;休息日</t>
  </si>
  <si>
    <t>例  腿背125g碳水  胸100g碳水 肩手臂75g碳水 休息日50g碳水</t>
  </si>
  <si>
    <t>增肌减脂都是紧密围绕热量平衡点展开的，热量盈余10-20%，体重月增1-3斤（干净增肌），体重月增3斤以上再增都是脂肪（脏增肌）</t>
  </si>
  <si>
    <t>减少10%-20%的热量摄入，就可以持续减脂，热量缺口&gt;30%不可持续减脂，体重先降后停滞</t>
  </si>
  <si>
    <t>三大营养素摄入（北大松松总结）</t>
  </si>
  <si>
    <t>上述配额动态调整 增肌1-3斤/月 减脂2-5斤/月 就合适 否则就调整碳水量，一次增减碳水的尺度是0.3-0.5倍体重</t>
  </si>
  <si>
    <t>蛋白质  每天3-5次 每次30-50g</t>
  </si>
  <si>
    <t>脂肪 练前一般不吃 练后不吃 其他避开胰岛素高峰吃</t>
  </si>
  <si>
    <t>脂肪对蛋白质有缓释作用</t>
  </si>
  <si>
    <t>加起来</t>
  </si>
  <si>
    <t>两个鸡蛋</t>
  </si>
  <si>
    <t>苹果</t>
  </si>
  <si>
    <t>两片醇熟白面包</t>
  </si>
  <si>
    <t>一勺蛋白粉</t>
  </si>
  <si>
    <t>两勺蛋白粉</t>
  </si>
  <si>
    <t>3片醇熟白面包</t>
  </si>
  <si>
    <t>苹果或橙子</t>
  </si>
  <si>
    <t>总摄入热量</t>
  </si>
  <si>
    <t>具体饮食（运动天）</t>
  </si>
  <si>
    <t>蛋白粉</t>
  </si>
  <si>
    <t>清炒菜一人份5g油，重油菜一人份10-15g油</t>
  </si>
  <si>
    <t>蔬菜</t>
  </si>
  <si>
    <t>练前餐，练后餐避免脂肪</t>
  </si>
  <si>
    <t>脂肪会影响对蛋白质，糖原的吸收率，避免胰岛素高的时候摄入脂肪</t>
  </si>
  <si>
    <t>亚麻籽油每天只需要3克，就能满足人体对n3的需求，n6相对容易获取</t>
  </si>
  <si>
    <t>脂肪摄入量其实不低于20%就不影响睾酮水平，不影响增肌</t>
  </si>
  <si>
    <t>脂肪胃排空要4-5小时，小肠完全吸收3小时，即脂肪吃完要8个小时完全吸收</t>
  </si>
  <si>
    <t>吃脂肪避开胰岛素高峰没意义，也避不开，</t>
  </si>
  <si>
    <t>脂肪延缓胃排空，练前吃觉得肚子有东西，练后吃营养物质吸收慢，所以避开练前练后就可以</t>
  </si>
  <si>
    <t>油焖茄子，干锅包菜这种吸油的菜绝对不要吃</t>
  </si>
  <si>
    <t>下午餐3点</t>
  </si>
  <si>
    <t>练前餐6点</t>
  </si>
  <si>
    <t>亚麻籽油</t>
  </si>
  <si>
    <t>鸡胸</t>
  </si>
  <si>
    <t>粗粮面包</t>
  </si>
  <si>
    <t>亚麻籽油（若早餐无蔬菜中油，这里20）</t>
  </si>
  <si>
    <t>第一次调整碳水-80×0.5=40g碳水</t>
  </si>
  <si>
    <t>全天碳水</t>
  </si>
  <si>
    <t>227-40=187</t>
  </si>
  <si>
    <t>早</t>
  </si>
  <si>
    <t>前</t>
  </si>
  <si>
    <t>后</t>
  </si>
  <si>
    <t>一袋豆包</t>
  </si>
  <si>
    <t>2个素包子</t>
  </si>
  <si>
    <t>2片粗粮面包</t>
  </si>
  <si>
    <t>第二调整碳水和脂肪 2月25日 按垂直饮食 脂肪不用吃0.8 吃0.66即可</t>
  </si>
  <si>
    <t>每天总摄入</t>
  </si>
  <si>
    <t>150g</t>
  </si>
  <si>
    <t>50g</t>
  </si>
  <si>
    <t>中</t>
  </si>
  <si>
    <t>训前</t>
  </si>
  <si>
    <t>训后</t>
  </si>
  <si>
    <t>15点</t>
  </si>
  <si>
    <t>蛋30</t>
  </si>
  <si>
    <t>蛋白20</t>
  </si>
  <si>
    <t>蛋白40</t>
  </si>
  <si>
    <t>碳水45</t>
  </si>
  <si>
    <t>脂肪20+5</t>
  </si>
  <si>
    <t>脂肪25</t>
  </si>
  <si>
    <t>碳水30</t>
  </si>
  <si>
    <t>碳水75</t>
  </si>
  <si>
    <t>脂肪0</t>
  </si>
  <si>
    <t>加入一些垂直饮食的东西，每天吃2-3次，每次3-4个小胡萝卜，生吃</t>
  </si>
  <si>
    <t>10点</t>
  </si>
  <si>
    <t>碳水0</t>
  </si>
  <si>
    <t>5个鸡蛋，2个素包子，蔬菜</t>
  </si>
  <si>
    <t>蛋白粉，小胡萝卜</t>
  </si>
  <si>
    <t>鸡胸，西红柿</t>
  </si>
  <si>
    <t>蛋白粉，亚麻籽油，小胡萝卜</t>
  </si>
  <si>
    <t>蛋白粉，三片白面包，小胡萝卜，盐1/4茶匙500mg钠</t>
  </si>
  <si>
    <t>蛋白粉，一片白面包，盐1/2茶匙1200mg钠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</si>
</sst>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03C23-CE8F-B847-AC42-DB7D87DF8853}">
  <dimension ref="A1:E200"/>
  <sheetViews>
    <sheetView tabSelected="1" topLeftCell="A166" workbookViewId="0">
      <selection activeCell="I186" sqref="I186"/>
    </sheetView>
  </sheetViews>
  <sheetFormatPr baseColWidth="10" defaultRowHeight="16" x14ac:dyDescent="0.2"/>
  <cols>
    <col min="4" max="4" width="20.332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6</v>
      </c>
      <c r="E1" t="s">
        <v>7</v>
      </c>
    </row>
    <row r="2" spans="1:5" x14ac:dyDescent="0.2">
      <c r="A2">
        <v>75.7</v>
      </c>
      <c r="B2">
        <v>176</v>
      </c>
      <c r="C2">
        <v>38</v>
      </c>
      <c r="D2">
        <v>0.20499999999999999</v>
      </c>
      <c r="E2">
        <f>A2*(1-D2)</f>
        <v>60.181500000000007</v>
      </c>
    </row>
    <row r="5" spans="1:5" x14ac:dyDescent="0.2">
      <c r="A5" t="s">
        <v>3</v>
      </c>
    </row>
    <row r="6" spans="1:5" x14ac:dyDescent="0.2">
      <c r="A6" t="s">
        <v>4</v>
      </c>
    </row>
    <row r="7" spans="1:5" x14ac:dyDescent="0.2">
      <c r="A7">
        <f>10*A2+6.25*B2-5*C2+5</f>
        <v>1672</v>
      </c>
    </row>
    <row r="8" spans="1:5" x14ac:dyDescent="0.2">
      <c r="A8" t="s">
        <v>5</v>
      </c>
    </row>
    <row r="9" spans="1:5" x14ac:dyDescent="0.2">
      <c r="A9">
        <f>21.6*E2+370</f>
        <v>1669.9204000000002</v>
      </c>
    </row>
    <row r="10" spans="1:5" x14ac:dyDescent="0.2">
      <c r="A10" t="s">
        <v>8</v>
      </c>
    </row>
    <row r="11" spans="1:5" x14ac:dyDescent="0.2">
      <c r="A11">
        <f>66.47+13.75*A2+5*B2-6.76*C2</f>
        <v>1730.4650000000001</v>
      </c>
    </row>
    <row r="12" spans="1:5" x14ac:dyDescent="0.2">
      <c r="A12" t="s">
        <v>9</v>
      </c>
      <c r="B12">
        <f>A11*100/115</f>
        <v>1504.7521739130434</v>
      </c>
    </row>
    <row r="13" spans="1:5" x14ac:dyDescent="0.2">
      <c r="A13" t="s">
        <v>10</v>
      </c>
    </row>
    <row r="14" spans="1:5" x14ac:dyDescent="0.2">
      <c r="A14">
        <f>11.6*A2+879</f>
        <v>1757.12</v>
      </c>
    </row>
    <row r="15" spans="1:5" x14ac:dyDescent="0.2">
      <c r="A15" t="s">
        <v>19</v>
      </c>
    </row>
    <row r="16" spans="1:5" x14ac:dyDescent="0.2">
      <c r="A16">
        <f>MIN(A7,A9,A11,A14)</f>
        <v>1669.9204000000002</v>
      </c>
    </row>
    <row r="18" spans="1:2" x14ac:dyDescent="0.2">
      <c r="A18" t="s">
        <v>11</v>
      </c>
    </row>
    <row r="19" spans="1:2" x14ac:dyDescent="0.2">
      <c r="A19" t="s">
        <v>12</v>
      </c>
    </row>
    <row r="20" spans="1:2" x14ac:dyDescent="0.2">
      <c r="A20" t="s">
        <v>13</v>
      </c>
    </row>
    <row r="21" spans="1:2" x14ac:dyDescent="0.2">
      <c r="A21" t="s">
        <v>14</v>
      </c>
    </row>
    <row r="22" spans="1:2" x14ac:dyDescent="0.2">
      <c r="A22" t="s">
        <v>15</v>
      </c>
    </row>
    <row r="23" spans="1:2" x14ac:dyDescent="0.2">
      <c r="A23" t="s">
        <v>16</v>
      </c>
    </row>
    <row r="24" spans="1:2" x14ac:dyDescent="0.2">
      <c r="A24" t="s">
        <v>17</v>
      </c>
    </row>
    <row r="25" spans="1:2" x14ac:dyDescent="0.2">
      <c r="A25" t="s">
        <v>18</v>
      </c>
    </row>
    <row r="26" spans="1:2" x14ac:dyDescent="0.2">
      <c r="A26">
        <f>A16*1.55</f>
        <v>2588.3766200000005</v>
      </c>
    </row>
    <row r="28" spans="1:2" x14ac:dyDescent="0.2">
      <c r="A28" t="s">
        <v>20</v>
      </c>
    </row>
    <row r="29" spans="1:2" x14ac:dyDescent="0.2">
      <c r="A29">
        <f>A26-500</f>
        <v>2088.3766200000005</v>
      </c>
      <c r="B29" t="s">
        <v>21</v>
      </c>
    </row>
    <row r="30" spans="1:2" x14ac:dyDescent="0.2">
      <c r="A30">
        <f>A26+200</f>
        <v>2788.3766200000005</v>
      </c>
      <c r="B30" t="s">
        <v>22</v>
      </c>
    </row>
    <row r="31" spans="1:2" x14ac:dyDescent="0.2">
      <c r="A31">
        <f>A26+500</f>
        <v>3088.3766200000005</v>
      </c>
      <c r="B31" t="s">
        <v>23</v>
      </c>
    </row>
    <row r="33" spans="1:5" x14ac:dyDescent="0.2">
      <c r="A33" t="s">
        <v>24</v>
      </c>
    </row>
    <row r="34" spans="1:5" x14ac:dyDescent="0.2">
      <c r="A34">
        <v>2088</v>
      </c>
    </row>
    <row r="35" spans="1:5" x14ac:dyDescent="0.2">
      <c r="A35" s="1"/>
      <c r="B35" s="1"/>
      <c r="C35" s="1"/>
      <c r="D35" s="1"/>
      <c r="E35" s="1"/>
    </row>
    <row r="36" spans="1:5" x14ac:dyDescent="0.2">
      <c r="A36" t="s">
        <v>25</v>
      </c>
      <c r="E36" s="1"/>
    </row>
    <row r="37" spans="1:5" x14ac:dyDescent="0.2">
      <c r="A37" t="s">
        <v>28</v>
      </c>
      <c r="E37" s="1"/>
    </row>
    <row r="38" spans="1:5" x14ac:dyDescent="0.2">
      <c r="A38">
        <f>A2*2</f>
        <v>151.4</v>
      </c>
      <c r="E38" s="1"/>
    </row>
    <row r="39" spans="1:5" x14ac:dyDescent="0.2">
      <c r="A39" t="s">
        <v>27</v>
      </c>
      <c r="E39" s="1"/>
    </row>
    <row r="40" spans="1:5" x14ac:dyDescent="0.2">
      <c r="A40">
        <f>(A34*0.3)/9</f>
        <v>69.599999999999994</v>
      </c>
      <c r="E40" s="1"/>
    </row>
    <row r="41" spans="1:5" x14ac:dyDescent="0.2">
      <c r="A41" t="s">
        <v>26</v>
      </c>
      <c r="E41" s="1"/>
    </row>
    <row r="42" spans="1:5" x14ac:dyDescent="0.2">
      <c r="A42">
        <f>(A34-(A38*4)-(A40*9))/4</f>
        <v>214.00000000000003</v>
      </c>
      <c r="E42" s="1"/>
    </row>
    <row r="43" spans="1:5" x14ac:dyDescent="0.2">
      <c r="E43" s="1"/>
    </row>
    <row r="44" spans="1:5" x14ac:dyDescent="0.2">
      <c r="A44" t="s">
        <v>58</v>
      </c>
      <c r="D44" t="s">
        <v>71</v>
      </c>
      <c r="E44" s="1"/>
    </row>
    <row r="45" spans="1:5" x14ac:dyDescent="0.2">
      <c r="A45" t="s">
        <v>30</v>
      </c>
      <c r="B45" t="s">
        <v>63</v>
      </c>
      <c r="D45">
        <f>A46*4+A48*9+A50*4</f>
        <v>2059.04</v>
      </c>
      <c r="E45" s="1"/>
    </row>
    <row r="46" spans="1:5" x14ac:dyDescent="0.2">
      <c r="A46">
        <f>2*A2</f>
        <v>151.4</v>
      </c>
      <c r="B46">
        <f>A59+A69+A76+A84+A91+A98</f>
        <v>150</v>
      </c>
      <c r="E46" s="1"/>
    </row>
    <row r="47" spans="1:5" x14ac:dyDescent="0.2">
      <c r="A47" t="s">
        <v>32</v>
      </c>
      <c r="E47" s="1"/>
    </row>
    <row r="48" spans="1:5" x14ac:dyDescent="0.2">
      <c r="A48">
        <f>0.8*A2</f>
        <v>60.56</v>
      </c>
      <c r="B48">
        <f>C59+C69+C76+C84+C91+C98</f>
        <v>60</v>
      </c>
      <c r="E48" s="1"/>
    </row>
    <row r="49" spans="1:5" x14ac:dyDescent="0.2">
      <c r="A49" t="s">
        <v>31</v>
      </c>
      <c r="E49" s="1"/>
    </row>
    <row r="50" spans="1:5" x14ac:dyDescent="0.2">
      <c r="A50">
        <f>3*A2</f>
        <v>227.10000000000002</v>
      </c>
      <c r="B50">
        <f>B59+B69+B76+B84+B91+B98</f>
        <v>227.10000000000002</v>
      </c>
      <c r="E50" s="1"/>
    </row>
    <row r="51" spans="1:5" x14ac:dyDescent="0.2">
      <c r="A51" s="1"/>
      <c r="B51" s="1"/>
      <c r="C51" s="1"/>
      <c r="D51" s="1"/>
      <c r="E51" s="1"/>
    </row>
    <row r="56" spans="1:5" x14ac:dyDescent="0.2">
      <c r="A56" t="s">
        <v>72</v>
      </c>
    </row>
    <row r="57" spans="1:5" x14ac:dyDescent="0.2">
      <c r="A57" t="s">
        <v>38</v>
      </c>
    </row>
    <row r="58" spans="1:5" x14ac:dyDescent="0.2">
      <c r="A58" t="s">
        <v>33</v>
      </c>
      <c r="B58" t="s">
        <v>34</v>
      </c>
      <c r="C58" t="s">
        <v>35</v>
      </c>
    </row>
    <row r="59" spans="1:5" x14ac:dyDescent="0.2">
      <c r="A59">
        <v>30</v>
      </c>
      <c r="B59">
        <f>0.3*A50</f>
        <v>68.13000000000001</v>
      </c>
      <c r="C59">
        <v>20</v>
      </c>
    </row>
    <row r="60" spans="1:5" x14ac:dyDescent="0.2">
      <c r="A60" t="s">
        <v>30</v>
      </c>
      <c r="B60" t="s">
        <v>31</v>
      </c>
      <c r="C60" t="s">
        <v>32</v>
      </c>
    </row>
    <row r="61" spans="1:5" x14ac:dyDescent="0.2">
      <c r="A61">
        <v>12</v>
      </c>
      <c r="B61">
        <v>1.4</v>
      </c>
      <c r="C61">
        <v>8.6</v>
      </c>
      <c r="D61" t="s">
        <v>64</v>
      </c>
    </row>
    <row r="62" spans="1:5" x14ac:dyDescent="0.2">
      <c r="A62">
        <v>0</v>
      </c>
      <c r="B62">
        <v>25</v>
      </c>
      <c r="C62">
        <v>0</v>
      </c>
      <c r="D62" t="s">
        <v>65</v>
      </c>
    </row>
    <row r="63" spans="1:5" x14ac:dyDescent="0.2">
      <c r="A63">
        <v>8.6</v>
      </c>
      <c r="B63">
        <v>50</v>
      </c>
      <c r="C63">
        <v>1.4</v>
      </c>
      <c r="D63" t="s">
        <v>66</v>
      </c>
    </row>
    <row r="64" spans="1:5" x14ac:dyDescent="0.2">
      <c r="A64">
        <v>20</v>
      </c>
      <c r="D64" t="s">
        <v>67</v>
      </c>
    </row>
    <row r="65" spans="1:4" x14ac:dyDescent="0.2">
      <c r="C65">
        <v>10</v>
      </c>
      <c r="D65" t="s">
        <v>75</v>
      </c>
    </row>
    <row r="66" spans="1:4" s="2" customFormat="1" x14ac:dyDescent="0.2"/>
    <row r="67" spans="1:4" x14ac:dyDescent="0.2">
      <c r="A67" t="s">
        <v>37</v>
      </c>
    </row>
    <row r="68" spans="1:4" x14ac:dyDescent="0.2">
      <c r="A68" t="s">
        <v>33</v>
      </c>
      <c r="B68" t="s">
        <v>34</v>
      </c>
      <c r="C68" t="s">
        <v>35</v>
      </c>
    </row>
    <row r="69" spans="1:4" x14ac:dyDescent="0.2">
      <c r="A69">
        <v>20</v>
      </c>
      <c r="B69">
        <v>0</v>
      </c>
      <c r="C69">
        <v>10</v>
      </c>
    </row>
    <row r="70" spans="1:4" x14ac:dyDescent="0.2">
      <c r="A70" t="s">
        <v>30</v>
      </c>
      <c r="B70" t="s">
        <v>31</v>
      </c>
      <c r="C70" t="s">
        <v>32</v>
      </c>
    </row>
    <row r="71" spans="1:4" x14ac:dyDescent="0.2">
      <c r="A71">
        <v>20</v>
      </c>
      <c r="D71" t="s">
        <v>73</v>
      </c>
    </row>
    <row r="72" spans="1:4" x14ac:dyDescent="0.2">
      <c r="C72">
        <v>10</v>
      </c>
      <c r="D72" t="s">
        <v>89</v>
      </c>
    </row>
    <row r="73" spans="1:4" s="2" customFormat="1" x14ac:dyDescent="0.2"/>
    <row r="74" spans="1:4" x14ac:dyDescent="0.2">
      <c r="A74" t="s">
        <v>36</v>
      </c>
    </row>
    <row r="75" spans="1:4" x14ac:dyDescent="0.2">
      <c r="A75" t="s">
        <v>33</v>
      </c>
      <c r="B75" t="s">
        <v>34</v>
      </c>
      <c r="C75" t="s">
        <v>35</v>
      </c>
    </row>
    <row r="76" spans="1:4" x14ac:dyDescent="0.2">
      <c r="A76">
        <v>20</v>
      </c>
      <c r="B76">
        <v>0</v>
      </c>
      <c r="C76">
        <v>0</v>
      </c>
    </row>
    <row r="77" spans="1:4" x14ac:dyDescent="0.2">
      <c r="A77" t="s">
        <v>30</v>
      </c>
      <c r="B77" t="s">
        <v>31</v>
      </c>
      <c r="C77" t="s">
        <v>32</v>
      </c>
    </row>
    <row r="78" spans="1:4" x14ac:dyDescent="0.2">
      <c r="A78">
        <v>0</v>
      </c>
      <c r="B78">
        <v>0</v>
      </c>
      <c r="C78">
        <v>0</v>
      </c>
      <c r="D78" t="s">
        <v>75</v>
      </c>
    </row>
    <row r="79" spans="1:4" x14ac:dyDescent="0.2">
      <c r="A79">
        <v>20</v>
      </c>
      <c r="B79">
        <v>0</v>
      </c>
      <c r="C79">
        <v>0</v>
      </c>
      <c r="D79" t="s">
        <v>87</v>
      </c>
    </row>
    <row r="81" spans="1:4" s="2" customFormat="1" x14ac:dyDescent="0.2"/>
    <row r="82" spans="1:4" x14ac:dyDescent="0.2">
      <c r="A82" t="s">
        <v>84</v>
      </c>
    </row>
    <row r="83" spans="1:4" x14ac:dyDescent="0.2">
      <c r="A83" t="s">
        <v>33</v>
      </c>
      <c r="B83" t="s">
        <v>34</v>
      </c>
      <c r="C83" t="s">
        <v>35</v>
      </c>
    </row>
    <row r="84" spans="1:4" x14ac:dyDescent="0.2">
      <c r="A84">
        <v>20</v>
      </c>
      <c r="B84">
        <v>0</v>
      </c>
      <c r="C84">
        <v>30</v>
      </c>
    </row>
    <row r="85" spans="1:4" x14ac:dyDescent="0.2">
      <c r="A85" t="s">
        <v>30</v>
      </c>
      <c r="B85" t="s">
        <v>31</v>
      </c>
      <c r="C85" t="s">
        <v>32</v>
      </c>
    </row>
    <row r="86" spans="1:4" x14ac:dyDescent="0.2">
      <c r="A86">
        <v>20</v>
      </c>
      <c r="B86">
        <v>0</v>
      </c>
      <c r="D86" t="s">
        <v>73</v>
      </c>
    </row>
    <row r="87" spans="1:4" x14ac:dyDescent="0.2">
      <c r="B87">
        <v>0</v>
      </c>
      <c r="C87">
        <v>30</v>
      </c>
      <c r="D87" t="s">
        <v>86</v>
      </c>
    </row>
    <row r="88" spans="1:4" s="2" customFormat="1" x14ac:dyDescent="0.2"/>
    <row r="89" spans="1:4" x14ac:dyDescent="0.2">
      <c r="A89" t="s">
        <v>85</v>
      </c>
    </row>
    <row r="90" spans="1:4" x14ac:dyDescent="0.2">
      <c r="A90" t="s">
        <v>33</v>
      </c>
      <c r="B90" t="s">
        <v>34</v>
      </c>
      <c r="C90" t="s">
        <v>35</v>
      </c>
    </row>
    <row r="91" spans="1:4" x14ac:dyDescent="0.2">
      <c r="A91">
        <v>20</v>
      </c>
      <c r="B91">
        <f>0.2*A50</f>
        <v>45.420000000000009</v>
      </c>
      <c r="C91">
        <v>0</v>
      </c>
    </row>
    <row r="92" spans="1:4" x14ac:dyDescent="0.2">
      <c r="A92" t="s">
        <v>30</v>
      </c>
      <c r="B92" t="s">
        <v>31</v>
      </c>
      <c r="C92" t="s">
        <v>32</v>
      </c>
    </row>
    <row r="93" spans="1:4" x14ac:dyDescent="0.2">
      <c r="A93">
        <v>20</v>
      </c>
      <c r="D93" t="s">
        <v>73</v>
      </c>
    </row>
    <row r="94" spans="1:4" x14ac:dyDescent="0.2">
      <c r="B94">
        <v>50</v>
      </c>
      <c r="D94" t="s">
        <v>88</v>
      </c>
    </row>
    <row r="95" spans="1:4" s="2" customFormat="1" x14ac:dyDescent="0.2"/>
    <row r="96" spans="1:4" x14ac:dyDescent="0.2">
      <c r="A96" t="s">
        <v>29</v>
      </c>
    </row>
    <row r="97" spans="1:4" x14ac:dyDescent="0.2">
      <c r="A97" t="s">
        <v>33</v>
      </c>
      <c r="B97" t="s">
        <v>34</v>
      </c>
      <c r="C97" t="s">
        <v>35</v>
      </c>
    </row>
    <row r="98" spans="1:4" x14ac:dyDescent="0.2">
      <c r="A98">
        <v>40</v>
      </c>
      <c r="B98">
        <f>0.5*A50</f>
        <v>113.55000000000001</v>
      </c>
      <c r="C98">
        <v>0</v>
      </c>
    </row>
    <row r="99" spans="1:4" x14ac:dyDescent="0.2">
      <c r="A99" t="s">
        <v>30</v>
      </c>
      <c r="B99" t="s">
        <v>31</v>
      </c>
      <c r="C99" t="s">
        <v>32</v>
      </c>
    </row>
    <row r="100" spans="1:4" x14ac:dyDescent="0.2">
      <c r="A100">
        <v>40</v>
      </c>
      <c r="D100" t="s">
        <v>68</v>
      </c>
    </row>
    <row r="101" spans="1:4" x14ac:dyDescent="0.2">
      <c r="B101">
        <v>75</v>
      </c>
      <c r="D101" t="s">
        <v>69</v>
      </c>
    </row>
    <row r="102" spans="1:4" x14ac:dyDescent="0.2">
      <c r="B102">
        <v>25</v>
      </c>
      <c r="D102" t="s">
        <v>70</v>
      </c>
    </row>
    <row r="104" spans="1:4" s="2" customFormat="1" x14ac:dyDescent="0.2"/>
    <row r="108" spans="1:4" x14ac:dyDescent="0.2">
      <c r="A108" t="s">
        <v>39</v>
      </c>
    </row>
    <row r="109" spans="1:4" x14ac:dyDescent="0.2">
      <c r="A109" t="s">
        <v>40</v>
      </c>
    </row>
    <row r="111" spans="1:4" x14ac:dyDescent="0.2">
      <c r="A111" t="s">
        <v>41</v>
      </c>
    </row>
    <row r="112" spans="1:4" x14ac:dyDescent="0.2">
      <c r="A112" t="s">
        <v>42</v>
      </c>
    </row>
    <row r="113" spans="1:1" x14ac:dyDescent="0.2">
      <c r="A113" t="s">
        <v>43</v>
      </c>
    </row>
    <row r="114" spans="1:1" x14ac:dyDescent="0.2">
      <c r="A114" t="s">
        <v>44</v>
      </c>
    </row>
    <row r="116" spans="1:1" x14ac:dyDescent="0.2">
      <c r="A116" t="s">
        <v>59</v>
      </c>
    </row>
    <row r="118" spans="1:1" x14ac:dyDescent="0.2">
      <c r="A118" t="s">
        <v>45</v>
      </c>
    </row>
    <row r="119" spans="1:1" x14ac:dyDescent="0.2">
      <c r="A119" t="s">
        <v>46</v>
      </c>
    </row>
    <row r="120" spans="1:1" x14ac:dyDescent="0.2">
      <c r="A120" t="s">
        <v>47</v>
      </c>
    </row>
    <row r="121" spans="1:1" x14ac:dyDescent="0.2">
      <c r="A121" t="s">
        <v>48</v>
      </c>
    </row>
    <row r="122" spans="1:1" x14ac:dyDescent="0.2">
      <c r="A122" t="s">
        <v>49</v>
      </c>
    </row>
    <row r="123" spans="1:1" x14ac:dyDescent="0.2">
      <c r="A123" t="s">
        <v>50</v>
      </c>
    </row>
    <row r="124" spans="1:1" x14ac:dyDescent="0.2">
      <c r="A124" t="s">
        <v>51</v>
      </c>
    </row>
    <row r="126" spans="1:1" x14ac:dyDescent="0.2">
      <c r="A126" t="s">
        <v>52</v>
      </c>
    </row>
    <row r="128" spans="1:1" x14ac:dyDescent="0.2">
      <c r="A128" t="s">
        <v>53</v>
      </c>
    </row>
    <row r="130" spans="1:1" x14ac:dyDescent="0.2">
      <c r="A130" t="s">
        <v>54</v>
      </c>
    </row>
    <row r="132" spans="1:1" x14ac:dyDescent="0.2">
      <c r="A132" t="s">
        <v>55</v>
      </c>
    </row>
    <row r="134" spans="1:1" x14ac:dyDescent="0.2">
      <c r="A134" t="s">
        <v>56</v>
      </c>
    </row>
    <row r="135" spans="1:1" x14ac:dyDescent="0.2">
      <c r="A135" t="s">
        <v>57</v>
      </c>
    </row>
    <row r="137" spans="1:1" x14ac:dyDescent="0.2">
      <c r="A137" t="s">
        <v>60</v>
      </c>
    </row>
    <row r="138" spans="1:1" x14ac:dyDescent="0.2">
      <c r="A138" t="s">
        <v>61</v>
      </c>
    </row>
    <row r="140" spans="1:1" x14ac:dyDescent="0.2">
      <c r="A140" t="s">
        <v>62</v>
      </c>
    </row>
    <row r="143" spans="1:1" x14ac:dyDescent="0.2">
      <c r="A143" t="s">
        <v>74</v>
      </c>
    </row>
    <row r="145" spans="1:1" x14ac:dyDescent="0.2">
      <c r="A145" t="s">
        <v>76</v>
      </c>
    </row>
    <row r="147" spans="1:1" x14ac:dyDescent="0.2">
      <c r="A147" t="s">
        <v>77</v>
      </c>
    </row>
    <row r="149" spans="1:1" x14ac:dyDescent="0.2">
      <c r="A149" t="s">
        <v>78</v>
      </c>
    </row>
    <row r="151" spans="1:1" x14ac:dyDescent="0.2">
      <c r="A151" t="s">
        <v>79</v>
      </c>
    </row>
    <row r="153" spans="1:1" x14ac:dyDescent="0.2">
      <c r="A153" t="s">
        <v>80</v>
      </c>
    </row>
    <row r="155" spans="1:1" x14ac:dyDescent="0.2">
      <c r="A155" t="s">
        <v>81</v>
      </c>
    </row>
    <row r="157" spans="1:1" x14ac:dyDescent="0.2">
      <c r="A157" t="s">
        <v>82</v>
      </c>
    </row>
    <row r="159" spans="1:1" x14ac:dyDescent="0.2">
      <c r="A159" t="s">
        <v>83</v>
      </c>
    </row>
    <row r="165" spans="1:2" x14ac:dyDescent="0.2">
      <c r="A165" t="s">
        <v>90</v>
      </c>
    </row>
    <row r="167" spans="1:2" x14ac:dyDescent="0.2">
      <c r="A167" t="s">
        <v>91</v>
      </c>
    </row>
    <row r="168" spans="1:2" x14ac:dyDescent="0.2">
      <c r="A168" t="s">
        <v>92</v>
      </c>
    </row>
    <row r="170" spans="1:2" x14ac:dyDescent="0.2">
      <c r="A170" t="s">
        <v>93</v>
      </c>
    </row>
    <row r="171" spans="1:2" x14ac:dyDescent="0.2">
      <c r="A171">
        <v>56</v>
      </c>
      <c r="B171" t="s">
        <v>97</v>
      </c>
    </row>
    <row r="172" spans="1:2" x14ac:dyDescent="0.2">
      <c r="A172" t="s">
        <v>94</v>
      </c>
    </row>
    <row r="173" spans="1:2" x14ac:dyDescent="0.2">
      <c r="A173">
        <v>37</v>
      </c>
      <c r="B173" t="s">
        <v>98</v>
      </c>
    </row>
    <row r="174" spans="1:2" x14ac:dyDescent="0.2">
      <c r="A174" t="s">
        <v>95</v>
      </c>
    </row>
    <row r="175" spans="1:2" x14ac:dyDescent="0.2">
      <c r="A175">
        <v>93</v>
      </c>
      <c r="B175" t="s">
        <v>96</v>
      </c>
    </row>
    <row r="176" spans="1:2" s="3" customFormat="1" x14ac:dyDescent="0.2"/>
    <row r="177" spans="1:4" x14ac:dyDescent="0.2">
      <c r="A177" t="s">
        <v>99</v>
      </c>
    </row>
    <row r="179" spans="1:4" x14ac:dyDescent="0.2">
      <c r="A179" t="s">
        <v>100</v>
      </c>
    </row>
    <row r="180" spans="1:4" x14ac:dyDescent="0.2">
      <c r="A180" t="s">
        <v>30</v>
      </c>
    </row>
    <row r="181" spans="1:4" x14ac:dyDescent="0.2">
      <c r="A181" t="s">
        <v>101</v>
      </c>
    </row>
    <row r="182" spans="1:4" x14ac:dyDescent="0.2">
      <c r="A182" t="s">
        <v>32</v>
      </c>
    </row>
    <row r="183" spans="1:4" x14ac:dyDescent="0.2">
      <c r="A183" t="s">
        <v>102</v>
      </c>
    </row>
    <row r="184" spans="1:4" x14ac:dyDescent="0.2">
      <c r="A184" t="s">
        <v>31</v>
      </c>
    </row>
    <row r="185" spans="1:4" x14ac:dyDescent="0.2">
      <c r="A185" t="s">
        <v>101</v>
      </c>
    </row>
    <row r="187" spans="1:4" x14ac:dyDescent="0.2">
      <c r="A187" t="s">
        <v>93</v>
      </c>
    </row>
    <row r="188" spans="1:4" x14ac:dyDescent="0.2">
      <c r="A188" t="s">
        <v>107</v>
      </c>
      <c r="B188" t="s">
        <v>110</v>
      </c>
      <c r="C188" t="s">
        <v>111</v>
      </c>
      <c r="D188" t="s">
        <v>119</v>
      </c>
    </row>
    <row r="189" spans="1:4" x14ac:dyDescent="0.2">
      <c r="A189" t="s">
        <v>117</v>
      </c>
    </row>
    <row r="190" spans="1:4" x14ac:dyDescent="0.2">
      <c r="A190" t="s">
        <v>108</v>
      </c>
      <c r="B190" t="s">
        <v>118</v>
      </c>
      <c r="C190" t="s">
        <v>115</v>
      </c>
      <c r="D190" t="s">
        <v>120</v>
      </c>
    </row>
    <row r="191" spans="1:4" x14ac:dyDescent="0.2">
      <c r="A191" t="s">
        <v>103</v>
      </c>
    </row>
    <row r="192" spans="1:4" x14ac:dyDescent="0.2">
      <c r="A192" t="s">
        <v>108</v>
      </c>
      <c r="B192" t="s">
        <v>118</v>
      </c>
      <c r="C192" t="s">
        <v>115</v>
      </c>
      <c r="D192" t="s">
        <v>121</v>
      </c>
    </row>
    <row r="193" spans="1:4" x14ac:dyDescent="0.2">
      <c r="A193" t="s">
        <v>106</v>
      </c>
    </row>
    <row r="194" spans="1:4" x14ac:dyDescent="0.2">
      <c r="A194" t="s">
        <v>108</v>
      </c>
      <c r="B194" t="s">
        <v>118</v>
      </c>
      <c r="C194" t="s">
        <v>112</v>
      </c>
      <c r="D194" t="s">
        <v>122</v>
      </c>
    </row>
    <row r="195" spans="1:4" x14ac:dyDescent="0.2">
      <c r="A195" t="s">
        <v>104</v>
      </c>
    </row>
    <row r="196" spans="1:4" x14ac:dyDescent="0.2">
      <c r="A196" t="s">
        <v>108</v>
      </c>
      <c r="B196" t="s">
        <v>113</v>
      </c>
      <c r="C196" t="s">
        <v>115</v>
      </c>
      <c r="D196" t="s">
        <v>124</v>
      </c>
    </row>
    <row r="197" spans="1:4" x14ac:dyDescent="0.2">
      <c r="A197" t="s">
        <v>105</v>
      </c>
    </row>
    <row r="198" spans="1:4" x14ac:dyDescent="0.2">
      <c r="A198" t="s">
        <v>109</v>
      </c>
      <c r="B198" t="s">
        <v>114</v>
      </c>
      <c r="C198" t="s">
        <v>115</v>
      </c>
      <c r="D198" t="s">
        <v>123</v>
      </c>
    </row>
    <row r="200" spans="1:4" x14ac:dyDescent="0.2">
      <c r="A200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2023-01-30T01:07:48Z</dcterms:created>
  <dcterms:modified xsi:type="dcterms:W3CDTF">2023-02-25T08:26:45Z</dcterms:modified>
</cp:coreProperties>
</file>