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0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zJYucZuxl2M01UzzUPzBiQSydbYy/s4t+EwFwbYEI0k="/>
    </ext>
  </extLst>
</workbook>
</file>

<file path=xl/sharedStrings.xml><?xml version="1.0" encoding="utf-8"?>
<sst xmlns="http://schemas.openxmlformats.org/spreadsheetml/2006/main" count="303" uniqueCount="111">
  <si>
    <t>Name</t>
  </si>
  <si>
    <t>Principal Amount</t>
  </si>
  <si>
    <t>Management Fee</t>
  </si>
  <si>
    <t>Status</t>
  </si>
  <si>
    <t>% before Jessie back out</t>
  </si>
  <si>
    <t>% after Jessie Back out</t>
  </si>
  <si>
    <t>Payable</t>
  </si>
  <si>
    <t>Investment Loss %</t>
  </si>
  <si>
    <t>Total Amount received from of CrowdFunz</t>
  </si>
  <si>
    <t>Reimbursement from CrowdFunz Holding</t>
  </si>
  <si>
    <t>Reimbursement % of Principal</t>
  </si>
  <si>
    <t>Actual Investment Loss % after Reimbursement</t>
  </si>
  <si>
    <t>Payment received date</t>
  </si>
  <si>
    <t>Business Address</t>
  </si>
  <si>
    <t>SSN/EIN</t>
  </si>
  <si>
    <t>Feng Lin</t>
  </si>
  <si>
    <t>back out</t>
  </si>
  <si>
    <t>20 GRANDVIEW CIRCLE, MANHASSET, NY 11030</t>
  </si>
  <si>
    <t>098-92-1402</t>
  </si>
  <si>
    <t>David Konghao Wang</t>
  </si>
  <si>
    <t>39-19 210TH STREET,BAYSIDE, NY 11361</t>
  </si>
  <si>
    <t>052-82-5916</t>
  </si>
  <si>
    <t>Xin Feng</t>
  </si>
  <si>
    <t>53 JAYSON AVENUE,GREAT NECK, NY 11021</t>
  </si>
  <si>
    <t>112-88-0998</t>
  </si>
  <si>
    <t>Ruixue Liu</t>
  </si>
  <si>
    <t>650 WUDING ROAD, APT 4-1204, SHANGHAI, 200040 China</t>
  </si>
  <si>
    <t>617-21-7449</t>
  </si>
  <si>
    <t>Shifeng Zhu</t>
  </si>
  <si>
    <t>95 BIRCHWOOD PARK DR, JERICHO, NY 11753</t>
  </si>
  <si>
    <t>121-86-9488</t>
  </si>
  <si>
    <t>John Shi</t>
  </si>
  <si>
    <t>9 ROZALYN LANE, LAURENCE HARBOR, NJ 08879</t>
  </si>
  <si>
    <t>310-04-1933</t>
  </si>
  <si>
    <t>Wei Sun and Xiaojun Cui</t>
  </si>
  <si>
    <t>33 LONG RIDGE ROAD,PLAINVIEW, NY 11803</t>
  </si>
  <si>
    <t>684-19-5215</t>
  </si>
  <si>
    <t>Feng Zhao(Buy out by Crowdfunz Holding LLC)</t>
  </si>
  <si>
    <t>19 FOX HUNT LANE, GREAT NECK, NY 11021</t>
  </si>
  <si>
    <t>806-07-1862</t>
  </si>
  <si>
    <t>Dong Su(Buy out by Crowdfunz Holding LLC)</t>
  </si>
  <si>
    <t>10 FOX HUNT LANE, GREAT NECK, NY 11021</t>
  </si>
  <si>
    <t>810-48-2787</t>
  </si>
  <si>
    <t>Jun Lu</t>
  </si>
  <si>
    <t>21 OAKWOOD ROAD, ALLENDALE, NJ 07401</t>
  </si>
  <si>
    <t>541-37-7854</t>
  </si>
  <si>
    <t>Fides Realty LLC</t>
  </si>
  <si>
    <t>35-33 80TH STREET, STE 42, JACKSON HEIGHTS, NY 11372</t>
  </si>
  <si>
    <t>46-5540892</t>
  </si>
  <si>
    <t>Xiaojun Chen</t>
  </si>
  <si>
    <t>NO. 1, LANE 125, TAIYUAN ROAD, SHANGHAI, XUHUI DISTRICT 200031 China</t>
  </si>
  <si>
    <t>756-42-1115</t>
  </si>
  <si>
    <t>Dazhi Wang</t>
  </si>
  <si>
    <t>1529 GOODY LANE, SAN JOSE, CA 95131</t>
  </si>
  <si>
    <t>246-93-2718</t>
  </si>
  <si>
    <t>Wei Li and Yubing Zheng</t>
  </si>
  <si>
    <t>280 Hamilton Ave, Berkeley Heights, NJ, 07922</t>
  </si>
  <si>
    <t>574-21-8104</t>
  </si>
  <si>
    <t>Song Huang and Shuang Wang</t>
  </si>
  <si>
    <t>2700 BROADWAY 10A, NEW YORK, NY 10025</t>
  </si>
  <si>
    <t>017-82-3859</t>
  </si>
  <si>
    <t>Crowdfunz Holding LLC</t>
  </si>
  <si>
    <t>-</t>
  </si>
  <si>
    <t>47-5508633</t>
  </si>
  <si>
    <t>Jessie Wang and Yijia Zhong (back out on 6/2021)</t>
  </si>
  <si>
    <t>6/2021 (From Mr. Cui)</t>
  </si>
  <si>
    <t>219-87-3128</t>
  </si>
  <si>
    <t>Total</t>
  </si>
  <si>
    <t xml:space="preserve">CrowdFunz Reimbursement </t>
  </si>
  <si>
    <t>CrowdFunz Investment</t>
  </si>
  <si>
    <t>Total remaining balance after Jessie back out</t>
  </si>
  <si>
    <t>Total Actual Loss</t>
  </si>
  <si>
    <t>Crowdfunz Holding share value</t>
  </si>
  <si>
    <t>Received from Mr. Cui</t>
  </si>
  <si>
    <t>TOTAL CAPITAL LOSS (As of the end of 2023)</t>
  </si>
  <si>
    <t>Date of Fund Arrived/Disbursed</t>
  </si>
  <si>
    <t>Investor Name</t>
  </si>
  <si>
    <t>Actual Investment Principal</t>
  </si>
  <si>
    <t>Annual Beginning Capital Contribution（(Principal+Management Fee)）</t>
  </si>
  <si>
    <t>Annual Ending Capital Contribution (Principal+Management Fee)</t>
  </si>
  <si>
    <t>Annual Income Loss</t>
  </si>
  <si>
    <t>% Annual Income Loss</t>
  </si>
  <si>
    <t>% of Ending Capital Contribution</t>
  </si>
  <si>
    <t>Capital Contribution at Fund ended</t>
  </si>
  <si>
    <t>Notes</t>
  </si>
  <si>
    <t>Fiscal Year 2016</t>
  </si>
  <si>
    <t>Feng Zhao</t>
  </si>
  <si>
    <t>Dong Su</t>
  </si>
  <si>
    <t>Wei Li</t>
  </si>
  <si>
    <t>Wei Li  and Yubing Zheng are a family that files tax return together.</t>
  </si>
  <si>
    <t>Yubing Zheng</t>
  </si>
  <si>
    <t>Song Huang</t>
  </si>
  <si>
    <t>Song Huang  and Shuang Wang are a family that files tax return together.</t>
  </si>
  <si>
    <t>Shuang Wang</t>
  </si>
  <si>
    <t>Jessie Wang and Yijia Zhong</t>
  </si>
  <si>
    <t>* MEIDI 2491 OCEAN LLC wrongly counted the Management Fee as capital contribution on all investors.</t>
  </si>
  <si>
    <t>Fiscal Year 2017</t>
  </si>
  <si>
    <t>Fiscal Year 2018</t>
  </si>
  <si>
    <t>Fiscal Year 2019</t>
  </si>
  <si>
    <t>Unclear Investors</t>
  </si>
  <si>
    <t>Fiscal Year 2020</t>
  </si>
  <si>
    <t>Fiscal Year 2021</t>
  </si>
  <si>
    <t>Exit Equity</t>
  </si>
  <si>
    <t>Fiscal Year 2022</t>
  </si>
  <si>
    <t>Fiscal Year 2023</t>
  </si>
  <si>
    <t>Feng Zhao (Buy out by Crowdfunz Holding LLC)</t>
  </si>
  <si>
    <t>Existing Equity</t>
  </si>
  <si>
    <t>Wei Sun</t>
  </si>
  <si>
    <t>Wei Li and Yubing Zheng are a family that files tax return together.</t>
  </si>
  <si>
    <t>Song Huang and Shuang Wang are a family that files tax return together.</t>
  </si>
  <si>
    <t>Invest-in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</si>
</sst>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&quot;$&quot;#,##0.00"/>
    <numFmt numFmtId="166" formatCode="0.0000%"/>
    <numFmt numFmtId="167" formatCode="m/yyyy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i/>
      <color theme="1"/>
      <name val="Calibri"/>
      <scheme val="minor"/>
    </font>
    <font>
      <i/>
      <sz val="11.0"/>
      <color theme="1"/>
      <name val="Calibri"/>
    </font>
    <font>
      <i/>
      <color theme="1"/>
      <name val="Calibri"/>
      <scheme val="minor"/>
    </font>
    <font>
      <b/>
      <i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Calibri"/>
    </font>
    <font>
      <sz val="11.0"/>
      <color rgb="FF000000"/>
      <name val="Docs-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165" xfId="0" applyAlignment="1" applyFont="1" applyNumberFormat="1">
      <alignment horizontal="center" shrinkToFit="0" vertical="bottom" wrapText="1"/>
    </xf>
    <xf borderId="0" fillId="0" fontId="1" numFmtId="10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0" fontId="1" numFmtId="1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readingOrder="0" shrinkToFit="0" vertical="bottom" wrapText="0"/>
    </xf>
    <xf borderId="0" fillId="0" fontId="4" numFmtId="14" xfId="0" applyAlignment="1" applyFont="1" applyNumberForma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4" numFmtId="14" xfId="0" applyAlignment="1" applyFont="1" applyNumberFormat="1">
      <alignment horizontal="center" readingOrder="0" vertical="bottom"/>
    </xf>
    <xf borderId="1" fillId="0" fontId="4" numFmtId="0" xfId="0" applyAlignment="1" applyBorder="1" applyFon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1" fillId="2" fontId="4" numFmtId="0" xfId="0" applyAlignment="1" applyBorder="1" applyFill="1" applyFont="1">
      <alignment vertical="bottom"/>
    </xf>
    <xf borderId="0" fillId="2" fontId="4" numFmtId="164" xfId="0" applyAlignment="1" applyFont="1" applyNumberFormat="1">
      <alignment horizontal="center" vertical="bottom"/>
    </xf>
    <xf borderId="0" fillId="2" fontId="4" numFmtId="165" xfId="0" applyAlignment="1" applyFont="1" applyNumberFormat="1">
      <alignment horizontal="center" vertical="bottom"/>
    </xf>
    <xf borderId="0" fillId="2" fontId="4" numFmtId="10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readingOrder="0" shrinkToFit="0" vertical="bottom" wrapText="0"/>
    </xf>
    <xf borderId="0" fillId="2" fontId="4" numFmtId="10" xfId="0" applyAlignment="1" applyFont="1" applyNumberFormat="1">
      <alignment horizontal="center" readingOrder="0" shrinkToFit="0" vertical="bottom" wrapText="0"/>
    </xf>
    <xf borderId="0" fillId="2" fontId="4" numFmtId="14" xfId="0" applyAlignment="1" applyFont="1" applyNumberFormat="1">
      <alignment horizontal="center" readingOrder="0" vertical="bottom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14" xfId="0" applyAlignment="1" applyFont="1" applyNumberFormat="1">
      <alignment horizontal="center"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vertical="bottom"/>
    </xf>
    <xf borderId="0" fillId="0" fontId="4" numFmtId="14" xfId="0" applyAlignment="1" applyFont="1" applyNumberFormat="1">
      <alignment vertical="bottom"/>
    </xf>
    <xf borderId="0" fillId="0" fontId="4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0" fillId="0" fontId="11" numFmtId="164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12" numFmtId="164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center"/>
    </xf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5" numFmtId="166" xfId="0" applyFont="1" applyNumberFormat="1"/>
    <xf borderId="0" fillId="0" fontId="4" numFmtId="0" xfId="0" applyAlignment="1" applyFont="1">
      <alignment readingOrder="0" vertical="bottom"/>
    </xf>
    <xf borderId="2" fillId="0" fontId="5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4" numFmtId="164" xfId="0" applyAlignment="1" applyBorder="1" applyFont="1" applyNumberFormat="1">
      <alignment horizontal="center" readingOrder="0"/>
    </xf>
    <xf borderId="3" fillId="0" fontId="4" numFmtId="164" xfId="0" applyAlignment="1" applyBorder="1" applyFont="1" applyNumberFormat="1">
      <alignment horizontal="center"/>
    </xf>
    <xf borderId="3" fillId="0" fontId="5" numFmtId="164" xfId="0" applyBorder="1" applyFont="1" applyNumberFormat="1"/>
    <xf borderId="3" fillId="0" fontId="5" numFmtId="164" xfId="0" applyAlignment="1" applyBorder="1" applyFont="1" applyNumberFormat="1">
      <alignment readingOrder="0"/>
    </xf>
    <xf borderId="3" fillId="0" fontId="5" numFmtId="166" xfId="0" applyBorder="1" applyFont="1" applyNumberFormat="1"/>
    <xf borderId="4" fillId="0" fontId="5" numFmtId="164" xfId="0" applyBorder="1" applyFont="1" applyNumberFormat="1"/>
    <xf borderId="0" fillId="0" fontId="5" numFmtId="0" xfId="0" applyAlignment="1" applyFont="1">
      <alignment readingOrder="0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readingOrder="0"/>
    </xf>
    <xf borderId="6" fillId="0" fontId="5" numFmtId="165" xfId="0" applyAlignment="1" applyBorder="1" applyFont="1" applyNumberFormat="1">
      <alignment readingOrder="0"/>
    </xf>
    <xf borderId="6" fillId="0" fontId="4" numFmtId="164" xfId="0" applyAlignment="1" applyBorder="1" applyFont="1" applyNumberFormat="1">
      <alignment horizontal="center"/>
    </xf>
    <xf borderId="6" fillId="0" fontId="5" numFmtId="164" xfId="0" applyBorder="1" applyFont="1" applyNumberFormat="1"/>
    <xf borderId="6" fillId="0" fontId="5" numFmtId="164" xfId="0" applyAlignment="1" applyBorder="1" applyFont="1" applyNumberFormat="1">
      <alignment readingOrder="0"/>
    </xf>
    <xf borderId="6" fillId="0" fontId="5" numFmtId="166" xfId="0" applyBorder="1" applyFont="1" applyNumberFormat="1"/>
    <xf borderId="7" fillId="0" fontId="5" numFmtId="0" xfId="0" applyBorder="1" applyFont="1"/>
    <xf borderId="3" fillId="0" fontId="4" numFmtId="164" xfId="0" applyAlignment="1" applyBorder="1" applyFont="1" applyNumberFormat="1">
      <alignment horizontal="right" vertical="bottom"/>
    </xf>
    <xf borderId="6" fillId="3" fontId="13" numFmtId="0" xfId="0" applyAlignment="1" applyBorder="1" applyFill="1" applyFont="1">
      <alignment horizontal="left" readingOrder="0"/>
    </xf>
    <xf borderId="6" fillId="0" fontId="4" numFmtId="164" xfId="0" applyAlignment="1" applyBorder="1" applyFont="1" applyNumberFormat="1">
      <alignment horizontal="center" readingOrder="0"/>
    </xf>
    <xf borderId="7" fillId="0" fontId="5" numFmtId="164" xfId="0" applyBorder="1" applyFont="1" applyNumberFormat="1"/>
    <xf borderId="0" fillId="0" fontId="4" numFmtId="164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3" fillId="0" fontId="4" numFmtId="164" xfId="0" applyAlignment="1" applyBorder="1" applyFont="1" applyNumberFormat="1">
      <alignment horizontal="center" vertical="bottom"/>
    </xf>
    <xf borderId="3" fillId="0" fontId="4" numFmtId="166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readingOrder="0"/>
    </xf>
    <xf borderId="4" fillId="0" fontId="5" numFmtId="166" xfId="0" applyBorder="1" applyFont="1" applyNumberFormat="1"/>
    <xf borderId="4" fillId="0" fontId="5" numFmtId="0" xfId="0" applyBorder="1" applyFont="1"/>
    <xf borderId="0" fillId="0" fontId="6" numFmtId="0" xfId="0" applyAlignment="1" applyFont="1">
      <alignment readingOrder="0" vertical="bottom"/>
    </xf>
    <xf borderId="8" fillId="0" fontId="5" numFmtId="0" xfId="0" applyBorder="1" applyFont="1"/>
    <xf borderId="6" fillId="0" fontId="4" numFmtId="0" xfId="0" applyAlignment="1" applyBorder="1" applyFont="1">
      <alignment readingOrder="0" vertical="bottom"/>
    </xf>
    <xf borderId="7" fillId="0" fontId="5" numFmtId="3" xfId="0" applyAlignment="1" applyBorder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3" fontId="14" numFmtId="167" xfId="0" applyAlignment="1" applyFont="1" applyNumberFormat="1">
      <alignment horizontal="center" readingOrder="0" vertical="bottom"/>
    </xf>
    <xf borderId="4" fillId="0" fontId="5" numFmtId="164" xfId="0" applyAlignment="1" applyBorder="1" applyFont="1" applyNumberFormat="1">
      <alignment readingOrder="0"/>
    </xf>
    <xf borderId="7" fillId="0" fontId="5" numFmtId="164" xfId="0" applyAlignment="1" applyBorder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3" fontId="15" numFmtId="0" xfId="0" applyAlignment="1" applyFont="1">
      <alignment horizontal="right" readingOrder="0"/>
    </xf>
    <xf borderId="2" fillId="0" fontId="4" numFmtId="0" xfId="0" applyAlignment="1" applyBorder="1" applyFont="1">
      <alignment readingOrder="0" vertical="bottom"/>
    </xf>
    <xf borderId="3" fillId="0" fontId="5" numFmtId="164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readingOrder="0" vertical="center"/>
    </xf>
    <xf borderId="3" fillId="0" fontId="5" numFmtId="166" xfId="0" applyAlignment="1" applyBorder="1" applyFont="1" applyNumberFormat="1">
      <alignment vertical="center"/>
    </xf>
    <xf borderId="3" fillId="0" fontId="5" numFmtId="166" xfId="0" applyAlignment="1" applyBorder="1" applyFont="1" applyNumberFormat="1">
      <alignment readingOrder="0"/>
    </xf>
    <xf borderId="5" fillId="0" fontId="5" numFmtId="0" xfId="0" applyAlignment="1" applyBorder="1" applyFont="1">
      <alignment readingOrder="0"/>
    </xf>
    <xf borderId="6" fillId="0" fontId="16" numFmtId="0" xfId="0" applyBorder="1" applyFont="1"/>
    <xf borderId="6" fillId="0" fontId="5" numFmtId="166" xfId="0" applyAlignment="1" applyBorder="1" applyFont="1" applyNumberFormat="1">
      <alignment readingOrder="0"/>
    </xf>
    <xf borderId="2" fillId="0" fontId="4" numFmtId="0" xfId="0" applyAlignment="1" applyBorder="1" applyFont="1">
      <alignment vertical="bottom"/>
    </xf>
    <xf borderId="9" fillId="0" fontId="6" numFmtId="0" xfId="0" applyAlignment="1" applyBorder="1" applyFont="1">
      <alignment readingOrder="0"/>
    </xf>
    <xf borderId="8" fillId="0" fontId="5" numFmtId="164" xfId="0" applyBorder="1" applyFont="1" applyNumberFormat="1"/>
    <xf borderId="0" fillId="0" fontId="2" numFmtId="0" xfId="0" applyAlignment="1" applyFont="1">
      <alignment horizontal="right" readingOrder="0" vertical="bottom"/>
    </xf>
    <xf borderId="9" fillId="0" fontId="4" numFmtId="0" xfId="0" applyAlignment="1" applyBorder="1" applyFont="1">
      <alignment vertical="bottom"/>
    </xf>
    <xf borderId="8" fillId="0" fontId="5" numFmtId="164" xfId="0" applyAlignment="1" applyBorder="1" applyFont="1" applyNumberFormat="1">
      <alignment readingOrder="0"/>
    </xf>
    <xf borderId="5" fillId="0" fontId="4" numFmtId="0" xfId="0" applyAlignment="1" applyBorder="1" applyFont="1">
      <alignment vertical="bottom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0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0" Type="http://schemas.openxmlformats.org/officeDocument/2006/relationships/image" Target="../media/image9.png"/><Relationship Id="rId9" Type="http://schemas.openxmlformats.org/officeDocument/2006/relationships/image" Target="../media/image8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197</xdr:row>
      <xdr:rowOff>28575</xdr:rowOff>
    </xdr:from>
    <xdr:ext cx="13944600" cy="4476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197</xdr:row>
      <xdr:rowOff>523875</xdr:rowOff>
    </xdr:from>
    <xdr:ext cx="11534775" cy="5238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201</xdr:row>
      <xdr:rowOff>28575</xdr:rowOff>
    </xdr:from>
    <xdr:ext cx="9039225" cy="4476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203</xdr:row>
      <xdr:rowOff>19050</xdr:rowOff>
    </xdr:from>
    <xdr:ext cx="10506075" cy="4476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199</xdr:row>
      <xdr:rowOff>171450</xdr:rowOff>
    </xdr:from>
    <xdr:ext cx="12496800" cy="58102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209</xdr:row>
      <xdr:rowOff>200025</xdr:rowOff>
    </xdr:from>
    <xdr:ext cx="13173075" cy="43815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205</xdr:row>
      <xdr:rowOff>180975</xdr:rowOff>
    </xdr:from>
    <xdr:ext cx="13896975" cy="52387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212</xdr:row>
      <xdr:rowOff>85725</xdr:rowOff>
    </xdr:from>
    <xdr:ext cx="14658975" cy="438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207</xdr:row>
      <xdr:rowOff>85725</xdr:rowOff>
    </xdr:from>
    <xdr:ext cx="14744700" cy="466725"/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214</xdr:row>
      <xdr:rowOff>38100</xdr:rowOff>
    </xdr:from>
    <xdr:ext cx="14725650" cy="514350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3.14"/>
    <col customWidth="1" min="2" max="2" width="23.29"/>
    <col customWidth="1" min="3" max="3" width="22.57"/>
    <col customWidth="1" min="4" max="4" width="18.14"/>
    <col customWidth="1" min="5" max="5" width="28.14"/>
    <col customWidth="1" min="6" max="6" width="31.71"/>
    <col customWidth="1" min="7" max="7" width="20.14"/>
    <col customWidth="1" min="8" max="8" width="23.86"/>
    <col customWidth="1" min="9" max="10" width="38.0"/>
    <col customWidth="1" min="11" max="12" width="25.0"/>
    <col customWidth="1" min="13" max="13" width="32.86"/>
    <col customWidth="1" min="14" max="14" width="10.71"/>
    <col customWidth="1" min="15" max="15" width="70.0"/>
    <col customWidth="1" min="16" max="16" width="64.29"/>
    <col customWidth="1" min="17" max="17" width="18.71"/>
    <col customWidth="1" min="18" max="30" width="8.71"/>
  </cols>
  <sheetData>
    <row r="1" ht="35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7" t="s">
        <v>12</v>
      </c>
      <c r="N1" s="8"/>
      <c r="O1" s="8" t="s">
        <v>13</v>
      </c>
      <c r="P1" s="8" t="s">
        <v>14</v>
      </c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4.25" customHeight="1">
      <c r="A2" s="10" t="s">
        <v>15</v>
      </c>
      <c r="B2" s="11">
        <v>20000.0</v>
      </c>
      <c r="C2" s="11">
        <v>1000.0</v>
      </c>
      <c r="D2" s="12" t="s">
        <v>16</v>
      </c>
      <c r="E2" s="13">
        <f t="shared" ref="E2:E18" si="1">B2/$B$21</f>
        <v>0.02962962963</v>
      </c>
      <c r="F2" s="13">
        <f t="shared" ref="F2:F17" si="2">B2/$B$23</f>
        <v>0.03361344538</v>
      </c>
      <c r="G2" s="11">
        <f t="shared" ref="G2:G17" si="3">$B$25*F2</f>
        <v>13445.37815</v>
      </c>
      <c r="H2" s="13">
        <f t="shared" ref="H2:H17" si="4">(B2-G2)/B2</f>
        <v>0.3277310924</v>
      </c>
      <c r="I2" s="11">
        <v>14445.38</v>
      </c>
      <c r="J2" s="11">
        <f t="shared" ref="J2:J4" si="5">I2-G2</f>
        <v>1000.001849</v>
      </c>
      <c r="K2" s="14">
        <f t="shared" ref="K2:K16" si="6">J2/B2</f>
        <v>0.05000009244</v>
      </c>
      <c r="L2" s="13">
        <f t="shared" ref="L2:L10" si="7">1-I2/B2</f>
        <v>0.277731</v>
      </c>
      <c r="M2" s="15">
        <v>45260.0</v>
      </c>
      <c r="N2" s="16"/>
      <c r="O2" s="16" t="s">
        <v>17</v>
      </c>
      <c r="P2" s="17" t="s">
        <v>18</v>
      </c>
      <c r="Q2" s="18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14.25" customHeight="1">
      <c r="A3" s="10" t="s">
        <v>19</v>
      </c>
      <c r="B3" s="11">
        <v>20000.0</v>
      </c>
      <c r="C3" s="11">
        <f t="shared" ref="C3:C16" si="8">B3*5%</f>
        <v>1000</v>
      </c>
      <c r="D3" s="12" t="s">
        <v>16</v>
      </c>
      <c r="E3" s="13">
        <f t="shared" si="1"/>
        <v>0.02962962963</v>
      </c>
      <c r="F3" s="13">
        <f t="shared" si="2"/>
        <v>0.03361344538</v>
      </c>
      <c r="G3" s="11">
        <f t="shared" si="3"/>
        <v>13445.37815</v>
      </c>
      <c r="H3" s="13">
        <f t="shared" si="4"/>
        <v>0.3277310924</v>
      </c>
      <c r="I3" s="11">
        <v>14445.38</v>
      </c>
      <c r="J3" s="11">
        <f t="shared" si="5"/>
        <v>1000.001849</v>
      </c>
      <c r="K3" s="14">
        <f t="shared" si="6"/>
        <v>0.05000009244</v>
      </c>
      <c r="L3" s="13">
        <f t="shared" si="7"/>
        <v>0.277731</v>
      </c>
      <c r="M3" s="15">
        <v>45216.0</v>
      </c>
      <c r="N3" s="16"/>
      <c r="O3" s="16" t="s">
        <v>20</v>
      </c>
      <c r="P3" s="18" t="s">
        <v>21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4.25" customHeight="1">
      <c r="A4" s="10" t="s">
        <v>22</v>
      </c>
      <c r="B4" s="11">
        <v>20000.0</v>
      </c>
      <c r="C4" s="11">
        <f t="shared" si="8"/>
        <v>1000</v>
      </c>
      <c r="D4" s="12" t="s">
        <v>16</v>
      </c>
      <c r="E4" s="13">
        <f t="shared" si="1"/>
        <v>0.02962962963</v>
      </c>
      <c r="F4" s="13">
        <f t="shared" si="2"/>
        <v>0.03361344538</v>
      </c>
      <c r="G4" s="11">
        <f t="shared" si="3"/>
        <v>13445.37815</v>
      </c>
      <c r="H4" s="13">
        <f t="shared" si="4"/>
        <v>0.3277310924</v>
      </c>
      <c r="I4" s="11">
        <v>20000.0</v>
      </c>
      <c r="J4" s="11">
        <f t="shared" si="5"/>
        <v>6554.621849</v>
      </c>
      <c r="K4" s="14">
        <f t="shared" si="6"/>
        <v>0.3277310924</v>
      </c>
      <c r="L4" s="13">
        <f t="shared" si="7"/>
        <v>0</v>
      </c>
      <c r="M4" s="20">
        <v>45313.0</v>
      </c>
      <c r="N4" s="16"/>
      <c r="O4" s="16" t="s">
        <v>23</v>
      </c>
      <c r="P4" s="18" t="s">
        <v>24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4.25" customHeight="1">
      <c r="A5" s="10" t="s">
        <v>25</v>
      </c>
      <c r="B5" s="11">
        <v>20000.0</v>
      </c>
      <c r="C5" s="11">
        <f t="shared" si="8"/>
        <v>1000</v>
      </c>
      <c r="D5" s="12" t="s">
        <v>16</v>
      </c>
      <c r="E5" s="13">
        <f t="shared" si="1"/>
        <v>0.02962962963</v>
      </c>
      <c r="F5" s="13">
        <f t="shared" si="2"/>
        <v>0.03361344538</v>
      </c>
      <c r="G5" s="11">
        <f t="shared" si="3"/>
        <v>13445.37815</v>
      </c>
      <c r="H5" s="13">
        <f t="shared" si="4"/>
        <v>0.3277310924</v>
      </c>
      <c r="I5" s="11">
        <v>20000.0</v>
      </c>
      <c r="J5" s="11">
        <f>I5-G5+C5</f>
        <v>7554.621849</v>
      </c>
      <c r="K5" s="14">
        <f t="shared" si="6"/>
        <v>0.3777310924</v>
      </c>
      <c r="L5" s="13">
        <f t="shared" si="7"/>
        <v>0</v>
      </c>
      <c r="M5" s="15">
        <v>45251.0</v>
      </c>
      <c r="N5" s="16"/>
      <c r="O5" s="16" t="s">
        <v>26</v>
      </c>
      <c r="P5" s="18" t="s">
        <v>27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4.25" customHeight="1">
      <c r="A6" s="10" t="s">
        <v>28</v>
      </c>
      <c r="B6" s="11">
        <v>60000.0</v>
      </c>
      <c r="C6" s="11">
        <f t="shared" si="8"/>
        <v>3000</v>
      </c>
      <c r="D6" s="12" t="s">
        <v>16</v>
      </c>
      <c r="E6" s="13">
        <f t="shared" si="1"/>
        <v>0.08888888889</v>
      </c>
      <c r="F6" s="13">
        <f t="shared" si="2"/>
        <v>0.1008403361</v>
      </c>
      <c r="G6" s="11">
        <f t="shared" si="3"/>
        <v>40336.13445</v>
      </c>
      <c r="H6" s="13">
        <f t="shared" si="4"/>
        <v>0.3277310924</v>
      </c>
      <c r="I6" s="11">
        <v>40366.13</v>
      </c>
      <c r="J6" s="11">
        <f t="shared" ref="J6:J8" si="9">I6-G6</f>
        <v>29.99554622</v>
      </c>
      <c r="K6" s="14">
        <f t="shared" si="6"/>
        <v>0.0004999257703</v>
      </c>
      <c r="L6" s="13">
        <f t="shared" si="7"/>
        <v>0.3272311667</v>
      </c>
      <c r="M6" s="15">
        <v>45209.0</v>
      </c>
      <c r="N6" s="16"/>
      <c r="O6" s="16" t="s">
        <v>29</v>
      </c>
      <c r="P6" s="18" t="s">
        <v>30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4.25" customHeight="1">
      <c r="A7" s="10" t="s">
        <v>31</v>
      </c>
      <c r="B7" s="11">
        <v>60000.0</v>
      </c>
      <c r="C7" s="11">
        <f t="shared" si="8"/>
        <v>3000</v>
      </c>
      <c r="D7" s="12" t="s">
        <v>16</v>
      </c>
      <c r="E7" s="13">
        <f t="shared" si="1"/>
        <v>0.08888888889</v>
      </c>
      <c r="F7" s="13">
        <f t="shared" si="2"/>
        <v>0.1008403361</v>
      </c>
      <c r="G7" s="11">
        <f t="shared" si="3"/>
        <v>40336.13445</v>
      </c>
      <c r="H7" s="13">
        <f t="shared" si="4"/>
        <v>0.3277310924</v>
      </c>
      <c r="I7" s="11">
        <v>60000.0</v>
      </c>
      <c r="J7" s="11">
        <f t="shared" si="9"/>
        <v>19663.86555</v>
      </c>
      <c r="K7" s="14">
        <f t="shared" si="6"/>
        <v>0.3277310924</v>
      </c>
      <c r="L7" s="13">
        <f t="shared" si="7"/>
        <v>0</v>
      </c>
      <c r="M7" s="20">
        <v>45310.0</v>
      </c>
      <c r="N7" s="16"/>
      <c r="O7" s="16" t="s">
        <v>32</v>
      </c>
      <c r="P7" s="18" t="s">
        <v>33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4.25" customHeight="1">
      <c r="A8" s="21" t="s">
        <v>34</v>
      </c>
      <c r="B8" s="11">
        <v>40000.0</v>
      </c>
      <c r="C8" s="11">
        <f t="shared" si="8"/>
        <v>2000</v>
      </c>
      <c r="D8" s="12" t="s">
        <v>16</v>
      </c>
      <c r="E8" s="13">
        <f t="shared" si="1"/>
        <v>0.05925925926</v>
      </c>
      <c r="F8" s="13">
        <f t="shared" si="2"/>
        <v>0.06722689076</v>
      </c>
      <c r="G8" s="11">
        <f t="shared" si="3"/>
        <v>26890.7563</v>
      </c>
      <c r="H8" s="13">
        <f t="shared" si="4"/>
        <v>0.3277310924</v>
      </c>
      <c r="I8" s="11">
        <v>32466.0</v>
      </c>
      <c r="J8" s="11">
        <f t="shared" si="9"/>
        <v>5575.243697</v>
      </c>
      <c r="K8" s="14">
        <f t="shared" si="6"/>
        <v>0.1393810924</v>
      </c>
      <c r="L8" s="13">
        <f t="shared" si="7"/>
        <v>0.18835</v>
      </c>
      <c r="M8" s="15">
        <v>45281.0</v>
      </c>
      <c r="N8" s="16"/>
      <c r="O8" s="16" t="s">
        <v>35</v>
      </c>
      <c r="P8" s="18" t="s">
        <v>36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4.25" customHeight="1">
      <c r="A9" s="10" t="s">
        <v>37</v>
      </c>
      <c r="B9" s="11">
        <v>40000.0</v>
      </c>
      <c r="C9" s="11">
        <f t="shared" si="8"/>
        <v>2000</v>
      </c>
      <c r="D9" s="12" t="s">
        <v>16</v>
      </c>
      <c r="E9" s="13">
        <f t="shared" si="1"/>
        <v>0.05925925926</v>
      </c>
      <c r="F9" s="13">
        <f t="shared" si="2"/>
        <v>0.06722689076</v>
      </c>
      <c r="G9" s="11">
        <f t="shared" si="3"/>
        <v>26890.7563</v>
      </c>
      <c r="H9" s="13">
        <f t="shared" si="4"/>
        <v>0.3277310924</v>
      </c>
      <c r="I9" s="11">
        <v>26000.0</v>
      </c>
      <c r="J9" s="22">
        <v>0.0</v>
      </c>
      <c r="K9" s="14">
        <f t="shared" si="6"/>
        <v>0</v>
      </c>
      <c r="L9" s="13">
        <f t="shared" si="7"/>
        <v>0.35</v>
      </c>
      <c r="M9" s="15">
        <v>44986.0</v>
      </c>
      <c r="N9" s="16"/>
      <c r="O9" s="16" t="s">
        <v>38</v>
      </c>
      <c r="P9" s="18" t="s">
        <v>39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4.25" customHeight="1">
      <c r="A10" s="10" t="s">
        <v>40</v>
      </c>
      <c r="B10" s="11">
        <v>40000.0</v>
      </c>
      <c r="C10" s="11">
        <f t="shared" si="8"/>
        <v>2000</v>
      </c>
      <c r="D10" s="12" t="s">
        <v>16</v>
      </c>
      <c r="E10" s="13">
        <f t="shared" si="1"/>
        <v>0.05925925926</v>
      </c>
      <c r="F10" s="13">
        <f t="shared" si="2"/>
        <v>0.06722689076</v>
      </c>
      <c r="G10" s="11">
        <f t="shared" si="3"/>
        <v>26890.7563</v>
      </c>
      <c r="H10" s="13">
        <f t="shared" si="4"/>
        <v>0.3277310924</v>
      </c>
      <c r="I10" s="11">
        <v>26000.0</v>
      </c>
      <c r="J10" s="22">
        <v>0.0</v>
      </c>
      <c r="K10" s="14">
        <f t="shared" si="6"/>
        <v>0</v>
      </c>
      <c r="L10" s="13">
        <f t="shared" si="7"/>
        <v>0.35</v>
      </c>
      <c r="M10" s="15">
        <v>44986.0</v>
      </c>
      <c r="N10" s="16"/>
      <c r="O10" s="16" t="s">
        <v>41</v>
      </c>
      <c r="P10" s="18" t="s">
        <v>42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4.25" customHeight="1">
      <c r="A11" s="21" t="s">
        <v>43</v>
      </c>
      <c r="B11" s="11">
        <v>20000.0</v>
      </c>
      <c r="C11" s="11">
        <f t="shared" si="8"/>
        <v>1000</v>
      </c>
      <c r="D11" s="12" t="s">
        <v>16</v>
      </c>
      <c r="E11" s="13">
        <f t="shared" si="1"/>
        <v>0.02962962963</v>
      </c>
      <c r="F11" s="13">
        <f t="shared" si="2"/>
        <v>0.03361344538</v>
      </c>
      <c r="G11" s="11">
        <f t="shared" si="3"/>
        <v>13445.37815</v>
      </c>
      <c r="H11" s="13">
        <f t="shared" si="4"/>
        <v>0.3277310924</v>
      </c>
      <c r="I11" s="11">
        <f>B11</f>
        <v>20000</v>
      </c>
      <c r="J11" s="11">
        <f t="shared" ref="J11:J12" si="10">I11-G11</f>
        <v>6554.621849</v>
      </c>
      <c r="K11" s="14">
        <f t="shared" si="6"/>
        <v>0.3277310924</v>
      </c>
      <c r="L11" s="13">
        <f>1-I15/B15</f>
        <v>0</v>
      </c>
      <c r="M11" s="20">
        <v>45286.0</v>
      </c>
      <c r="N11" s="16"/>
      <c r="O11" s="16" t="s">
        <v>44</v>
      </c>
      <c r="P11" s="18" t="s">
        <v>45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4.25" customHeight="1">
      <c r="A12" s="10" t="s">
        <v>46</v>
      </c>
      <c r="B12" s="11">
        <v>20000.0</v>
      </c>
      <c r="C12" s="11">
        <f t="shared" si="8"/>
        <v>1000</v>
      </c>
      <c r="D12" s="12" t="s">
        <v>16</v>
      </c>
      <c r="E12" s="13">
        <f t="shared" si="1"/>
        <v>0.02962962963</v>
      </c>
      <c r="F12" s="13">
        <f t="shared" si="2"/>
        <v>0.03361344538</v>
      </c>
      <c r="G12" s="11">
        <f t="shared" si="3"/>
        <v>13445.37815</v>
      </c>
      <c r="H12" s="13">
        <f t="shared" si="4"/>
        <v>0.3277310924</v>
      </c>
      <c r="I12" s="11">
        <v>20000.0</v>
      </c>
      <c r="J12" s="11">
        <f t="shared" si="10"/>
        <v>6554.621849</v>
      </c>
      <c r="K12" s="14">
        <f t="shared" si="6"/>
        <v>0.3277310924</v>
      </c>
      <c r="L12" s="13">
        <f t="shared" ref="L12:L16" si="11">1-I12/B12</f>
        <v>0</v>
      </c>
      <c r="M12" s="20">
        <v>45313.0</v>
      </c>
      <c r="N12" s="16"/>
      <c r="O12" s="16" t="s">
        <v>47</v>
      </c>
      <c r="P12" s="17" t="s">
        <v>48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4.25" customHeight="1">
      <c r="A13" s="23" t="s">
        <v>49</v>
      </c>
      <c r="B13" s="24">
        <v>40000.0</v>
      </c>
      <c r="C13" s="24">
        <f t="shared" si="8"/>
        <v>2000</v>
      </c>
      <c r="D13" s="25"/>
      <c r="E13" s="26">
        <f t="shared" si="1"/>
        <v>0.05925925926</v>
      </c>
      <c r="F13" s="26">
        <f t="shared" si="2"/>
        <v>0.06722689076</v>
      </c>
      <c r="G13" s="24">
        <f t="shared" si="3"/>
        <v>26890.7563</v>
      </c>
      <c r="H13" s="26">
        <f t="shared" si="4"/>
        <v>0.3277310924</v>
      </c>
      <c r="I13" s="24">
        <v>40000.0</v>
      </c>
      <c r="J13" s="27">
        <f>B13-G13</f>
        <v>13109.2437</v>
      </c>
      <c r="K13" s="28">
        <f t="shared" si="6"/>
        <v>0.3277310924</v>
      </c>
      <c r="L13" s="26">
        <f t="shared" si="11"/>
        <v>0</v>
      </c>
      <c r="M13" s="29">
        <v>45352.0</v>
      </c>
      <c r="N13" s="30"/>
      <c r="O13" s="30" t="s">
        <v>50</v>
      </c>
      <c r="P13" s="31" t="s">
        <v>51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ht="14.25" customHeight="1">
      <c r="A14" s="10" t="s">
        <v>52</v>
      </c>
      <c r="B14" s="11">
        <v>60000.0</v>
      </c>
      <c r="C14" s="11">
        <f t="shared" si="8"/>
        <v>3000</v>
      </c>
      <c r="D14" s="12" t="s">
        <v>16</v>
      </c>
      <c r="E14" s="13">
        <f t="shared" si="1"/>
        <v>0.08888888889</v>
      </c>
      <c r="F14" s="13">
        <f t="shared" si="2"/>
        <v>0.1008403361</v>
      </c>
      <c r="G14" s="11">
        <f t="shared" si="3"/>
        <v>40336.13445</v>
      </c>
      <c r="H14" s="13">
        <f t="shared" si="4"/>
        <v>0.3277310924</v>
      </c>
      <c r="I14" s="11">
        <v>60000.0</v>
      </c>
      <c r="J14" s="11">
        <f t="shared" ref="J14:J16" si="12">I14-G14</f>
        <v>19663.86555</v>
      </c>
      <c r="K14" s="14">
        <f t="shared" si="6"/>
        <v>0.3277310924</v>
      </c>
      <c r="L14" s="13">
        <f t="shared" si="11"/>
        <v>0</v>
      </c>
      <c r="M14" s="15">
        <v>45265.0</v>
      </c>
      <c r="N14" s="16"/>
      <c r="O14" s="16" t="s">
        <v>53</v>
      </c>
      <c r="P14" s="18" t="s">
        <v>54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38.25" customHeight="1">
      <c r="A15" s="21" t="s">
        <v>55</v>
      </c>
      <c r="B15" s="11">
        <v>20000.0</v>
      </c>
      <c r="C15" s="11">
        <f t="shared" si="8"/>
        <v>1000</v>
      </c>
      <c r="D15" s="12" t="s">
        <v>16</v>
      </c>
      <c r="E15" s="13">
        <f t="shared" si="1"/>
        <v>0.02962962963</v>
      </c>
      <c r="F15" s="13">
        <f t="shared" si="2"/>
        <v>0.03361344538</v>
      </c>
      <c r="G15" s="11">
        <f t="shared" si="3"/>
        <v>13445.37815</v>
      </c>
      <c r="H15" s="13">
        <f t="shared" si="4"/>
        <v>0.3277310924</v>
      </c>
      <c r="I15" s="11">
        <f t="shared" ref="I15:I16" si="13">B15</f>
        <v>20000</v>
      </c>
      <c r="J15" s="11">
        <f t="shared" si="12"/>
        <v>6554.621849</v>
      </c>
      <c r="K15" s="14">
        <f t="shared" si="6"/>
        <v>0.3277310924</v>
      </c>
      <c r="L15" s="13">
        <f t="shared" si="11"/>
        <v>0</v>
      </c>
      <c r="M15" s="20">
        <v>45282.0</v>
      </c>
      <c r="N15" s="33"/>
      <c r="O15" s="33" t="s">
        <v>56</v>
      </c>
      <c r="P15" s="18" t="s">
        <v>57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35.25" customHeight="1">
      <c r="A16" s="21" t="s">
        <v>58</v>
      </c>
      <c r="B16" s="11">
        <v>40000.0</v>
      </c>
      <c r="C16" s="11">
        <f t="shared" si="8"/>
        <v>2000</v>
      </c>
      <c r="D16" s="12" t="s">
        <v>16</v>
      </c>
      <c r="E16" s="13">
        <f t="shared" si="1"/>
        <v>0.05925925926</v>
      </c>
      <c r="F16" s="13">
        <f t="shared" si="2"/>
        <v>0.06722689076</v>
      </c>
      <c r="G16" s="11">
        <f t="shared" si="3"/>
        <v>26890.7563</v>
      </c>
      <c r="H16" s="13">
        <f t="shared" si="4"/>
        <v>0.3277310924</v>
      </c>
      <c r="I16" s="11">
        <f t="shared" si="13"/>
        <v>40000</v>
      </c>
      <c r="J16" s="11">
        <f t="shared" si="12"/>
        <v>13109.2437</v>
      </c>
      <c r="K16" s="14">
        <f t="shared" si="6"/>
        <v>0.3277310924</v>
      </c>
      <c r="L16" s="13">
        <f t="shared" si="11"/>
        <v>0</v>
      </c>
      <c r="M16" s="20">
        <v>45289.0</v>
      </c>
      <c r="N16" s="16"/>
      <c r="O16" s="16" t="s">
        <v>59</v>
      </c>
      <c r="P16" s="18" t="s">
        <v>60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4.25" customHeight="1">
      <c r="A17" s="19" t="s">
        <v>61</v>
      </c>
      <c r="B17" s="11">
        <v>75000.0</v>
      </c>
      <c r="C17" s="11" t="s">
        <v>62</v>
      </c>
      <c r="D17" s="12"/>
      <c r="E17" s="13">
        <f t="shared" si="1"/>
        <v>0.1111111111</v>
      </c>
      <c r="F17" s="13">
        <f t="shared" si="2"/>
        <v>0.1260504202</v>
      </c>
      <c r="G17" s="11">
        <f t="shared" si="3"/>
        <v>50420.16807</v>
      </c>
      <c r="H17" s="13">
        <f t="shared" si="4"/>
        <v>0.3277310924</v>
      </c>
      <c r="I17" s="34"/>
      <c r="J17" s="34"/>
      <c r="K17" s="11" t="s">
        <v>62</v>
      </c>
      <c r="L17" s="19"/>
      <c r="M17" s="15"/>
      <c r="N17" s="16"/>
      <c r="O17" s="16"/>
      <c r="P17" s="17" t="s">
        <v>63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4.25" customHeight="1">
      <c r="A18" s="21" t="s">
        <v>64</v>
      </c>
      <c r="B18" s="11">
        <v>80000.0</v>
      </c>
      <c r="C18" s="11">
        <f>B18*5%</f>
        <v>4000</v>
      </c>
      <c r="D18" s="12" t="s">
        <v>16</v>
      </c>
      <c r="E18" s="13">
        <f t="shared" si="1"/>
        <v>0.1185185185</v>
      </c>
      <c r="F18" s="17" t="s">
        <v>62</v>
      </c>
      <c r="G18" s="13"/>
      <c r="H18" s="13"/>
      <c r="I18" s="11" t="s">
        <v>62</v>
      </c>
      <c r="J18" s="11" t="s">
        <v>62</v>
      </c>
      <c r="K18" s="11" t="s">
        <v>62</v>
      </c>
      <c r="L18" s="13">
        <f>0%</f>
        <v>0</v>
      </c>
      <c r="M18" s="17" t="s">
        <v>65</v>
      </c>
      <c r="N18" s="16"/>
      <c r="O18" s="16"/>
      <c r="P18" s="17" t="s">
        <v>66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4.25" customHeight="1">
      <c r="A19" s="35"/>
      <c r="B19" s="11"/>
      <c r="C19" s="11"/>
      <c r="D19" s="12"/>
      <c r="E19" s="13"/>
      <c r="F19" s="13"/>
      <c r="G19" s="13"/>
      <c r="H19" s="13"/>
      <c r="I19" s="11"/>
      <c r="J19" s="11"/>
      <c r="K19" s="13"/>
      <c r="L19" s="13"/>
      <c r="M19" s="15"/>
      <c r="N19" s="16"/>
      <c r="O19" s="16"/>
      <c r="P19" s="1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4.25" customHeight="1">
      <c r="A20" s="36"/>
      <c r="B20" s="37"/>
      <c r="C20" s="37"/>
      <c r="D20" s="38"/>
      <c r="E20" s="39"/>
      <c r="F20" s="39"/>
      <c r="G20" s="39"/>
      <c r="H20" s="39"/>
      <c r="I20" s="37"/>
      <c r="J20" s="37"/>
      <c r="K20" s="39"/>
      <c r="L20" s="39"/>
      <c r="M20" s="40"/>
      <c r="N20" s="41"/>
      <c r="O20" s="41"/>
      <c r="P20" s="42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 ht="14.25" customHeight="1">
      <c r="A21" s="36" t="s">
        <v>67</v>
      </c>
      <c r="B21" s="37">
        <f t="shared" ref="B21:C21" si="14">SUM(B2:B18)</f>
        <v>675000</v>
      </c>
      <c r="C21" s="37">
        <f t="shared" si="14"/>
        <v>30000</v>
      </c>
      <c r="D21" s="38"/>
      <c r="E21" s="39">
        <f>sum(E2:E18)</f>
        <v>1</v>
      </c>
      <c r="F21" s="39">
        <f t="shared" ref="F21:G21" si="15">SUM(F2:F18)</f>
        <v>1</v>
      </c>
      <c r="G21" s="37">
        <f t="shared" si="15"/>
        <v>400000</v>
      </c>
      <c r="H21" s="39"/>
      <c r="I21" s="44" t="s">
        <v>68</v>
      </c>
      <c r="J21" s="37">
        <f>0-SUM(J2:J18)</f>
        <v>-106924.5707</v>
      </c>
      <c r="K21" s="39"/>
      <c r="L21" s="39"/>
      <c r="M21" s="40"/>
      <c r="N21" s="41"/>
      <c r="O21" s="41"/>
      <c r="P21" s="41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</row>
    <row r="22" ht="14.25" customHeight="1">
      <c r="A22" s="19"/>
      <c r="B22" s="45"/>
      <c r="C22" s="45"/>
      <c r="D22" s="45"/>
      <c r="E22" s="45"/>
      <c r="F22" s="45"/>
      <c r="G22" s="45"/>
      <c r="H22" s="45"/>
      <c r="I22" s="44" t="s">
        <v>69</v>
      </c>
      <c r="J22" s="34">
        <v>-75000.0</v>
      </c>
      <c r="K22" s="45"/>
      <c r="L22" s="45"/>
      <c r="M22" s="46"/>
      <c r="N22" s="47"/>
      <c r="O22" s="47"/>
      <c r="P22" s="48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4.25" customHeight="1">
      <c r="A23" s="49" t="s">
        <v>70</v>
      </c>
      <c r="B23" s="45">
        <f>SUM(B2:B18)-B18</f>
        <v>595000</v>
      </c>
      <c r="C23" s="45"/>
      <c r="D23" s="50"/>
      <c r="E23" s="45"/>
      <c r="F23" s="45"/>
      <c r="G23" s="45"/>
      <c r="H23" s="45"/>
      <c r="I23" s="22" t="s">
        <v>71</v>
      </c>
      <c r="J23" s="45">
        <f>J21+J22</f>
        <v>-181924.5707</v>
      </c>
      <c r="K23" s="45"/>
      <c r="L23" s="45"/>
      <c r="M23" s="46"/>
      <c r="N23" s="47"/>
      <c r="O23" s="47"/>
      <c r="P23" s="48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4.25" customHeight="1">
      <c r="A24" s="49" t="s">
        <v>72</v>
      </c>
      <c r="B24" s="45">
        <f>B9+B10+B17</f>
        <v>155000</v>
      </c>
      <c r="C24" s="19"/>
      <c r="D24" s="45"/>
      <c r="E24" s="51"/>
      <c r="F24" s="45"/>
      <c r="G24" s="45"/>
      <c r="H24" s="45"/>
      <c r="I24" s="45"/>
      <c r="J24" s="45"/>
      <c r="K24" s="45"/>
      <c r="L24" s="45"/>
      <c r="M24" s="46"/>
      <c r="N24" s="47"/>
      <c r="O24" s="47"/>
      <c r="P24" s="48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4.25" customHeight="1">
      <c r="A25" s="52" t="s">
        <v>73</v>
      </c>
      <c r="B25" s="45">
        <v>400000.0</v>
      </c>
      <c r="C25" s="19"/>
      <c r="D25" s="45"/>
      <c r="E25" s="51"/>
      <c r="F25" s="45"/>
      <c r="G25" s="45"/>
      <c r="H25" s="45"/>
      <c r="I25" s="45"/>
      <c r="J25" s="45"/>
      <c r="K25" s="45"/>
      <c r="L25" s="45"/>
      <c r="M25" s="46"/>
      <c r="N25" s="45"/>
      <c r="O25" s="45"/>
      <c r="P25" s="4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4.25" customHeight="1">
      <c r="A26" s="19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6"/>
      <c r="N26" s="45"/>
      <c r="O26" s="45"/>
      <c r="P26" s="48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4.25" customHeight="1">
      <c r="A27" s="53" t="s">
        <v>74</v>
      </c>
      <c r="B27" s="45">
        <f>B23-B25</f>
        <v>195000</v>
      </c>
      <c r="C27" s="45"/>
      <c r="D27" s="51"/>
      <c r="E27" s="45"/>
      <c r="F27" s="45"/>
      <c r="G27" s="45"/>
      <c r="H27" s="45"/>
      <c r="I27" s="45"/>
      <c r="J27" s="45"/>
      <c r="K27" s="45"/>
      <c r="L27" s="45"/>
      <c r="M27" s="46"/>
      <c r="N27" s="45"/>
      <c r="O27" s="45"/>
      <c r="P27" s="48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4.25" customHeight="1">
      <c r="A28" s="1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  <c r="N28" s="45"/>
      <c r="O28" s="45"/>
      <c r="P28" s="48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4.25" customHeight="1">
      <c r="A29" s="19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/>
      <c r="N29" s="45"/>
      <c r="O29" s="45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4.25" customHeight="1">
      <c r="A30" s="19"/>
      <c r="B30" s="11"/>
      <c r="C30" s="11"/>
      <c r="D30" s="45"/>
      <c r="E30" s="45"/>
      <c r="F30" s="45"/>
      <c r="G30" s="45"/>
      <c r="H30" s="45"/>
      <c r="I30" s="45"/>
      <c r="J30" s="45"/>
      <c r="K30" s="45"/>
      <c r="L30" s="45"/>
      <c r="M30" s="46"/>
      <c r="N30" s="45"/>
      <c r="O30" s="45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4.25" customHeight="1">
      <c r="A31" s="19"/>
      <c r="B31" s="11"/>
      <c r="C31" s="11"/>
      <c r="D31" s="45"/>
      <c r="E31" s="45"/>
      <c r="F31" s="45"/>
      <c r="G31" s="45"/>
      <c r="H31" s="45"/>
      <c r="I31" s="45"/>
      <c r="J31" s="45"/>
      <c r="K31" s="45"/>
      <c r="L31" s="45"/>
      <c r="M31" s="46"/>
      <c r="N31" s="45"/>
      <c r="O31" s="45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4.25" customHeight="1">
      <c r="A32" s="1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  <c r="N32" s="45"/>
      <c r="O32" s="45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4.25" customHeight="1">
      <c r="A33" s="1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45"/>
      <c r="O33" s="45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4.25" customHeight="1">
      <c r="A34" s="1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  <c r="N34" s="45"/>
      <c r="O34" s="45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4.25" customHeight="1">
      <c r="A35" s="1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6"/>
      <c r="N35" s="45"/>
      <c r="O35" s="45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4.25" customHeight="1">
      <c r="A36" s="19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6"/>
      <c r="N36" s="45"/>
      <c r="O36" s="45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4.25" customHeight="1">
      <c r="A37" s="19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6"/>
      <c r="N37" s="45"/>
      <c r="O37" s="45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4.25" customHeight="1">
      <c r="A38" s="19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  <c r="N38" s="45"/>
      <c r="O38" s="45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4.25" customHeight="1">
      <c r="A39" s="19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6"/>
      <c r="N39" s="45"/>
      <c r="O39" s="45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4.25" customHeight="1">
      <c r="A40" s="1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6"/>
      <c r="N40" s="45"/>
      <c r="O40" s="45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4.25" customHeight="1">
      <c r="A41" s="1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6"/>
      <c r="N41" s="45"/>
      <c r="O41" s="45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4.25" customHeight="1">
      <c r="A42" s="1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  <c r="N42" s="45"/>
      <c r="O42" s="45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4.25" customHeight="1">
      <c r="A43" s="1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  <c r="N43" s="45"/>
      <c r="O43" s="45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4.25" customHeight="1">
      <c r="A44" s="1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45"/>
      <c r="O44" s="45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4.25" customHeight="1">
      <c r="A45" s="1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/>
      <c r="N45" s="45"/>
      <c r="O45" s="45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4.25" customHeight="1">
      <c r="A46" s="1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  <c r="N46" s="45"/>
      <c r="O46" s="45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4.25" customHeight="1">
      <c r="A47" s="1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6"/>
      <c r="N47" s="45"/>
      <c r="O47" s="45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4.25" customHeight="1">
      <c r="A48" s="1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/>
      <c r="N48" s="45"/>
      <c r="O48" s="45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4.25" customHeight="1">
      <c r="A49" s="1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6"/>
      <c r="N49" s="45"/>
      <c r="O49" s="45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4.25" customHeight="1">
      <c r="A50" s="1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6"/>
      <c r="N50" s="45"/>
      <c r="O50" s="45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4.25" customHeight="1">
      <c r="A51" s="1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6"/>
      <c r="N51" s="45"/>
      <c r="O51" s="45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4.25" customHeight="1">
      <c r="A52" s="1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/>
      <c r="N52" s="45"/>
      <c r="O52" s="45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4.25" customHeight="1">
      <c r="A53" s="1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6"/>
      <c r="N53" s="45"/>
      <c r="O53" s="45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4.25" customHeight="1">
      <c r="A54" s="19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6"/>
      <c r="N54" s="45"/>
      <c r="O54" s="45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4.25" customHeight="1">
      <c r="A55" s="19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6"/>
      <c r="N55" s="45"/>
      <c r="O55" s="45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4.25" customHeight="1">
      <c r="A56" s="19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6"/>
      <c r="N56" s="45"/>
      <c r="O56" s="45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4.25" customHeight="1">
      <c r="A57" s="19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6"/>
      <c r="N57" s="45"/>
      <c r="O57" s="45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4.25" customHeight="1">
      <c r="A58" s="19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6"/>
      <c r="N58" s="45"/>
      <c r="O58" s="45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4.25" customHeight="1">
      <c r="A59" s="19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6"/>
      <c r="N59" s="45"/>
      <c r="O59" s="45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4.25" customHeight="1">
      <c r="A60" s="19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6"/>
      <c r="N60" s="45"/>
      <c r="O60" s="45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4.25" customHeight="1">
      <c r="A61" s="19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6"/>
      <c r="N61" s="45"/>
      <c r="O61" s="45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4.25" customHeight="1">
      <c r="A62" s="19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6"/>
      <c r="N62" s="45"/>
      <c r="O62" s="45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4.25" customHeight="1">
      <c r="A63" s="19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6"/>
      <c r="N63" s="45"/>
      <c r="O63" s="45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4.25" customHeight="1">
      <c r="A64" s="19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6"/>
      <c r="N64" s="45"/>
      <c r="O64" s="45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4.25" customHeight="1">
      <c r="A65" s="19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6"/>
      <c r="N65" s="45"/>
      <c r="O65" s="45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4.25" customHeight="1">
      <c r="A66" s="19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6"/>
      <c r="N66" s="45"/>
      <c r="O66" s="45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4.25" customHeight="1">
      <c r="A67" s="19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6"/>
      <c r="N67" s="45"/>
      <c r="O67" s="45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4.25" customHeight="1">
      <c r="A68" s="19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6"/>
      <c r="N68" s="45"/>
      <c r="O68" s="45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4.25" customHeight="1">
      <c r="A69" s="1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6"/>
      <c r="N69" s="45"/>
      <c r="O69" s="45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4.25" customHeight="1">
      <c r="A70" s="19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6"/>
      <c r="N70" s="45"/>
      <c r="O70" s="45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4.25" customHeight="1">
      <c r="A71" s="1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6"/>
      <c r="N71" s="45"/>
      <c r="O71" s="45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4.25" customHeight="1">
      <c r="A72" s="19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6"/>
      <c r="N72" s="45"/>
      <c r="O72" s="45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4.25" customHeight="1">
      <c r="A73" s="1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6"/>
      <c r="N73" s="45"/>
      <c r="O73" s="45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4.25" customHeight="1">
      <c r="A74" s="1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6"/>
      <c r="N74" s="45"/>
      <c r="O74" s="45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4.25" customHeight="1">
      <c r="A75" s="19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6"/>
      <c r="N75" s="45"/>
      <c r="O75" s="45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4.25" customHeight="1">
      <c r="A76" s="1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6"/>
      <c r="N76" s="45"/>
      <c r="O76" s="45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4.25" customHeight="1">
      <c r="A77" s="19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6"/>
      <c r="N77" s="45"/>
      <c r="O77" s="45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4.25" customHeight="1">
      <c r="A78" s="19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6"/>
      <c r="N78" s="45"/>
      <c r="O78" s="45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4.25" customHeight="1">
      <c r="A79" s="1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6"/>
      <c r="N79" s="45"/>
      <c r="O79" s="45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4.25" customHeight="1">
      <c r="A80" s="19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6"/>
      <c r="N80" s="45"/>
      <c r="O80" s="45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4.25" customHeight="1">
      <c r="A81" s="19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6"/>
      <c r="N81" s="45"/>
      <c r="O81" s="45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4.25" customHeight="1">
      <c r="A82" s="19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6"/>
      <c r="N82" s="45"/>
      <c r="O82" s="45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4.25" customHeight="1">
      <c r="A83" s="19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6"/>
      <c r="N83" s="45"/>
      <c r="O83" s="45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4.25" customHeight="1">
      <c r="A84" s="19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  <c r="N84" s="45"/>
      <c r="O84" s="45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4.25" customHeight="1">
      <c r="A85" s="19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6"/>
      <c r="N85" s="45"/>
      <c r="O85" s="45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4.25" customHeight="1">
      <c r="A86" s="19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6"/>
      <c r="N86" s="45"/>
      <c r="O86" s="45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4.25" customHeight="1">
      <c r="A87" s="1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6"/>
      <c r="N87" s="45"/>
      <c r="O87" s="45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4.25" customHeight="1">
      <c r="A88" s="1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6"/>
      <c r="N88" s="45"/>
      <c r="O88" s="45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4.25" customHeight="1">
      <c r="A89" s="19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6"/>
      <c r="N89" s="45"/>
      <c r="O89" s="45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4.25" customHeight="1">
      <c r="A90" s="1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6"/>
      <c r="N90" s="45"/>
      <c r="O90" s="45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4.25" customHeight="1">
      <c r="A91" s="19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6"/>
      <c r="N91" s="45"/>
      <c r="O91" s="45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4.25" customHeight="1">
      <c r="A92" s="19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6"/>
      <c r="N92" s="45"/>
      <c r="O92" s="45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4.25" customHeight="1">
      <c r="A93" s="1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6"/>
      <c r="N93" s="45"/>
      <c r="O93" s="45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4.25" customHeight="1">
      <c r="A94" s="19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6"/>
      <c r="N94" s="45"/>
      <c r="O94" s="45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4.25" customHeight="1">
      <c r="A95" s="19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6"/>
      <c r="N95" s="45"/>
      <c r="O95" s="45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4.25" customHeight="1">
      <c r="A96" s="19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6"/>
      <c r="N96" s="45"/>
      <c r="O96" s="45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4.25" customHeight="1">
      <c r="A97" s="19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6"/>
      <c r="N97" s="45"/>
      <c r="O97" s="45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4.25" customHeight="1">
      <c r="A98" s="19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6"/>
      <c r="N98" s="45"/>
      <c r="O98" s="45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4.25" customHeight="1">
      <c r="A99" s="19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6"/>
      <c r="N99" s="45"/>
      <c r="O99" s="45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4.25" customHeight="1">
      <c r="A100" s="19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6"/>
      <c r="N100" s="45"/>
      <c r="O100" s="45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4.25" customHeight="1">
      <c r="A101" s="19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6"/>
      <c r="N101" s="45"/>
      <c r="O101" s="45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4.25" customHeight="1">
      <c r="A102" s="19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6"/>
      <c r="N102" s="45"/>
      <c r="O102" s="45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4.25" customHeight="1">
      <c r="A103" s="19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6"/>
      <c r="N103" s="45"/>
      <c r="O103" s="45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4.25" customHeight="1">
      <c r="A104" s="19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6"/>
      <c r="N104" s="45"/>
      <c r="O104" s="45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4.25" customHeight="1">
      <c r="A105" s="19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6"/>
      <c r="N105" s="45"/>
      <c r="O105" s="45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4.25" customHeight="1">
      <c r="A106" s="19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6"/>
      <c r="N106" s="45"/>
      <c r="O106" s="45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4.25" customHeight="1">
      <c r="A107" s="19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6"/>
      <c r="N107" s="45"/>
      <c r="O107" s="45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4.25" customHeight="1">
      <c r="A108" s="19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6"/>
      <c r="N108" s="45"/>
      <c r="O108" s="45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4.25" customHeight="1">
      <c r="A109" s="19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6"/>
      <c r="N109" s="45"/>
      <c r="O109" s="45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4.25" customHeight="1">
      <c r="A110" s="19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6"/>
      <c r="N110" s="45"/>
      <c r="O110" s="45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4.25" customHeight="1">
      <c r="A111" s="19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6"/>
      <c r="N111" s="45"/>
      <c r="O111" s="45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4.25" customHeight="1">
      <c r="A112" s="19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6"/>
      <c r="N112" s="45"/>
      <c r="O112" s="45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4.25" customHeight="1">
      <c r="A113" s="19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6"/>
      <c r="N113" s="45"/>
      <c r="O113" s="45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4.25" customHeight="1">
      <c r="A114" s="19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6"/>
      <c r="N114" s="45"/>
      <c r="O114" s="45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4.25" customHeight="1">
      <c r="A115" s="19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6"/>
      <c r="N115" s="45"/>
      <c r="O115" s="45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4.25" customHeight="1">
      <c r="A116" s="19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6"/>
      <c r="N116" s="45"/>
      <c r="O116" s="45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4.25" customHeight="1">
      <c r="A117" s="19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6"/>
      <c r="N117" s="45"/>
      <c r="O117" s="45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4.25" customHeight="1">
      <c r="A118" s="19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6"/>
      <c r="N118" s="45"/>
      <c r="O118" s="45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4.25" customHeight="1">
      <c r="A119" s="19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6"/>
      <c r="N119" s="45"/>
      <c r="O119" s="45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4.25" customHeight="1">
      <c r="A120" s="19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6"/>
      <c r="N120" s="45"/>
      <c r="O120" s="45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4.25" customHeight="1">
      <c r="A121" s="19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6"/>
      <c r="N121" s="45"/>
      <c r="O121" s="45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4.25" customHeight="1">
      <c r="A122" s="19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6"/>
      <c r="N122" s="45"/>
      <c r="O122" s="45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4.25" customHeight="1">
      <c r="A123" s="19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6"/>
      <c r="N123" s="45"/>
      <c r="O123" s="45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4.25" customHeight="1">
      <c r="A124" s="19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6"/>
      <c r="N124" s="45"/>
      <c r="O124" s="45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4.25" customHeight="1">
      <c r="A125" s="19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6"/>
      <c r="N125" s="45"/>
      <c r="O125" s="45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4.25" customHeight="1">
      <c r="A126" s="19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6"/>
      <c r="N126" s="45"/>
      <c r="O126" s="45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4.25" customHeight="1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6"/>
      <c r="N127" s="45"/>
      <c r="O127" s="45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4.25" customHeight="1">
      <c r="A128" s="19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6"/>
      <c r="N128" s="45"/>
      <c r="O128" s="45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4.25" customHeight="1">
      <c r="A129" s="19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6"/>
      <c r="N129" s="45"/>
      <c r="O129" s="45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4.25" customHeight="1">
      <c r="A130" s="19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6"/>
      <c r="N130" s="45"/>
      <c r="O130" s="45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4.25" customHeight="1">
      <c r="A131" s="19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6"/>
      <c r="N131" s="45"/>
      <c r="O131" s="45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4.25" customHeight="1">
      <c r="A132" s="19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6"/>
      <c r="N132" s="45"/>
      <c r="O132" s="45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4.25" customHeight="1">
      <c r="A133" s="19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6"/>
      <c r="N133" s="45"/>
      <c r="O133" s="45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4.25" customHeight="1">
      <c r="A134" s="19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6"/>
      <c r="N134" s="45"/>
      <c r="O134" s="45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4.25" customHeight="1">
      <c r="A135" s="19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6"/>
      <c r="N135" s="45"/>
      <c r="O135" s="45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4.25" customHeight="1">
      <c r="A136" s="19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  <c r="N136" s="45"/>
      <c r="O136" s="45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4.25" customHeight="1">
      <c r="A137" s="19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6"/>
      <c r="N137" s="45"/>
      <c r="O137" s="45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4.25" customHeight="1">
      <c r="A138" s="19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6"/>
      <c r="N138" s="45"/>
      <c r="O138" s="45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4.25" customHeight="1">
      <c r="A139" s="19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6"/>
      <c r="N139" s="45"/>
      <c r="O139" s="45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4.25" customHeight="1">
      <c r="A140" s="19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6"/>
      <c r="N140" s="45"/>
      <c r="O140" s="45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4.25" customHeight="1">
      <c r="A141" s="19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6"/>
      <c r="N141" s="45"/>
      <c r="O141" s="45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4.25" customHeight="1">
      <c r="A142" s="19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6"/>
      <c r="N142" s="45"/>
      <c r="O142" s="45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4.25" customHeight="1">
      <c r="A143" s="19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6"/>
      <c r="N143" s="45"/>
      <c r="O143" s="45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4.25" customHeight="1">
      <c r="A144" s="19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6"/>
      <c r="N144" s="45"/>
      <c r="O144" s="45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4.25" customHeight="1">
      <c r="A145" s="19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6"/>
      <c r="N145" s="45"/>
      <c r="O145" s="45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4.25" customHeight="1">
      <c r="A146" s="19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6"/>
      <c r="N146" s="45"/>
      <c r="O146" s="45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4.25" customHeight="1">
      <c r="A147" s="19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6"/>
      <c r="N147" s="45"/>
      <c r="O147" s="45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4.25" customHeight="1">
      <c r="A148" s="19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6"/>
      <c r="N148" s="45"/>
      <c r="O148" s="45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4.25" customHeight="1">
      <c r="A149" s="19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6"/>
      <c r="N149" s="45"/>
      <c r="O149" s="45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4.25" customHeight="1">
      <c r="A150" s="19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6"/>
      <c r="N150" s="45"/>
      <c r="O150" s="45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4.25" customHeight="1">
      <c r="A151" s="19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6"/>
      <c r="N151" s="45"/>
      <c r="O151" s="45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4.25" customHeight="1">
      <c r="A152" s="19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6"/>
      <c r="N152" s="45"/>
      <c r="O152" s="45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4.25" customHeight="1">
      <c r="A153" s="19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6"/>
      <c r="N153" s="45"/>
      <c r="O153" s="45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4.25" customHeight="1">
      <c r="A154" s="19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6"/>
      <c r="N154" s="45"/>
      <c r="O154" s="45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4.25" customHeight="1">
      <c r="A155" s="19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6"/>
      <c r="N155" s="45"/>
      <c r="O155" s="45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4.25" customHeight="1">
      <c r="A156" s="19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6"/>
      <c r="N156" s="45"/>
      <c r="O156" s="45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4.25" customHeight="1">
      <c r="A157" s="19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6"/>
      <c r="N157" s="45"/>
      <c r="O157" s="45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4.25" customHeight="1">
      <c r="A158" s="19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6"/>
      <c r="N158" s="45"/>
      <c r="O158" s="45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4.25" customHeight="1">
      <c r="A159" s="19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6"/>
      <c r="N159" s="45"/>
      <c r="O159" s="45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4.25" customHeight="1">
      <c r="A160" s="19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6"/>
      <c r="N160" s="45"/>
      <c r="O160" s="45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4.25" customHeight="1">
      <c r="A161" s="19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6"/>
      <c r="N161" s="45"/>
      <c r="O161" s="45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4.25" customHeight="1">
      <c r="A162" s="19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6"/>
      <c r="N162" s="45"/>
      <c r="O162" s="45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4.25" customHeight="1">
      <c r="A163" s="19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6"/>
      <c r="N163" s="45"/>
      <c r="O163" s="45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4.25" customHeight="1">
      <c r="A164" s="19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6"/>
      <c r="N164" s="45"/>
      <c r="O164" s="45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4.25" customHeight="1">
      <c r="A165" s="19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6"/>
      <c r="N165" s="45"/>
      <c r="O165" s="45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4.25" customHeight="1">
      <c r="A166" s="19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6"/>
      <c r="N166" s="45"/>
      <c r="O166" s="45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4.25" customHeight="1">
      <c r="A167" s="19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6"/>
      <c r="N167" s="45"/>
      <c r="O167" s="45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4.25" customHeight="1">
      <c r="A168" s="19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6"/>
      <c r="N168" s="45"/>
      <c r="O168" s="45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4.25" customHeight="1">
      <c r="A169" s="19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6"/>
      <c r="N169" s="45"/>
      <c r="O169" s="45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4.25" customHeight="1">
      <c r="A170" s="19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6"/>
      <c r="N170" s="45"/>
      <c r="O170" s="45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4.25" customHeight="1">
      <c r="A171" s="19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6"/>
      <c r="N171" s="45"/>
      <c r="O171" s="45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4.25" customHeight="1">
      <c r="A172" s="19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6"/>
      <c r="N172" s="45"/>
      <c r="O172" s="45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4.25" customHeight="1">
      <c r="A173" s="19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6"/>
      <c r="N173" s="45"/>
      <c r="O173" s="45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4.25" customHeight="1">
      <c r="A174" s="19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6"/>
      <c r="N174" s="45"/>
      <c r="O174" s="45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4.25" customHeight="1">
      <c r="A175" s="19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6"/>
      <c r="N175" s="45"/>
      <c r="O175" s="45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4.25" customHeight="1">
      <c r="A176" s="19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6"/>
      <c r="N176" s="45"/>
      <c r="O176" s="45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4.25" customHeight="1">
      <c r="A177" s="19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6"/>
      <c r="N177" s="45"/>
      <c r="O177" s="45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4.25" customHeight="1">
      <c r="A178" s="19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6"/>
      <c r="N178" s="45"/>
      <c r="O178" s="45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4.25" customHeight="1">
      <c r="A179" s="19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6"/>
      <c r="N179" s="45"/>
      <c r="O179" s="45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4.25" customHeight="1">
      <c r="A180" s="19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6"/>
      <c r="N180" s="45"/>
      <c r="O180" s="45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4.25" customHeight="1">
      <c r="A181" s="19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6"/>
      <c r="N181" s="45"/>
      <c r="O181" s="45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4.25" customHeight="1">
      <c r="A182" s="19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6"/>
      <c r="N182" s="45"/>
      <c r="O182" s="45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4.25" customHeight="1">
      <c r="A183" s="19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6"/>
      <c r="N183" s="45"/>
      <c r="O183" s="45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4.25" customHeight="1">
      <c r="A184" s="19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6"/>
      <c r="N184" s="45"/>
      <c r="O184" s="45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4.25" customHeight="1">
      <c r="A185" s="19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6"/>
      <c r="N185" s="45"/>
      <c r="O185" s="45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4.25" customHeight="1">
      <c r="A186" s="19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6"/>
      <c r="N186" s="45"/>
      <c r="O186" s="45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4.25" customHeight="1">
      <c r="A187" s="19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6"/>
      <c r="N187" s="45"/>
      <c r="O187" s="45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4.25" customHeight="1">
      <c r="A188" s="19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  <c r="N188" s="45"/>
      <c r="O188" s="45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4.25" customHeight="1">
      <c r="A189" s="19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6"/>
      <c r="N189" s="45"/>
      <c r="O189" s="45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4.25" customHeight="1">
      <c r="A190" s="19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6"/>
      <c r="N190" s="45"/>
      <c r="O190" s="45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4.25" customHeight="1">
      <c r="A191" s="19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6"/>
      <c r="N191" s="45"/>
      <c r="O191" s="45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4.25" customHeight="1">
      <c r="A192" s="19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6"/>
      <c r="N192" s="45"/>
      <c r="O192" s="45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4.25" customHeight="1">
      <c r="A193" s="19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6"/>
      <c r="N193" s="45"/>
      <c r="O193" s="45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4.25" customHeight="1">
      <c r="A194" s="19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6"/>
      <c r="N194" s="45"/>
      <c r="O194" s="45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4.25" customHeight="1">
      <c r="A195" s="19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6"/>
      <c r="N195" s="45"/>
      <c r="O195" s="45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4.25" customHeight="1">
      <c r="A196" s="19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6"/>
      <c r="N196" s="45"/>
      <c r="O196" s="45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4.25" customHeight="1">
      <c r="A197" s="19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6"/>
      <c r="N197" s="45"/>
      <c r="O197" s="45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4.25" customHeight="1">
      <c r="A198" s="19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6"/>
      <c r="N198" s="45"/>
      <c r="O198" s="45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4.25" customHeight="1">
      <c r="A199" s="19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6"/>
      <c r="N199" s="45"/>
      <c r="O199" s="45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4.25" customHeight="1">
      <c r="A200" s="19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6"/>
      <c r="N200" s="45"/>
      <c r="O200" s="45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4.25" customHeight="1">
      <c r="A201" s="19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6"/>
      <c r="N201" s="45"/>
      <c r="O201" s="45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4.25" customHeight="1">
      <c r="A202" s="19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6"/>
      <c r="N202" s="45"/>
      <c r="O202" s="45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4.25" customHeight="1">
      <c r="A203" s="19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6"/>
      <c r="N203" s="45"/>
      <c r="O203" s="45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4.25" customHeight="1">
      <c r="A204" s="19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6"/>
      <c r="N204" s="45"/>
      <c r="O204" s="45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4.25" customHeight="1">
      <c r="A205" s="19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6"/>
      <c r="N205" s="45"/>
      <c r="O205" s="45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4.25" customHeight="1">
      <c r="A206" s="19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6"/>
      <c r="N206" s="45"/>
      <c r="O206" s="45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4.25" customHeight="1">
      <c r="A207" s="19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6"/>
      <c r="N207" s="45"/>
      <c r="O207" s="45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4.25" customHeight="1">
      <c r="A208" s="19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6"/>
      <c r="N208" s="45"/>
      <c r="O208" s="45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4.25" customHeight="1">
      <c r="A209" s="19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6"/>
      <c r="N209" s="45"/>
      <c r="O209" s="45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4.25" customHeight="1">
      <c r="A210" s="19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6"/>
      <c r="N210" s="45"/>
      <c r="O210" s="45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4.25" customHeight="1">
      <c r="A211" s="19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6"/>
      <c r="N211" s="45"/>
      <c r="O211" s="45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4.25" customHeight="1">
      <c r="A212" s="19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6"/>
      <c r="N212" s="45"/>
      <c r="O212" s="45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4.25" customHeight="1">
      <c r="A213" s="19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6"/>
      <c r="N213" s="45"/>
      <c r="O213" s="45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4.25" customHeight="1">
      <c r="A214" s="19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6"/>
      <c r="N214" s="45"/>
      <c r="O214" s="45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4.25" customHeight="1">
      <c r="A215" s="19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6"/>
      <c r="N215" s="45"/>
      <c r="O215" s="45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4.25" customHeight="1">
      <c r="A216" s="19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6"/>
      <c r="N216" s="45"/>
      <c r="O216" s="45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4.25" customHeight="1">
      <c r="A217" s="19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6"/>
      <c r="N217" s="45"/>
      <c r="O217" s="45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4.25" customHeight="1">
      <c r="A218" s="19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6"/>
      <c r="N218" s="45"/>
      <c r="O218" s="45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4.25" customHeight="1">
      <c r="A219" s="19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6"/>
      <c r="N219" s="45"/>
      <c r="O219" s="45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4.25" customHeight="1">
      <c r="A220" s="19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6"/>
      <c r="N220" s="45"/>
      <c r="O220" s="45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4.25" customHeight="1">
      <c r="A221" s="19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6"/>
      <c r="N221" s="45"/>
      <c r="O221" s="45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4.25" customHeight="1">
      <c r="A222" s="19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6"/>
      <c r="N222" s="45"/>
      <c r="O222" s="45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4.25" customHeight="1">
      <c r="A223" s="19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6"/>
      <c r="N223" s="45"/>
      <c r="O223" s="45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4.25" customHeight="1">
      <c r="A224" s="19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6"/>
      <c r="N224" s="45"/>
      <c r="O224" s="45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4.25" customHeight="1">
      <c r="A225" s="19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6"/>
      <c r="N225" s="45"/>
      <c r="O225" s="45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4.25" customHeight="1">
      <c r="A226" s="19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6"/>
      <c r="N226" s="45"/>
      <c r="O226" s="45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4.25" customHeight="1">
      <c r="A227" s="19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6"/>
      <c r="N227" s="45"/>
      <c r="O227" s="45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4.25" customHeight="1">
      <c r="A228" s="19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6"/>
      <c r="N228" s="45"/>
      <c r="O228" s="45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4.25" customHeight="1">
      <c r="A229" s="19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6"/>
      <c r="N229" s="45"/>
      <c r="O229" s="45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4.25" customHeight="1">
      <c r="A230" s="19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6"/>
      <c r="N230" s="45"/>
      <c r="O230" s="45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4.25" customHeight="1">
      <c r="A231" s="19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6"/>
      <c r="N231" s="45"/>
      <c r="O231" s="45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4.25" customHeight="1">
      <c r="A232" s="19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6"/>
      <c r="N232" s="45"/>
      <c r="O232" s="45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4.25" customHeight="1">
      <c r="A233" s="19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6"/>
      <c r="N233" s="45"/>
      <c r="O233" s="45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4.25" customHeight="1">
      <c r="A234" s="19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6"/>
      <c r="N234" s="45"/>
      <c r="O234" s="45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4.25" customHeight="1">
      <c r="A235" s="19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6"/>
      <c r="N235" s="45"/>
      <c r="O235" s="45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4.25" customHeight="1">
      <c r="A236" s="19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6"/>
      <c r="N236" s="45"/>
      <c r="O236" s="45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4.25" customHeight="1">
      <c r="A237" s="19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6"/>
      <c r="N237" s="45"/>
      <c r="O237" s="45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4.25" customHeight="1">
      <c r="A238" s="19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6"/>
      <c r="N238" s="45"/>
      <c r="O238" s="45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4.25" customHeight="1">
      <c r="A239" s="19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6"/>
      <c r="N239" s="45"/>
      <c r="O239" s="45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4.25" customHeight="1">
      <c r="A240" s="19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6"/>
      <c r="N240" s="45"/>
      <c r="O240" s="45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4.25" customHeight="1">
      <c r="A241" s="19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6"/>
      <c r="N241" s="45"/>
      <c r="O241" s="45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4.25" customHeight="1">
      <c r="A242" s="19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6"/>
      <c r="N242" s="45"/>
      <c r="O242" s="45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4.25" customHeight="1">
      <c r="A243" s="19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6"/>
      <c r="N243" s="45"/>
      <c r="O243" s="45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4.25" customHeight="1">
      <c r="A244" s="19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6"/>
      <c r="N244" s="45"/>
      <c r="O244" s="45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4.25" customHeight="1">
      <c r="A245" s="19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6"/>
      <c r="N245" s="45"/>
      <c r="O245" s="45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4.25" customHeight="1">
      <c r="A246" s="19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6"/>
      <c r="N246" s="45"/>
      <c r="O246" s="45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4.25" customHeight="1">
      <c r="A247" s="19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6"/>
      <c r="N247" s="45"/>
      <c r="O247" s="45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4.25" customHeight="1">
      <c r="A248" s="19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6"/>
      <c r="N248" s="45"/>
      <c r="O248" s="45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4.25" customHeight="1">
      <c r="A249" s="19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6"/>
      <c r="N249" s="45"/>
      <c r="O249" s="45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4.25" customHeight="1">
      <c r="A250" s="19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6"/>
      <c r="N250" s="45"/>
      <c r="O250" s="45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4.25" customHeight="1">
      <c r="A251" s="19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6"/>
      <c r="N251" s="45"/>
      <c r="O251" s="45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4.25" customHeight="1">
      <c r="A252" s="19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6"/>
      <c r="N252" s="45"/>
      <c r="O252" s="45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4.25" customHeight="1">
      <c r="A253" s="19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6"/>
      <c r="N253" s="45"/>
      <c r="O253" s="45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4.25" customHeight="1">
      <c r="A254" s="19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6"/>
      <c r="N254" s="45"/>
      <c r="O254" s="45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4.25" customHeight="1">
      <c r="A255" s="19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6"/>
      <c r="N255" s="45"/>
      <c r="O255" s="45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4.25" customHeight="1">
      <c r="A256" s="19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6"/>
      <c r="N256" s="45"/>
      <c r="O256" s="45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4.25" customHeight="1">
      <c r="A257" s="19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6"/>
      <c r="N257" s="45"/>
      <c r="O257" s="45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4.25" customHeight="1">
      <c r="A258" s="19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6"/>
      <c r="N258" s="45"/>
      <c r="O258" s="45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4.25" customHeight="1">
      <c r="A259" s="19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6"/>
      <c r="N259" s="45"/>
      <c r="O259" s="45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4.25" customHeight="1">
      <c r="A260" s="19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6"/>
      <c r="N260" s="45"/>
      <c r="O260" s="45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4.25" customHeight="1">
      <c r="A261" s="19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6"/>
      <c r="N261" s="45"/>
      <c r="O261" s="45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4.25" customHeight="1">
      <c r="A262" s="19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6"/>
      <c r="N262" s="45"/>
      <c r="O262" s="45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4.25" customHeight="1">
      <c r="A263" s="19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6"/>
      <c r="N263" s="45"/>
      <c r="O263" s="45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4.25" customHeight="1">
      <c r="A264" s="19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6"/>
      <c r="N264" s="45"/>
      <c r="O264" s="45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4.25" customHeight="1">
      <c r="A265" s="19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6"/>
      <c r="N265" s="45"/>
      <c r="O265" s="45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4.25" customHeight="1">
      <c r="A266" s="19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6"/>
      <c r="N266" s="45"/>
      <c r="O266" s="45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4.25" customHeight="1">
      <c r="A267" s="1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6"/>
      <c r="N267" s="45"/>
      <c r="O267" s="45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4.25" customHeight="1">
      <c r="A268" s="19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6"/>
      <c r="N268" s="45"/>
      <c r="O268" s="45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4.25" customHeight="1">
      <c r="A269" s="19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6"/>
      <c r="N269" s="45"/>
      <c r="O269" s="45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4.25" customHeight="1">
      <c r="A270" s="19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6"/>
      <c r="N270" s="45"/>
      <c r="O270" s="45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4.25" customHeight="1">
      <c r="A271" s="19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6"/>
      <c r="N271" s="45"/>
      <c r="O271" s="45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4.25" customHeight="1">
      <c r="A272" s="19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6"/>
      <c r="N272" s="45"/>
      <c r="O272" s="45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4.25" customHeight="1">
      <c r="A273" s="19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6"/>
      <c r="N273" s="45"/>
      <c r="O273" s="45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4.25" customHeight="1">
      <c r="A274" s="19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6"/>
      <c r="N274" s="45"/>
      <c r="O274" s="45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4.25" customHeight="1">
      <c r="A275" s="19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6"/>
      <c r="N275" s="45"/>
      <c r="O275" s="45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4.25" customHeight="1">
      <c r="A276" s="19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6"/>
      <c r="N276" s="45"/>
      <c r="O276" s="45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4.25" customHeight="1">
      <c r="A277" s="19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6"/>
      <c r="N277" s="45"/>
      <c r="O277" s="45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4.25" customHeight="1">
      <c r="A278" s="19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6"/>
      <c r="N278" s="45"/>
      <c r="O278" s="45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4.25" customHeight="1">
      <c r="A279" s="19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6"/>
      <c r="N279" s="45"/>
      <c r="O279" s="45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4.25" customHeight="1">
      <c r="A280" s="19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6"/>
      <c r="N280" s="45"/>
      <c r="O280" s="45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4.25" customHeight="1">
      <c r="A281" s="19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6"/>
      <c r="N281" s="45"/>
      <c r="O281" s="45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4.25" customHeight="1">
      <c r="A282" s="19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6"/>
      <c r="N282" s="45"/>
      <c r="O282" s="45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4.25" customHeight="1">
      <c r="A283" s="19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6"/>
      <c r="N283" s="45"/>
      <c r="O283" s="45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4.25" customHeight="1">
      <c r="A284" s="19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6"/>
      <c r="N284" s="45"/>
      <c r="O284" s="45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4.25" customHeight="1">
      <c r="A285" s="19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6"/>
      <c r="N285" s="45"/>
      <c r="O285" s="45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4.25" customHeight="1">
      <c r="A286" s="19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6"/>
      <c r="N286" s="45"/>
      <c r="O286" s="45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4.25" customHeight="1">
      <c r="A287" s="19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6"/>
      <c r="N287" s="45"/>
      <c r="O287" s="45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4.25" customHeight="1">
      <c r="A288" s="19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6"/>
      <c r="N288" s="45"/>
      <c r="O288" s="45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4.25" customHeight="1">
      <c r="A289" s="19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6"/>
      <c r="N289" s="45"/>
      <c r="O289" s="45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4.25" customHeight="1">
      <c r="A290" s="19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6"/>
      <c r="N290" s="45"/>
      <c r="O290" s="45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4.25" customHeight="1">
      <c r="A291" s="19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6"/>
      <c r="N291" s="45"/>
      <c r="O291" s="45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4.25" customHeight="1">
      <c r="A292" s="19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6"/>
      <c r="N292" s="45"/>
      <c r="O292" s="45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4.25" customHeight="1">
      <c r="A293" s="19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6"/>
      <c r="N293" s="45"/>
      <c r="O293" s="45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4.25" customHeight="1">
      <c r="A294" s="19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6"/>
      <c r="N294" s="45"/>
      <c r="O294" s="45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4.25" customHeight="1">
      <c r="A295" s="19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6"/>
      <c r="N295" s="45"/>
      <c r="O295" s="45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4.25" customHeight="1">
      <c r="A296" s="19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6"/>
      <c r="N296" s="45"/>
      <c r="O296" s="45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4.25" customHeight="1">
      <c r="A297" s="19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6"/>
      <c r="N297" s="45"/>
      <c r="O297" s="45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4.25" customHeight="1">
      <c r="A298" s="19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6"/>
      <c r="N298" s="45"/>
      <c r="O298" s="45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4.25" customHeight="1">
      <c r="A299" s="19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6"/>
      <c r="N299" s="45"/>
      <c r="O299" s="45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4.25" customHeight="1">
      <c r="A300" s="19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6"/>
      <c r="N300" s="45"/>
      <c r="O300" s="45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4.25" customHeight="1">
      <c r="A301" s="19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6"/>
      <c r="N301" s="45"/>
      <c r="O301" s="45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4.25" customHeight="1">
      <c r="A302" s="19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6"/>
      <c r="N302" s="45"/>
      <c r="O302" s="45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4.25" customHeight="1">
      <c r="A303" s="19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6"/>
      <c r="N303" s="45"/>
      <c r="O303" s="45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4.25" customHeight="1">
      <c r="A304" s="19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6"/>
      <c r="N304" s="45"/>
      <c r="O304" s="45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4.25" customHeight="1">
      <c r="A305" s="19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6"/>
      <c r="N305" s="45"/>
      <c r="O305" s="45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4.25" customHeight="1">
      <c r="A306" s="19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6"/>
      <c r="N306" s="45"/>
      <c r="O306" s="45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4.25" customHeight="1">
      <c r="A307" s="19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6"/>
      <c r="N307" s="45"/>
      <c r="O307" s="45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4.25" customHeight="1">
      <c r="A308" s="19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6"/>
      <c r="N308" s="45"/>
      <c r="O308" s="45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4.25" customHeight="1">
      <c r="A309" s="19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6"/>
      <c r="N309" s="45"/>
      <c r="O309" s="45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4.25" customHeight="1">
      <c r="A310" s="19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6"/>
      <c r="N310" s="45"/>
      <c r="O310" s="45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4.25" customHeight="1">
      <c r="A311" s="19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6"/>
      <c r="N311" s="45"/>
      <c r="O311" s="45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4.25" customHeight="1">
      <c r="A312" s="19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6"/>
      <c r="N312" s="45"/>
      <c r="O312" s="45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4.25" customHeight="1">
      <c r="A313" s="19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6"/>
      <c r="N313" s="45"/>
      <c r="O313" s="45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4.25" customHeight="1">
      <c r="A314" s="19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6"/>
      <c r="N314" s="45"/>
      <c r="O314" s="45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4.25" customHeight="1">
      <c r="A315" s="19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6"/>
      <c r="N315" s="45"/>
      <c r="O315" s="45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4.25" customHeight="1">
      <c r="A316" s="19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6"/>
      <c r="N316" s="45"/>
      <c r="O316" s="45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4.25" customHeight="1">
      <c r="A317" s="19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6"/>
      <c r="N317" s="45"/>
      <c r="O317" s="45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4.25" customHeight="1">
      <c r="A318" s="19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6"/>
      <c r="N318" s="45"/>
      <c r="O318" s="45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4.25" customHeight="1">
      <c r="A319" s="19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6"/>
      <c r="N319" s="45"/>
      <c r="O319" s="45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4.25" customHeight="1">
      <c r="A320" s="19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6"/>
      <c r="N320" s="45"/>
      <c r="O320" s="45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4.25" customHeight="1">
      <c r="A321" s="19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6"/>
      <c r="N321" s="45"/>
      <c r="O321" s="45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4.25" customHeight="1">
      <c r="A322" s="19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6"/>
      <c r="N322" s="45"/>
      <c r="O322" s="45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4.25" customHeight="1">
      <c r="A323" s="19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6"/>
      <c r="N323" s="45"/>
      <c r="O323" s="45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4.25" customHeight="1">
      <c r="A324" s="19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6"/>
      <c r="N324" s="45"/>
      <c r="O324" s="45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4.25" customHeight="1">
      <c r="A325" s="19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6"/>
      <c r="N325" s="45"/>
      <c r="O325" s="45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4.25" customHeight="1">
      <c r="A326" s="19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6"/>
      <c r="N326" s="45"/>
      <c r="O326" s="45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4.25" customHeight="1">
      <c r="A327" s="19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6"/>
      <c r="N327" s="45"/>
      <c r="O327" s="45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4.25" customHeight="1">
      <c r="A328" s="19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6"/>
      <c r="N328" s="45"/>
      <c r="O328" s="45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4.25" customHeight="1">
      <c r="A329" s="19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6"/>
      <c r="N329" s="45"/>
      <c r="O329" s="45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4.25" customHeight="1">
      <c r="A330" s="19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6"/>
      <c r="N330" s="45"/>
      <c r="O330" s="45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4.25" customHeight="1">
      <c r="A331" s="19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6"/>
      <c r="N331" s="45"/>
      <c r="O331" s="45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4.25" customHeight="1">
      <c r="A332" s="19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6"/>
      <c r="N332" s="45"/>
      <c r="O332" s="45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4.25" customHeight="1">
      <c r="A333" s="19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6"/>
      <c r="N333" s="45"/>
      <c r="O333" s="45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4.25" customHeight="1">
      <c r="A334" s="19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6"/>
      <c r="N334" s="45"/>
      <c r="O334" s="45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4.25" customHeight="1">
      <c r="A335" s="19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6"/>
      <c r="N335" s="45"/>
      <c r="O335" s="45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4.25" customHeight="1">
      <c r="A336" s="19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6"/>
      <c r="N336" s="45"/>
      <c r="O336" s="45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4.25" customHeight="1">
      <c r="A337" s="19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6"/>
      <c r="N337" s="45"/>
      <c r="O337" s="45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4.25" customHeight="1">
      <c r="A338" s="19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6"/>
      <c r="N338" s="45"/>
      <c r="O338" s="45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4.25" customHeight="1">
      <c r="A339" s="19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6"/>
      <c r="N339" s="45"/>
      <c r="O339" s="45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4.25" customHeight="1">
      <c r="A340" s="19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6"/>
      <c r="N340" s="45"/>
      <c r="O340" s="45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4.25" customHeight="1">
      <c r="A341" s="19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6"/>
      <c r="N341" s="45"/>
      <c r="O341" s="45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4.25" customHeight="1">
      <c r="A342" s="19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6"/>
      <c r="N342" s="45"/>
      <c r="O342" s="45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4.25" customHeight="1">
      <c r="A343" s="19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6"/>
      <c r="N343" s="45"/>
      <c r="O343" s="45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4.25" customHeight="1">
      <c r="A344" s="19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6"/>
      <c r="N344" s="45"/>
      <c r="O344" s="45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4.25" customHeight="1">
      <c r="A345" s="19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6"/>
      <c r="N345" s="45"/>
      <c r="O345" s="45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4.25" customHeight="1">
      <c r="A346" s="19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6"/>
      <c r="N346" s="45"/>
      <c r="O346" s="45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4.25" customHeight="1">
      <c r="A347" s="19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6"/>
      <c r="N347" s="45"/>
      <c r="O347" s="45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4.25" customHeight="1">
      <c r="A348" s="19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6"/>
      <c r="N348" s="45"/>
      <c r="O348" s="45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4.25" customHeight="1">
      <c r="A349" s="19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6"/>
      <c r="N349" s="45"/>
      <c r="O349" s="45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4.25" customHeight="1">
      <c r="A350" s="19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6"/>
      <c r="N350" s="45"/>
      <c r="O350" s="45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4.25" customHeight="1">
      <c r="A351" s="19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6"/>
      <c r="N351" s="45"/>
      <c r="O351" s="45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4.25" customHeight="1">
      <c r="A352" s="19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6"/>
      <c r="N352" s="45"/>
      <c r="O352" s="45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4.25" customHeight="1">
      <c r="A353" s="19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6"/>
      <c r="N353" s="45"/>
      <c r="O353" s="45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4.25" customHeight="1">
      <c r="A354" s="19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6"/>
      <c r="N354" s="45"/>
      <c r="O354" s="45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4.25" customHeight="1">
      <c r="A355" s="19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6"/>
      <c r="N355" s="45"/>
      <c r="O355" s="45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4.25" customHeight="1">
      <c r="A356" s="19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6"/>
      <c r="N356" s="45"/>
      <c r="O356" s="45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4.25" customHeight="1">
      <c r="A357" s="19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6"/>
      <c r="N357" s="45"/>
      <c r="O357" s="45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4.25" customHeight="1">
      <c r="A358" s="19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6"/>
      <c r="N358" s="45"/>
      <c r="O358" s="45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4.25" customHeight="1">
      <c r="A359" s="19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6"/>
      <c r="N359" s="45"/>
      <c r="O359" s="45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4.25" customHeight="1">
      <c r="A360" s="19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6"/>
      <c r="N360" s="45"/>
      <c r="O360" s="45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4.25" customHeight="1">
      <c r="A361" s="19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6"/>
      <c r="N361" s="45"/>
      <c r="O361" s="45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4.25" customHeight="1">
      <c r="A362" s="19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6"/>
      <c r="N362" s="45"/>
      <c r="O362" s="45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4.25" customHeight="1">
      <c r="A363" s="19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6"/>
      <c r="N363" s="45"/>
      <c r="O363" s="45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4.25" customHeight="1">
      <c r="A364" s="19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6"/>
      <c r="N364" s="45"/>
      <c r="O364" s="45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4.25" customHeight="1">
      <c r="A365" s="19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6"/>
      <c r="N365" s="45"/>
      <c r="O365" s="45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4.25" customHeight="1">
      <c r="A366" s="19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6"/>
      <c r="N366" s="45"/>
      <c r="O366" s="45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4.25" customHeight="1">
      <c r="A367" s="19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6"/>
      <c r="N367" s="45"/>
      <c r="O367" s="45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4.25" customHeight="1">
      <c r="A368" s="19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6"/>
      <c r="N368" s="45"/>
      <c r="O368" s="45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4.25" customHeight="1">
      <c r="A369" s="19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6"/>
      <c r="N369" s="45"/>
      <c r="O369" s="45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4.25" customHeight="1">
      <c r="A370" s="19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6"/>
      <c r="N370" s="45"/>
      <c r="O370" s="45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4.25" customHeight="1">
      <c r="A371" s="19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6"/>
      <c r="N371" s="45"/>
      <c r="O371" s="45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4.25" customHeight="1">
      <c r="A372" s="19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6"/>
      <c r="N372" s="45"/>
      <c r="O372" s="45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4.25" customHeight="1">
      <c r="A373" s="19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6"/>
      <c r="N373" s="45"/>
      <c r="O373" s="45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4.25" customHeight="1">
      <c r="A374" s="19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6"/>
      <c r="N374" s="45"/>
      <c r="O374" s="45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4.25" customHeight="1">
      <c r="A375" s="19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6"/>
      <c r="N375" s="45"/>
      <c r="O375" s="45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4.25" customHeight="1">
      <c r="A376" s="19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6"/>
      <c r="N376" s="45"/>
      <c r="O376" s="45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4.25" customHeight="1">
      <c r="A377" s="19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6"/>
      <c r="N377" s="45"/>
      <c r="O377" s="45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4.25" customHeight="1">
      <c r="A378" s="19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6"/>
      <c r="N378" s="45"/>
      <c r="O378" s="45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4.25" customHeight="1">
      <c r="A379" s="19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6"/>
      <c r="N379" s="45"/>
      <c r="O379" s="45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4.25" customHeight="1">
      <c r="A380" s="19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6"/>
      <c r="N380" s="45"/>
      <c r="O380" s="45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4.25" customHeight="1">
      <c r="A381" s="19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6"/>
      <c r="N381" s="45"/>
      <c r="O381" s="45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4.25" customHeight="1">
      <c r="A382" s="19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6"/>
      <c r="N382" s="45"/>
      <c r="O382" s="45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4.25" customHeight="1">
      <c r="A383" s="19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6"/>
      <c r="N383" s="45"/>
      <c r="O383" s="45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4.25" customHeight="1">
      <c r="A384" s="19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6"/>
      <c r="N384" s="45"/>
      <c r="O384" s="45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4.25" customHeight="1">
      <c r="A385" s="19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6"/>
      <c r="N385" s="45"/>
      <c r="O385" s="45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4.25" customHeight="1">
      <c r="A386" s="19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6"/>
      <c r="N386" s="45"/>
      <c r="O386" s="45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4.25" customHeight="1">
      <c r="A387" s="19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6"/>
      <c r="N387" s="45"/>
      <c r="O387" s="45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4.25" customHeight="1">
      <c r="A388" s="19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6"/>
      <c r="N388" s="45"/>
      <c r="O388" s="45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4.25" customHeight="1">
      <c r="A389" s="19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6"/>
      <c r="N389" s="45"/>
      <c r="O389" s="45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4.25" customHeight="1">
      <c r="A390" s="19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6"/>
      <c r="N390" s="45"/>
      <c r="O390" s="45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4.25" customHeight="1">
      <c r="A391" s="19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6"/>
      <c r="N391" s="45"/>
      <c r="O391" s="45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4.25" customHeight="1">
      <c r="A392" s="19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6"/>
      <c r="N392" s="45"/>
      <c r="O392" s="45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4.25" customHeight="1">
      <c r="A393" s="19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6"/>
      <c r="N393" s="45"/>
      <c r="O393" s="45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4.25" customHeight="1">
      <c r="A394" s="19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6"/>
      <c r="N394" s="45"/>
      <c r="O394" s="45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4.25" customHeight="1">
      <c r="A395" s="19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6"/>
      <c r="N395" s="45"/>
      <c r="O395" s="45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4.25" customHeight="1">
      <c r="A396" s="19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6"/>
      <c r="N396" s="45"/>
      <c r="O396" s="45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4.25" customHeight="1">
      <c r="A397" s="19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6"/>
      <c r="N397" s="45"/>
      <c r="O397" s="45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4.25" customHeight="1">
      <c r="A398" s="19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6"/>
      <c r="N398" s="45"/>
      <c r="O398" s="45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4.25" customHeight="1">
      <c r="A399" s="19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6"/>
      <c r="N399" s="45"/>
      <c r="O399" s="45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4.25" customHeight="1">
      <c r="A400" s="19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6"/>
      <c r="N400" s="45"/>
      <c r="O400" s="45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4.25" customHeight="1">
      <c r="A401" s="19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6"/>
      <c r="N401" s="45"/>
      <c r="O401" s="45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4.25" customHeight="1">
      <c r="A402" s="19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6"/>
      <c r="N402" s="45"/>
      <c r="O402" s="45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4.25" customHeight="1">
      <c r="A403" s="19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6"/>
      <c r="N403" s="45"/>
      <c r="O403" s="45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4.25" customHeight="1">
      <c r="A404" s="19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6"/>
      <c r="N404" s="45"/>
      <c r="O404" s="45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4.25" customHeight="1">
      <c r="A405" s="19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6"/>
      <c r="N405" s="45"/>
      <c r="O405" s="45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4.25" customHeight="1">
      <c r="A406" s="19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6"/>
      <c r="N406" s="45"/>
      <c r="O406" s="45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4.25" customHeight="1">
      <c r="A407" s="19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6"/>
      <c r="N407" s="45"/>
      <c r="O407" s="45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4.25" customHeight="1">
      <c r="A408" s="19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6"/>
      <c r="N408" s="45"/>
      <c r="O408" s="45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4.25" customHeight="1">
      <c r="A409" s="19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6"/>
      <c r="N409" s="45"/>
      <c r="O409" s="45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4.25" customHeight="1">
      <c r="A410" s="19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6"/>
      <c r="N410" s="45"/>
      <c r="O410" s="45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4.25" customHeight="1">
      <c r="A411" s="19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6"/>
      <c r="N411" s="45"/>
      <c r="O411" s="45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4.25" customHeight="1">
      <c r="A412" s="19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6"/>
      <c r="N412" s="45"/>
      <c r="O412" s="45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4.25" customHeight="1">
      <c r="A413" s="19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6"/>
      <c r="N413" s="45"/>
      <c r="O413" s="45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4.25" customHeight="1">
      <c r="A414" s="19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6"/>
      <c r="N414" s="45"/>
      <c r="O414" s="45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4.25" customHeight="1">
      <c r="A415" s="19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6"/>
      <c r="N415" s="45"/>
      <c r="O415" s="45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4.25" customHeight="1">
      <c r="A416" s="19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6"/>
      <c r="N416" s="45"/>
      <c r="O416" s="45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4.25" customHeight="1">
      <c r="A417" s="19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6"/>
      <c r="N417" s="45"/>
      <c r="O417" s="45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4.25" customHeight="1">
      <c r="A418" s="19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6"/>
      <c r="N418" s="45"/>
      <c r="O418" s="45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4.25" customHeight="1">
      <c r="A419" s="19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6"/>
      <c r="N419" s="45"/>
      <c r="O419" s="45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4.25" customHeight="1">
      <c r="A420" s="19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6"/>
      <c r="N420" s="45"/>
      <c r="O420" s="45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4.25" customHeight="1">
      <c r="A421" s="19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6"/>
      <c r="N421" s="45"/>
      <c r="O421" s="45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4.25" customHeight="1">
      <c r="A422" s="19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6"/>
      <c r="N422" s="45"/>
      <c r="O422" s="45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4.25" customHeight="1">
      <c r="A423" s="19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6"/>
      <c r="N423" s="45"/>
      <c r="O423" s="45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4.25" customHeight="1">
      <c r="A424" s="19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6"/>
      <c r="N424" s="45"/>
      <c r="O424" s="45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4.25" customHeight="1">
      <c r="A425" s="19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6"/>
      <c r="N425" s="45"/>
      <c r="O425" s="45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4.25" customHeight="1">
      <c r="A426" s="19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6"/>
      <c r="N426" s="45"/>
      <c r="O426" s="45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4.25" customHeight="1">
      <c r="A427" s="19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6"/>
      <c r="N427" s="45"/>
      <c r="O427" s="45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4.25" customHeight="1">
      <c r="A428" s="19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6"/>
      <c r="N428" s="45"/>
      <c r="O428" s="45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4.25" customHeight="1">
      <c r="A429" s="19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6"/>
      <c r="N429" s="45"/>
      <c r="O429" s="45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4.25" customHeight="1">
      <c r="A430" s="19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6"/>
      <c r="N430" s="45"/>
      <c r="O430" s="45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4.25" customHeight="1">
      <c r="A431" s="19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6"/>
      <c r="N431" s="45"/>
      <c r="O431" s="45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4.25" customHeight="1">
      <c r="A432" s="19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6"/>
      <c r="N432" s="45"/>
      <c r="O432" s="45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4.25" customHeight="1">
      <c r="A433" s="19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6"/>
      <c r="N433" s="45"/>
      <c r="O433" s="45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4.25" customHeight="1">
      <c r="A434" s="19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6"/>
      <c r="N434" s="45"/>
      <c r="O434" s="45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4.25" customHeight="1">
      <c r="A435" s="19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6"/>
      <c r="N435" s="45"/>
      <c r="O435" s="45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4.25" customHeight="1">
      <c r="A436" s="19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6"/>
      <c r="N436" s="45"/>
      <c r="O436" s="45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4.25" customHeight="1">
      <c r="A437" s="19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6"/>
      <c r="N437" s="45"/>
      <c r="O437" s="45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4.25" customHeight="1">
      <c r="A438" s="19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6"/>
      <c r="N438" s="45"/>
      <c r="O438" s="45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4.25" customHeight="1">
      <c r="A439" s="19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6"/>
      <c r="N439" s="45"/>
      <c r="O439" s="45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4.25" customHeight="1">
      <c r="A440" s="19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6"/>
      <c r="N440" s="45"/>
      <c r="O440" s="45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4.25" customHeight="1">
      <c r="A441" s="19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6"/>
      <c r="N441" s="45"/>
      <c r="O441" s="45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4.25" customHeight="1">
      <c r="A442" s="19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6"/>
      <c r="N442" s="45"/>
      <c r="O442" s="45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4.25" customHeight="1">
      <c r="A443" s="19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6"/>
      <c r="N443" s="45"/>
      <c r="O443" s="45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4.25" customHeight="1">
      <c r="A444" s="19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6"/>
      <c r="N444" s="45"/>
      <c r="O444" s="45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4.25" customHeight="1">
      <c r="A445" s="19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6"/>
      <c r="N445" s="45"/>
      <c r="O445" s="45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4.25" customHeight="1">
      <c r="A446" s="19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6"/>
      <c r="N446" s="45"/>
      <c r="O446" s="45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4.25" customHeight="1">
      <c r="A447" s="19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6"/>
      <c r="N447" s="45"/>
      <c r="O447" s="45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4.25" customHeight="1">
      <c r="A448" s="19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6"/>
      <c r="N448" s="45"/>
      <c r="O448" s="45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4.25" customHeight="1">
      <c r="A449" s="19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6"/>
      <c r="N449" s="45"/>
      <c r="O449" s="45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4.25" customHeight="1">
      <c r="A450" s="19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6"/>
      <c r="N450" s="45"/>
      <c r="O450" s="45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4.25" customHeight="1">
      <c r="A451" s="19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6"/>
      <c r="N451" s="45"/>
      <c r="O451" s="45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4.25" customHeight="1">
      <c r="A452" s="19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6"/>
      <c r="N452" s="45"/>
      <c r="O452" s="45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4.25" customHeight="1">
      <c r="A453" s="19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6"/>
      <c r="N453" s="45"/>
      <c r="O453" s="45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4.25" customHeight="1">
      <c r="A454" s="19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6"/>
      <c r="N454" s="45"/>
      <c r="O454" s="45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4.25" customHeight="1">
      <c r="A455" s="19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6"/>
      <c r="N455" s="45"/>
      <c r="O455" s="45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4.25" customHeight="1">
      <c r="A456" s="19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6"/>
      <c r="N456" s="45"/>
      <c r="O456" s="45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4.25" customHeight="1">
      <c r="A457" s="19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6"/>
      <c r="N457" s="45"/>
      <c r="O457" s="45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4.25" customHeight="1">
      <c r="A458" s="19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6"/>
      <c r="N458" s="45"/>
      <c r="O458" s="45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4.25" customHeight="1">
      <c r="A459" s="19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6"/>
      <c r="N459" s="45"/>
      <c r="O459" s="45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4.25" customHeight="1">
      <c r="A460" s="19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6"/>
      <c r="N460" s="45"/>
      <c r="O460" s="45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4.25" customHeight="1">
      <c r="A461" s="19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6"/>
      <c r="N461" s="45"/>
      <c r="O461" s="45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4.25" customHeight="1">
      <c r="A462" s="19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6"/>
      <c r="N462" s="45"/>
      <c r="O462" s="45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4.25" customHeight="1">
      <c r="A463" s="19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6"/>
      <c r="N463" s="45"/>
      <c r="O463" s="45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4.25" customHeight="1">
      <c r="A464" s="19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6"/>
      <c r="N464" s="45"/>
      <c r="O464" s="45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4.25" customHeight="1">
      <c r="A465" s="19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6"/>
      <c r="N465" s="45"/>
      <c r="O465" s="45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4.25" customHeight="1">
      <c r="A466" s="19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6"/>
      <c r="N466" s="45"/>
      <c r="O466" s="45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4.25" customHeight="1">
      <c r="A467" s="19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6"/>
      <c r="N467" s="45"/>
      <c r="O467" s="45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4.25" customHeight="1">
      <c r="A468" s="19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6"/>
      <c r="N468" s="45"/>
      <c r="O468" s="45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4.25" customHeight="1">
      <c r="A469" s="19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6"/>
      <c r="N469" s="45"/>
      <c r="O469" s="45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4.25" customHeight="1">
      <c r="A470" s="19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6"/>
      <c r="N470" s="45"/>
      <c r="O470" s="45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4.25" customHeight="1">
      <c r="A471" s="19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6"/>
      <c r="N471" s="45"/>
      <c r="O471" s="45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4.25" customHeight="1">
      <c r="A472" s="19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6"/>
      <c r="N472" s="45"/>
      <c r="O472" s="45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4.25" customHeight="1">
      <c r="A473" s="19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6"/>
      <c r="N473" s="45"/>
      <c r="O473" s="45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4.25" customHeight="1">
      <c r="A474" s="19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6"/>
      <c r="N474" s="45"/>
      <c r="O474" s="45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4.25" customHeight="1">
      <c r="A475" s="19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6"/>
      <c r="N475" s="45"/>
      <c r="O475" s="45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4.25" customHeight="1">
      <c r="A476" s="19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6"/>
      <c r="N476" s="45"/>
      <c r="O476" s="45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4.25" customHeight="1">
      <c r="A477" s="19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6"/>
      <c r="N477" s="45"/>
      <c r="O477" s="45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4.25" customHeight="1">
      <c r="A478" s="19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6"/>
      <c r="N478" s="45"/>
      <c r="O478" s="45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4.25" customHeight="1">
      <c r="A479" s="19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6"/>
      <c r="N479" s="45"/>
      <c r="O479" s="45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4.25" customHeight="1">
      <c r="A480" s="19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6"/>
      <c r="N480" s="45"/>
      <c r="O480" s="45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4.25" customHeight="1">
      <c r="A481" s="19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6"/>
      <c r="N481" s="45"/>
      <c r="O481" s="45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4.25" customHeight="1">
      <c r="A482" s="19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6"/>
      <c r="N482" s="45"/>
      <c r="O482" s="45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4.25" customHeight="1">
      <c r="A483" s="19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6"/>
      <c r="N483" s="45"/>
      <c r="O483" s="45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4.25" customHeight="1">
      <c r="A484" s="19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6"/>
      <c r="N484" s="45"/>
      <c r="O484" s="45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4.25" customHeight="1">
      <c r="A485" s="19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6"/>
      <c r="N485" s="45"/>
      <c r="O485" s="45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4.25" customHeight="1">
      <c r="A486" s="19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6"/>
      <c r="N486" s="45"/>
      <c r="O486" s="45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4.25" customHeight="1">
      <c r="A487" s="19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6"/>
      <c r="N487" s="45"/>
      <c r="O487" s="45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4.25" customHeight="1">
      <c r="A488" s="19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6"/>
      <c r="N488" s="45"/>
      <c r="O488" s="45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4.25" customHeight="1">
      <c r="A489" s="19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6"/>
      <c r="N489" s="45"/>
      <c r="O489" s="45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4.25" customHeight="1">
      <c r="A490" s="19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6"/>
      <c r="N490" s="45"/>
      <c r="O490" s="45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4.25" customHeight="1">
      <c r="A491" s="19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6"/>
      <c r="N491" s="45"/>
      <c r="O491" s="45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4.25" customHeight="1">
      <c r="A492" s="19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6"/>
      <c r="N492" s="45"/>
      <c r="O492" s="45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4.25" customHeight="1">
      <c r="A493" s="19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6"/>
      <c r="N493" s="45"/>
      <c r="O493" s="45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4.25" customHeight="1">
      <c r="A494" s="19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6"/>
      <c r="N494" s="45"/>
      <c r="O494" s="45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4.25" customHeight="1">
      <c r="A495" s="19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6"/>
      <c r="N495" s="45"/>
      <c r="O495" s="45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4.25" customHeight="1">
      <c r="A496" s="19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6"/>
      <c r="N496" s="45"/>
      <c r="O496" s="45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4.25" customHeight="1">
      <c r="A497" s="19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6"/>
      <c r="N497" s="45"/>
      <c r="O497" s="45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4.25" customHeight="1">
      <c r="A498" s="19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6"/>
      <c r="N498" s="45"/>
      <c r="O498" s="45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4.25" customHeight="1">
      <c r="A499" s="19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6"/>
      <c r="N499" s="45"/>
      <c r="O499" s="45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4.25" customHeight="1">
      <c r="A500" s="19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6"/>
      <c r="N500" s="45"/>
      <c r="O500" s="45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4.25" customHeight="1">
      <c r="A501" s="19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6"/>
      <c r="N501" s="45"/>
      <c r="O501" s="45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4.25" customHeight="1">
      <c r="A502" s="19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6"/>
      <c r="N502" s="45"/>
      <c r="O502" s="45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4.25" customHeight="1">
      <c r="A503" s="19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6"/>
      <c r="N503" s="45"/>
      <c r="O503" s="45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4.25" customHeight="1">
      <c r="A504" s="19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6"/>
      <c r="N504" s="45"/>
      <c r="O504" s="45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4.25" customHeight="1">
      <c r="A505" s="19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6"/>
      <c r="N505" s="45"/>
      <c r="O505" s="45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4.25" customHeight="1">
      <c r="A506" s="19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6"/>
      <c r="N506" s="45"/>
      <c r="O506" s="45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4.25" customHeight="1">
      <c r="A507" s="19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6"/>
      <c r="N507" s="45"/>
      <c r="O507" s="45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4.25" customHeight="1">
      <c r="A508" s="19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6"/>
      <c r="N508" s="45"/>
      <c r="O508" s="45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4.25" customHeight="1">
      <c r="A509" s="19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6"/>
      <c r="N509" s="45"/>
      <c r="O509" s="45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4.25" customHeight="1">
      <c r="A510" s="19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6"/>
      <c r="N510" s="45"/>
      <c r="O510" s="45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4.25" customHeight="1">
      <c r="A511" s="19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6"/>
      <c r="N511" s="45"/>
      <c r="O511" s="45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4.25" customHeight="1">
      <c r="A512" s="19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6"/>
      <c r="N512" s="45"/>
      <c r="O512" s="45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4.25" customHeight="1">
      <c r="A513" s="19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6"/>
      <c r="N513" s="45"/>
      <c r="O513" s="45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4.25" customHeight="1">
      <c r="A514" s="19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6"/>
      <c r="N514" s="45"/>
      <c r="O514" s="45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4.25" customHeight="1">
      <c r="A515" s="19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6"/>
      <c r="N515" s="45"/>
      <c r="O515" s="45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4.25" customHeight="1">
      <c r="A516" s="19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6"/>
      <c r="N516" s="45"/>
      <c r="O516" s="45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4.25" customHeight="1">
      <c r="A517" s="19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6"/>
      <c r="N517" s="45"/>
      <c r="O517" s="45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4.25" customHeight="1">
      <c r="A518" s="19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6"/>
      <c r="N518" s="45"/>
      <c r="O518" s="45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4.25" customHeight="1">
      <c r="A519" s="19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6"/>
      <c r="N519" s="45"/>
      <c r="O519" s="45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4.25" customHeight="1">
      <c r="A520" s="19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6"/>
      <c r="N520" s="45"/>
      <c r="O520" s="45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4.25" customHeight="1">
      <c r="A521" s="19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6"/>
      <c r="N521" s="45"/>
      <c r="O521" s="45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4.25" customHeight="1">
      <c r="A522" s="19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6"/>
      <c r="N522" s="45"/>
      <c r="O522" s="45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4.25" customHeight="1">
      <c r="A523" s="19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6"/>
      <c r="N523" s="45"/>
      <c r="O523" s="45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4.25" customHeight="1">
      <c r="A524" s="19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6"/>
      <c r="N524" s="45"/>
      <c r="O524" s="45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4.25" customHeight="1">
      <c r="A525" s="19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6"/>
      <c r="N525" s="45"/>
      <c r="O525" s="45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4.25" customHeight="1">
      <c r="A526" s="19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6"/>
      <c r="N526" s="45"/>
      <c r="O526" s="45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4.25" customHeight="1">
      <c r="A527" s="19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6"/>
      <c r="N527" s="45"/>
      <c r="O527" s="45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4.25" customHeight="1">
      <c r="A528" s="19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6"/>
      <c r="N528" s="45"/>
      <c r="O528" s="45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4.25" customHeight="1">
      <c r="A529" s="19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6"/>
      <c r="N529" s="45"/>
      <c r="O529" s="45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4.25" customHeight="1">
      <c r="A530" s="19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6"/>
      <c r="N530" s="45"/>
      <c r="O530" s="45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4.25" customHeight="1">
      <c r="A531" s="19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6"/>
      <c r="N531" s="45"/>
      <c r="O531" s="45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4.25" customHeight="1">
      <c r="A532" s="19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6"/>
      <c r="N532" s="45"/>
      <c r="O532" s="45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4.25" customHeight="1">
      <c r="A533" s="19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6"/>
      <c r="N533" s="45"/>
      <c r="O533" s="45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4.25" customHeight="1">
      <c r="A534" s="19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6"/>
      <c r="N534" s="45"/>
      <c r="O534" s="45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4.25" customHeight="1">
      <c r="A535" s="19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6"/>
      <c r="N535" s="45"/>
      <c r="O535" s="45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4.25" customHeight="1">
      <c r="A536" s="19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6"/>
      <c r="N536" s="45"/>
      <c r="O536" s="45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4.25" customHeight="1">
      <c r="A537" s="19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6"/>
      <c r="N537" s="45"/>
      <c r="O537" s="45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4.25" customHeight="1">
      <c r="A538" s="19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6"/>
      <c r="N538" s="45"/>
      <c r="O538" s="45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4.25" customHeight="1">
      <c r="A539" s="19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6"/>
      <c r="N539" s="45"/>
      <c r="O539" s="45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4.25" customHeight="1">
      <c r="A540" s="19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6"/>
      <c r="N540" s="45"/>
      <c r="O540" s="45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4.25" customHeight="1">
      <c r="A541" s="19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6"/>
      <c r="N541" s="45"/>
      <c r="O541" s="45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4.25" customHeight="1">
      <c r="A542" s="19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6"/>
      <c r="N542" s="45"/>
      <c r="O542" s="45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4.25" customHeight="1">
      <c r="A543" s="19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6"/>
      <c r="N543" s="45"/>
      <c r="O543" s="45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4.25" customHeight="1">
      <c r="A544" s="19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6"/>
      <c r="N544" s="45"/>
      <c r="O544" s="45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4.25" customHeight="1">
      <c r="A545" s="19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6"/>
      <c r="N545" s="45"/>
      <c r="O545" s="45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4.25" customHeight="1">
      <c r="A546" s="19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6"/>
      <c r="N546" s="45"/>
      <c r="O546" s="45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4.25" customHeight="1">
      <c r="A547" s="19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6"/>
      <c r="N547" s="45"/>
      <c r="O547" s="45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4.25" customHeight="1">
      <c r="A548" s="19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6"/>
      <c r="N548" s="45"/>
      <c r="O548" s="45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4.25" customHeight="1">
      <c r="A549" s="19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6"/>
      <c r="N549" s="45"/>
      <c r="O549" s="45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4.25" customHeight="1">
      <c r="A550" s="19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6"/>
      <c r="N550" s="45"/>
      <c r="O550" s="45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4.25" customHeight="1">
      <c r="A551" s="19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6"/>
      <c r="N551" s="45"/>
      <c r="O551" s="45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4.25" customHeight="1">
      <c r="A552" s="19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6"/>
      <c r="N552" s="45"/>
      <c r="O552" s="45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4.25" customHeight="1">
      <c r="A553" s="19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6"/>
      <c r="N553" s="45"/>
      <c r="O553" s="45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4.25" customHeight="1">
      <c r="A554" s="19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6"/>
      <c r="N554" s="45"/>
      <c r="O554" s="45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4.25" customHeight="1">
      <c r="A555" s="19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6"/>
      <c r="N555" s="45"/>
      <c r="O555" s="45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4.25" customHeight="1">
      <c r="A556" s="19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6"/>
      <c r="N556" s="45"/>
      <c r="O556" s="45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4.25" customHeight="1">
      <c r="A557" s="19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6"/>
      <c r="N557" s="45"/>
      <c r="O557" s="45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4.25" customHeight="1">
      <c r="A558" s="19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6"/>
      <c r="N558" s="45"/>
      <c r="O558" s="45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4.25" customHeight="1">
      <c r="A559" s="19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6"/>
      <c r="N559" s="45"/>
      <c r="O559" s="45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4.25" customHeight="1">
      <c r="A560" s="19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6"/>
      <c r="N560" s="45"/>
      <c r="O560" s="45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4.25" customHeight="1">
      <c r="A561" s="19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6"/>
      <c r="N561" s="45"/>
      <c r="O561" s="45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4.25" customHeight="1">
      <c r="A562" s="19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6"/>
      <c r="N562" s="45"/>
      <c r="O562" s="45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4.25" customHeight="1">
      <c r="A563" s="19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6"/>
      <c r="N563" s="45"/>
      <c r="O563" s="45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4.25" customHeight="1">
      <c r="A564" s="19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6"/>
      <c r="N564" s="45"/>
      <c r="O564" s="45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4.25" customHeight="1">
      <c r="A565" s="19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6"/>
      <c r="N565" s="45"/>
      <c r="O565" s="45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4.25" customHeight="1">
      <c r="A566" s="19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6"/>
      <c r="N566" s="45"/>
      <c r="O566" s="45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4.25" customHeight="1">
      <c r="A567" s="19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6"/>
      <c r="N567" s="45"/>
      <c r="O567" s="45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4.25" customHeight="1">
      <c r="A568" s="19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6"/>
      <c r="N568" s="45"/>
      <c r="O568" s="45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4.25" customHeight="1">
      <c r="A569" s="19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6"/>
      <c r="N569" s="45"/>
      <c r="O569" s="45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4.25" customHeight="1">
      <c r="A570" s="19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6"/>
      <c r="N570" s="45"/>
      <c r="O570" s="45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4.25" customHeight="1">
      <c r="A571" s="19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6"/>
      <c r="N571" s="45"/>
      <c r="O571" s="45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4.25" customHeight="1">
      <c r="A572" s="19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6"/>
      <c r="N572" s="45"/>
      <c r="O572" s="45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4.25" customHeight="1">
      <c r="A573" s="19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6"/>
      <c r="N573" s="45"/>
      <c r="O573" s="45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4.25" customHeight="1">
      <c r="A574" s="19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6"/>
      <c r="N574" s="45"/>
      <c r="O574" s="45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4.25" customHeight="1">
      <c r="A575" s="19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6"/>
      <c r="N575" s="45"/>
      <c r="O575" s="45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4.25" customHeight="1">
      <c r="A576" s="19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6"/>
      <c r="N576" s="45"/>
      <c r="O576" s="45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4.25" customHeight="1">
      <c r="A577" s="19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6"/>
      <c r="N577" s="45"/>
      <c r="O577" s="45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4.25" customHeight="1">
      <c r="A578" s="19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6"/>
      <c r="N578" s="45"/>
      <c r="O578" s="45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4.25" customHeight="1">
      <c r="A579" s="19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6"/>
      <c r="N579" s="45"/>
      <c r="O579" s="45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4.25" customHeight="1">
      <c r="A580" s="19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6"/>
      <c r="N580" s="45"/>
      <c r="O580" s="45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4.25" customHeight="1">
      <c r="A581" s="19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6"/>
      <c r="N581" s="45"/>
      <c r="O581" s="45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4.25" customHeight="1">
      <c r="A582" s="19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6"/>
      <c r="N582" s="45"/>
      <c r="O582" s="45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4.25" customHeight="1">
      <c r="A583" s="19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6"/>
      <c r="N583" s="45"/>
      <c r="O583" s="45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4.25" customHeight="1">
      <c r="A584" s="19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6"/>
      <c r="N584" s="45"/>
      <c r="O584" s="45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4.25" customHeight="1">
      <c r="A585" s="19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6"/>
      <c r="N585" s="45"/>
      <c r="O585" s="45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4.25" customHeight="1">
      <c r="A586" s="19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6"/>
      <c r="N586" s="45"/>
      <c r="O586" s="45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4.25" customHeight="1">
      <c r="A587" s="19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6"/>
      <c r="N587" s="45"/>
      <c r="O587" s="45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4.25" customHeight="1">
      <c r="A588" s="19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6"/>
      <c r="N588" s="45"/>
      <c r="O588" s="45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4.25" customHeight="1">
      <c r="A589" s="19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6"/>
      <c r="N589" s="45"/>
      <c r="O589" s="45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4.25" customHeight="1">
      <c r="A590" s="19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6"/>
      <c r="N590" s="45"/>
      <c r="O590" s="45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4.25" customHeight="1">
      <c r="A591" s="19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6"/>
      <c r="N591" s="45"/>
      <c r="O591" s="45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4.25" customHeight="1">
      <c r="A592" s="19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6"/>
      <c r="N592" s="45"/>
      <c r="O592" s="45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4.25" customHeight="1">
      <c r="A593" s="19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6"/>
      <c r="N593" s="45"/>
      <c r="O593" s="45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4.25" customHeight="1">
      <c r="A594" s="19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6"/>
      <c r="N594" s="45"/>
      <c r="O594" s="45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4.25" customHeight="1">
      <c r="A595" s="19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6"/>
      <c r="N595" s="45"/>
      <c r="O595" s="45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4.25" customHeight="1">
      <c r="A596" s="19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6"/>
      <c r="N596" s="45"/>
      <c r="O596" s="45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4.25" customHeight="1">
      <c r="A597" s="19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6"/>
      <c r="N597" s="45"/>
      <c r="O597" s="45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4.25" customHeight="1">
      <c r="A598" s="19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6"/>
      <c r="N598" s="45"/>
      <c r="O598" s="45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4.25" customHeight="1">
      <c r="A599" s="19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6"/>
      <c r="N599" s="45"/>
      <c r="O599" s="45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4.25" customHeight="1">
      <c r="A600" s="19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6"/>
      <c r="N600" s="45"/>
      <c r="O600" s="45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4.25" customHeight="1">
      <c r="A601" s="19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6"/>
      <c r="N601" s="45"/>
      <c r="O601" s="45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4.25" customHeight="1">
      <c r="A602" s="19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6"/>
      <c r="N602" s="45"/>
      <c r="O602" s="45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4.25" customHeight="1">
      <c r="A603" s="19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6"/>
      <c r="N603" s="45"/>
      <c r="O603" s="45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4.25" customHeight="1">
      <c r="A604" s="19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6"/>
      <c r="N604" s="45"/>
      <c r="O604" s="45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4.25" customHeight="1">
      <c r="A605" s="19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6"/>
      <c r="N605" s="45"/>
      <c r="O605" s="45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4.25" customHeight="1">
      <c r="A606" s="19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6"/>
      <c r="N606" s="45"/>
      <c r="O606" s="45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4.25" customHeight="1">
      <c r="A607" s="19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6"/>
      <c r="N607" s="45"/>
      <c r="O607" s="45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4.25" customHeight="1">
      <c r="A608" s="19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6"/>
      <c r="N608" s="45"/>
      <c r="O608" s="45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4.25" customHeight="1">
      <c r="A609" s="19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6"/>
      <c r="N609" s="45"/>
      <c r="O609" s="45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4.25" customHeight="1">
      <c r="A610" s="19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6"/>
      <c r="N610" s="45"/>
      <c r="O610" s="45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4.25" customHeight="1">
      <c r="A611" s="19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6"/>
      <c r="N611" s="45"/>
      <c r="O611" s="45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4.25" customHeight="1">
      <c r="A612" s="19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6"/>
      <c r="N612" s="45"/>
      <c r="O612" s="45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4.25" customHeight="1">
      <c r="A613" s="19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6"/>
      <c r="N613" s="45"/>
      <c r="O613" s="45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4.25" customHeight="1">
      <c r="A614" s="19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6"/>
      <c r="N614" s="45"/>
      <c r="O614" s="45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4.25" customHeight="1">
      <c r="A615" s="19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6"/>
      <c r="N615" s="45"/>
      <c r="O615" s="45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4.25" customHeight="1">
      <c r="A616" s="19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6"/>
      <c r="N616" s="45"/>
      <c r="O616" s="45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4.25" customHeight="1">
      <c r="A617" s="19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6"/>
      <c r="N617" s="45"/>
      <c r="O617" s="45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4.25" customHeight="1">
      <c r="A618" s="19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6"/>
      <c r="N618" s="45"/>
      <c r="O618" s="45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4.25" customHeight="1">
      <c r="A619" s="19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6"/>
      <c r="N619" s="45"/>
      <c r="O619" s="45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4.25" customHeight="1">
      <c r="A620" s="19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6"/>
      <c r="N620" s="45"/>
      <c r="O620" s="45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4.25" customHeight="1">
      <c r="A621" s="19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6"/>
      <c r="N621" s="45"/>
      <c r="O621" s="45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4.25" customHeight="1">
      <c r="A622" s="19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6"/>
      <c r="N622" s="45"/>
      <c r="O622" s="45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4.25" customHeight="1">
      <c r="A623" s="19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6"/>
      <c r="N623" s="45"/>
      <c r="O623" s="45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4.25" customHeight="1">
      <c r="A624" s="19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6"/>
      <c r="N624" s="45"/>
      <c r="O624" s="45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4.25" customHeight="1">
      <c r="A625" s="19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6"/>
      <c r="N625" s="45"/>
      <c r="O625" s="45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4.25" customHeight="1">
      <c r="A626" s="19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6"/>
      <c r="N626" s="45"/>
      <c r="O626" s="45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4.25" customHeight="1">
      <c r="A627" s="19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6"/>
      <c r="N627" s="45"/>
      <c r="O627" s="45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4.25" customHeight="1">
      <c r="A628" s="19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6"/>
      <c r="N628" s="45"/>
      <c r="O628" s="45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4.25" customHeight="1">
      <c r="A629" s="19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6"/>
      <c r="N629" s="45"/>
      <c r="O629" s="45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4.25" customHeight="1">
      <c r="A630" s="19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6"/>
      <c r="N630" s="45"/>
      <c r="O630" s="45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4.25" customHeight="1">
      <c r="A631" s="19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6"/>
      <c r="N631" s="45"/>
      <c r="O631" s="45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4.25" customHeight="1">
      <c r="A632" s="19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6"/>
      <c r="N632" s="45"/>
      <c r="O632" s="45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4.25" customHeight="1">
      <c r="A633" s="19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6"/>
      <c r="N633" s="45"/>
      <c r="O633" s="45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4.25" customHeight="1">
      <c r="A634" s="19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6"/>
      <c r="N634" s="45"/>
      <c r="O634" s="45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4.25" customHeight="1">
      <c r="A635" s="19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6"/>
      <c r="N635" s="45"/>
      <c r="O635" s="45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4.25" customHeight="1">
      <c r="A636" s="19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6"/>
      <c r="N636" s="45"/>
      <c r="O636" s="45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4.25" customHeight="1">
      <c r="A637" s="19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6"/>
      <c r="N637" s="45"/>
      <c r="O637" s="45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4.25" customHeight="1">
      <c r="A638" s="19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6"/>
      <c r="N638" s="45"/>
      <c r="O638" s="45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4.25" customHeight="1">
      <c r="A639" s="19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6"/>
      <c r="N639" s="45"/>
      <c r="O639" s="45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4.25" customHeight="1">
      <c r="A640" s="19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6"/>
      <c r="N640" s="45"/>
      <c r="O640" s="45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4.25" customHeight="1">
      <c r="A641" s="19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6"/>
      <c r="N641" s="45"/>
      <c r="O641" s="45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4.25" customHeight="1">
      <c r="A642" s="19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6"/>
      <c r="N642" s="45"/>
      <c r="O642" s="45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4.25" customHeight="1">
      <c r="A643" s="19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6"/>
      <c r="N643" s="45"/>
      <c r="O643" s="45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4.25" customHeight="1">
      <c r="A644" s="19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6"/>
      <c r="N644" s="45"/>
      <c r="O644" s="45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4.25" customHeight="1">
      <c r="A645" s="19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6"/>
      <c r="N645" s="45"/>
      <c r="O645" s="45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4.25" customHeight="1">
      <c r="A646" s="19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6"/>
      <c r="N646" s="45"/>
      <c r="O646" s="45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4.25" customHeight="1">
      <c r="A647" s="19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6"/>
      <c r="N647" s="45"/>
      <c r="O647" s="45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4.25" customHeight="1">
      <c r="A648" s="19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6"/>
      <c r="N648" s="45"/>
      <c r="O648" s="45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4.25" customHeight="1">
      <c r="A649" s="19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6"/>
      <c r="N649" s="45"/>
      <c r="O649" s="45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4.25" customHeight="1">
      <c r="A650" s="19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6"/>
      <c r="N650" s="45"/>
      <c r="O650" s="45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4.25" customHeight="1">
      <c r="A651" s="19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6"/>
      <c r="N651" s="45"/>
      <c r="O651" s="45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4.25" customHeight="1">
      <c r="A652" s="19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6"/>
      <c r="N652" s="45"/>
      <c r="O652" s="45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4.25" customHeight="1">
      <c r="A653" s="19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6"/>
      <c r="N653" s="45"/>
      <c r="O653" s="45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4.25" customHeight="1">
      <c r="A654" s="19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6"/>
      <c r="N654" s="45"/>
      <c r="O654" s="45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4.25" customHeight="1">
      <c r="A655" s="19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6"/>
      <c r="N655" s="45"/>
      <c r="O655" s="45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4.25" customHeight="1">
      <c r="A656" s="19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6"/>
      <c r="N656" s="45"/>
      <c r="O656" s="45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4.25" customHeight="1">
      <c r="A657" s="19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6"/>
      <c r="N657" s="45"/>
      <c r="O657" s="45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4.25" customHeight="1">
      <c r="A658" s="19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6"/>
      <c r="N658" s="45"/>
      <c r="O658" s="45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4.25" customHeight="1">
      <c r="A659" s="19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6"/>
      <c r="N659" s="45"/>
      <c r="O659" s="45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4.25" customHeight="1">
      <c r="A660" s="19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6"/>
      <c r="N660" s="45"/>
      <c r="O660" s="45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4.25" customHeight="1">
      <c r="A661" s="19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6"/>
      <c r="N661" s="45"/>
      <c r="O661" s="45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4.25" customHeight="1">
      <c r="A662" s="19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6"/>
      <c r="N662" s="45"/>
      <c r="O662" s="45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4.25" customHeight="1">
      <c r="A663" s="19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6"/>
      <c r="N663" s="45"/>
      <c r="O663" s="45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4.25" customHeight="1">
      <c r="A664" s="19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6"/>
      <c r="N664" s="45"/>
      <c r="O664" s="45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4.25" customHeight="1">
      <c r="A665" s="19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6"/>
      <c r="N665" s="45"/>
      <c r="O665" s="45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4.25" customHeight="1">
      <c r="A666" s="19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6"/>
      <c r="N666" s="45"/>
      <c r="O666" s="45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4.25" customHeight="1">
      <c r="A667" s="19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6"/>
      <c r="N667" s="45"/>
      <c r="O667" s="45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4.25" customHeight="1">
      <c r="A668" s="19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6"/>
      <c r="N668" s="45"/>
      <c r="O668" s="45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4.25" customHeight="1">
      <c r="A669" s="19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6"/>
      <c r="N669" s="45"/>
      <c r="O669" s="45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4.25" customHeight="1">
      <c r="A670" s="19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6"/>
      <c r="N670" s="45"/>
      <c r="O670" s="45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4.25" customHeight="1">
      <c r="A671" s="19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6"/>
      <c r="N671" s="45"/>
      <c r="O671" s="45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4.25" customHeight="1">
      <c r="A672" s="19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6"/>
      <c r="N672" s="45"/>
      <c r="O672" s="45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4.25" customHeight="1">
      <c r="A673" s="19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6"/>
      <c r="N673" s="45"/>
      <c r="O673" s="45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4.25" customHeight="1">
      <c r="A674" s="19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6"/>
      <c r="N674" s="45"/>
      <c r="O674" s="45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4.25" customHeight="1">
      <c r="A675" s="19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6"/>
      <c r="N675" s="45"/>
      <c r="O675" s="45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4.25" customHeight="1">
      <c r="A676" s="19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6"/>
      <c r="N676" s="45"/>
      <c r="O676" s="45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4.25" customHeight="1">
      <c r="A677" s="19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6"/>
      <c r="N677" s="45"/>
      <c r="O677" s="45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4.25" customHeight="1">
      <c r="A678" s="19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6"/>
      <c r="N678" s="45"/>
      <c r="O678" s="45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4.25" customHeight="1">
      <c r="A679" s="19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6"/>
      <c r="N679" s="45"/>
      <c r="O679" s="45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4.25" customHeight="1">
      <c r="A680" s="19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6"/>
      <c r="N680" s="45"/>
      <c r="O680" s="45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4.25" customHeight="1">
      <c r="A681" s="19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6"/>
      <c r="N681" s="45"/>
      <c r="O681" s="45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4.25" customHeight="1">
      <c r="A682" s="19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6"/>
      <c r="N682" s="45"/>
      <c r="O682" s="45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4.25" customHeight="1">
      <c r="A683" s="19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6"/>
      <c r="N683" s="45"/>
      <c r="O683" s="45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4.25" customHeight="1">
      <c r="A684" s="19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6"/>
      <c r="N684" s="45"/>
      <c r="O684" s="45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4.25" customHeight="1">
      <c r="A685" s="19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6"/>
      <c r="N685" s="45"/>
      <c r="O685" s="45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4.25" customHeight="1">
      <c r="A686" s="19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6"/>
      <c r="N686" s="45"/>
      <c r="O686" s="45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4.25" customHeight="1">
      <c r="A687" s="19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6"/>
      <c r="N687" s="45"/>
      <c r="O687" s="45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4.25" customHeight="1">
      <c r="A688" s="19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6"/>
      <c r="N688" s="45"/>
      <c r="O688" s="45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4.25" customHeight="1">
      <c r="A689" s="19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6"/>
      <c r="N689" s="45"/>
      <c r="O689" s="45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4.25" customHeight="1">
      <c r="A690" s="19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6"/>
      <c r="N690" s="45"/>
      <c r="O690" s="45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4.25" customHeight="1">
      <c r="A691" s="19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6"/>
      <c r="N691" s="45"/>
      <c r="O691" s="45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4.25" customHeight="1">
      <c r="A692" s="19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6"/>
      <c r="N692" s="45"/>
      <c r="O692" s="45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4.25" customHeight="1">
      <c r="A693" s="19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6"/>
      <c r="N693" s="45"/>
      <c r="O693" s="45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4.25" customHeight="1">
      <c r="A694" s="19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6"/>
      <c r="N694" s="45"/>
      <c r="O694" s="45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4.25" customHeight="1">
      <c r="A695" s="19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6"/>
      <c r="N695" s="45"/>
      <c r="O695" s="45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4.25" customHeight="1">
      <c r="A696" s="19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6"/>
      <c r="N696" s="45"/>
      <c r="O696" s="45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4.25" customHeight="1">
      <c r="A697" s="19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6"/>
      <c r="N697" s="45"/>
      <c r="O697" s="45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4.25" customHeight="1">
      <c r="A698" s="19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6"/>
      <c r="N698" s="45"/>
      <c r="O698" s="45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4.25" customHeight="1">
      <c r="A699" s="19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6"/>
      <c r="N699" s="45"/>
      <c r="O699" s="45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4.25" customHeight="1">
      <c r="A700" s="19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6"/>
      <c r="N700" s="45"/>
      <c r="O700" s="45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4.25" customHeight="1">
      <c r="A701" s="19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6"/>
      <c r="N701" s="45"/>
      <c r="O701" s="45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4.25" customHeight="1">
      <c r="A702" s="19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6"/>
      <c r="N702" s="45"/>
      <c r="O702" s="45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4.25" customHeight="1">
      <c r="A703" s="19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6"/>
      <c r="N703" s="45"/>
      <c r="O703" s="45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4.25" customHeight="1">
      <c r="A704" s="19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6"/>
      <c r="N704" s="45"/>
      <c r="O704" s="45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4.25" customHeight="1">
      <c r="A705" s="19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6"/>
      <c r="N705" s="45"/>
      <c r="O705" s="45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4.25" customHeight="1">
      <c r="A706" s="19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6"/>
      <c r="N706" s="45"/>
      <c r="O706" s="45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4.25" customHeight="1">
      <c r="A707" s="19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6"/>
      <c r="N707" s="45"/>
      <c r="O707" s="45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4.25" customHeight="1">
      <c r="A708" s="19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6"/>
      <c r="N708" s="45"/>
      <c r="O708" s="45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4.25" customHeight="1">
      <c r="A709" s="19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6"/>
      <c r="N709" s="45"/>
      <c r="O709" s="45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4.25" customHeight="1">
      <c r="A710" s="19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6"/>
      <c r="N710" s="45"/>
      <c r="O710" s="45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4.25" customHeight="1">
      <c r="A711" s="19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6"/>
      <c r="N711" s="45"/>
      <c r="O711" s="45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4.25" customHeight="1">
      <c r="A712" s="19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6"/>
      <c r="N712" s="45"/>
      <c r="O712" s="45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4.25" customHeight="1">
      <c r="A713" s="19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6"/>
      <c r="N713" s="45"/>
      <c r="O713" s="45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4.25" customHeight="1">
      <c r="A714" s="19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6"/>
      <c r="N714" s="45"/>
      <c r="O714" s="45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4.25" customHeight="1">
      <c r="A715" s="19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6"/>
      <c r="N715" s="45"/>
      <c r="O715" s="45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4.25" customHeight="1">
      <c r="A716" s="19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6"/>
      <c r="N716" s="45"/>
      <c r="O716" s="45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4.25" customHeight="1">
      <c r="A717" s="19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6"/>
      <c r="N717" s="45"/>
      <c r="O717" s="45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4.25" customHeight="1">
      <c r="A718" s="19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6"/>
      <c r="N718" s="45"/>
      <c r="O718" s="45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4.25" customHeight="1">
      <c r="A719" s="19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6"/>
      <c r="N719" s="45"/>
      <c r="O719" s="45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4.25" customHeight="1">
      <c r="A720" s="19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6"/>
      <c r="N720" s="45"/>
      <c r="O720" s="45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4.25" customHeight="1">
      <c r="A721" s="19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6"/>
      <c r="N721" s="45"/>
      <c r="O721" s="45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4.25" customHeight="1">
      <c r="A722" s="19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6"/>
      <c r="N722" s="45"/>
      <c r="O722" s="45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4.25" customHeight="1">
      <c r="A723" s="19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6"/>
      <c r="N723" s="45"/>
      <c r="O723" s="45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4.25" customHeight="1">
      <c r="A724" s="19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6"/>
      <c r="N724" s="45"/>
      <c r="O724" s="45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4.25" customHeight="1">
      <c r="A725" s="19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6"/>
      <c r="N725" s="45"/>
      <c r="O725" s="45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4.25" customHeight="1">
      <c r="A726" s="19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6"/>
      <c r="N726" s="45"/>
      <c r="O726" s="45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4.25" customHeight="1">
      <c r="A727" s="19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6"/>
      <c r="N727" s="45"/>
      <c r="O727" s="45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4.25" customHeight="1">
      <c r="A728" s="19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6"/>
      <c r="N728" s="45"/>
      <c r="O728" s="45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4.25" customHeight="1">
      <c r="A729" s="19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6"/>
      <c r="N729" s="45"/>
      <c r="O729" s="45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4.25" customHeight="1">
      <c r="A730" s="19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6"/>
      <c r="N730" s="45"/>
      <c r="O730" s="45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4.25" customHeight="1">
      <c r="A731" s="19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6"/>
      <c r="N731" s="45"/>
      <c r="O731" s="45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4.25" customHeight="1">
      <c r="A732" s="19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6"/>
      <c r="N732" s="45"/>
      <c r="O732" s="45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4.25" customHeight="1">
      <c r="A733" s="19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6"/>
      <c r="N733" s="45"/>
      <c r="O733" s="45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4.25" customHeight="1">
      <c r="A734" s="19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6"/>
      <c r="N734" s="45"/>
      <c r="O734" s="45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4.25" customHeight="1">
      <c r="A735" s="19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6"/>
      <c r="N735" s="45"/>
      <c r="O735" s="45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4.25" customHeight="1">
      <c r="A736" s="19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6"/>
      <c r="N736" s="45"/>
      <c r="O736" s="45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4.25" customHeight="1">
      <c r="A737" s="19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6"/>
      <c r="N737" s="45"/>
      <c r="O737" s="45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4.25" customHeight="1">
      <c r="A738" s="19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6"/>
      <c r="N738" s="45"/>
      <c r="O738" s="45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4.25" customHeight="1">
      <c r="A739" s="19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6"/>
      <c r="N739" s="45"/>
      <c r="O739" s="45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4.25" customHeight="1">
      <c r="A740" s="19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6"/>
      <c r="N740" s="45"/>
      <c r="O740" s="45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4.25" customHeight="1">
      <c r="A741" s="19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6"/>
      <c r="N741" s="45"/>
      <c r="O741" s="45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4.25" customHeight="1">
      <c r="A742" s="19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6"/>
      <c r="N742" s="45"/>
      <c r="O742" s="45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4.25" customHeight="1">
      <c r="A743" s="19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6"/>
      <c r="N743" s="45"/>
      <c r="O743" s="45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4.25" customHeight="1">
      <c r="A744" s="19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6"/>
      <c r="N744" s="45"/>
      <c r="O744" s="45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4.25" customHeight="1">
      <c r="A745" s="19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6"/>
      <c r="N745" s="45"/>
      <c r="O745" s="45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4.25" customHeight="1">
      <c r="A746" s="19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6"/>
      <c r="N746" s="45"/>
      <c r="O746" s="45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4.25" customHeight="1">
      <c r="A747" s="19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6"/>
      <c r="N747" s="45"/>
      <c r="O747" s="45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4.25" customHeight="1">
      <c r="A748" s="19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6"/>
      <c r="N748" s="45"/>
      <c r="O748" s="45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4.25" customHeight="1">
      <c r="A749" s="19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6"/>
      <c r="N749" s="45"/>
      <c r="O749" s="45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4.25" customHeight="1">
      <c r="A750" s="19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6"/>
      <c r="N750" s="45"/>
      <c r="O750" s="45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4.25" customHeight="1">
      <c r="A751" s="19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6"/>
      <c r="N751" s="45"/>
      <c r="O751" s="45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4.25" customHeight="1">
      <c r="A752" s="19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6"/>
      <c r="N752" s="45"/>
      <c r="O752" s="45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4.25" customHeight="1">
      <c r="A753" s="19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6"/>
      <c r="N753" s="45"/>
      <c r="O753" s="45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4.25" customHeight="1">
      <c r="A754" s="19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6"/>
      <c r="N754" s="45"/>
      <c r="O754" s="45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4.25" customHeight="1">
      <c r="A755" s="19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6"/>
      <c r="N755" s="45"/>
      <c r="O755" s="45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4.25" customHeight="1">
      <c r="A756" s="19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6"/>
      <c r="N756" s="45"/>
      <c r="O756" s="45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4.25" customHeight="1">
      <c r="A757" s="19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6"/>
      <c r="N757" s="45"/>
      <c r="O757" s="45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4.25" customHeight="1">
      <c r="A758" s="19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6"/>
      <c r="N758" s="45"/>
      <c r="O758" s="45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4.25" customHeight="1">
      <c r="A759" s="19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6"/>
      <c r="N759" s="45"/>
      <c r="O759" s="45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4.25" customHeight="1">
      <c r="A760" s="19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6"/>
      <c r="N760" s="45"/>
      <c r="O760" s="45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4.25" customHeight="1">
      <c r="A761" s="19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6"/>
      <c r="N761" s="45"/>
      <c r="O761" s="45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4.25" customHeight="1">
      <c r="A762" s="19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6"/>
      <c r="N762" s="45"/>
      <c r="O762" s="45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4.25" customHeight="1">
      <c r="A763" s="19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6"/>
      <c r="N763" s="45"/>
      <c r="O763" s="45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4.25" customHeight="1">
      <c r="A764" s="19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6"/>
      <c r="N764" s="45"/>
      <c r="O764" s="45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4.25" customHeight="1">
      <c r="A765" s="19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6"/>
      <c r="N765" s="45"/>
      <c r="O765" s="45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4.25" customHeight="1">
      <c r="A766" s="19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6"/>
      <c r="N766" s="45"/>
      <c r="O766" s="45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4.25" customHeight="1">
      <c r="A767" s="19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6"/>
      <c r="N767" s="45"/>
      <c r="O767" s="45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4.25" customHeight="1">
      <c r="A768" s="19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6"/>
      <c r="N768" s="45"/>
      <c r="O768" s="45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4.25" customHeight="1">
      <c r="A769" s="19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6"/>
      <c r="N769" s="45"/>
      <c r="O769" s="45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4.25" customHeight="1">
      <c r="A770" s="19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6"/>
      <c r="N770" s="45"/>
      <c r="O770" s="45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4.25" customHeight="1">
      <c r="A771" s="19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6"/>
      <c r="N771" s="45"/>
      <c r="O771" s="45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4.25" customHeight="1">
      <c r="A772" s="19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6"/>
      <c r="N772" s="45"/>
      <c r="O772" s="45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4.25" customHeight="1">
      <c r="A773" s="19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6"/>
      <c r="N773" s="45"/>
      <c r="O773" s="45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4.25" customHeight="1">
      <c r="A774" s="19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6"/>
      <c r="N774" s="45"/>
      <c r="O774" s="45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4.25" customHeight="1">
      <c r="A775" s="19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6"/>
      <c r="N775" s="45"/>
      <c r="O775" s="45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4.25" customHeight="1">
      <c r="A776" s="19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6"/>
      <c r="N776" s="45"/>
      <c r="O776" s="45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4.25" customHeight="1">
      <c r="A777" s="19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6"/>
      <c r="N777" s="45"/>
      <c r="O777" s="45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4.25" customHeight="1">
      <c r="A778" s="19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6"/>
      <c r="N778" s="45"/>
      <c r="O778" s="45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4.25" customHeight="1">
      <c r="A779" s="19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6"/>
      <c r="N779" s="45"/>
      <c r="O779" s="45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4.25" customHeight="1">
      <c r="A780" s="19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6"/>
      <c r="N780" s="45"/>
      <c r="O780" s="45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4.25" customHeight="1">
      <c r="A781" s="19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6"/>
      <c r="N781" s="45"/>
      <c r="O781" s="45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4.25" customHeight="1">
      <c r="A782" s="19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6"/>
      <c r="N782" s="45"/>
      <c r="O782" s="45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4.25" customHeight="1">
      <c r="A783" s="19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6"/>
      <c r="N783" s="45"/>
      <c r="O783" s="45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4.25" customHeight="1">
      <c r="A784" s="19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6"/>
      <c r="N784" s="45"/>
      <c r="O784" s="45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4.25" customHeight="1">
      <c r="A785" s="19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6"/>
      <c r="N785" s="45"/>
      <c r="O785" s="45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4.25" customHeight="1">
      <c r="A786" s="19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6"/>
      <c r="N786" s="45"/>
      <c r="O786" s="45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4.25" customHeight="1">
      <c r="A787" s="19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6"/>
      <c r="N787" s="45"/>
      <c r="O787" s="45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4.25" customHeight="1">
      <c r="A788" s="19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6"/>
      <c r="N788" s="45"/>
      <c r="O788" s="45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4.25" customHeight="1">
      <c r="A789" s="19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6"/>
      <c r="N789" s="45"/>
      <c r="O789" s="45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4.25" customHeight="1">
      <c r="A790" s="19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6"/>
      <c r="N790" s="45"/>
      <c r="O790" s="45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4.25" customHeight="1">
      <c r="A791" s="19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6"/>
      <c r="N791" s="45"/>
      <c r="O791" s="45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4.25" customHeight="1">
      <c r="A792" s="19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6"/>
      <c r="N792" s="45"/>
      <c r="O792" s="45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4.25" customHeight="1">
      <c r="A793" s="19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6"/>
      <c r="N793" s="45"/>
      <c r="O793" s="45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4.25" customHeight="1">
      <c r="A794" s="19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6"/>
      <c r="N794" s="45"/>
      <c r="O794" s="45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4.25" customHeight="1">
      <c r="A795" s="19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6"/>
      <c r="N795" s="45"/>
      <c r="O795" s="45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4.25" customHeight="1">
      <c r="A796" s="19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6"/>
      <c r="N796" s="45"/>
      <c r="O796" s="45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4.25" customHeight="1">
      <c r="A797" s="19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6"/>
      <c r="N797" s="45"/>
      <c r="O797" s="45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4.25" customHeight="1">
      <c r="A798" s="19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6"/>
      <c r="N798" s="45"/>
      <c r="O798" s="45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4.25" customHeight="1">
      <c r="A799" s="19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6"/>
      <c r="N799" s="45"/>
      <c r="O799" s="45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4.25" customHeight="1">
      <c r="A800" s="19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6"/>
      <c r="N800" s="45"/>
      <c r="O800" s="45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4.25" customHeight="1">
      <c r="A801" s="19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6"/>
      <c r="N801" s="45"/>
      <c r="O801" s="45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4.25" customHeight="1">
      <c r="A802" s="19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6"/>
      <c r="N802" s="45"/>
      <c r="O802" s="45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4.25" customHeight="1">
      <c r="A803" s="19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6"/>
      <c r="N803" s="45"/>
      <c r="O803" s="45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4.25" customHeight="1">
      <c r="A804" s="19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6"/>
      <c r="N804" s="45"/>
      <c r="O804" s="45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4.25" customHeight="1">
      <c r="A805" s="19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6"/>
      <c r="N805" s="45"/>
      <c r="O805" s="45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4.25" customHeight="1">
      <c r="A806" s="19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6"/>
      <c r="N806" s="45"/>
      <c r="O806" s="45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4.25" customHeight="1">
      <c r="A807" s="19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6"/>
      <c r="N807" s="45"/>
      <c r="O807" s="45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4.25" customHeight="1">
      <c r="A808" s="19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6"/>
      <c r="N808" s="45"/>
      <c r="O808" s="45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4.25" customHeight="1">
      <c r="A809" s="19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6"/>
      <c r="N809" s="45"/>
      <c r="O809" s="45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4.25" customHeight="1">
      <c r="A810" s="19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6"/>
      <c r="N810" s="45"/>
      <c r="O810" s="45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4.25" customHeight="1">
      <c r="A811" s="19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6"/>
      <c r="N811" s="45"/>
      <c r="O811" s="45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4.25" customHeight="1">
      <c r="A812" s="19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6"/>
      <c r="N812" s="45"/>
      <c r="O812" s="45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4.25" customHeight="1">
      <c r="A813" s="19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6"/>
      <c r="N813" s="45"/>
      <c r="O813" s="45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4.25" customHeight="1">
      <c r="A814" s="19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6"/>
      <c r="N814" s="45"/>
      <c r="O814" s="45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4.25" customHeight="1">
      <c r="A815" s="19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6"/>
      <c r="N815" s="45"/>
      <c r="O815" s="45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4.25" customHeight="1">
      <c r="A816" s="19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6"/>
      <c r="N816" s="45"/>
      <c r="O816" s="45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4.25" customHeight="1">
      <c r="A817" s="19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6"/>
      <c r="N817" s="45"/>
      <c r="O817" s="45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4.25" customHeight="1">
      <c r="A818" s="19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6"/>
      <c r="N818" s="45"/>
      <c r="O818" s="45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4.25" customHeight="1">
      <c r="A819" s="19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6"/>
      <c r="N819" s="45"/>
      <c r="O819" s="45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4.25" customHeight="1">
      <c r="A820" s="19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6"/>
      <c r="N820" s="45"/>
      <c r="O820" s="45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4.25" customHeight="1">
      <c r="A821" s="19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6"/>
      <c r="N821" s="45"/>
      <c r="O821" s="45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4.25" customHeight="1">
      <c r="A822" s="19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6"/>
      <c r="N822" s="45"/>
      <c r="O822" s="45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4.25" customHeight="1">
      <c r="A823" s="19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6"/>
      <c r="N823" s="45"/>
      <c r="O823" s="45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4.25" customHeight="1">
      <c r="A824" s="19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6"/>
      <c r="N824" s="45"/>
      <c r="O824" s="45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4.25" customHeight="1">
      <c r="A825" s="19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6"/>
      <c r="N825" s="45"/>
      <c r="O825" s="45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4.25" customHeight="1">
      <c r="A826" s="19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6"/>
      <c r="N826" s="45"/>
      <c r="O826" s="45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4.25" customHeight="1">
      <c r="A827" s="19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6"/>
      <c r="N827" s="45"/>
      <c r="O827" s="45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4.25" customHeight="1">
      <c r="A828" s="19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6"/>
      <c r="N828" s="45"/>
      <c r="O828" s="45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4.25" customHeight="1">
      <c r="A829" s="19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6"/>
      <c r="N829" s="45"/>
      <c r="O829" s="45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4.25" customHeight="1">
      <c r="A830" s="19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6"/>
      <c r="N830" s="45"/>
      <c r="O830" s="45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4.25" customHeight="1">
      <c r="A831" s="19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6"/>
      <c r="N831" s="45"/>
      <c r="O831" s="45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4.25" customHeight="1">
      <c r="A832" s="19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6"/>
      <c r="N832" s="45"/>
      <c r="O832" s="45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4.25" customHeight="1">
      <c r="A833" s="19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6"/>
      <c r="N833" s="45"/>
      <c r="O833" s="45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4.25" customHeight="1">
      <c r="A834" s="19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6"/>
      <c r="N834" s="45"/>
      <c r="O834" s="45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4.25" customHeight="1">
      <c r="A835" s="19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6"/>
      <c r="N835" s="45"/>
      <c r="O835" s="45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4.25" customHeight="1">
      <c r="A836" s="19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6"/>
      <c r="N836" s="45"/>
      <c r="O836" s="45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4.25" customHeight="1">
      <c r="A837" s="19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6"/>
      <c r="N837" s="45"/>
      <c r="O837" s="45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4.25" customHeight="1">
      <c r="A838" s="19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6"/>
      <c r="N838" s="45"/>
      <c r="O838" s="45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4.25" customHeight="1">
      <c r="A839" s="19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6"/>
      <c r="N839" s="45"/>
      <c r="O839" s="45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4.25" customHeight="1">
      <c r="A840" s="19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6"/>
      <c r="N840" s="45"/>
      <c r="O840" s="45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4.25" customHeight="1">
      <c r="A841" s="19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6"/>
      <c r="N841" s="45"/>
      <c r="O841" s="45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4.25" customHeight="1">
      <c r="A842" s="19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6"/>
      <c r="N842" s="45"/>
      <c r="O842" s="45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4.25" customHeight="1">
      <c r="A843" s="19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6"/>
      <c r="N843" s="45"/>
      <c r="O843" s="45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4.25" customHeight="1">
      <c r="A844" s="19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6"/>
      <c r="N844" s="45"/>
      <c r="O844" s="45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4.25" customHeight="1">
      <c r="A845" s="19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6"/>
      <c r="N845" s="45"/>
      <c r="O845" s="45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4.25" customHeight="1">
      <c r="A846" s="19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6"/>
      <c r="N846" s="45"/>
      <c r="O846" s="45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4.25" customHeight="1">
      <c r="A847" s="19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6"/>
      <c r="N847" s="45"/>
      <c r="O847" s="45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4.25" customHeight="1">
      <c r="A848" s="19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6"/>
      <c r="N848" s="45"/>
      <c r="O848" s="45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4.25" customHeight="1">
      <c r="A849" s="19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6"/>
      <c r="N849" s="45"/>
      <c r="O849" s="45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4.25" customHeight="1">
      <c r="A850" s="19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6"/>
      <c r="N850" s="45"/>
      <c r="O850" s="45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4.25" customHeight="1">
      <c r="A851" s="19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6"/>
      <c r="N851" s="45"/>
      <c r="O851" s="45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4.25" customHeight="1">
      <c r="A852" s="19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6"/>
      <c r="N852" s="45"/>
      <c r="O852" s="45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4.25" customHeight="1">
      <c r="A853" s="19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6"/>
      <c r="N853" s="45"/>
      <c r="O853" s="45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4.25" customHeight="1">
      <c r="A854" s="19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6"/>
      <c r="N854" s="45"/>
      <c r="O854" s="45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4.25" customHeight="1">
      <c r="A855" s="19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6"/>
      <c r="N855" s="45"/>
      <c r="O855" s="45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4.25" customHeight="1">
      <c r="A856" s="19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6"/>
      <c r="N856" s="45"/>
      <c r="O856" s="45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4.25" customHeight="1">
      <c r="A857" s="19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6"/>
      <c r="N857" s="45"/>
      <c r="O857" s="45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4.25" customHeight="1">
      <c r="A858" s="19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6"/>
      <c r="N858" s="45"/>
      <c r="O858" s="45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4.25" customHeight="1">
      <c r="A859" s="19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6"/>
      <c r="N859" s="45"/>
      <c r="O859" s="45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4.25" customHeight="1">
      <c r="A860" s="19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6"/>
      <c r="N860" s="45"/>
      <c r="O860" s="45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4.25" customHeight="1">
      <c r="A861" s="19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6"/>
      <c r="N861" s="45"/>
      <c r="O861" s="45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4.25" customHeight="1">
      <c r="A862" s="19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6"/>
      <c r="N862" s="45"/>
      <c r="O862" s="45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4.25" customHeight="1">
      <c r="A863" s="19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6"/>
      <c r="N863" s="45"/>
      <c r="O863" s="45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4.25" customHeight="1">
      <c r="A864" s="19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6"/>
      <c r="N864" s="45"/>
      <c r="O864" s="45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4.25" customHeight="1">
      <c r="A865" s="19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6"/>
      <c r="N865" s="45"/>
      <c r="O865" s="45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4.25" customHeight="1">
      <c r="A866" s="19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6"/>
      <c r="N866" s="45"/>
      <c r="O866" s="45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4.25" customHeight="1">
      <c r="A867" s="19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6"/>
      <c r="N867" s="45"/>
      <c r="O867" s="45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4.25" customHeight="1">
      <c r="A868" s="19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6"/>
      <c r="N868" s="45"/>
      <c r="O868" s="45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4.25" customHeight="1">
      <c r="A869" s="19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6"/>
      <c r="N869" s="45"/>
      <c r="O869" s="45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4.25" customHeight="1">
      <c r="A870" s="19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6"/>
      <c r="N870" s="45"/>
      <c r="O870" s="45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4.25" customHeight="1">
      <c r="A871" s="19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6"/>
      <c r="N871" s="45"/>
      <c r="O871" s="45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4.25" customHeight="1">
      <c r="A872" s="19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6"/>
      <c r="N872" s="45"/>
      <c r="O872" s="45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4.25" customHeight="1">
      <c r="A873" s="19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6"/>
      <c r="N873" s="45"/>
      <c r="O873" s="45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4.25" customHeight="1">
      <c r="A874" s="19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6"/>
      <c r="N874" s="45"/>
      <c r="O874" s="45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4.25" customHeight="1">
      <c r="A875" s="19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6"/>
      <c r="N875" s="45"/>
      <c r="O875" s="45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4.25" customHeight="1">
      <c r="A876" s="19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6"/>
      <c r="N876" s="45"/>
      <c r="O876" s="45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4.25" customHeight="1">
      <c r="A877" s="19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6"/>
      <c r="N877" s="45"/>
      <c r="O877" s="45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4.25" customHeight="1">
      <c r="A878" s="19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6"/>
      <c r="N878" s="45"/>
      <c r="O878" s="45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4.25" customHeight="1">
      <c r="A879" s="19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6"/>
      <c r="N879" s="45"/>
      <c r="O879" s="45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4.25" customHeight="1">
      <c r="A880" s="19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6"/>
      <c r="N880" s="45"/>
      <c r="O880" s="45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4.25" customHeight="1">
      <c r="A881" s="19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6"/>
      <c r="N881" s="45"/>
      <c r="O881" s="45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4.25" customHeight="1">
      <c r="A882" s="19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6"/>
      <c r="N882" s="45"/>
      <c r="O882" s="45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4.25" customHeight="1">
      <c r="A883" s="19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6"/>
      <c r="N883" s="45"/>
      <c r="O883" s="45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4.25" customHeight="1">
      <c r="A884" s="19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6"/>
      <c r="N884" s="45"/>
      <c r="O884" s="45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4.25" customHeight="1">
      <c r="A885" s="19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6"/>
      <c r="N885" s="45"/>
      <c r="O885" s="45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4.25" customHeight="1">
      <c r="A886" s="19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6"/>
      <c r="N886" s="45"/>
      <c r="O886" s="45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4.25" customHeight="1">
      <c r="A887" s="19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6"/>
      <c r="N887" s="45"/>
      <c r="O887" s="45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4.25" customHeight="1">
      <c r="A888" s="19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6"/>
      <c r="N888" s="45"/>
      <c r="O888" s="45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4.25" customHeight="1">
      <c r="A889" s="19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6"/>
      <c r="N889" s="45"/>
      <c r="O889" s="45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4.25" customHeight="1">
      <c r="A890" s="19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6"/>
      <c r="N890" s="45"/>
      <c r="O890" s="45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4.25" customHeight="1">
      <c r="A891" s="19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6"/>
      <c r="N891" s="45"/>
      <c r="O891" s="45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4.25" customHeight="1">
      <c r="A892" s="19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6"/>
      <c r="N892" s="45"/>
      <c r="O892" s="45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4.25" customHeight="1">
      <c r="A893" s="19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6"/>
      <c r="N893" s="45"/>
      <c r="O893" s="45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4.25" customHeight="1">
      <c r="A894" s="19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6"/>
      <c r="N894" s="45"/>
      <c r="O894" s="45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4.25" customHeight="1">
      <c r="A895" s="19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6"/>
      <c r="N895" s="45"/>
      <c r="O895" s="45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4.25" customHeight="1">
      <c r="A896" s="19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6"/>
      <c r="N896" s="45"/>
      <c r="O896" s="45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4.25" customHeight="1">
      <c r="A897" s="19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6"/>
      <c r="N897" s="45"/>
      <c r="O897" s="45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4.25" customHeight="1">
      <c r="A898" s="19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6"/>
      <c r="N898" s="45"/>
      <c r="O898" s="45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4.25" customHeight="1">
      <c r="A899" s="19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6"/>
      <c r="N899" s="45"/>
      <c r="O899" s="45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4.25" customHeight="1">
      <c r="A900" s="19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6"/>
      <c r="N900" s="45"/>
      <c r="O900" s="45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4.25" customHeight="1">
      <c r="A901" s="19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6"/>
      <c r="N901" s="45"/>
      <c r="O901" s="45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4.25" customHeight="1">
      <c r="A902" s="19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6"/>
      <c r="N902" s="45"/>
      <c r="O902" s="45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4.25" customHeight="1">
      <c r="A903" s="19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6"/>
      <c r="N903" s="45"/>
      <c r="O903" s="45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4.25" customHeight="1">
      <c r="A904" s="19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6"/>
      <c r="N904" s="45"/>
      <c r="O904" s="45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4.25" customHeight="1">
      <c r="A905" s="19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6"/>
      <c r="N905" s="45"/>
      <c r="O905" s="45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4.25" customHeight="1">
      <c r="A906" s="19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6"/>
      <c r="N906" s="45"/>
      <c r="O906" s="45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4.25" customHeight="1">
      <c r="A907" s="19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6"/>
      <c r="N907" s="45"/>
      <c r="O907" s="45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4.25" customHeight="1">
      <c r="A908" s="19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6"/>
      <c r="N908" s="45"/>
      <c r="O908" s="45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4.25" customHeight="1">
      <c r="A909" s="19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6"/>
      <c r="N909" s="45"/>
      <c r="O909" s="45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4.25" customHeight="1">
      <c r="A910" s="19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6"/>
      <c r="N910" s="45"/>
      <c r="O910" s="45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4.25" customHeight="1">
      <c r="A911" s="19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6"/>
      <c r="N911" s="45"/>
      <c r="O911" s="45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4.25" customHeight="1">
      <c r="A912" s="19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6"/>
      <c r="N912" s="45"/>
      <c r="O912" s="45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4.25" customHeight="1">
      <c r="A913" s="19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6"/>
      <c r="N913" s="45"/>
      <c r="O913" s="45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4.25" customHeight="1">
      <c r="A914" s="19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6"/>
      <c r="N914" s="45"/>
      <c r="O914" s="45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4.25" customHeight="1">
      <c r="A915" s="19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6"/>
      <c r="N915" s="45"/>
      <c r="O915" s="45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4.25" customHeight="1">
      <c r="A916" s="19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6"/>
      <c r="N916" s="45"/>
      <c r="O916" s="45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4.25" customHeight="1">
      <c r="A917" s="19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6"/>
      <c r="N917" s="45"/>
      <c r="O917" s="45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4.25" customHeight="1">
      <c r="A918" s="19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6"/>
      <c r="N918" s="45"/>
      <c r="O918" s="45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4.25" customHeight="1">
      <c r="A919" s="19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6"/>
      <c r="N919" s="45"/>
      <c r="O919" s="45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4.25" customHeight="1">
      <c r="A920" s="19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6"/>
      <c r="N920" s="45"/>
      <c r="O920" s="45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4.25" customHeight="1">
      <c r="A921" s="19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6"/>
      <c r="N921" s="45"/>
      <c r="O921" s="45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4.25" customHeight="1">
      <c r="A922" s="19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6"/>
      <c r="N922" s="45"/>
      <c r="O922" s="45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4.25" customHeight="1">
      <c r="A923" s="19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6"/>
      <c r="N923" s="45"/>
      <c r="O923" s="45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4.25" customHeight="1">
      <c r="A924" s="19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6"/>
      <c r="N924" s="45"/>
      <c r="O924" s="45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4.25" customHeight="1">
      <c r="A925" s="19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6"/>
      <c r="N925" s="45"/>
      <c r="O925" s="45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4.25" customHeight="1">
      <c r="A926" s="19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6"/>
      <c r="N926" s="45"/>
      <c r="O926" s="45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4.25" customHeight="1">
      <c r="A927" s="19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6"/>
      <c r="N927" s="45"/>
      <c r="O927" s="45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4.25" customHeight="1">
      <c r="A928" s="19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6"/>
      <c r="N928" s="45"/>
      <c r="O928" s="45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4.25" customHeight="1">
      <c r="A929" s="19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6"/>
      <c r="N929" s="45"/>
      <c r="O929" s="45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4.25" customHeight="1">
      <c r="A930" s="19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6"/>
      <c r="N930" s="45"/>
      <c r="O930" s="45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4.25" customHeight="1">
      <c r="A931" s="19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6"/>
      <c r="N931" s="45"/>
      <c r="O931" s="45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4.25" customHeight="1">
      <c r="A932" s="19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6"/>
      <c r="N932" s="45"/>
      <c r="O932" s="45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4.25" customHeight="1">
      <c r="A933" s="19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6"/>
      <c r="N933" s="45"/>
      <c r="O933" s="45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4.25" customHeight="1">
      <c r="A934" s="19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6"/>
      <c r="N934" s="45"/>
      <c r="O934" s="45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4.25" customHeight="1">
      <c r="A935" s="19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6"/>
      <c r="N935" s="45"/>
      <c r="O935" s="45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4.25" customHeight="1">
      <c r="A936" s="19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6"/>
      <c r="N936" s="45"/>
      <c r="O936" s="45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4.25" customHeight="1">
      <c r="A937" s="19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6"/>
      <c r="N937" s="45"/>
      <c r="O937" s="45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4.25" customHeight="1">
      <c r="A938" s="19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6"/>
      <c r="N938" s="45"/>
      <c r="O938" s="45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4.25" customHeight="1">
      <c r="A939" s="19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6"/>
      <c r="N939" s="45"/>
      <c r="O939" s="45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4.25" customHeight="1">
      <c r="A940" s="19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6"/>
      <c r="N940" s="45"/>
      <c r="O940" s="45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4.25" customHeight="1">
      <c r="A941" s="19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6"/>
      <c r="N941" s="45"/>
      <c r="O941" s="45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4.25" customHeight="1">
      <c r="A942" s="19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6"/>
      <c r="N942" s="45"/>
      <c r="O942" s="45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4.25" customHeight="1">
      <c r="A943" s="19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6"/>
      <c r="N943" s="45"/>
      <c r="O943" s="45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4.25" customHeight="1">
      <c r="A944" s="19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6"/>
      <c r="N944" s="45"/>
      <c r="O944" s="45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4.25" customHeight="1">
      <c r="A945" s="19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6"/>
      <c r="N945" s="45"/>
      <c r="O945" s="45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4.25" customHeight="1">
      <c r="A946" s="19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6"/>
      <c r="N946" s="45"/>
      <c r="O946" s="45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4.25" customHeight="1">
      <c r="A947" s="19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6"/>
      <c r="N947" s="45"/>
      <c r="O947" s="45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4.25" customHeight="1">
      <c r="A948" s="19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6"/>
      <c r="N948" s="45"/>
      <c r="O948" s="45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4.25" customHeight="1">
      <c r="A949" s="19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6"/>
      <c r="N949" s="45"/>
      <c r="O949" s="45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4.25" customHeight="1">
      <c r="A950" s="19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6"/>
      <c r="N950" s="45"/>
      <c r="O950" s="45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4.25" customHeight="1">
      <c r="A951" s="19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6"/>
      <c r="N951" s="45"/>
      <c r="O951" s="45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4.25" customHeight="1">
      <c r="A952" s="19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6"/>
      <c r="N952" s="45"/>
      <c r="O952" s="45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4.25" customHeight="1">
      <c r="A953" s="19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6"/>
      <c r="N953" s="45"/>
      <c r="O953" s="45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4.25" customHeight="1">
      <c r="A954" s="19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6"/>
      <c r="N954" s="45"/>
      <c r="O954" s="45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4.25" customHeight="1">
      <c r="A955" s="19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6"/>
      <c r="N955" s="45"/>
      <c r="O955" s="45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4.25" customHeight="1">
      <c r="A956" s="19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6"/>
      <c r="N956" s="45"/>
      <c r="O956" s="45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4.25" customHeight="1">
      <c r="A957" s="19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6"/>
      <c r="N957" s="45"/>
      <c r="O957" s="45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4.25" customHeight="1">
      <c r="A958" s="19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6"/>
      <c r="N958" s="45"/>
      <c r="O958" s="45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4.25" customHeight="1">
      <c r="A959" s="19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6"/>
      <c r="N959" s="45"/>
      <c r="O959" s="45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4.25" customHeight="1">
      <c r="A960" s="19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6"/>
      <c r="N960" s="45"/>
      <c r="O960" s="45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4.25" customHeight="1">
      <c r="A961" s="19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6"/>
      <c r="N961" s="45"/>
      <c r="O961" s="45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4.25" customHeight="1">
      <c r="A962" s="19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6"/>
      <c r="N962" s="45"/>
      <c r="O962" s="45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4.25" customHeight="1">
      <c r="A963" s="19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6"/>
      <c r="N963" s="45"/>
      <c r="O963" s="45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4.25" customHeight="1">
      <c r="A964" s="19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6"/>
      <c r="N964" s="45"/>
      <c r="O964" s="45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4.25" customHeight="1">
      <c r="A965" s="19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6"/>
      <c r="N965" s="45"/>
      <c r="O965" s="45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4.25" customHeight="1">
      <c r="A966" s="19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6"/>
      <c r="N966" s="45"/>
      <c r="O966" s="45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4.25" customHeight="1">
      <c r="A967" s="19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6"/>
      <c r="N967" s="45"/>
      <c r="O967" s="45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4.25" customHeight="1">
      <c r="A968" s="19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6"/>
      <c r="N968" s="45"/>
      <c r="O968" s="45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4.25" customHeight="1">
      <c r="A969" s="19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6"/>
      <c r="N969" s="45"/>
      <c r="O969" s="45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4.25" customHeight="1">
      <c r="A970" s="19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6"/>
      <c r="N970" s="45"/>
      <c r="O970" s="45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4.25" customHeight="1">
      <c r="A971" s="19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6"/>
      <c r="N971" s="45"/>
      <c r="O971" s="45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4.25" customHeight="1">
      <c r="A972" s="19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6"/>
      <c r="N972" s="45"/>
      <c r="O972" s="45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4.25" customHeight="1">
      <c r="A973" s="19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6"/>
      <c r="N973" s="45"/>
      <c r="O973" s="45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4.25" customHeight="1">
      <c r="A974" s="19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6"/>
      <c r="N974" s="45"/>
      <c r="O974" s="45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4.25" customHeight="1">
      <c r="A975" s="19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6"/>
      <c r="N975" s="45"/>
      <c r="O975" s="45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4.25" customHeight="1">
      <c r="A976" s="19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6"/>
      <c r="N976" s="45"/>
      <c r="O976" s="45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4.25" customHeight="1">
      <c r="A977" s="19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6"/>
      <c r="N977" s="45"/>
      <c r="O977" s="45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4.25" customHeight="1">
      <c r="A978" s="19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6"/>
      <c r="N978" s="45"/>
      <c r="O978" s="45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4.25" customHeight="1">
      <c r="A979" s="19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6"/>
      <c r="N979" s="45"/>
      <c r="O979" s="45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4.25" customHeight="1">
      <c r="A980" s="19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6"/>
      <c r="N980" s="45"/>
      <c r="O980" s="45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4.25" customHeight="1">
      <c r="A981" s="19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6"/>
      <c r="N981" s="45"/>
      <c r="O981" s="45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4.25" customHeight="1">
      <c r="A982" s="19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6"/>
      <c r="N982" s="45"/>
      <c r="O982" s="45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4.25" customHeight="1">
      <c r="A983" s="19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6"/>
      <c r="N983" s="45"/>
      <c r="O983" s="45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4.25" customHeight="1">
      <c r="A984" s="19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6"/>
      <c r="N984" s="45"/>
      <c r="O984" s="45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4.25" customHeight="1">
      <c r="A985" s="19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6"/>
      <c r="N985" s="45"/>
      <c r="O985" s="45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4.25" customHeight="1">
      <c r="A986" s="19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6"/>
      <c r="N986" s="45"/>
      <c r="O986" s="45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4.25" customHeight="1">
      <c r="A987" s="19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6"/>
      <c r="N987" s="45"/>
      <c r="O987" s="45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4.25" customHeight="1">
      <c r="A988" s="19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6"/>
      <c r="N988" s="45"/>
      <c r="O988" s="45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4.25" customHeight="1">
      <c r="A989" s="19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6"/>
      <c r="N989" s="45"/>
      <c r="O989" s="45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14"/>
    <col customWidth="1" min="2" max="2" width="45.57"/>
    <col customWidth="1" min="3" max="3" width="21.43"/>
    <col customWidth="1" min="4" max="4" width="19.43"/>
    <col customWidth="1" min="5" max="5" width="40.14"/>
    <col customWidth="1" min="6" max="6" width="32.57"/>
    <col customWidth="1" min="9" max="9" width="15.57"/>
    <col customWidth="1" min="10" max="10" width="20.43"/>
    <col customWidth="1" min="11" max="11" width="66.29"/>
  </cols>
  <sheetData>
    <row r="1" ht="51.0" customHeight="1">
      <c r="A1" s="54" t="s">
        <v>75</v>
      </c>
      <c r="B1" s="54" t="s">
        <v>76</v>
      </c>
      <c r="C1" s="55" t="s">
        <v>77</v>
      </c>
      <c r="D1" s="55" t="s">
        <v>2</v>
      </c>
      <c r="E1" s="56" t="s">
        <v>78</v>
      </c>
      <c r="F1" s="56" t="s">
        <v>79</v>
      </c>
      <c r="G1" s="56" t="s">
        <v>80</v>
      </c>
      <c r="H1" s="56" t="s">
        <v>81</v>
      </c>
      <c r="I1" s="56" t="s">
        <v>82</v>
      </c>
      <c r="J1" s="56" t="s">
        <v>83</v>
      </c>
      <c r="K1" s="56" t="s">
        <v>84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</row>
    <row r="2">
      <c r="A2" s="58"/>
      <c r="B2" s="58"/>
      <c r="C2" s="59"/>
      <c r="D2" s="58"/>
      <c r="E2" s="59"/>
      <c r="F2" s="59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>
      <c r="A3" s="58"/>
      <c r="B3" s="58"/>
      <c r="C3" s="59"/>
      <c r="D3" s="58"/>
      <c r="E3" s="59"/>
      <c r="F3" s="59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>
      <c r="A4" s="60" t="s">
        <v>85</v>
      </c>
      <c r="B4" s="58"/>
      <c r="C4" s="59"/>
      <c r="D4" s="58"/>
      <c r="E4" s="61"/>
      <c r="F4" s="61"/>
      <c r="G4" s="62"/>
      <c r="H4" s="58"/>
      <c r="I4" s="62"/>
      <c r="J4" s="62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>
      <c r="A5" s="19"/>
      <c r="B5" s="63" t="s">
        <v>15</v>
      </c>
      <c r="C5" s="64">
        <v>20000.0</v>
      </c>
      <c r="D5" s="64">
        <v>1000.0</v>
      </c>
      <c r="E5" s="65">
        <f t="shared" ref="E5:E23" si="1">C5+D5</f>
        <v>21000</v>
      </c>
      <c r="F5" s="66">
        <v>19969.0</v>
      </c>
      <c r="G5" s="65">
        <f t="shared" ref="G5:G23" si="2">F5-E5</f>
        <v>-1031</v>
      </c>
      <c r="H5" s="67">
        <f t="shared" ref="H5:H23" si="3">G5/E5</f>
        <v>-0.0490952381</v>
      </c>
      <c r="I5" s="67">
        <f t="shared" ref="I5:I23" si="4">F5/$F$26</f>
        <v>0.02962957467</v>
      </c>
      <c r="J5" s="65"/>
    </row>
    <row r="6">
      <c r="A6" s="19"/>
      <c r="B6" s="63" t="s">
        <v>19</v>
      </c>
      <c r="C6" s="64">
        <v>20000.0</v>
      </c>
      <c r="D6" s="64">
        <f t="shared" ref="D6:D21" si="5">C6*5%</f>
        <v>1000</v>
      </c>
      <c r="E6" s="65">
        <f t="shared" si="1"/>
        <v>21000</v>
      </c>
      <c r="F6" s="66">
        <v>19969.0</v>
      </c>
      <c r="G6" s="65">
        <f t="shared" si="2"/>
        <v>-1031</v>
      </c>
      <c r="H6" s="67">
        <f t="shared" si="3"/>
        <v>-0.0490952381</v>
      </c>
      <c r="I6" s="67">
        <f t="shared" si="4"/>
        <v>0.02962957467</v>
      </c>
      <c r="J6" s="65"/>
    </row>
    <row r="7">
      <c r="A7" s="19"/>
      <c r="B7" s="63" t="s">
        <v>22</v>
      </c>
      <c r="C7" s="64">
        <v>20000.0</v>
      </c>
      <c r="D7" s="64">
        <f t="shared" si="5"/>
        <v>1000</v>
      </c>
      <c r="E7" s="65">
        <f t="shared" si="1"/>
        <v>21000</v>
      </c>
      <c r="F7" s="66">
        <v>19969.0</v>
      </c>
      <c r="G7" s="65">
        <f t="shared" si="2"/>
        <v>-1031</v>
      </c>
      <c r="H7" s="67">
        <f t="shared" si="3"/>
        <v>-0.0490952381</v>
      </c>
      <c r="I7" s="67">
        <f t="shared" si="4"/>
        <v>0.02962957467</v>
      </c>
      <c r="J7" s="65"/>
    </row>
    <row r="8">
      <c r="A8" s="19"/>
      <c r="B8" s="63" t="s">
        <v>25</v>
      </c>
      <c r="C8" s="64">
        <v>20000.0</v>
      </c>
      <c r="D8" s="64">
        <f t="shared" si="5"/>
        <v>1000</v>
      </c>
      <c r="E8" s="65">
        <f t="shared" si="1"/>
        <v>21000</v>
      </c>
      <c r="F8" s="66">
        <v>19969.0</v>
      </c>
      <c r="G8" s="65">
        <f t="shared" si="2"/>
        <v>-1031</v>
      </c>
      <c r="H8" s="67">
        <f t="shared" si="3"/>
        <v>-0.0490952381</v>
      </c>
      <c r="I8" s="67">
        <f t="shared" si="4"/>
        <v>0.02962957467</v>
      </c>
      <c r="J8" s="65"/>
    </row>
    <row r="9">
      <c r="A9" s="19"/>
      <c r="B9" s="63" t="s">
        <v>28</v>
      </c>
      <c r="C9" s="64">
        <v>60000.0</v>
      </c>
      <c r="D9" s="64">
        <f t="shared" si="5"/>
        <v>3000</v>
      </c>
      <c r="E9" s="65">
        <f t="shared" si="1"/>
        <v>63000</v>
      </c>
      <c r="F9" s="66">
        <v>59907.0</v>
      </c>
      <c r="G9" s="65">
        <f t="shared" si="2"/>
        <v>-3093</v>
      </c>
      <c r="H9" s="67">
        <f t="shared" si="3"/>
        <v>-0.0490952381</v>
      </c>
      <c r="I9" s="67">
        <f t="shared" si="4"/>
        <v>0.08888872402</v>
      </c>
      <c r="J9" s="65"/>
    </row>
    <row r="10">
      <c r="A10" s="19"/>
      <c r="B10" s="63" t="s">
        <v>31</v>
      </c>
      <c r="C10" s="64">
        <v>60000.0</v>
      </c>
      <c r="D10" s="64">
        <f t="shared" si="5"/>
        <v>3000</v>
      </c>
      <c r="E10" s="65">
        <f t="shared" si="1"/>
        <v>63000</v>
      </c>
      <c r="F10" s="66">
        <v>59907.0</v>
      </c>
      <c r="G10" s="65">
        <f t="shared" si="2"/>
        <v>-3093</v>
      </c>
      <c r="H10" s="67">
        <f t="shared" si="3"/>
        <v>-0.0490952381</v>
      </c>
      <c r="I10" s="67">
        <f t="shared" si="4"/>
        <v>0.08888872402</v>
      </c>
      <c r="J10" s="65"/>
    </row>
    <row r="11">
      <c r="A11" s="19"/>
      <c r="B11" s="68" t="s">
        <v>34</v>
      </c>
      <c r="C11" s="64">
        <v>40000.0</v>
      </c>
      <c r="D11" s="64">
        <f t="shared" si="5"/>
        <v>2000</v>
      </c>
      <c r="E11" s="65">
        <f t="shared" si="1"/>
        <v>42000</v>
      </c>
      <c r="F11" s="66">
        <v>39938.0</v>
      </c>
      <c r="G11" s="65">
        <f t="shared" si="2"/>
        <v>-2062</v>
      </c>
      <c r="H11" s="67">
        <f t="shared" si="3"/>
        <v>-0.0490952381</v>
      </c>
      <c r="I11" s="67">
        <f t="shared" si="4"/>
        <v>0.05925914935</v>
      </c>
      <c r="J11" s="65"/>
    </row>
    <row r="12">
      <c r="A12" s="19"/>
      <c r="B12" s="68" t="s">
        <v>86</v>
      </c>
      <c r="C12" s="64">
        <v>40000.0</v>
      </c>
      <c r="D12" s="64">
        <f t="shared" si="5"/>
        <v>2000</v>
      </c>
      <c r="E12" s="65">
        <f t="shared" si="1"/>
        <v>42000</v>
      </c>
      <c r="F12" s="66">
        <v>39938.0</v>
      </c>
      <c r="G12" s="65">
        <f t="shared" si="2"/>
        <v>-2062</v>
      </c>
      <c r="H12" s="67">
        <f t="shared" si="3"/>
        <v>-0.0490952381</v>
      </c>
      <c r="I12" s="67">
        <f t="shared" si="4"/>
        <v>0.05925914935</v>
      </c>
      <c r="J12" s="65"/>
    </row>
    <row r="13">
      <c r="A13" s="19"/>
      <c r="B13" s="68" t="s">
        <v>87</v>
      </c>
      <c r="C13" s="64">
        <v>40000.0</v>
      </c>
      <c r="D13" s="64">
        <f t="shared" si="5"/>
        <v>2000</v>
      </c>
      <c r="E13" s="65">
        <f t="shared" si="1"/>
        <v>42000</v>
      </c>
      <c r="F13" s="66">
        <v>39938.0</v>
      </c>
      <c r="G13" s="65">
        <f t="shared" si="2"/>
        <v>-2062</v>
      </c>
      <c r="H13" s="67">
        <f t="shared" si="3"/>
        <v>-0.0490952381</v>
      </c>
      <c r="I13" s="67">
        <f t="shared" si="4"/>
        <v>0.05925914935</v>
      </c>
      <c r="J13" s="65"/>
    </row>
    <row r="14">
      <c r="A14" s="19"/>
      <c r="B14" s="68" t="s">
        <v>43</v>
      </c>
      <c r="C14" s="64">
        <v>20000.0</v>
      </c>
      <c r="D14" s="64">
        <f t="shared" si="5"/>
        <v>1000</v>
      </c>
      <c r="E14" s="65">
        <f t="shared" si="1"/>
        <v>21000</v>
      </c>
      <c r="F14" s="66">
        <v>19969.0</v>
      </c>
      <c r="G14" s="65">
        <f t="shared" si="2"/>
        <v>-1031</v>
      </c>
      <c r="H14" s="67">
        <f t="shared" si="3"/>
        <v>-0.0490952381</v>
      </c>
      <c r="I14" s="67">
        <f t="shared" si="4"/>
        <v>0.02962957467</v>
      </c>
      <c r="J14" s="65"/>
    </row>
    <row r="15">
      <c r="A15" s="19"/>
      <c r="B15" s="63" t="s">
        <v>46</v>
      </c>
      <c r="C15" s="64">
        <v>20000.0</v>
      </c>
      <c r="D15" s="64">
        <f t="shared" si="5"/>
        <v>1000</v>
      </c>
      <c r="E15" s="65">
        <f t="shared" si="1"/>
        <v>21000</v>
      </c>
      <c r="F15" s="66">
        <v>19969.0</v>
      </c>
      <c r="G15" s="65">
        <f t="shared" si="2"/>
        <v>-1031</v>
      </c>
      <c r="H15" s="67">
        <f t="shared" si="3"/>
        <v>-0.0490952381</v>
      </c>
      <c r="I15" s="67">
        <f t="shared" si="4"/>
        <v>0.02962957467</v>
      </c>
      <c r="J15" s="65"/>
    </row>
    <row r="16">
      <c r="A16" s="19"/>
      <c r="B16" s="63" t="s">
        <v>49</v>
      </c>
      <c r="C16" s="64">
        <v>40000.0</v>
      </c>
      <c r="D16" s="64">
        <f t="shared" si="5"/>
        <v>2000</v>
      </c>
      <c r="E16" s="65">
        <f t="shared" si="1"/>
        <v>42000</v>
      </c>
      <c r="F16" s="66">
        <v>39938.0</v>
      </c>
      <c r="G16" s="65">
        <f t="shared" si="2"/>
        <v>-2062</v>
      </c>
      <c r="H16" s="67">
        <f t="shared" si="3"/>
        <v>-0.0490952381</v>
      </c>
      <c r="I16" s="67">
        <f t="shared" si="4"/>
        <v>0.05925914935</v>
      </c>
      <c r="J16" s="65"/>
    </row>
    <row r="17">
      <c r="A17" s="19"/>
      <c r="B17" s="63" t="s">
        <v>52</v>
      </c>
      <c r="C17" s="64">
        <v>60000.0</v>
      </c>
      <c r="D17" s="64">
        <f t="shared" si="5"/>
        <v>3000</v>
      </c>
      <c r="E17" s="65">
        <f t="shared" si="1"/>
        <v>63000</v>
      </c>
      <c r="F17" s="66">
        <v>59907.0</v>
      </c>
      <c r="G17" s="65">
        <f t="shared" si="2"/>
        <v>-3093</v>
      </c>
      <c r="H17" s="67">
        <f t="shared" si="3"/>
        <v>-0.0490952381</v>
      </c>
      <c r="I17" s="67">
        <f t="shared" si="4"/>
        <v>0.08888872402</v>
      </c>
      <c r="J17" s="65"/>
    </row>
    <row r="18">
      <c r="A18" s="69"/>
      <c r="B18" s="70" t="s">
        <v>88</v>
      </c>
      <c r="C18" s="71">
        <v>10000.0</v>
      </c>
      <c r="D18" s="72">
        <f t="shared" si="5"/>
        <v>500</v>
      </c>
      <c r="E18" s="73">
        <f t="shared" si="1"/>
        <v>10500</v>
      </c>
      <c r="F18" s="74">
        <v>9985.0</v>
      </c>
      <c r="G18" s="73">
        <f t="shared" si="2"/>
        <v>-515</v>
      </c>
      <c r="H18" s="75">
        <f t="shared" si="3"/>
        <v>-0.04904761905</v>
      </c>
      <c r="I18" s="75">
        <f t="shared" si="4"/>
        <v>0.01481552923</v>
      </c>
      <c r="J18" s="76"/>
      <c r="K18" s="77" t="s">
        <v>89</v>
      </c>
    </row>
    <row r="19">
      <c r="A19" s="78"/>
      <c r="B19" s="79" t="s">
        <v>90</v>
      </c>
      <c r="C19" s="80">
        <v>10000.0</v>
      </c>
      <c r="D19" s="81">
        <f t="shared" si="5"/>
        <v>500</v>
      </c>
      <c r="E19" s="82">
        <f t="shared" si="1"/>
        <v>10500</v>
      </c>
      <c r="F19" s="83">
        <v>9985.0</v>
      </c>
      <c r="G19" s="82">
        <f t="shared" si="2"/>
        <v>-515</v>
      </c>
      <c r="H19" s="84">
        <f t="shared" si="3"/>
        <v>-0.04904761905</v>
      </c>
      <c r="I19" s="84">
        <f t="shared" si="4"/>
        <v>0.01481552923</v>
      </c>
      <c r="J19" s="85"/>
    </row>
    <row r="20">
      <c r="A20" s="69"/>
      <c r="B20" s="70" t="s">
        <v>91</v>
      </c>
      <c r="C20" s="71">
        <v>20000.0</v>
      </c>
      <c r="D20" s="72">
        <f t="shared" si="5"/>
        <v>1000</v>
      </c>
      <c r="E20" s="73">
        <f t="shared" si="1"/>
        <v>21000</v>
      </c>
      <c r="F20" s="86">
        <v>19969.0</v>
      </c>
      <c r="G20" s="73">
        <f t="shared" si="2"/>
        <v>-1031</v>
      </c>
      <c r="H20" s="75">
        <f t="shared" si="3"/>
        <v>-0.0490952381</v>
      </c>
      <c r="I20" s="75">
        <f t="shared" si="4"/>
        <v>0.02962957467</v>
      </c>
      <c r="J20" s="76"/>
      <c r="K20" s="77" t="s">
        <v>92</v>
      </c>
    </row>
    <row r="21">
      <c r="A21" s="78"/>
      <c r="B21" s="87" t="s">
        <v>93</v>
      </c>
      <c r="C21" s="88">
        <v>20000.0</v>
      </c>
      <c r="D21" s="81">
        <f t="shared" si="5"/>
        <v>1000</v>
      </c>
      <c r="E21" s="82">
        <f t="shared" si="1"/>
        <v>21000</v>
      </c>
      <c r="F21" s="83">
        <v>19969.0</v>
      </c>
      <c r="G21" s="82">
        <f t="shared" si="2"/>
        <v>-1031</v>
      </c>
      <c r="H21" s="84">
        <f t="shared" si="3"/>
        <v>-0.0490952381</v>
      </c>
      <c r="I21" s="84">
        <f t="shared" si="4"/>
        <v>0.02962957467</v>
      </c>
      <c r="J21" s="89"/>
    </row>
    <row r="22">
      <c r="A22" s="19"/>
      <c r="B22" s="63" t="s">
        <v>61</v>
      </c>
      <c r="C22" s="64">
        <v>75000.0</v>
      </c>
      <c r="D22" s="90">
        <v>0.0</v>
      </c>
      <c r="E22" s="65">
        <f t="shared" si="1"/>
        <v>75000</v>
      </c>
      <c r="F22" s="66">
        <v>74884.0</v>
      </c>
      <c r="G22" s="65">
        <f t="shared" si="2"/>
        <v>-116</v>
      </c>
      <c r="H22" s="67">
        <f t="shared" si="3"/>
        <v>-0.001546666667</v>
      </c>
      <c r="I22" s="67">
        <f t="shared" si="4"/>
        <v>0.111111276</v>
      </c>
      <c r="J22" s="65"/>
    </row>
    <row r="23">
      <c r="A23" s="19"/>
      <c r="B23" s="68" t="s">
        <v>94</v>
      </c>
      <c r="C23" s="64">
        <v>80000.0</v>
      </c>
      <c r="D23" s="64">
        <f>C23*5%</f>
        <v>4000</v>
      </c>
      <c r="E23" s="65">
        <f t="shared" si="1"/>
        <v>84000</v>
      </c>
      <c r="F23" s="66">
        <v>79876.0</v>
      </c>
      <c r="G23" s="65">
        <f t="shared" si="2"/>
        <v>-4124</v>
      </c>
      <c r="H23" s="67">
        <f t="shared" si="3"/>
        <v>-0.0490952381</v>
      </c>
      <c r="I23" s="67">
        <f t="shared" si="4"/>
        <v>0.1185182987</v>
      </c>
      <c r="J23" s="65"/>
    </row>
    <row r="24">
      <c r="A24" s="19"/>
      <c r="E24" s="65"/>
      <c r="F24" s="65"/>
    </row>
    <row r="25">
      <c r="A25" s="19"/>
      <c r="E25" s="65"/>
      <c r="F25" s="65"/>
    </row>
    <row r="26">
      <c r="A26" s="19"/>
      <c r="B26" s="91" t="s">
        <v>67</v>
      </c>
      <c r="C26" s="65">
        <f t="shared" ref="C26:F26" si="6">sum(C5:C23)</f>
        <v>675000</v>
      </c>
      <c r="D26" s="65">
        <f t="shared" si="6"/>
        <v>30000</v>
      </c>
      <c r="E26" s="65">
        <f t="shared" si="6"/>
        <v>705000</v>
      </c>
      <c r="F26" s="65">
        <f t="shared" si="6"/>
        <v>673955</v>
      </c>
      <c r="G26" s="67"/>
      <c r="I26" s="67">
        <f>sum(I5:I23)</f>
        <v>1</v>
      </c>
      <c r="J26" s="67"/>
    </row>
    <row r="27">
      <c r="A27" s="19"/>
      <c r="E27" s="65"/>
      <c r="F27" s="65"/>
    </row>
    <row r="28">
      <c r="A28" s="92" t="s">
        <v>95</v>
      </c>
      <c r="E28" s="65"/>
      <c r="F28" s="65"/>
    </row>
    <row r="29">
      <c r="A29" s="19"/>
      <c r="E29" s="65"/>
      <c r="F29" s="65"/>
    </row>
    <row r="30">
      <c r="A30" s="19"/>
      <c r="E30" s="65"/>
      <c r="F30" s="65"/>
    </row>
    <row r="31">
      <c r="A31" s="60" t="s">
        <v>96</v>
      </c>
      <c r="B31" s="58"/>
      <c r="C31" s="59"/>
      <c r="D31" s="58"/>
      <c r="E31" s="61"/>
      <c r="F31" s="61"/>
      <c r="G31" s="62"/>
      <c r="I31" s="62"/>
      <c r="J31" s="62"/>
    </row>
    <row r="32">
      <c r="A32" s="19"/>
      <c r="B32" s="63" t="s">
        <v>15</v>
      </c>
      <c r="C32" s="64">
        <v>20000.0</v>
      </c>
      <c r="D32" s="64">
        <v>1000.0</v>
      </c>
      <c r="E32" s="66">
        <v>19969.0</v>
      </c>
      <c r="F32" s="66">
        <v>19854.0</v>
      </c>
      <c r="G32" s="66">
        <f t="shared" ref="G32:G50" si="7">F32-E32</f>
        <v>-115</v>
      </c>
      <c r="H32" s="67">
        <f t="shared" ref="H32:H50" si="8">G32/E32</f>
        <v>-0.005758926336</v>
      </c>
      <c r="I32" s="67">
        <f t="shared" ref="I32:I50" si="9">F32/$F$53</f>
        <v>0.02962974018</v>
      </c>
      <c r="J32" s="65"/>
    </row>
    <row r="33">
      <c r="A33" s="19"/>
      <c r="B33" s="63" t="s">
        <v>19</v>
      </c>
      <c r="C33" s="64">
        <v>20000.0</v>
      </c>
      <c r="D33" s="64">
        <f t="shared" ref="D33:D48" si="10">C33*5%</f>
        <v>1000</v>
      </c>
      <c r="E33" s="66">
        <v>19969.0</v>
      </c>
      <c r="F33" s="66">
        <v>19854.0</v>
      </c>
      <c r="G33" s="66">
        <f t="shared" si="7"/>
        <v>-115</v>
      </c>
      <c r="H33" s="67">
        <f t="shared" si="8"/>
        <v>-0.005758926336</v>
      </c>
      <c r="I33" s="67">
        <f t="shared" si="9"/>
        <v>0.02962974018</v>
      </c>
      <c r="J33" s="65"/>
    </row>
    <row r="34">
      <c r="A34" s="19"/>
      <c r="B34" s="63" t="s">
        <v>22</v>
      </c>
      <c r="C34" s="64">
        <v>20000.0</v>
      </c>
      <c r="D34" s="64">
        <f t="shared" si="10"/>
        <v>1000</v>
      </c>
      <c r="E34" s="66">
        <v>19969.0</v>
      </c>
      <c r="F34" s="66">
        <v>19854.0</v>
      </c>
      <c r="G34" s="66">
        <f t="shared" si="7"/>
        <v>-115</v>
      </c>
      <c r="H34" s="67">
        <f t="shared" si="8"/>
        <v>-0.005758926336</v>
      </c>
      <c r="I34" s="67">
        <f t="shared" si="9"/>
        <v>0.02962974018</v>
      </c>
      <c r="J34" s="65"/>
    </row>
    <row r="35">
      <c r="A35" s="19"/>
      <c r="B35" s="63" t="s">
        <v>25</v>
      </c>
      <c r="C35" s="64">
        <v>20000.0</v>
      </c>
      <c r="D35" s="64">
        <f t="shared" si="10"/>
        <v>1000</v>
      </c>
      <c r="E35" s="66">
        <v>19969.0</v>
      </c>
      <c r="F35" s="66">
        <v>19854.0</v>
      </c>
      <c r="G35" s="66">
        <f t="shared" si="7"/>
        <v>-115</v>
      </c>
      <c r="H35" s="67">
        <f t="shared" si="8"/>
        <v>-0.005758926336</v>
      </c>
      <c r="I35" s="67">
        <f t="shared" si="9"/>
        <v>0.02962974018</v>
      </c>
      <c r="J35" s="65"/>
    </row>
    <row r="36">
      <c r="A36" s="19"/>
      <c r="B36" s="63" t="s">
        <v>28</v>
      </c>
      <c r="C36" s="64">
        <v>60000.0</v>
      </c>
      <c r="D36" s="64">
        <f t="shared" si="10"/>
        <v>3000</v>
      </c>
      <c r="E36" s="66">
        <v>59907.0</v>
      </c>
      <c r="F36" s="66">
        <v>59562.0</v>
      </c>
      <c r="G36" s="66">
        <f t="shared" si="7"/>
        <v>-345</v>
      </c>
      <c r="H36" s="67">
        <f t="shared" si="8"/>
        <v>-0.005758926336</v>
      </c>
      <c r="I36" s="67">
        <f t="shared" si="9"/>
        <v>0.08888922053</v>
      </c>
      <c r="J36" s="65"/>
    </row>
    <row r="37">
      <c r="A37" s="19"/>
      <c r="B37" s="63" t="s">
        <v>31</v>
      </c>
      <c r="C37" s="64">
        <v>60000.0</v>
      </c>
      <c r="D37" s="64">
        <f t="shared" si="10"/>
        <v>3000</v>
      </c>
      <c r="E37" s="66">
        <v>59907.0</v>
      </c>
      <c r="F37" s="66">
        <v>59562.0</v>
      </c>
      <c r="G37" s="66">
        <f t="shared" si="7"/>
        <v>-345</v>
      </c>
      <c r="H37" s="67">
        <f t="shared" si="8"/>
        <v>-0.005758926336</v>
      </c>
      <c r="I37" s="67">
        <f t="shared" si="9"/>
        <v>0.08888922053</v>
      </c>
      <c r="J37" s="65"/>
    </row>
    <row r="38">
      <c r="A38" s="19"/>
      <c r="B38" s="68" t="s">
        <v>34</v>
      </c>
      <c r="C38" s="64">
        <v>40000.0</v>
      </c>
      <c r="D38" s="64">
        <f t="shared" si="10"/>
        <v>2000</v>
      </c>
      <c r="E38" s="66">
        <v>39938.0</v>
      </c>
      <c r="F38" s="66">
        <v>39707.0</v>
      </c>
      <c r="G38" s="66">
        <f t="shared" si="7"/>
        <v>-231</v>
      </c>
      <c r="H38" s="67">
        <f t="shared" si="8"/>
        <v>-0.005783965146</v>
      </c>
      <c r="I38" s="67">
        <f t="shared" si="9"/>
        <v>0.05925798797</v>
      </c>
      <c r="J38" s="65"/>
    </row>
    <row r="39">
      <c r="A39" s="19"/>
      <c r="B39" s="68" t="s">
        <v>86</v>
      </c>
      <c r="C39" s="64">
        <v>40000.0</v>
      </c>
      <c r="D39" s="64">
        <f t="shared" si="10"/>
        <v>2000</v>
      </c>
      <c r="E39" s="66">
        <v>39938.0</v>
      </c>
      <c r="F39" s="66">
        <v>39707.0</v>
      </c>
      <c r="G39" s="66">
        <f t="shared" si="7"/>
        <v>-231</v>
      </c>
      <c r="H39" s="67">
        <f t="shared" si="8"/>
        <v>-0.005783965146</v>
      </c>
      <c r="I39" s="67">
        <f t="shared" si="9"/>
        <v>0.05925798797</v>
      </c>
      <c r="J39" s="65"/>
    </row>
    <row r="40">
      <c r="A40" s="19"/>
      <c r="B40" s="68" t="s">
        <v>87</v>
      </c>
      <c r="C40" s="64">
        <v>40000.0</v>
      </c>
      <c r="D40" s="64">
        <f t="shared" si="10"/>
        <v>2000</v>
      </c>
      <c r="E40" s="66">
        <v>39938.0</v>
      </c>
      <c r="F40" s="66">
        <v>39707.0</v>
      </c>
      <c r="G40" s="66">
        <f t="shared" si="7"/>
        <v>-231</v>
      </c>
      <c r="H40" s="67">
        <f t="shared" si="8"/>
        <v>-0.005783965146</v>
      </c>
      <c r="I40" s="67">
        <f t="shared" si="9"/>
        <v>0.05925798797</v>
      </c>
      <c r="J40" s="65"/>
    </row>
    <row r="41">
      <c r="A41" s="19"/>
      <c r="B41" s="68" t="s">
        <v>43</v>
      </c>
      <c r="C41" s="64">
        <v>20000.0</v>
      </c>
      <c r="D41" s="64">
        <f t="shared" si="10"/>
        <v>1000</v>
      </c>
      <c r="E41" s="66">
        <v>19969.0</v>
      </c>
      <c r="F41" s="66">
        <v>19854.0</v>
      </c>
      <c r="G41" s="66">
        <f t="shared" si="7"/>
        <v>-115</v>
      </c>
      <c r="H41" s="67">
        <f t="shared" si="8"/>
        <v>-0.005758926336</v>
      </c>
      <c r="I41" s="67">
        <f t="shared" si="9"/>
        <v>0.02962974018</v>
      </c>
      <c r="J41" s="65"/>
    </row>
    <row r="42">
      <c r="A42" s="19"/>
      <c r="B42" s="63" t="s">
        <v>46</v>
      </c>
      <c r="C42" s="64">
        <v>20000.0</v>
      </c>
      <c r="D42" s="64">
        <f t="shared" si="10"/>
        <v>1000</v>
      </c>
      <c r="E42" s="66">
        <v>19969.0</v>
      </c>
      <c r="F42" s="66">
        <v>19854.0</v>
      </c>
      <c r="G42" s="66">
        <f t="shared" si="7"/>
        <v>-115</v>
      </c>
      <c r="H42" s="67">
        <f t="shared" si="8"/>
        <v>-0.005758926336</v>
      </c>
      <c r="I42" s="67">
        <f t="shared" si="9"/>
        <v>0.02962974018</v>
      </c>
      <c r="J42" s="65"/>
    </row>
    <row r="43">
      <c r="A43" s="19"/>
      <c r="B43" s="63" t="s">
        <v>49</v>
      </c>
      <c r="C43" s="64">
        <v>40000.0</v>
      </c>
      <c r="D43" s="64">
        <f t="shared" si="10"/>
        <v>2000</v>
      </c>
      <c r="E43" s="66">
        <v>39938.0</v>
      </c>
      <c r="F43" s="66">
        <v>39707.0</v>
      </c>
      <c r="G43" s="66">
        <f t="shared" si="7"/>
        <v>-231</v>
      </c>
      <c r="H43" s="67">
        <f t="shared" si="8"/>
        <v>-0.005783965146</v>
      </c>
      <c r="I43" s="67">
        <f t="shared" si="9"/>
        <v>0.05925798797</v>
      </c>
      <c r="J43" s="65"/>
    </row>
    <row r="44">
      <c r="A44" s="19"/>
      <c r="B44" s="63" t="s">
        <v>52</v>
      </c>
      <c r="C44" s="64">
        <v>60000.0</v>
      </c>
      <c r="D44" s="64">
        <f t="shared" si="10"/>
        <v>3000</v>
      </c>
      <c r="E44" s="66">
        <v>59907.0</v>
      </c>
      <c r="F44" s="66">
        <v>59562.0</v>
      </c>
      <c r="G44" s="66">
        <f t="shared" si="7"/>
        <v>-345</v>
      </c>
      <c r="H44" s="67">
        <f t="shared" si="8"/>
        <v>-0.005758926336</v>
      </c>
      <c r="I44" s="67">
        <f t="shared" si="9"/>
        <v>0.08888922053</v>
      </c>
      <c r="J44" s="65"/>
    </row>
    <row r="45">
      <c r="A45" s="69"/>
      <c r="B45" s="70" t="s">
        <v>88</v>
      </c>
      <c r="C45" s="71">
        <v>10000.0</v>
      </c>
      <c r="D45" s="72">
        <f t="shared" si="10"/>
        <v>500</v>
      </c>
      <c r="E45" s="74">
        <v>9985.0</v>
      </c>
      <c r="F45" s="74">
        <v>9928.0</v>
      </c>
      <c r="G45" s="74">
        <f t="shared" si="7"/>
        <v>-57</v>
      </c>
      <c r="H45" s="75">
        <f t="shared" si="8"/>
        <v>-0.005708562844</v>
      </c>
      <c r="I45" s="75">
        <f t="shared" si="9"/>
        <v>0.01481636247</v>
      </c>
      <c r="J45" s="76"/>
      <c r="K45" s="77" t="s">
        <v>89</v>
      </c>
    </row>
    <row r="46">
      <c r="A46" s="78"/>
      <c r="B46" s="79" t="s">
        <v>90</v>
      </c>
      <c r="C46" s="88">
        <v>10000.0</v>
      </c>
      <c r="D46" s="81">
        <f t="shared" si="10"/>
        <v>500</v>
      </c>
      <c r="E46" s="83">
        <v>9985.0</v>
      </c>
      <c r="F46" s="83">
        <v>9928.0</v>
      </c>
      <c r="G46" s="83">
        <f t="shared" si="7"/>
        <v>-57</v>
      </c>
      <c r="H46" s="84">
        <f t="shared" si="8"/>
        <v>-0.005708562844</v>
      </c>
      <c r="I46" s="84">
        <f t="shared" si="9"/>
        <v>0.01481636247</v>
      </c>
      <c r="J46" s="85"/>
    </row>
    <row r="47">
      <c r="A47" s="69"/>
      <c r="B47" s="70" t="s">
        <v>91</v>
      </c>
      <c r="C47" s="93">
        <v>20000.0</v>
      </c>
      <c r="D47" s="93">
        <f t="shared" si="10"/>
        <v>1000</v>
      </c>
      <c r="E47" s="86">
        <v>19969.0</v>
      </c>
      <c r="F47" s="86">
        <v>19854.0</v>
      </c>
      <c r="G47" s="86">
        <f t="shared" si="7"/>
        <v>-115</v>
      </c>
      <c r="H47" s="94">
        <f t="shared" si="8"/>
        <v>-0.005758926336</v>
      </c>
      <c r="I47" s="75">
        <f t="shared" si="9"/>
        <v>0.02962974018</v>
      </c>
      <c r="J47" s="76"/>
      <c r="K47" s="77" t="s">
        <v>92</v>
      </c>
    </row>
    <row r="48">
      <c r="A48" s="78"/>
      <c r="B48" s="87" t="s">
        <v>93</v>
      </c>
      <c r="C48" s="88">
        <v>20000.0</v>
      </c>
      <c r="D48" s="81">
        <f t="shared" si="10"/>
        <v>1000</v>
      </c>
      <c r="E48" s="83">
        <v>19969.0</v>
      </c>
      <c r="F48" s="83">
        <v>19854.0</v>
      </c>
      <c r="G48" s="83">
        <f t="shared" si="7"/>
        <v>-115</v>
      </c>
      <c r="H48" s="84">
        <f t="shared" si="8"/>
        <v>-0.005758926336</v>
      </c>
      <c r="I48" s="84">
        <f t="shared" si="9"/>
        <v>0.02962974018</v>
      </c>
      <c r="J48" s="89"/>
    </row>
    <row r="49">
      <c r="A49" s="19"/>
      <c r="B49" s="63" t="s">
        <v>61</v>
      </c>
      <c r="C49" s="64">
        <v>75000.0</v>
      </c>
      <c r="D49" s="90">
        <v>0.0</v>
      </c>
      <c r="E49" s="66">
        <v>74884.0</v>
      </c>
      <c r="F49" s="66">
        <v>74452.0</v>
      </c>
      <c r="G49" s="66">
        <f t="shared" si="7"/>
        <v>-432</v>
      </c>
      <c r="H49" s="67">
        <f t="shared" si="8"/>
        <v>-0.0057689226</v>
      </c>
      <c r="I49" s="67">
        <f t="shared" si="9"/>
        <v>0.1111107795</v>
      </c>
      <c r="J49" s="65"/>
    </row>
    <row r="50">
      <c r="A50" s="19"/>
      <c r="B50" s="68" t="s">
        <v>94</v>
      </c>
      <c r="C50" s="64">
        <v>80000.0</v>
      </c>
      <c r="D50" s="64">
        <f>C50*5%</f>
        <v>4000</v>
      </c>
      <c r="E50" s="66">
        <v>79876.0</v>
      </c>
      <c r="F50" s="66">
        <v>79416.0</v>
      </c>
      <c r="G50" s="66">
        <f t="shared" si="7"/>
        <v>-460</v>
      </c>
      <c r="H50" s="67">
        <f t="shared" si="8"/>
        <v>-0.005758926336</v>
      </c>
      <c r="I50" s="67">
        <f t="shared" si="9"/>
        <v>0.1185189607</v>
      </c>
      <c r="J50" s="65"/>
    </row>
    <row r="51">
      <c r="A51" s="19"/>
      <c r="E51" s="65"/>
      <c r="F51" s="65"/>
    </row>
    <row r="52">
      <c r="A52" s="19"/>
      <c r="E52" s="65"/>
      <c r="F52" s="65"/>
    </row>
    <row r="53">
      <c r="A53" s="19"/>
      <c r="B53" s="91" t="s">
        <v>67</v>
      </c>
      <c r="C53" s="65">
        <f t="shared" ref="C53:F53" si="11">sum(C32:C50)</f>
        <v>675000</v>
      </c>
      <c r="D53" s="65">
        <f t="shared" si="11"/>
        <v>30000</v>
      </c>
      <c r="E53" s="65">
        <f t="shared" si="11"/>
        <v>673955</v>
      </c>
      <c r="F53" s="65">
        <f t="shared" si="11"/>
        <v>670070</v>
      </c>
      <c r="G53" s="67"/>
      <c r="I53" s="67">
        <f>sum(I32:I50)</f>
        <v>1</v>
      </c>
      <c r="J53" s="67"/>
    </row>
    <row r="54">
      <c r="A54" s="19"/>
      <c r="E54" s="65"/>
      <c r="F54" s="65"/>
    </row>
    <row r="55">
      <c r="A55" s="92" t="s">
        <v>95</v>
      </c>
      <c r="E55" s="65"/>
      <c r="F55" s="65"/>
    </row>
    <row r="56">
      <c r="A56" s="92"/>
      <c r="E56" s="65"/>
      <c r="F56" s="65"/>
    </row>
    <row r="57">
      <c r="A57" s="19"/>
      <c r="E57" s="65"/>
      <c r="F57" s="65"/>
    </row>
    <row r="58">
      <c r="A58" s="19"/>
      <c r="E58" s="65"/>
      <c r="F58" s="65"/>
    </row>
    <row r="59">
      <c r="A59" s="60" t="s">
        <v>97</v>
      </c>
      <c r="B59" s="58"/>
      <c r="C59" s="59"/>
      <c r="D59" s="58"/>
      <c r="E59" s="61"/>
      <c r="F59" s="61"/>
      <c r="G59" s="62"/>
      <c r="I59" s="62"/>
      <c r="J59" s="62"/>
    </row>
    <row r="60">
      <c r="A60" s="19"/>
      <c r="B60" s="63" t="s">
        <v>15</v>
      </c>
      <c r="C60" s="64">
        <v>20000.0</v>
      </c>
      <c r="D60" s="64">
        <v>1000.0</v>
      </c>
      <c r="E60" s="66">
        <v>19854.0</v>
      </c>
      <c r="F60" s="66">
        <v>19817.0</v>
      </c>
      <c r="G60" s="66">
        <f t="shared" ref="G60:G78" si="12">F60-E60</f>
        <v>-37</v>
      </c>
      <c r="H60" s="67">
        <f t="shared" ref="H60:H78" si="13">G60/E60</f>
        <v>-0.001863604311</v>
      </c>
      <c r="I60" s="67">
        <f t="shared" ref="I60:I78" si="14">F60/$F$81</f>
        <v>0.02962984006</v>
      </c>
      <c r="J60" s="65"/>
    </row>
    <row r="61">
      <c r="A61" s="19"/>
      <c r="B61" s="63" t="s">
        <v>19</v>
      </c>
      <c r="C61" s="64">
        <v>20000.0</v>
      </c>
      <c r="D61" s="64">
        <f t="shared" ref="D61:D76" si="15">C61*5%</f>
        <v>1000</v>
      </c>
      <c r="E61" s="66">
        <v>19854.0</v>
      </c>
      <c r="F61" s="66">
        <v>19817.0</v>
      </c>
      <c r="G61" s="66">
        <f t="shared" si="12"/>
        <v>-37</v>
      </c>
      <c r="H61" s="67">
        <f t="shared" si="13"/>
        <v>-0.001863604311</v>
      </c>
      <c r="I61" s="67">
        <f t="shared" si="14"/>
        <v>0.02962984006</v>
      </c>
      <c r="J61" s="65"/>
    </row>
    <row r="62">
      <c r="A62" s="19"/>
      <c r="B62" s="63" t="s">
        <v>22</v>
      </c>
      <c r="C62" s="64">
        <v>20000.0</v>
      </c>
      <c r="D62" s="64">
        <f t="shared" si="15"/>
        <v>1000</v>
      </c>
      <c r="E62" s="66">
        <v>19854.0</v>
      </c>
      <c r="F62" s="66">
        <v>19817.0</v>
      </c>
      <c r="G62" s="66">
        <f t="shared" si="12"/>
        <v>-37</v>
      </c>
      <c r="H62" s="67">
        <f t="shared" si="13"/>
        <v>-0.001863604311</v>
      </c>
      <c r="I62" s="67">
        <f t="shared" si="14"/>
        <v>0.02962984006</v>
      </c>
      <c r="J62" s="65"/>
    </row>
    <row r="63">
      <c r="A63" s="19"/>
      <c r="B63" s="63" t="s">
        <v>25</v>
      </c>
      <c r="C63" s="64">
        <v>20000.0</v>
      </c>
      <c r="D63" s="64">
        <f t="shared" si="15"/>
        <v>1000</v>
      </c>
      <c r="E63" s="66">
        <v>19854.0</v>
      </c>
      <c r="F63" s="66">
        <v>19817.0</v>
      </c>
      <c r="G63" s="66">
        <f t="shared" si="12"/>
        <v>-37</v>
      </c>
      <c r="H63" s="67">
        <f t="shared" si="13"/>
        <v>-0.001863604311</v>
      </c>
      <c r="I63" s="67">
        <f t="shared" si="14"/>
        <v>0.02962984006</v>
      </c>
      <c r="J63" s="65"/>
    </row>
    <row r="64">
      <c r="A64" s="19"/>
      <c r="B64" s="63" t="s">
        <v>28</v>
      </c>
      <c r="C64" s="64">
        <v>60000.0</v>
      </c>
      <c r="D64" s="64">
        <f t="shared" si="15"/>
        <v>3000</v>
      </c>
      <c r="E64" s="66">
        <v>59562.0</v>
      </c>
      <c r="F64" s="66">
        <v>59451.0</v>
      </c>
      <c r="G64" s="66">
        <f t="shared" si="12"/>
        <v>-111</v>
      </c>
      <c r="H64" s="67">
        <f t="shared" si="13"/>
        <v>-0.001863604311</v>
      </c>
      <c r="I64" s="67">
        <f t="shared" si="14"/>
        <v>0.08888952018</v>
      </c>
      <c r="J64" s="65"/>
    </row>
    <row r="65">
      <c r="A65" s="19"/>
      <c r="B65" s="63" t="s">
        <v>31</v>
      </c>
      <c r="C65" s="64">
        <v>60000.0</v>
      </c>
      <c r="D65" s="64">
        <f t="shared" si="15"/>
        <v>3000</v>
      </c>
      <c r="E65" s="66">
        <v>59562.0</v>
      </c>
      <c r="F65" s="66">
        <v>59451.0</v>
      </c>
      <c r="G65" s="66">
        <f t="shared" si="12"/>
        <v>-111</v>
      </c>
      <c r="H65" s="67">
        <f t="shared" si="13"/>
        <v>-0.001863604311</v>
      </c>
      <c r="I65" s="67">
        <f t="shared" si="14"/>
        <v>0.08888952018</v>
      </c>
      <c r="J65" s="65"/>
    </row>
    <row r="66">
      <c r="A66" s="19"/>
      <c r="B66" s="68" t="s">
        <v>34</v>
      </c>
      <c r="C66" s="64">
        <v>40000.0</v>
      </c>
      <c r="D66" s="64">
        <f t="shared" si="15"/>
        <v>2000</v>
      </c>
      <c r="E66" s="66">
        <v>39707.0</v>
      </c>
      <c r="F66" s="66">
        <v>39633.0</v>
      </c>
      <c r="G66" s="66">
        <f t="shared" si="12"/>
        <v>-74</v>
      </c>
      <c r="H66" s="67">
        <f t="shared" si="13"/>
        <v>-0.001863651245</v>
      </c>
      <c r="I66" s="67">
        <f t="shared" si="14"/>
        <v>0.05925818495</v>
      </c>
      <c r="J66" s="65"/>
    </row>
    <row r="67">
      <c r="A67" s="19"/>
      <c r="B67" s="68" t="s">
        <v>86</v>
      </c>
      <c r="C67" s="64">
        <v>40000.0</v>
      </c>
      <c r="D67" s="64">
        <f t="shared" si="15"/>
        <v>2000</v>
      </c>
      <c r="E67" s="66">
        <v>39707.0</v>
      </c>
      <c r="F67" s="66">
        <v>39633.0</v>
      </c>
      <c r="G67" s="66">
        <f t="shared" si="12"/>
        <v>-74</v>
      </c>
      <c r="H67" s="67">
        <f t="shared" si="13"/>
        <v>-0.001863651245</v>
      </c>
      <c r="I67" s="67">
        <f t="shared" si="14"/>
        <v>0.05925818495</v>
      </c>
      <c r="J67" s="65"/>
    </row>
    <row r="68">
      <c r="A68" s="19"/>
      <c r="B68" s="68" t="s">
        <v>87</v>
      </c>
      <c r="C68" s="64">
        <v>40000.0</v>
      </c>
      <c r="D68" s="64">
        <f t="shared" si="15"/>
        <v>2000</v>
      </c>
      <c r="E68" s="66">
        <v>39707.0</v>
      </c>
      <c r="F68" s="66">
        <v>39633.0</v>
      </c>
      <c r="G68" s="66">
        <f t="shared" si="12"/>
        <v>-74</v>
      </c>
      <c r="H68" s="67">
        <f t="shared" si="13"/>
        <v>-0.001863651245</v>
      </c>
      <c r="I68" s="67">
        <f t="shared" si="14"/>
        <v>0.05925818495</v>
      </c>
      <c r="J68" s="65"/>
    </row>
    <row r="69">
      <c r="A69" s="19"/>
      <c r="B69" s="68" t="s">
        <v>43</v>
      </c>
      <c r="C69" s="64">
        <v>20000.0</v>
      </c>
      <c r="D69" s="64">
        <f t="shared" si="15"/>
        <v>1000</v>
      </c>
      <c r="E69" s="66">
        <v>19854.0</v>
      </c>
      <c r="F69" s="66">
        <v>19817.0</v>
      </c>
      <c r="G69" s="66">
        <f t="shared" si="12"/>
        <v>-37</v>
      </c>
      <c r="H69" s="67">
        <f t="shared" si="13"/>
        <v>-0.001863604311</v>
      </c>
      <c r="I69" s="67">
        <f t="shared" si="14"/>
        <v>0.02962984006</v>
      </c>
      <c r="J69" s="65"/>
    </row>
    <row r="70">
      <c r="A70" s="19"/>
      <c r="B70" s="63" t="s">
        <v>46</v>
      </c>
      <c r="C70" s="64">
        <v>20000.0</v>
      </c>
      <c r="D70" s="64">
        <f t="shared" si="15"/>
        <v>1000</v>
      </c>
      <c r="E70" s="66">
        <v>19854.0</v>
      </c>
      <c r="F70" s="66">
        <v>19817.0</v>
      </c>
      <c r="G70" s="66">
        <f t="shared" si="12"/>
        <v>-37</v>
      </c>
      <c r="H70" s="67">
        <f t="shared" si="13"/>
        <v>-0.001863604311</v>
      </c>
      <c r="I70" s="67">
        <f t="shared" si="14"/>
        <v>0.02962984006</v>
      </c>
      <c r="J70" s="65"/>
    </row>
    <row r="71">
      <c r="A71" s="19"/>
      <c r="B71" s="63" t="s">
        <v>49</v>
      </c>
      <c r="C71" s="64">
        <v>40000.0</v>
      </c>
      <c r="D71" s="64">
        <f t="shared" si="15"/>
        <v>2000</v>
      </c>
      <c r="E71" s="66">
        <v>39707.0</v>
      </c>
      <c r="F71" s="66">
        <v>39633.0</v>
      </c>
      <c r="G71" s="66">
        <f t="shared" si="12"/>
        <v>-74</v>
      </c>
      <c r="H71" s="67">
        <f t="shared" si="13"/>
        <v>-0.001863651245</v>
      </c>
      <c r="I71" s="67">
        <f t="shared" si="14"/>
        <v>0.05925818495</v>
      </c>
      <c r="J71" s="65"/>
    </row>
    <row r="72">
      <c r="A72" s="19"/>
      <c r="B72" s="63" t="s">
        <v>52</v>
      </c>
      <c r="C72" s="64">
        <v>60000.0</v>
      </c>
      <c r="D72" s="64">
        <f t="shared" si="15"/>
        <v>3000</v>
      </c>
      <c r="E72" s="66">
        <v>59562.0</v>
      </c>
      <c r="F72" s="66">
        <v>59451.0</v>
      </c>
      <c r="G72" s="66">
        <f t="shared" si="12"/>
        <v>-111</v>
      </c>
      <c r="H72" s="67">
        <f t="shared" si="13"/>
        <v>-0.001863604311</v>
      </c>
      <c r="I72" s="67">
        <f t="shared" si="14"/>
        <v>0.08888952018</v>
      </c>
      <c r="J72" s="65"/>
    </row>
    <row r="73">
      <c r="A73" s="69"/>
      <c r="B73" s="70" t="s">
        <v>88</v>
      </c>
      <c r="C73" s="71">
        <v>10000.0</v>
      </c>
      <c r="D73" s="72">
        <f t="shared" si="15"/>
        <v>500</v>
      </c>
      <c r="E73" s="74">
        <v>9928.0</v>
      </c>
      <c r="F73" s="74">
        <v>9910.0</v>
      </c>
      <c r="G73" s="74">
        <f t="shared" si="12"/>
        <v>-18</v>
      </c>
      <c r="H73" s="75">
        <f t="shared" si="13"/>
        <v>-0.001813053989</v>
      </c>
      <c r="I73" s="75">
        <f t="shared" si="14"/>
        <v>0.01481716279</v>
      </c>
      <c r="J73" s="76"/>
      <c r="K73" s="77" t="s">
        <v>89</v>
      </c>
    </row>
    <row r="74">
      <c r="A74" s="78"/>
      <c r="B74" s="79" t="s">
        <v>90</v>
      </c>
      <c r="C74" s="80">
        <v>10000.0</v>
      </c>
      <c r="D74" s="81">
        <f t="shared" si="15"/>
        <v>500</v>
      </c>
      <c r="E74" s="83">
        <v>9928.0</v>
      </c>
      <c r="F74" s="83">
        <v>9909.0</v>
      </c>
      <c r="G74" s="83">
        <f t="shared" si="12"/>
        <v>-19</v>
      </c>
      <c r="H74" s="84">
        <f t="shared" si="13"/>
        <v>-0.00191377921</v>
      </c>
      <c r="I74" s="84">
        <f t="shared" si="14"/>
        <v>0.01481566762</v>
      </c>
      <c r="J74" s="85"/>
    </row>
    <row r="75">
      <c r="A75" s="69"/>
      <c r="B75" s="70" t="s">
        <v>91</v>
      </c>
      <c r="C75" s="71">
        <v>20000.0</v>
      </c>
      <c r="D75" s="72">
        <f t="shared" si="15"/>
        <v>1000</v>
      </c>
      <c r="E75" s="86">
        <v>19854.0</v>
      </c>
      <c r="F75" s="74">
        <v>19816.0</v>
      </c>
      <c r="G75" s="86">
        <f t="shared" si="12"/>
        <v>-38</v>
      </c>
      <c r="H75" s="94">
        <f t="shared" si="13"/>
        <v>-0.001913971996</v>
      </c>
      <c r="I75" s="75">
        <f t="shared" si="14"/>
        <v>0.02962834489</v>
      </c>
      <c r="J75" s="76"/>
      <c r="K75" s="77" t="s">
        <v>92</v>
      </c>
    </row>
    <row r="76">
      <c r="A76" s="78"/>
      <c r="B76" s="87" t="s">
        <v>93</v>
      </c>
      <c r="C76" s="88">
        <v>20000.0</v>
      </c>
      <c r="D76" s="81">
        <f t="shared" si="15"/>
        <v>1000</v>
      </c>
      <c r="E76" s="83">
        <v>19854.0</v>
      </c>
      <c r="F76" s="83">
        <v>19816.0</v>
      </c>
      <c r="G76" s="83">
        <f t="shared" si="12"/>
        <v>-38</v>
      </c>
      <c r="H76" s="84">
        <f t="shared" si="13"/>
        <v>-0.001913971996</v>
      </c>
      <c r="I76" s="84">
        <f t="shared" si="14"/>
        <v>0.02962834489</v>
      </c>
      <c r="J76" s="89"/>
    </row>
    <row r="77">
      <c r="A77" s="19"/>
      <c r="B77" s="63" t="s">
        <v>61</v>
      </c>
      <c r="C77" s="64">
        <v>75000.0</v>
      </c>
      <c r="D77" s="90">
        <v>0.0</v>
      </c>
      <c r="E77" s="66">
        <v>74452.0</v>
      </c>
      <c r="F77" s="66">
        <v>74313.0</v>
      </c>
      <c r="G77" s="66">
        <f t="shared" si="12"/>
        <v>-139</v>
      </c>
      <c r="H77" s="67">
        <f t="shared" si="13"/>
        <v>-0.001866974695</v>
      </c>
      <c r="I77" s="67">
        <f t="shared" si="14"/>
        <v>0.1111107789</v>
      </c>
      <c r="J77" s="65"/>
    </row>
    <row r="78">
      <c r="A78" s="19"/>
      <c r="B78" s="68" t="s">
        <v>94</v>
      </c>
      <c r="C78" s="64">
        <v>80000.0</v>
      </c>
      <c r="D78" s="64">
        <f>C78*5%</f>
        <v>4000</v>
      </c>
      <c r="E78" s="66">
        <v>79416.0</v>
      </c>
      <c r="F78" s="66">
        <v>79268.0</v>
      </c>
      <c r="G78" s="66">
        <f t="shared" si="12"/>
        <v>-148</v>
      </c>
      <c r="H78" s="67">
        <f t="shared" si="13"/>
        <v>-0.001863604311</v>
      </c>
      <c r="I78" s="67">
        <f t="shared" si="14"/>
        <v>0.1185193602</v>
      </c>
      <c r="J78" s="65"/>
    </row>
    <row r="79">
      <c r="A79" s="19"/>
      <c r="E79" s="65"/>
      <c r="F79" s="65"/>
    </row>
    <row r="80">
      <c r="A80" s="19"/>
      <c r="E80" s="65"/>
      <c r="F80" s="65"/>
    </row>
    <row r="81">
      <c r="A81" s="19"/>
      <c r="B81" s="91" t="s">
        <v>67</v>
      </c>
      <c r="C81" s="65">
        <f t="shared" ref="C81:F81" si="16">sum(C60:C78)</f>
        <v>675000</v>
      </c>
      <c r="D81" s="65">
        <f t="shared" si="16"/>
        <v>30000</v>
      </c>
      <c r="E81" s="65">
        <f t="shared" si="16"/>
        <v>670070</v>
      </c>
      <c r="F81" s="65">
        <f t="shared" si="16"/>
        <v>668819</v>
      </c>
      <c r="G81" s="67"/>
      <c r="I81" s="67">
        <f>sum(I60:I78)</f>
        <v>1</v>
      </c>
      <c r="J81" s="67"/>
    </row>
    <row r="82">
      <c r="A82" s="19"/>
      <c r="E82" s="65"/>
      <c r="F82" s="65"/>
    </row>
    <row r="83">
      <c r="A83" s="92" t="s">
        <v>95</v>
      </c>
      <c r="E83" s="65"/>
      <c r="F83" s="65"/>
    </row>
    <row r="84">
      <c r="A84" s="92"/>
      <c r="E84" s="65"/>
      <c r="F84" s="65"/>
    </row>
    <row r="85">
      <c r="A85" s="19"/>
      <c r="E85" s="65"/>
      <c r="F85" s="65"/>
    </row>
    <row r="86">
      <c r="A86" s="60" t="s">
        <v>98</v>
      </c>
      <c r="B86" s="58"/>
      <c r="C86" s="59"/>
      <c r="D86" s="58"/>
      <c r="E86" s="61"/>
      <c r="F86" s="61"/>
      <c r="G86" s="62"/>
      <c r="I86" s="62"/>
      <c r="J86" s="62"/>
    </row>
    <row r="87">
      <c r="A87" s="19"/>
      <c r="B87" s="63" t="s">
        <v>15</v>
      </c>
      <c r="C87" s="64">
        <v>20000.0</v>
      </c>
      <c r="D87" s="64">
        <v>1000.0</v>
      </c>
      <c r="E87" s="66">
        <v>19817.0</v>
      </c>
      <c r="F87" s="66">
        <v>19785.0</v>
      </c>
      <c r="G87" s="66">
        <f t="shared" ref="G87:G105" si="17">F87-E87</f>
        <v>-32</v>
      </c>
      <c r="H87" s="67">
        <f t="shared" ref="H87:H105" si="18">G87/E87</f>
        <v>-0.001614775193</v>
      </c>
      <c r="I87" s="67">
        <f t="shared" ref="I87:I105" si="19">F87/$F$108</f>
        <v>0.02963028414</v>
      </c>
      <c r="J87" s="67"/>
    </row>
    <row r="88">
      <c r="A88" s="19"/>
      <c r="B88" s="63" t="s">
        <v>19</v>
      </c>
      <c r="C88" s="64">
        <v>20000.0</v>
      </c>
      <c r="D88" s="64">
        <f t="shared" ref="D88:D103" si="20">C88*5%</f>
        <v>1000</v>
      </c>
      <c r="E88" s="66">
        <v>19817.0</v>
      </c>
      <c r="F88" s="66">
        <v>19785.0</v>
      </c>
      <c r="G88" s="66">
        <f t="shared" si="17"/>
        <v>-32</v>
      </c>
      <c r="H88" s="67">
        <f t="shared" si="18"/>
        <v>-0.001614775193</v>
      </c>
      <c r="I88" s="67">
        <f t="shared" si="19"/>
        <v>0.02963028414</v>
      </c>
      <c r="J88" s="67"/>
    </row>
    <row r="89">
      <c r="A89" s="19"/>
      <c r="B89" s="63" t="s">
        <v>22</v>
      </c>
      <c r="C89" s="64">
        <v>20000.0</v>
      </c>
      <c r="D89" s="64">
        <f t="shared" si="20"/>
        <v>1000</v>
      </c>
      <c r="E89" s="66">
        <v>19817.0</v>
      </c>
      <c r="F89" s="66">
        <v>19785.0</v>
      </c>
      <c r="G89" s="66">
        <f t="shared" si="17"/>
        <v>-32</v>
      </c>
      <c r="H89" s="67">
        <f t="shared" si="18"/>
        <v>-0.001614775193</v>
      </c>
      <c r="I89" s="67">
        <f t="shared" si="19"/>
        <v>0.02963028414</v>
      </c>
      <c r="J89" s="67"/>
    </row>
    <row r="90">
      <c r="A90" s="19"/>
      <c r="B90" s="63" t="s">
        <v>25</v>
      </c>
      <c r="C90" s="64">
        <v>20000.0</v>
      </c>
      <c r="D90" s="64">
        <f t="shared" si="20"/>
        <v>1000</v>
      </c>
      <c r="E90" s="66">
        <v>19817.0</v>
      </c>
      <c r="F90" s="66">
        <v>19785.0</v>
      </c>
      <c r="G90" s="66">
        <f t="shared" si="17"/>
        <v>-32</v>
      </c>
      <c r="H90" s="67">
        <f t="shared" si="18"/>
        <v>-0.001614775193</v>
      </c>
      <c r="I90" s="67">
        <f t="shared" si="19"/>
        <v>0.02963028414</v>
      </c>
      <c r="J90" s="67"/>
    </row>
    <row r="91">
      <c r="A91" s="19"/>
      <c r="B91" s="63" t="s">
        <v>28</v>
      </c>
      <c r="C91" s="64">
        <v>60000.0</v>
      </c>
      <c r="D91" s="64">
        <f t="shared" si="20"/>
        <v>3000</v>
      </c>
      <c r="E91" s="66">
        <v>59451.0</v>
      </c>
      <c r="F91" s="66">
        <v>59354.0</v>
      </c>
      <c r="G91" s="66">
        <f t="shared" si="17"/>
        <v>-97</v>
      </c>
      <c r="H91" s="67">
        <f t="shared" si="18"/>
        <v>-0.001631595768</v>
      </c>
      <c r="I91" s="67">
        <f t="shared" si="19"/>
        <v>0.08888935481</v>
      </c>
      <c r="J91" s="67"/>
    </row>
    <row r="92">
      <c r="A92" s="19"/>
      <c r="B92" s="63" t="s">
        <v>31</v>
      </c>
      <c r="C92" s="64">
        <v>60000.0</v>
      </c>
      <c r="D92" s="64">
        <f t="shared" si="20"/>
        <v>3000</v>
      </c>
      <c r="E92" s="66">
        <v>59451.0</v>
      </c>
      <c r="F92" s="95">
        <v>59354.0</v>
      </c>
      <c r="G92" s="66">
        <f t="shared" si="17"/>
        <v>-97</v>
      </c>
      <c r="H92" s="67">
        <f t="shared" si="18"/>
        <v>-0.001631595768</v>
      </c>
      <c r="I92" s="67">
        <f t="shared" si="19"/>
        <v>0.08888935481</v>
      </c>
      <c r="J92" s="67"/>
    </row>
    <row r="93">
      <c r="A93" s="19"/>
      <c r="B93" s="68" t="s">
        <v>34</v>
      </c>
      <c r="C93" s="64">
        <v>40000.0</v>
      </c>
      <c r="D93" s="64">
        <f t="shared" si="20"/>
        <v>2000</v>
      </c>
      <c r="E93" s="66">
        <v>39633.0</v>
      </c>
      <c r="F93" s="66">
        <v>39568.0</v>
      </c>
      <c r="G93" s="66">
        <f t="shared" si="17"/>
        <v>-65</v>
      </c>
      <c r="H93" s="67">
        <f t="shared" si="18"/>
        <v>-0.001640047435</v>
      </c>
      <c r="I93" s="67">
        <f t="shared" si="19"/>
        <v>0.05925757306</v>
      </c>
      <c r="J93" s="67"/>
    </row>
    <row r="94">
      <c r="A94" s="19"/>
      <c r="B94" s="68" t="s">
        <v>86</v>
      </c>
      <c r="C94" s="64">
        <v>40000.0</v>
      </c>
      <c r="D94" s="64">
        <f t="shared" si="20"/>
        <v>2000</v>
      </c>
      <c r="E94" s="66">
        <v>39633.0</v>
      </c>
      <c r="F94" s="66">
        <v>39568.0</v>
      </c>
      <c r="G94" s="66">
        <f t="shared" si="17"/>
        <v>-65</v>
      </c>
      <c r="H94" s="67">
        <f t="shared" si="18"/>
        <v>-0.001640047435</v>
      </c>
      <c r="I94" s="67">
        <f t="shared" si="19"/>
        <v>0.05925757306</v>
      </c>
      <c r="J94" s="67"/>
    </row>
    <row r="95">
      <c r="A95" s="19"/>
      <c r="B95" s="68" t="s">
        <v>87</v>
      </c>
      <c r="C95" s="64">
        <v>40000.0</v>
      </c>
      <c r="D95" s="64">
        <f t="shared" si="20"/>
        <v>2000</v>
      </c>
      <c r="E95" s="66">
        <v>39633.0</v>
      </c>
      <c r="F95" s="66">
        <v>39568.0</v>
      </c>
      <c r="G95" s="66">
        <f t="shared" si="17"/>
        <v>-65</v>
      </c>
      <c r="H95" s="67">
        <f t="shared" si="18"/>
        <v>-0.001640047435</v>
      </c>
      <c r="I95" s="67">
        <f t="shared" si="19"/>
        <v>0.05925757306</v>
      </c>
      <c r="J95" s="67"/>
    </row>
    <row r="96">
      <c r="A96" s="19"/>
      <c r="B96" s="68" t="s">
        <v>43</v>
      </c>
      <c r="C96" s="64">
        <v>20000.0</v>
      </c>
      <c r="D96" s="64">
        <f t="shared" si="20"/>
        <v>1000</v>
      </c>
      <c r="E96" s="66">
        <v>19817.0</v>
      </c>
      <c r="F96" s="66">
        <v>19785.0</v>
      </c>
      <c r="G96" s="66">
        <f t="shared" si="17"/>
        <v>-32</v>
      </c>
      <c r="H96" s="67">
        <f t="shared" si="18"/>
        <v>-0.001614775193</v>
      </c>
      <c r="I96" s="67">
        <f t="shared" si="19"/>
        <v>0.02963028414</v>
      </c>
      <c r="J96" s="67"/>
    </row>
    <row r="97">
      <c r="A97" s="19"/>
      <c r="B97" s="63" t="s">
        <v>46</v>
      </c>
      <c r="C97" s="64">
        <v>20000.0</v>
      </c>
      <c r="D97" s="64">
        <f t="shared" si="20"/>
        <v>1000</v>
      </c>
      <c r="E97" s="66">
        <v>19817.0</v>
      </c>
      <c r="F97" s="66">
        <v>19785.0</v>
      </c>
      <c r="G97" s="66">
        <f t="shared" si="17"/>
        <v>-32</v>
      </c>
      <c r="H97" s="67">
        <f t="shared" si="18"/>
        <v>-0.001614775193</v>
      </c>
      <c r="I97" s="67">
        <f t="shared" si="19"/>
        <v>0.02963028414</v>
      </c>
      <c r="J97" s="67"/>
    </row>
    <row r="98">
      <c r="A98" s="19"/>
      <c r="B98" s="63" t="s">
        <v>49</v>
      </c>
      <c r="C98" s="64">
        <v>40000.0</v>
      </c>
      <c r="D98" s="64">
        <f t="shared" si="20"/>
        <v>2000</v>
      </c>
      <c r="E98" s="66">
        <v>39633.0</v>
      </c>
      <c r="F98" s="95">
        <v>39568.0</v>
      </c>
      <c r="G98" s="66">
        <f t="shared" si="17"/>
        <v>-65</v>
      </c>
      <c r="H98" s="67">
        <f t="shared" si="18"/>
        <v>-0.001640047435</v>
      </c>
      <c r="I98" s="67">
        <f t="shared" si="19"/>
        <v>0.05925757306</v>
      </c>
      <c r="J98" s="67"/>
    </row>
    <row r="99">
      <c r="A99" s="19"/>
      <c r="B99" s="63" t="s">
        <v>52</v>
      </c>
      <c r="C99" s="64">
        <v>60000.0</v>
      </c>
      <c r="D99" s="64">
        <f t="shared" si="20"/>
        <v>3000</v>
      </c>
      <c r="E99" s="66">
        <v>59451.0</v>
      </c>
      <c r="F99" s="66">
        <v>59354.0</v>
      </c>
      <c r="G99" s="66">
        <f t="shared" si="17"/>
        <v>-97</v>
      </c>
      <c r="H99" s="67">
        <f t="shared" si="18"/>
        <v>-0.001631595768</v>
      </c>
      <c r="I99" s="67">
        <f t="shared" si="19"/>
        <v>0.08888935481</v>
      </c>
      <c r="J99" s="67"/>
    </row>
    <row r="100">
      <c r="A100" s="69"/>
      <c r="B100" s="70" t="s">
        <v>88</v>
      </c>
      <c r="C100" s="71">
        <v>10000.0</v>
      </c>
      <c r="D100" s="72">
        <f t="shared" si="20"/>
        <v>500</v>
      </c>
      <c r="E100" s="74">
        <v>9910.0</v>
      </c>
      <c r="F100" s="74">
        <v>9894.0</v>
      </c>
      <c r="G100" s="74">
        <f t="shared" si="17"/>
        <v>-16</v>
      </c>
      <c r="H100" s="75">
        <f t="shared" si="18"/>
        <v>-0.001614530777</v>
      </c>
      <c r="I100" s="75">
        <f t="shared" si="19"/>
        <v>0.01481738849</v>
      </c>
      <c r="J100" s="96"/>
      <c r="K100" s="77" t="s">
        <v>89</v>
      </c>
    </row>
    <row r="101">
      <c r="A101" s="78"/>
      <c r="B101" s="79" t="s">
        <v>90</v>
      </c>
      <c r="C101" s="83">
        <v>10000.0</v>
      </c>
      <c r="D101" s="81">
        <f t="shared" si="20"/>
        <v>500</v>
      </c>
      <c r="E101" s="83">
        <v>9909.0</v>
      </c>
      <c r="F101" s="83">
        <v>9893.0</v>
      </c>
      <c r="G101" s="83">
        <f t="shared" si="17"/>
        <v>-16</v>
      </c>
      <c r="H101" s="84">
        <f t="shared" si="18"/>
        <v>-0.001614693713</v>
      </c>
      <c r="I101" s="84">
        <f t="shared" si="19"/>
        <v>0.01481589088</v>
      </c>
      <c r="J101" s="85"/>
    </row>
    <row r="102">
      <c r="A102" s="69"/>
      <c r="B102" s="70" t="s">
        <v>91</v>
      </c>
      <c r="C102" s="71">
        <v>20000.0</v>
      </c>
      <c r="D102" s="72">
        <f t="shared" si="20"/>
        <v>1000</v>
      </c>
      <c r="E102" s="74">
        <v>19816.0</v>
      </c>
      <c r="F102" s="74">
        <v>19784.0</v>
      </c>
      <c r="G102" s="74">
        <f t="shared" si="17"/>
        <v>-32</v>
      </c>
      <c r="H102" s="75">
        <f t="shared" si="18"/>
        <v>-0.001614856681</v>
      </c>
      <c r="I102" s="75">
        <f t="shared" si="19"/>
        <v>0.02962878653</v>
      </c>
      <c r="J102" s="97"/>
      <c r="K102" s="77" t="s">
        <v>92</v>
      </c>
    </row>
    <row r="103">
      <c r="A103" s="78"/>
      <c r="B103" s="79" t="s">
        <v>93</v>
      </c>
      <c r="C103" s="88">
        <v>20000.0</v>
      </c>
      <c r="D103" s="81">
        <f t="shared" si="20"/>
        <v>1000</v>
      </c>
      <c r="E103" s="83">
        <v>19816.0</v>
      </c>
      <c r="F103" s="83">
        <v>19783.0</v>
      </c>
      <c r="G103" s="83">
        <f t="shared" si="17"/>
        <v>-33</v>
      </c>
      <c r="H103" s="84">
        <f t="shared" si="18"/>
        <v>-0.001665320953</v>
      </c>
      <c r="I103" s="84">
        <f t="shared" si="19"/>
        <v>0.02962728892</v>
      </c>
      <c r="J103" s="85"/>
    </row>
    <row r="104">
      <c r="A104" s="19"/>
      <c r="B104" s="63" t="s">
        <v>61</v>
      </c>
      <c r="C104" s="64">
        <v>75000.0</v>
      </c>
      <c r="D104" s="90">
        <v>0.0</v>
      </c>
      <c r="E104" s="66">
        <v>74313.0</v>
      </c>
      <c r="F104" s="66">
        <v>74192.0</v>
      </c>
      <c r="G104" s="66">
        <f t="shared" si="17"/>
        <v>-121</v>
      </c>
      <c r="H104" s="67">
        <f t="shared" si="18"/>
        <v>-0.001628248086</v>
      </c>
      <c r="I104" s="67">
        <f t="shared" si="19"/>
        <v>0.1111109447</v>
      </c>
    </row>
    <row r="105">
      <c r="A105" s="19"/>
      <c r="B105" s="68" t="s">
        <v>94</v>
      </c>
      <c r="C105" s="64">
        <v>80000.0</v>
      </c>
      <c r="D105" s="64">
        <f>C105*5%</f>
        <v>4000</v>
      </c>
      <c r="E105" s="66">
        <v>79268.0</v>
      </c>
      <c r="F105" s="66">
        <v>79139.0</v>
      </c>
      <c r="G105" s="66">
        <f t="shared" si="17"/>
        <v>-129</v>
      </c>
      <c r="H105" s="67">
        <f t="shared" si="18"/>
        <v>-0.001627390624</v>
      </c>
      <c r="I105" s="67">
        <f t="shared" si="19"/>
        <v>0.118519639</v>
      </c>
      <c r="J105" s="67"/>
    </row>
    <row r="106">
      <c r="A106" s="19"/>
      <c r="E106" s="65"/>
      <c r="F106" s="65"/>
      <c r="G106" s="67"/>
      <c r="I106" s="67"/>
      <c r="J106" s="67"/>
    </row>
    <row r="107">
      <c r="A107" s="19"/>
      <c r="E107" s="65"/>
      <c r="F107" s="65"/>
      <c r="G107" s="67"/>
      <c r="I107" s="67"/>
      <c r="J107" s="67"/>
    </row>
    <row r="108">
      <c r="A108" s="19"/>
      <c r="B108" s="91" t="s">
        <v>67</v>
      </c>
      <c r="C108" s="65">
        <f t="shared" ref="C108:F108" si="21">sum(C87:C105)</f>
        <v>675000</v>
      </c>
      <c r="D108" s="65">
        <f t="shared" si="21"/>
        <v>30000</v>
      </c>
      <c r="E108" s="65">
        <f t="shared" si="21"/>
        <v>668819</v>
      </c>
      <c r="F108" s="65">
        <f t="shared" si="21"/>
        <v>667729</v>
      </c>
      <c r="G108" s="67"/>
      <c r="I108" s="67">
        <f>sum(I87:I105)</f>
        <v>1</v>
      </c>
      <c r="J108" s="67"/>
    </row>
    <row r="109">
      <c r="A109" s="98" t="s">
        <v>99</v>
      </c>
      <c r="E109" s="65"/>
      <c r="F109" s="65"/>
    </row>
    <row r="112">
      <c r="A112" s="19"/>
      <c r="E112" s="65"/>
      <c r="F112" s="65"/>
    </row>
    <row r="113">
      <c r="A113" s="92" t="s">
        <v>95</v>
      </c>
      <c r="E113" s="65"/>
      <c r="F113" s="65"/>
    </row>
    <row r="114">
      <c r="A114" s="60"/>
      <c r="B114" s="58"/>
      <c r="C114" s="59"/>
      <c r="D114" s="58"/>
      <c r="E114" s="61"/>
      <c r="F114" s="61"/>
      <c r="G114" s="62"/>
      <c r="I114" s="62"/>
      <c r="J114" s="62"/>
    </row>
    <row r="115">
      <c r="A115" s="60" t="s">
        <v>100</v>
      </c>
      <c r="B115" s="58"/>
      <c r="C115" s="59"/>
      <c r="D115" s="58"/>
      <c r="E115" s="61"/>
      <c r="F115" s="61"/>
      <c r="G115" s="62"/>
      <c r="I115" s="62"/>
      <c r="J115" s="62"/>
    </row>
    <row r="116">
      <c r="A116" s="19"/>
      <c r="B116" s="63" t="s">
        <v>15</v>
      </c>
      <c r="C116" s="64">
        <v>20000.0</v>
      </c>
      <c r="D116" s="64">
        <v>1000.0</v>
      </c>
      <c r="E116" s="66">
        <v>19785.0</v>
      </c>
      <c r="F116" s="66">
        <v>19717.0</v>
      </c>
      <c r="G116" s="66">
        <f t="shared" ref="G116:G134" si="22">F116-E116</f>
        <v>-68</v>
      </c>
      <c r="H116" s="67">
        <f t="shared" ref="H116:H134" si="23">G116/E116</f>
        <v>-0.003436947182</v>
      </c>
      <c r="I116" s="67">
        <f t="shared" ref="I116:I134" si="24">F116/$F$137</f>
        <v>0.02963086527</v>
      </c>
      <c r="J116" s="67"/>
    </row>
    <row r="117">
      <c r="A117" s="19"/>
      <c r="B117" s="63" t="s">
        <v>19</v>
      </c>
      <c r="C117" s="64">
        <v>20000.0</v>
      </c>
      <c r="D117" s="64">
        <f t="shared" ref="D117:D132" si="25">C117*5%</f>
        <v>1000</v>
      </c>
      <c r="E117" s="66">
        <v>19785.0</v>
      </c>
      <c r="F117" s="66">
        <v>19717.0</v>
      </c>
      <c r="G117" s="66">
        <f t="shared" si="22"/>
        <v>-68</v>
      </c>
      <c r="H117" s="67">
        <f t="shared" si="23"/>
        <v>-0.003436947182</v>
      </c>
      <c r="I117" s="67">
        <f t="shared" si="24"/>
        <v>0.02963086527</v>
      </c>
      <c r="J117" s="67"/>
    </row>
    <row r="118">
      <c r="A118" s="19"/>
      <c r="B118" s="63" t="s">
        <v>22</v>
      </c>
      <c r="C118" s="64">
        <v>20000.0</v>
      </c>
      <c r="D118" s="64">
        <f t="shared" si="25"/>
        <v>1000</v>
      </c>
      <c r="E118" s="66">
        <v>19785.0</v>
      </c>
      <c r="F118" s="66">
        <v>19717.0</v>
      </c>
      <c r="G118" s="66">
        <f t="shared" si="22"/>
        <v>-68</v>
      </c>
      <c r="H118" s="67">
        <f t="shared" si="23"/>
        <v>-0.003436947182</v>
      </c>
      <c r="I118" s="67">
        <f t="shared" si="24"/>
        <v>0.02963086527</v>
      </c>
      <c r="J118" s="67"/>
    </row>
    <row r="119">
      <c r="A119" s="19"/>
      <c r="B119" s="63" t="s">
        <v>25</v>
      </c>
      <c r="C119" s="64">
        <v>20000.0</v>
      </c>
      <c r="D119" s="64">
        <f t="shared" si="25"/>
        <v>1000</v>
      </c>
      <c r="E119" s="66">
        <v>19785.0</v>
      </c>
      <c r="F119" s="66">
        <v>19717.0</v>
      </c>
      <c r="G119" s="66">
        <f t="shared" si="22"/>
        <v>-68</v>
      </c>
      <c r="H119" s="67">
        <f t="shared" si="23"/>
        <v>-0.003436947182</v>
      </c>
      <c r="I119" s="67">
        <f t="shared" si="24"/>
        <v>0.02963086527</v>
      </c>
      <c r="J119" s="67"/>
    </row>
    <row r="120">
      <c r="A120" s="19"/>
      <c r="B120" s="63" t="s">
        <v>28</v>
      </c>
      <c r="C120" s="64">
        <v>60000.0</v>
      </c>
      <c r="D120" s="64">
        <f t="shared" si="25"/>
        <v>3000</v>
      </c>
      <c r="E120" s="66">
        <v>59354.0</v>
      </c>
      <c r="F120" s="66">
        <v>59149.0</v>
      </c>
      <c r="G120" s="66">
        <f t="shared" si="22"/>
        <v>-205</v>
      </c>
      <c r="H120" s="67">
        <f t="shared" si="23"/>
        <v>-0.003453853152</v>
      </c>
      <c r="I120" s="67">
        <f t="shared" si="24"/>
        <v>0.0888895902</v>
      </c>
      <c r="J120" s="67"/>
    </row>
    <row r="121">
      <c r="A121" s="19"/>
      <c r="B121" s="63" t="s">
        <v>31</v>
      </c>
      <c r="C121" s="64">
        <v>60000.0</v>
      </c>
      <c r="D121" s="64">
        <f t="shared" si="25"/>
        <v>3000</v>
      </c>
      <c r="E121" s="66">
        <v>59354.0</v>
      </c>
      <c r="F121" s="66">
        <v>59149.0</v>
      </c>
      <c r="G121" s="66">
        <f t="shared" si="22"/>
        <v>-205</v>
      </c>
      <c r="H121" s="67">
        <f t="shared" si="23"/>
        <v>-0.003453853152</v>
      </c>
      <c r="I121" s="67">
        <f t="shared" si="24"/>
        <v>0.0888895902</v>
      </c>
      <c r="J121" s="67"/>
    </row>
    <row r="122">
      <c r="A122" s="19"/>
      <c r="B122" s="68" t="s">
        <v>34</v>
      </c>
      <c r="C122" s="64">
        <v>40000.0</v>
      </c>
      <c r="D122" s="64">
        <f t="shared" si="25"/>
        <v>2000</v>
      </c>
      <c r="E122" s="66">
        <v>39568.0</v>
      </c>
      <c r="F122" s="66">
        <v>39431.0</v>
      </c>
      <c r="G122" s="66">
        <f t="shared" si="22"/>
        <v>-137</v>
      </c>
      <c r="H122" s="67">
        <f t="shared" si="23"/>
        <v>-0.003462393854</v>
      </c>
      <c r="I122" s="67">
        <f t="shared" si="24"/>
        <v>0.05925722212</v>
      </c>
      <c r="J122" s="67"/>
    </row>
    <row r="123">
      <c r="A123" s="19"/>
      <c r="B123" s="68" t="s">
        <v>86</v>
      </c>
      <c r="C123" s="64">
        <v>40000.0</v>
      </c>
      <c r="D123" s="64">
        <f t="shared" si="25"/>
        <v>2000</v>
      </c>
      <c r="E123" s="66">
        <v>39568.0</v>
      </c>
      <c r="F123" s="66">
        <v>39431.0</v>
      </c>
      <c r="G123" s="66">
        <f t="shared" si="22"/>
        <v>-137</v>
      </c>
      <c r="H123" s="67">
        <f t="shared" si="23"/>
        <v>-0.003462393854</v>
      </c>
      <c r="I123" s="67">
        <f t="shared" si="24"/>
        <v>0.05925722212</v>
      </c>
      <c r="J123" s="67"/>
    </row>
    <row r="124">
      <c r="A124" s="19"/>
      <c r="B124" s="68" t="s">
        <v>87</v>
      </c>
      <c r="C124" s="64">
        <v>40000.0</v>
      </c>
      <c r="D124" s="64">
        <f t="shared" si="25"/>
        <v>2000</v>
      </c>
      <c r="E124" s="66">
        <v>39568.0</v>
      </c>
      <c r="F124" s="66">
        <v>39431.0</v>
      </c>
      <c r="G124" s="66">
        <f t="shared" si="22"/>
        <v>-137</v>
      </c>
      <c r="H124" s="67">
        <f t="shared" si="23"/>
        <v>-0.003462393854</v>
      </c>
      <c r="I124" s="67">
        <f t="shared" si="24"/>
        <v>0.05925722212</v>
      </c>
      <c r="J124" s="67"/>
    </row>
    <row r="125">
      <c r="A125" s="19"/>
      <c r="B125" s="68" t="s">
        <v>43</v>
      </c>
      <c r="C125" s="64">
        <v>20000.0</v>
      </c>
      <c r="D125" s="64">
        <f t="shared" si="25"/>
        <v>1000</v>
      </c>
      <c r="E125" s="66">
        <v>19785.0</v>
      </c>
      <c r="F125" s="66">
        <v>19717.0</v>
      </c>
      <c r="G125" s="66">
        <f t="shared" si="22"/>
        <v>-68</v>
      </c>
      <c r="H125" s="67">
        <f t="shared" si="23"/>
        <v>-0.003436947182</v>
      </c>
      <c r="I125" s="67">
        <f t="shared" si="24"/>
        <v>0.02963086527</v>
      </c>
      <c r="J125" s="67"/>
    </row>
    <row r="126">
      <c r="A126" s="19"/>
      <c r="B126" s="63" t="s">
        <v>46</v>
      </c>
      <c r="C126" s="64">
        <v>20000.0</v>
      </c>
      <c r="D126" s="64">
        <f t="shared" si="25"/>
        <v>1000</v>
      </c>
      <c r="E126" s="66">
        <v>19785.0</v>
      </c>
      <c r="F126" s="66">
        <v>19717.0</v>
      </c>
      <c r="G126" s="66">
        <f t="shared" si="22"/>
        <v>-68</v>
      </c>
      <c r="H126" s="67">
        <f t="shared" si="23"/>
        <v>-0.003436947182</v>
      </c>
      <c r="I126" s="67">
        <f t="shared" si="24"/>
        <v>0.02963086527</v>
      </c>
      <c r="J126" s="67"/>
    </row>
    <row r="127">
      <c r="A127" s="19"/>
      <c r="B127" s="63" t="s">
        <v>49</v>
      </c>
      <c r="C127" s="64">
        <v>40000.0</v>
      </c>
      <c r="D127" s="64">
        <f t="shared" si="25"/>
        <v>2000</v>
      </c>
      <c r="E127" s="66">
        <v>39568.0</v>
      </c>
      <c r="F127" s="66">
        <v>39431.0</v>
      </c>
      <c r="G127" s="66">
        <f t="shared" si="22"/>
        <v>-137</v>
      </c>
      <c r="H127" s="67">
        <f t="shared" si="23"/>
        <v>-0.003462393854</v>
      </c>
      <c r="I127" s="67">
        <f t="shared" si="24"/>
        <v>0.05925722212</v>
      </c>
      <c r="J127" s="67"/>
    </row>
    <row r="128">
      <c r="A128" s="19"/>
      <c r="B128" s="63" t="s">
        <v>52</v>
      </c>
      <c r="C128" s="64">
        <v>60000.0</v>
      </c>
      <c r="D128" s="64">
        <f t="shared" si="25"/>
        <v>3000</v>
      </c>
      <c r="E128" s="66">
        <v>59354.0</v>
      </c>
      <c r="F128" s="66">
        <v>59149.0</v>
      </c>
      <c r="G128" s="66">
        <f t="shared" si="22"/>
        <v>-205</v>
      </c>
      <c r="H128" s="67">
        <f t="shared" si="23"/>
        <v>-0.003453853152</v>
      </c>
      <c r="I128" s="67">
        <f t="shared" si="24"/>
        <v>0.0888895902</v>
      </c>
      <c r="J128" s="67"/>
    </row>
    <row r="129">
      <c r="A129" s="69"/>
      <c r="B129" s="70" t="s">
        <v>88</v>
      </c>
      <c r="C129" s="71">
        <v>10000.0</v>
      </c>
      <c r="D129" s="72">
        <f t="shared" si="25"/>
        <v>500</v>
      </c>
      <c r="E129" s="74">
        <v>9894.0</v>
      </c>
      <c r="F129" s="74">
        <v>9860.0</v>
      </c>
      <c r="G129" s="74">
        <f t="shared" si="22"/>
        <v>-34</v>
      </c>
      <c r="H129" s="75">
        <f t="shared" si="23"/>
        <v>-0.003436426117</v>
      </c>
      <c r="I129" s="75">
        <f t="shared" si="24"/>
        <v>0.01481768685</v>
      </c>
      <c r="J129" s="96"/>
      <c r="K129" s="77" t="s">
        <v>89</v>
      </c>
    </row>
    <row r="130">
      <c r="A130" s="78"/>
      <c r="B130" s="79" t="s">
        <v>90</v>
      </c>
      <c r="C130" s="83">
        <v>10000.0</v>
      </c>
      <c r="D130" s="81">
        <f t="shared" si="25"/>
        <v>500</v>
      </c>
      <c r="E130" s="83">
        <v>9893.0</v>
      </c>
      <c r="F130" s="83">
        <v>9859.0</v>
      </c>
      <c r="G130" s="83">
        <f t="shared" si="22"/>
        <v>-34</v>
      </c>
      <c r="H130" s="84">
        <f t="shared" si="23"/>
        <v>-0.003436773476</v>
      </c>
      <c r="I130" s="84">
        <f t="shared" si="24"/>
        <v>0.01481618404</v>
      </c>
      <c r="J130" s="85"/>
    </row>
    <row r="131">
      <c r="A131" s="69"/>
      <c r="B131" s="70" t="s">
        <v>91</v>
      </c>
      <c r="C131" s="74">
        <v>20000.0</v>
      </c>
      <c r="D131" s="72">
        <f t="shared" si="25"/>
        <v>1000</v>
      </c>
      <c r="E131" s="74">
        <v>19784.0</v>
      </c>
      <c r="F131" s="74">
        <v>19716.0</v>
      </c>
      <c r="G131" s="74">
        <f t="shared" si="22"/>
        <v>-68</v>
      </c>
      <c r="H131" s="75">
        <f t="shared" si="23"/>
        <v>-0.003437120906</v>
      </c>
      <c r="I131" s="75">
        <f t="shared" si="24"/>
        <v>0.02962936246</v>
      </c>
      <c r="J131" s="97"/>
      <c r="K131" s="77" t="s">
        <v>92</v>
      </c>
    </row>
    <row r="132">
      <c r="A132" s="78"/>
      <c r="B132" s="79" t="s">
        <v>93</v>
      </c>
      <c r="C132" s="83">
        <v>20000.0</v>
      </c>
      <c r="D132" s="81">
        <f t="shared" si="25"/>
        <v>1000</v>
      </c>
      <c r="E132" s="83">
        <v>19783.0</v>
      </c>
      <c r="F132" s="83">
        <v>19715.0</v>
      </c>
      <c r="G132" s="83">
        <f t="shared" si="22"/>
        <v>-68</v>
      </c>
      <c r="H132" s="84">
        <f t="shared" si="23"/>
        <v>-0.003437294647</v>
      </c>
      <c r="I132" s="84">
        <f t="shared" si="24"/>
        <v>0.02962785966</v>
      </c>
      <c r="J132" s="85"/>
    </row>
    <row r="133">
      <c r="A133" s="19"/>
      <c r="B133" s="63" t="s">
        <v>61</v>
      </c>
      <c r="C133" s="64">
        <v>75000.0</v>
      </c>
      <c r="D133" s="90">
        <v>0.0</v>
      </c>
      <c r="E133" s="66">
        <v>74192.0</v>
      </c>
      <c r="F133" s="66">
        <v>73932.0</v>
      </c>
      <c r="G133" s="66">
        <f t="shared" si="22"/>
        <v>-260</v>
      </c>
      <c r="H133" s="67">
        <f t="shared" si="23"/>
        <v>-0.003504420962</v>
      </c>
      <c r="I133" s="67">
        <f t="shared" si="24"/>
        <v>0.1111056008</v>
      </c>
    </row>
    <row r="134">
      <c r="A134" s="19"/>
      <c r="B134" s="68" t="s">
        <v>94</v>
      </c>
      <c r="C134" s="64">
        <v>80000.0</v>
      </c>
      <c r="D134" s="64">
        <f>C134*5%</f>
        <v>4000</v>
      </c>
      <c r="E134" s="66">
        <v>79139.0</v>
      </c>
      <c r="F134" s="66">
        <v>78866.0</v>
      </c>
      <c r="G134" s="66">
        <f t="shared" si="22"/>
        <v>-273</v>
      </c>
      <c r="H134" s="67">
        <f t="shared" si="23"/>
        <v>-0.003449626606</v>
      </c>
      <c r="I134" s="67">
        <f t="shared" si="24"/>
        <v>0.1185204555</v>
      </c>
      <c r="J134" s="67"/>
    </row>
    <row r="135">
      <c r="A135" s="19"/>
      <c r="E135" s="65"/>
      <c r="F135" s="65"/>
      <c r="G135" s="67"/>
      <c r="I135" s="67"/>
      <c r="J135" s="67"/>
    </row>
    <row r="136">
      <c r="A136" s="19"/>
      <c r="E136" s="65"/>
      <c r="F136" s="65"/>
      <c r="G136" s="67"/>
      <c r="I136" s="67"/>
      <c r="J136" s="67"/>
    </row>
    <row r="137">
      <c r="A137" s="19"/>
      <c r="B137" s="91" t="s">
        <v>67</v>
      </c>
      <c r="C137" s="65">
        <f t="shared" ref="C137:F137" si="26">sum(C116:C134)</f>
        <v>675000</v>
      </c>
      <c r="D137" s="65">
        <f t="shared" si="26"/>
        <v>30000</v>
      </c>
      <c r="E137" s="65">
        <f t="shared" si="26"/>
        <v>667729</v>
      </c>
      <c r="F137" s="65">
        <f t="shared" si="26"/>
        <v>665421</v>
      </c>
      <c r="G137" s="67"/>
      <c r="I137" s="67">
        <f>sum(I116:I134)</f>
        <v>1</v>
      </c>
      <c r="J137" s="67"/>
    </row>
    <row r="138">
      <c r="A138" s="92"/>
      <c r="E138" s="65"/>
      <c r="F138" s="65"/>
    </row>
    <row r="139">
      <c r="A139" s="92" t="s">
        <v>95</v>
      </c>
      <c r="E139" s="65"/>
      <c r="F139" s="65"/>
    </row>
    <row r="140">
      <c r="A140" s="19"/>
      <c r="E140" s="65"/>
      <c r="F140" s="65"/>
    </row>
    <row r="141">
      <c r="A141" s="19"/>
      <c r="E141" s="65"/>
      <c r="F141" s="65"/>
    </row>
    <row r="142">
      <c r="A142" s="60" t="s">
        <v>101</v>
      </c>
      <c r="B142" s="58"/>
      <c r="C142" s="59"/>
      <c r="D142" s="58"/>
      <c r="E142" s="61"/>
      <c r="F142" s="61"/>
      <c r="G142" s="62"/>
      <c r="I142" s="62"/>
      <c r="J142" s="62"/>
    </row>
    <row r="143">
      <c r="A143" s="19"/>
      <c r="B143" s="63" t="s">
        <v>15</v>
      </c>
      <c r="C143" s="64">
        <v>20000.0</v>
      </c>
      <c r="D143" s="64">
        <v>1000.0</v>
      </c>
      <c r="E143" s="66">
        <v>19717.0</v>
      </c>
      <c r="F143" s="66">
        <v>19311.0</v>
      </c>
      <c r="G143" s="66">
        <f t="shared" ref="G143:G160" si="27">F143-E143</f>
        <v>-406</v>
      </c>
      <c r="H143" s="67">
        <f t="shared" ref="H143:H160" si="28">G143/E143</f>
        <v>-0.02059136786</v>
      </c>
      <c r="I143" s="67">
        <f t="shared" ref="I143:I160" si="29">F143/$F$164</f>
        <v>0.03361556646</v>
      </c>
      <c r="J143" s="67"/>
    </row>
    <row r="144">
      <c r="A144" s="19"/>
      <c r="B144" s="63" t="s">
        <v>19</v>
      </c>
      <c r="C144" s="64">
        <v>20000.0</v>
      </c>
      <c r="D144" s="64">
        <f t="shared" ref="D144:D159" si="30">C144*5%</f>
        <v>1000</v>
      </c>
      <c r="E144" s="66">
        <v>19717.0</v>
      </c>
      <c r="F144" s="66">
        <v>19311.0</v>
      </c>
      <c r="G144" s="66">
        <f t="shared" si="27"/>
        <v>-406</v>
      </c>
      <c r="H144" s="67">
        <f t="shared" si="28"/>
        <v>-0.02059136786</v>
      </c>
      <c r="I144" s="67">
        <f t="shared" si="29"/>
        <v>0.03361556646</v>
      </c>
      <c r="J144" s="67"/>
    </row>
    <row r="145">
      <c r="A145" s="19"/>
      <c r="B145" s="63" t="s">
        <v>22</v>
      </c>
      <c r="C145" s="64">
        <v>20000.0</v>
      </c>
      <c r="D145" s="64">
        <f t="shared" si="30"/>
        <v>1000</v>
      </c>
      <c r="E145" s="66">
        <v>19717.0</v>
      </c>
      <c r="F145" s="66">
        <v>19311.0</v>
      </c>
      <c r="G145" s="66">
        <f t="shared" si="27"/>
        <v>-406</v>
      </c>
      <c r="H145" s="67">
        <f t="shared" si="28"/>
        <v>-0.02059136786</v>
      </c>
      <c r="I145" s="67">
        <f t="shared" si="29"/>
        <v>0.03361556646</v>
      </c>
      <c r="J145" s="67"/>
    </row>
    <row r="146">
      <c r="A146" s="19"/>
      <c r="B146" s="63" t="s">
        <v>25</v>
      </c>
      <c r="C146" s="64">
        <v>20000.0</v>
      </c>
      <c r="D146" s="64">
        <f t="shared" si="30"/>
        <v>1000</v>
      </c>
      <c r="E146" s="66">
        <v>19717.0</v>
      </c>
      <c r="F146" s="66">
        <v>19311.0</v>
      </c>
      <c r="G146" s="66">
        <f t="shared" si="27"/>
        <v>-406</v>
      </c>
      <c r="H146" s="67">
        <f t="shared" si="28"/>
        <v>-0.02059136786</v>
      </c>
      <c r="I146" s="67">
        <f t="shared" si="29"/>
        <v>0.03361556646</v>
      </c>
      <c r="J146" s="67"/>
    </row>
    <row r="147">
      <c r="A147" s="19"/>
      <c r="B147" s="63" t="s">
        <v>28</v>
      </c>
      <c r="C147" s="64">
        <v>60000.0</v>
      </c>
      <c r="D147" s="64">
        <f t="shared" si="30"/>
        <v>3000</v>
      </c>
      <c r="E147" s="66">
        <v>59149.0</v>
      </c>
      <c r="F147" s="66">
        <v>57930.0</v>
      </c>
      <c r="G147" s="66">
        <f t="shared" si="27"/>
        <v>-1219</v>
      </c>
      <c r="H147" s="67">
        <f t="shared" si="28"/>
        <v>-0.02060897057</v>
      </c>
      <c r="I147" s="67">
        <f t="shared" si="29"/>
        <v>0.1008414771</v>
      </c>
      <c r="J147" s="67"/>
    </row>
    <row r="148">
      <c r="A148" s="19"/>
      <c r="B148" s="63" t="s">
        <v>31</v>
      </c>
      <c r="C148" s="64">
        <v>60000.0</v>
      </c>
      <c r="D148" s="64">
        <f t="shared" si="30"/>
        <v>3000</v>
      </c>
      <c r="E148" s="66">
        <v>59149.0</v>
      </c>
      <c r="F148" s="66">
        <v>57930.0</v>
      </c>
      <c r="G148" s="66">
        <f t="shared" si="27"/>
        <v>-1219</v>
      </c>
      <c r="H148" s="67">
        <f t="shared" si="28"/>
        <v>-0.02060897057</v>
      </c>
      <c r="I148" s="67">
        <f t="shared" si="29"/>
        <v>0.1008414771</v>
      </c>
      <c r="J148" s="67"/>
    </row>
    <row r="149">
      <c r="A149" s="19"/>
      <c r="B149" s="68" t="s">
        <v>34</v>
      </c>
      <c r="C149" s="64">
        <v>40000.0</v>
      </c>
      <c r="D149" s="64">
        <f t="shared" si="30"/>
        <v>2000</v>
      </c>
      <c r="E149" s="66">
        <v>39431.0</v>
      </c>
      <c r="F149" s="66">
        <v>38617.0</v>
      </c>
      <c r="G149" s="66">
        <f t="shared" si="27"/>
        <v>-814</v>
      </c>
      <c r="H149" s="67">
        <f t="shared" si="28"/>
        <v>-0.02064365601</v>
      </c>
      <c r="I149" s="67">
        <f t="shared" si="29"/>
        <v>0.06722242918</v>
      </c>
      <c r="J149" s="67"/>
    </row>
    <row r="150">
      <c r="A150" s="19"/>
      <c r="B150" s="68" t="s">
        <v>86</v>
      </c>
      <c r="C150" s="64">
        <v>40000.0</v>
      </c>
      <c r="D150" s="64">
        <f t="shared" si="30"/>
        <v>2000</v>
      </c>
      <c r="E150" s="66">
        <v>39431.0</v>
      </c>
      <c r="F150" s="66">
        <v>38617.0</v>
      </c>
      <c r="G150" s="66">
        <f t="shared" si="27"/>
        <v>-814</v>
      </c>
      <c r="H150" s="67">
        <f t="shared" si="28"/>
        <v>-0.02064365601</v>
      </c>
      <c r="I150" s="67">
        <f t="shared" si="29"/>
        <v>0.06722242918</v>
      </c>
      <c r="J150" s="67"/>
    </row>
    <row r="151">
      <c r="A151" s="19"/>
      <c r="B151" s="68" t="s">
        <v>87</v>
      </c>
      <c r="C151" s="64">
        <v>40000.0</v>
      </c>
      <c r="D151" s="64">
        <f t="shared" si="30"/>
        <v>2000</v>
      </c>
      <c r="E151" s="66">
        <v>39431.0</v>
      </c>
      <c r="F151" s="66">
        <v>38617.0</v>
      </c>
      <c r="G151" s="66">
        <f t="shared" si="27"/>
        <v>-814</v>
      </c>
      <c r="H151" s="67">
        <f t="shared" si="28"/>
        <v>-0.02064365601</v>
      </c>
      <c r="I151" s="67">
        <f t="shared" si="29"/>
        <v>0.06722242918</v>
      </c>
      <c r="J151" s="67"/>
    </row>
    <row r="152">
      <c r="A152" s="19"/>
      <c r="B152" s="68" t="s">
        <v>43</v>
      </c>
      <c r="C152" s="64">
        <v>20000.0</v>
      </c>
      <c r="D152" s="64">
        <f t="shared" si="30"/>
        <v>1000</v>
      </c>
      <c r="E152" s="66">
        <v>19717.0</v>
      </c>
      <c r="F152" s="66">
        <v>19311.0</v>
      </c>
      <c r="G152" s="66">
        <f t="shared" si="27"/>
        <v>-406</v>
      </c>
      <c r="H152" s="67">
        <f t="shared" si="28"/>
        <v>-0.02059136786</v>
      </c>
      <c r="I152" s="67">
        <f t="shared" si="29"/>
        <v>0.03361556646</v>
      </c>
      <c r="J152" s="67"/>
    </row>
    <row r="153">
      <c r="A153" s="19"/>
      <c r="B153" s="63" t="s">
        <v>46</v>
      </c>
      <c r="C153" s="64">
        <v>20000.0</v>
      </c>
      <c r="D153" s="64">
        <f t="shared" si="30"/>
        <v>1000</v>
      </c>
      <c r="E153" s="66">
        <v>19717.0</v>
      </c>
      <c r="F153" s="66">
        <v>19311.0</v>
      </c>
      <c r="G153" s="66">
        <f t="shared" si="27"/>
        <v>-406</v>
      </c>
      <c r="H153" s="67">
        <f t="shared" si="28"/>
        <v>-0.02059136786</v>
      </c>
      <c r="I153" s="67">
        <f t="shared" si="29"/>
        <v>0.03361556646</v>
      </c>
      <c r="J153" s="67"/>
    </row>
    <row r="154">
      <c r="A154" s="19"/>
      <c r="B154" s="63" t="s">
        <v>49</v>
      </c>
      <c r="C154" s="64">
        <v>40000.0</v>
      </c>
      <c r="D154" s="64">
        <f t="shared" si="30"/>
        <v>2000</v>
      </c>
      <c r="E154" s="66">
        <v>39431.0</v>
      </c>
      <c r="F154" s="66">
        <v>38617.0</v>
      </c>
      <c r="G154" s="66">
        <f t="shared" si="27"/>
        <v>-814</v>
      </c>
      <c r="H154" s="67">
        <f t="shared" si="28"/>
        <v>-0.02064365601</v>
      </c>
      <c r="I154" s="67">
        <f t="shared" si="29"/>
        <v>0.06722242918</v>
      </c>
      <c r="J154" s="67"/>
    </row>
    <row r="155">
      <c r="A155" s="19"/>
      <c r="B155" s="63" t="s">
        <v>52</v>
      </c>
      <c r="C155" s="64">
        <v>60000.0</v>
      </c>
      <c r="D155" s="64">
        <f t="shared" si="30"/>
        <v>3000</v>
      </c>
      <c r="E155" s="66">
        <v>59149.0</v>
      </c>
      <c r="F155" s="66">
        <v>57930.0</v>
      </c>
      <c r="G155" s="66">
        <f t="shared" si="27"/>
        <v>-1219</v>
      </c>
      <c r="H155" s="67">
        <f t="shared" si="28"/>
        <v>-0.02060897057</v>
      </c>
      <c r="I155" s="67">
        <f t="shared" si="29"/>
        <v>0.1008414771</v>
      </c>
      <c r="J155" s="67"/>
    </row>
    <row r="156">
      <c r="A156" s="69"/>
      <c r="B156" s="70" t="s">
        <v>88</v>
      </c>
      <c r="C156" s="71">
        <v>10000.0</v>
      </c>
      <c r="D156" s="72">
        <f t="shared" si="30"/>
        <v>500</v>
      </c>
      <c r="E156" s="74">
        <v>9860.0</v>
      </c>
      <c r="F156" s="74">
        <v>9657.0</v>
      </c>
      <c r="G156" s="74">
        <f t="shared" si="27"/>
        <v>-203</v>
      </c>
      <c r="H156" s="75">
        <f t="shared" si="28"/>
        <v>-0.02058823529</v>
      </c>
      <c r="I156" s="75">
        <f t="shared" si="29"/>
        <v>0.01681039435</v>
      </c>
      <c r="J156" s="96"/>
      <c r="K156" s="77" t="s">
        <v>89</v>
      </c>
    </row>
    <row r="157">
      <c r="A157" s="78"/>
      <c r="B157" s="79" t="s">
        <v>90</v>
      </c>
      <c r="C157" s="83">
        <v>10000.0</v>
      </c>
      <c r="D157" s="81">
        <f t="shared" si="30"/>
        <v>500</v>
      </c>
      <c r="E157" s="83">
        <v>9893.0</v>
      </c>
      <c r="F157" s="83">
        <v>9656.0</v>
      </c>
      <c r="G157" s="83">
        <f t="shared" si="27"/>
        <v>-237</v>
      </c>
      <c r="H157" s="84">
        <f t="shared" si="28"/>
        <v>-0.02395633276</v>
      </c>
      <c r="I157" s="84">
        <f t="shared" si="29"/>
        <v>0.0168086536</v>
      </c>
      <c r="J157" s="85"/>
    </row>
    <row r="158">
      <c r="A158" s="69"/>
      <c r="B158" s="70" t="s">
        <v>91</v>
      </c>
      <c r="C158" s="74">
        <v>20000.0</v>
      </c>
      <c r="D158" s="72">
        <f t="shared" si="30"/>
        <v>1000</v>
      </c>
      <c r="E158" s="66">
        <v>19716.0</v>
      </c>
      <c r="F158" s="66">
        <v>19310.0</v>
      </c>
      <c r="G158" s="66">
        <f t="shared" si="27"/>
        <v>-406</v>
      </c>
      <c r="H158" s="67">
        <f t="shared" si="28"/>
        <v>-0.02059241225</v>
      </c>
      <c r="I158" s="67">
        <f t="shared" si="29"/>
        <v>0.03361382571</v>
      </c>
      <c r="J158" s="99"/>
      <c r="K158" s="77" t="s">
        <v>92</v>
      </c>
    </row>
    <row r="159">
      <c r="A159" s="78"/>
      <c r="B159" s="100" t="s">
        <v>93</v>
      </c>
      <c r="C159" s="83">
        <v>20000.0</v>
      </c>
      <c r="D159" s="81">
        <f t="shared" si="30"/>
        <v>1000</v>
      </c>
      <c r="E159" s="83">
        <v>19715.0</v>
      </c>
      <c r="F159" s="83">
        <v>19310.0</v>
      </c>
      <c r="G159" s="83">
        <f t="shared" si="27"/>
        <v>-405</v>
      </c>
      <c r="H159" s="84">
        <f t="shared" si="28"/>
        <v>-0.02054273396</v>
      </c>
      <c r="I159" s="84">
        <f t="shared" si="29"/>
        <v>0.03361382571</v>
      </c>
      <c r="J159" s="101"/>
    </row>
    <row r="160">
      <c r="A160" s="19"/>
      <c r="B160" s="63" t="s">
        <v>61</v>
      </c>
      <c r="C160" s="64">
        <v>75000.0</v>
      </c>
      <c r="D160" s="90">
        <v>0.0</v>
      </c>
      <c r="E160" s="66">
        <v>73932.0</v>
      </c>
      <c r="F160" s="66">
        <v>72409.0</v>
      </c>
      <c r="G160" s="66">
        <f t="shared" si="27"/>
        <v>-1523</v>
      </c>
      <c r="H160" s="67">
        <f t="shared" si="28"/>
        <v>-0.02060001082</v>
      </c>
      <c r="I160" s="67">
        <f t="shared" si="29"/>
        <v>0.1260457538</v>
      </c>
      <c r="J160" s="102"/>
    </row>
    <row r="161">
      <c r="A161" s="19"/>
      <c r="E161" s="65"/>
      <c r="F161" s="65"/>
    </row>
    <row r="162">
      <c r="A162" s="103" t="s">
        <v>102</v>
      </c>
      <c r="B162" s="58"/>
      <c r="E162" s="65"/>
      <c r="F162" s="65"/>
    </row>
    <row r="163">
      <c r="A163" s="104">
        <v>44348.0</v>
      </c>
      <c r="B163" s="68" t="s">
        <v>94</v>
      </c>
      <c r="C163" s="90">
        <v>-80000.0</v>
      </c>
      <c r="D163" s="90" t="s">
        <v>62</v>
      </c>
      <c r="G163" s="67"/>
      <c r="J163" s="66"/>
    </row>
    <row r="164">
      <c r="A164" s="19"/>
      <c r="B164" s="91" t="s">
        <v>67</v>
      </c>
      <c r="C164" s="65">
        <f>sum(C143:C163)</f>
        <v>515000</v>
      </c>
      <c r="D164" s="65">
        <f>sum(D143:D160)</f>
        <v>26000</v>
      </c>
      <c r="E164" s="65">
        <f t="shared" ref="E164:F164" si="31">sum(E142:E160)</f>
        <v>586589</v>
      </c>
      <c r="F164" s="65">
        <f t="shared" si="31"/>
        <v>574466</v>
      </c>
      <c r="G164" s="67"/>
      <c r="I164" s="67">
        <f>sum(I142:I160)</f>
        <v>1</v>
      </c>
      <c r="J164" s="67"/>
    </row>
    <row r="165">
      <c r="A165" s="19"/>
      <c r="E165" s="65"/>
    </row>
    <row r="166">
      <c r="A166" s="19"/>
      <c r="E166" s="65"/>
      <c r="F166" s="65"/>
    </row>
    <row r="167">
      <c r="A167" s="92" t="s">
        <v>95</v>
      </c>
      <c r="E167" s="65"/>
      <c r="F167" s="65"/>
    </row>
    <row r="168">
      <c r="A168" s="19"/>
      <c r="E168" s="65"/>
      <c r="F168" s="65"/>
    </row>
    <row r="169">
      <c r="A169" s="19"/>
      <c r="E169" s="65"/>
      <c r="F169" s="65"/>
    </row>
    <row r="170">
      <c r="A170" s="60" t="s">
        <v>103</v>
      </c>
      <c r="B170" s="58"/>
      <c r="C170" s="59"/>
      <c r="D170" s="58"/>
      <c r="E170" s="61"/>
      <c r="F170" s="61"/>
      <c r="G170" s="62"/>
      <c r="I170" s="62"/>
      <c r="J170" s="62"/>
    </row>
    <row r="171">
      <c r="A171" s="19"/>
      <c r="B171" s="63" t="s">
        <v>15</v>
      </c>
      <c r="C171" s="64">
        <v>20000.0</v>
      </c>
      <c r="D171" s="64">
        <v>1000.0</v>
      </c>
      <c r="E171" s="66">
        <v>19311.0</v>
      </c>
      <c r="F171" s="66">
        <v>15808.0</v>
      </c>
      <c r="G171" s="66">
        <f t="shared" ref="G171:G188" si="32">F171-E171</f>
        <v>-3503</v>
      </c>
      <c r="H171" s="67">
        <f t="shared" ref="H171:H188" si="33">G171/E171</f>
        <v>-0.1813992025</v>
      </c>
      <c r="I171" s="67">
        <f t="shared" ref="I171:I188" si="34">F171/$F$190</f>
        <v>0.03362438449</v>
      </c>
      <c r="J171" s="66"/>
    </row>
    <row r="172">
      <c r="A172" s="19"/>
      <c r="B172" s="63" t="s">
        <v>19</v>
      </c>
      <c r="C172" s="64">
        <v>20000.0</v>
      </c>
      <c r="D172" s="64">
        <f t="shared" ref="D172:D187" si="35">C172*5%</f>
        <v>1000</v>
      </c>
      <c r="E172" s="66">
        <v>19311.0</v>
      </c>
      <c r="F172" s="66">
        <v>15808.0</v>
      </c>
      <c r="G172" s="66">
        <f t="shared" si="32"/>
        <v>-3503</v>
      </c>
      <c r="H172" s="67">
        <f t="shared" si="33"/>
        <v>-0.1813992025</v>
      </c>
      <c r="I172" s="67">
        <f t="shared" si="34"/>
        <v>0.03362438449</v>
      </c>
      <c r="J172" s="66"/>
    </row>
    <row r="173">
      <c r="A173" s="19"/>
      <c r="B173" s="63" t="s">
        <v>22</v>
      </c>
      <c r="C173" s="64">
        <v>20000.0</v>
      </c>
      <c r="D173" s="64">
        <f t="shared" si="35"/>
        <v>1000</v>
      </c>
      <c r="E173" s="66">
        <v>19311.0</v>
      </c>
      <c r="F173" s="66">
        <v>15808.0</v>
      </c>
      <c r="G173" s="66">
        <f t="shared" si="32"/>
        <v>-3503</v>
      </c>
      <c r="H173" s="67">
        <f t="shared" si="33"/>
        <v>-0.1813992025</v>
      </c>
      <c r="I173" s="67">
        <f t="shared" si="34"/>
        <v>0.03362438449</v>
      </c>
      <c r="J173" s="66"/>
    </row>
    <row r="174">
      <c r="A174" s="19"/>
      <c r="B174" s="63" t="s">
        <v>25</v>
      </c>
      <c r="C174" s="64">
        <v>20000.0</v>
      </c>
      <c r="D174" s="64">
        <f t="shared" si="35"/>
        <v>1000</v>
      </c>
      <c r="E174" s="66">
        <v>19311.0</v>
      </c>
      <c r="F174" s="66">
        <v>15808.0</v>
      </c>
      <c r="G174" s="66">
        <f t="shared" si="32"/>
        <v>-3503</v>
      </c>
      <c r="H174" s="67">
        <f t="shared" si="33"/>
        <v>-0.1813992025</v>
      </c>
      <c r="I174" s="67">
        <f t="shared" si="34"/>
        <v>0.03362438449</v>
      </c>
      <c r="J174" s="66"/>
    </row>
    <row r="175">
      <c r="A175" s="19"/>
      <c r="B175" s="63" t="s">
        <v>28</v>
      </c>
      <c r="C175" s="64">
        <v>60000.0</v>
      </c>
      <c r="D175" s="64">
        <f t="shared" si="35"/>
        <v>3000</v>
      </c>
      <c r="E175" s="66">
        <v>57930.0</v>
      </c>
      <c r="F175" s="66">
        <v>47407.0</v>
      </c>
      <c r="G175" s="66">
        <f t="shared" si="32"/>
        <v>-10523</v>
      </c>
      <c r="H175" s="67">
        <f t="shared" si="33"/>
        <v>-0.1816502676</v>
      </c>
      <c r="I175" s="67">
        <f t="shared" si="34"/>
        <v>0.1008369936</v>
      </c>
      <c r="J175" s="66"/>
    </row>
    <row r="176">
      <c r="A176" s="19"/>
      <c r="B176" s="63" t="s">
        <v>31</v>
      </c>
      <c r="C176" s="64">
        <v>60000.0</v>
      </c>
      <c r="D176" s="64">
        <f t="shared" si="35"/>
        <v>3000</v>
      </c>
      <c r="E176" s="66">
        <v>57930.0</v>
      </c>
      <c r="F176" s="66">
        <v>47408.0</v>
      </c>
      <c r="G176" s="66">
        <f t="shared" si="32"/>
        <v>-10522</v>
      </c>
      <c r="H176" s="67">
        <f t="shared" si="33"/>
        <v>-0.1816330054</v>
      </c>
      <c r="I176" s="67">
        <f t="shared" si="34"/>
        <v>0.1008391207</v>
      </c>
      <c r="J176" s="66"/>
    </row>
    <row r="177">
      <c r="A177" s="19"/>
      <c r="B177" s="68" t="s">
        <v>34</v>
      </c>
      <c r="C177" s="64">
        <v>40000.0</v>
      </c>
      <c r="D177" s="64">
        <f t="shared" si="35"/>
        <v>2000</v>
      </c>
      <c r="E177" s="66">
        <v>38617.0</v>
      </c>
      <c r="F177" s="66">
        <v>31599.0</v>
      </c>
      <c r="G177" s="66">
        <f t="shared" si="32"/>
        <v>-7018</v>
      </c>
      <c r="H177" s="67">
        <f t="shared" si="33"/>
        <v>-0.1817334335</v>
      </c>
      <c r="I177" s="67">
        <f t="shared" si="34"/>
        <v>0.06721260914</v>
      </c>
      <c r="J177" s="66"/>
    </row>
    <row r="178">
      <c r="A178" s="19"/>
      <c r="B178" s="68" t="s">
        <v>86</v>
      </c>
      <c r="C178" s="64">
        <v>40000.0</v>
      </c>
      <c r="D178" s="64">
        <f t="shared" si="35"/>
        <v>2000</v>
      </c>
      <c r="E178" s="66">
        <v>38617.0</v>
      </c>
      <c r="F178" s="66">
        <v>31599.0</v>
      </c>
      <c r="G178" s="66">
        <f t="shared" si="32"/>
        <v>-7018</v>
      </c>
      <c r="H178" s="67">
        <f t="shared" si="33"/>
        <v>-0.1817334335</v>
      </c>
      <c r="I178" s="67">
        <f t="shared" si="34"/>
        <v>0.06721260914</v>
      </c>
      <c r="J178" s="66"/>
    </row>
    <row r="179">
      <c r="A179" s="19"/>
      <c r="B179" s="68" t="s">
        <v>87</v>
      </c>
      <c r="C179" s="64">
        <v>40000.0</v>
      </c>
      <c r="D179" s="64">
        <f t="shared" si="35"/>
        <v>2000</v>
      </c>
      <c r="E179" s="66">
        <v>38617.0</v>
      </c>
      <c r="F179" s="66">
        <v>31599.0</v>
      </c>
      <c r="G179" s="66">
        <f t="shared" si="32"/>
        <v>-7018</v>
      </c>
      <c r="H179" s="67">
        <f t="shared" si="33"/>
        <v>-0.1817334335</v>
      </c>
      <c r="I179" s="67">
        <f t="shared" si="34"/>
        <v>0.06721260914</v>
      </c>
      <c r="J179" s="66"/>
    </row>
    <row r="180">
      <c r="A180" s="19"/>
      <c r="B180" s="68" t="s">
        <v>43</v>
      </c>
      <c r="C180" s="64">
        <v>20000.0</v>
      </c>
      <c r="D180" s="64">
        <f t="shared" si="35"/>
        <v>1000</v>
      </c>
      <c r="E180" s="66">
        <v>19311.0</v>
      </c>
      <c r="F180" s="66">
        <v>15808.0</v>
      </c>
      <c r="G180" s="66">
        <f t="shared" si="32"/>
        <v>-3503</v>
      </c>
      <c r="H180" s="67">
        <f t="shared" si="33"/>
        <v>-0.1813992025</v>
      </c>
      <c r="I180" s="67">
        <f t="shared" si="34"/>
        <v>0.03362438449</v>
      </c>
      <c r="J180" s="66"/>
    </row>
    <row r="181">
      <c r="A181" s="19"/>
      <c r="B181" s="63" t="s">
        <v>46</v>
      </c>
      <c r="C181" s="64">
        <v>20000.0</v>
      </c>
      <c r="D181" s="64">
        <f t="shared" si="35"/>
        <v>1000</v>
      </c>
      <c r="E181" s="66">
        <v>19311.0</v>
      </c>
      <c r="F181" s="66">
        <v>15808.0</v>
      </c>
      <c r="G181" s="66">
        <f t="shared" si="32"/>
        <v>-3503</v>
      </c>
      <c r="H181" s="67">
        <f t="shared" si="33"/>
        <v>-0.1813992025</v>
      </c>
      <c r="I181" s="67">
        <f t="shared" si="34"/>
        <v>0.03362438449</v>
      </c>
      <c r="J181" s="66"/>
    </row>
    <row r="182">
      <c r="A182" s="19"/>
      <c r="B182" s="63" t="s">
        <v>49</v>
      </c>
      <c r="C182" s="64">
        <v>40000.0</v>
      </c>
      <c r="D182" s="64">
        <f t="shared" si="35"/>
        <v>2000</v>
      </c>
      <c r="E182" s="66">
        <v>38617.0</v>
      </c>
      <c r="F182" s="66">
        <v>31599.0</v>
      </c>
      <c r="G182" s="66">
        <f t="shared" si="32"/>
        <v>-7018</v>
      </c>
      <c r="H182" s="67">
        <f t="shared" si="33"/>
        <v>-0.1817334335</v>
      </c>
      <c r="I182" s="67">
        <f t="shared" si="34"/>
        <v>0.06721260914</v>
      </c>
      <c r="J182" s="66"/>
    </row>
    <row r="183">
      <c r="A183" s="19"/>
      <c r="B183" s="63" t="s">
        <v>52</v>
      </c>
      <c r="C183" s="64">
        <v>60000.0</v>
      </c>
      <c r="D183" s="64">
        <f t="shared" si="35"/>
        <v>3000</v>
      </c>
      <c r="E183" s="66">
        <v>57930.0</v>
      </c>
      <c r="F183" s="66">
        <v>47408.0</v>
      </c>
      <c r="G183" s="66">
        <f t="shared" si="32"/>
        <v>-10522</v>
      </c>
      <c r="H183" s="67">
        <f t="shared" si="33"/>
        <v>-0.1816330054</v>
      </c>
      <c r="I183" s="67">
        <f t="shared" si="34"/>
        <v>0.1008391207</v>
      </c>
      <c r="J183" s="66"/>
    </row>
    <row r="184">
      <c r="A184" s="69"/>
      <c r="B184" s="70" t="s">
        <v>88</v>
      </c>
      <c r="C184" s="71">
        <v>10000.0</v>
      </c>
      <c r="D184" s="72">
        <f t="shared" si="35"/>
        <v>500</v>
      </c>
      <c r="E184" s="74">
        <v>9657.0</v>
      </c>
      <c r="F184" s="74">
        <v>7905.0</v>
      </c>
      <c r="G184" s="74">
        <f t="shared" si="32"/>
        <v>-1752</v>
      </c>
      <c r="H184" s="75">
        <f t="shared" si="33"/>
        <v>-0.1814228021</v>
      </c>
      <c r="I184" s="75">
        <f t="shared" si="34"/>
        <v>0.01681431929</v>
      </c>
      <c r="J184" s="105"/>
      <c r="K184" s="77" t="s">
        <v>89</v>
      </c>
    </row>
    <row r="185">
      <c r="A185" s="78"/>
      <c r="B185" s="79" t="s">
        <v>90</v>
      </c>
      <c r="C185" s="83">
        <v>10000.0</v>
      </c>
      <c r="D185" s="81">
        <f t="shared" si="35"/>
        <v>500</v>
      </c>
      <c r="E185" s="83">
        <v>9656.0</v>
      </c>
      <c r="F185" s="83">
        <v>7904.0</v>
      </c>
      <c r="G185" s="83">
        <f t="shared" si="32"/>
        <v>-1752</v>
      </c>
      <c r="H185" s="84">
        <f t="shared" si="33"/>
        <v>-0.1814415907</v>
      </c>
      <c r="I185" s="84">
        <f t="shared" si="34"/>
        <v>0.01681219224</v>
      </c>
      <c r="J185" s="106"/>
    </row>
    <row r="186">
      <c r="A186" s="69"/>
      <c r="B186" s="70" t="s">
        <v>91</v>
      </c>
      <c r="C186" s="74">
        <v>20000.0</v>
      </c>
      <c r="D186" s="72">
        <f t="shared" si="35"/>
        <v>1000</v>
      </c>
      <c r="E186" s="74">
        <v>19310.0</v>
      </c>
      <c r="F186" s="74">
        <v>15800.0</v>
      </c>
      <c r="G186" s="74">
        <f t="shared" si="32"/>
        <v>-3510</v>
      </c>
      <c r="H186" s="75">
        <f t="shared" si="33"/>
        <v>-0.1817711031</v>
      </c>
      <c r="I186" s="75">
        <f t="shared" si="34"/>
        <v>0.0336073681</v>
      </c>
      <c r="J186" s="105"/>
      <c r="K186" s="77" t="s">
        <v>92</v>
      </c>
    </row>
    <row r="187">
      <c r="A187" s="78"/>
      <c r="B187" s="100" t="s">
        <v>93</v>
      </c>
      <c r="C187" s="83">
        <v>20000.0</v>
      </c>
      <c r="D187" s="81">
        <f t="shared" si="35"/>
        <v>1000</v>
      </c>
      <c r="E187" s="83">
        <v>19310.0</v>
      </c>
      <c r="F187" s="83">
        <v>15800.0</v>
      </c>
      <c r="G187" s="83">
        <f t="shared" si="32"/>
        <v>-3510</v>
      </c>
      <c r="H187" s="84">
        <f t="shared" si="33"/>
        <v>-0.1817711031</v>
      </c>
      <c r="I187" s="84">
        <f t="shared" si="34"/>
        <v>0.0336073681</v>
      </c>
      <c r="J187" s="106"/>
    </row>
    <row r="188">
      <c r="A188" s="19"/>
      <c r="B188" s="63" t="s">
        <v>61</v>
      </c>
      <c r="C188" s="64">
        <v>75000.0</v>
      </c>
      <c r="D188" s="90">
        <v>0.0</v>
      </c>
      <c r="E188" s="66">
        <v>72409.0</v>
      </c>
      <c r="F188" s="66">
        <v>59259.0</v>
      </c>
      <c r="G188" s="66">
        <f t="shared" si="32"/>
        <v>-13150</v>
      </c>
      <c r="H188" s="67">
        <f t="shared" si="33"/>
        <v>-0.1816072588</v>
      </c>
      <c r="I188" s="67">
        <f t="shared" si="34"/>
        <v>0.1260467738</v>
      </c>
      <c r="J188" s="66"/>
    </row>
    <row r="189">
      <c r="A189" s="19"/>
      <c r="B189" s="91"/>
      <c r="E189" s="65"/>
      <c r="F189" s="65"/>
      <c r="G189" s="67"/>
      <c r="I189" s="67"/>
      <c r="J189" s="67"/>
    </row>
    <row r="190">
      <c r="A190" s="19"/>
      <c r="B190" s="91" t="s">
        <v>67</v>
      </c>
      <c r="C190" s="65">
        <f t="shared" ref="C190:F190" si="36">sum(C171:C188)</f>
        <v>595000</v>
      </c>
      <c r="D190" s="65">
        <f t="shared" si="36"/>
        <v>26000</v>
      </c>
      <c r="E190" s="65">
        <f t="shared" si="36"/>
        <v>574466</v>
      </c>
      <c r="F190" s="65">
        <f t="shared" si="36"/>
        <v>470135</v>
      </c>
      <c r="G190" s="67"/>
      <c r="I190" s="67">
        <f>sum(I171:I188)</f>
        <v>1</v>
      </c>
      <c r="J190" s="67"/>
    </row>
    <row r="191">
      <c r="A191" s="19"/>
    </row>
    <row r="192">
      <c r="A192" s="92" t="s">
        <v>95</v>
      </c>
    </row>
    <row r="193">
      <c r="A193" s="19"/>
    </row>
    <row r="194">
      <c r="A194" s="19"/>
    </row>
    <row r="195">
      <c r="A195" s="19"/>
    </row>
    <row r="196">
      <c r="A196" s="60" t="s">
        <v>104</v>
      </c>
      <c r="B196" s="58"/>
      <c r="C196" s="59"/>
      <c r="D196" s="58"/>
      <c r="E196" s="62"/>
      <c r="F196" s="62"/>
      <c r="G196" s="62"/>
      <c r="I196" s="62"/>
      <c r="J196" s="62"/>
    </row>
    <row r="197">
      <c r="A197" s="103" t="s">
        <v>102</v>
      </c>
      <c r="B197" s="58"/>
    </row>
    <row r="198" ht="41.25" customHeight="1">
      <c r="A198" s="15">
        <v>44986.0</v>
      </c>
      <c r="B198" s="77" t="s">
        <v>105</v>
      </c>
      <c r="C198" s="64">
        <v>40000.0</v>
      </c>
      <c r="D198" s="64">
        <f t="shared" ref="D198:D199" si="37">C198*5%</f>
        <v>2000</v>
      </c>
      <c r="E198" s="66">
        <v>38617.0</v>
      </c>
      <c r="F198" s="66">
        <v>26000.0</v>
      </c>
      <c r="G198" s="66">
        <f t="shared" ref="G198:G199" si="38">-(E198- 26890.76)</f>
        <v>-11726.24</v>
      </c>
      <c r="H198" s="67">
        <f t="shared" ref="H198:H199" si="39">G198/E198</f>
        <v>-0.303654867</v>
      </c>
      <c r="I198" s="107">
        <v>0.0</v>
      </c>
      <c r="J198" s="66">
        <v>0.0</v>
      </c>
    </row>
    <row r="199" ht="45.0" customHeight="1">
      <c r="A199" s="15">
        <v>44986.0</v>
      </c>
      <c r="B199" s="77" t="s">
        <v>40</v>
      </c>
      <c r="C199" s="64">
        <v>40000.0</v>
      </c>
      <c r="D199" s="64">
        <f t="shared" si="37"/>
        <v>2000</v>
      </c>
      <c r="E199" s="66">
        <v>38617.0</v>
      </c>
      <c r="F199" s="66">
        <v>26000.0</v>
      </c>
      <c r="G199" s="66">
        <f t="shared" si="38"/>
        <v>-11726.24</v>
      </c>
      <c r="H199" s="67">
        <f t="shared" si="39"/>
        <v>-0.303654867</v>
      </c>
      <c r="I199" s="107">
        <v>0.0</v>
      </c>
      <c r="J199" s="66">
        <v>0.0</v>
      </c>
    </row>
    <row r="200" ht="46.5" customHeight="1">
      <c r="A200" s="108" t="s">
        <v>106</v>
      </c>
      <c r="B200" s="63"/>
      <c r="C200" s="64"/>
      <c r="D200" s="64"/>
      <c r="E200" s="66"/>
      <c r="F200" s="66"/>
      <c r="G200" s="66"/>
      <c r="H200" s="67"/>
      <c r="I200" s="77"/>
      <c r="J200" s="66"/>
    </row>
    <row r="201" ht="48.0" customHeight="1">
      <c r="A201" s="63"/>
      <c r="B201" s="63" t="s">
        <v>15</v>
      </c>
      <c r="C201" s="64">
        <v>20000.0</v>
      </c>
      <c r="D201" s="64">
        <v>1000.0</v>
      </c>
      <c r="E201" s="66">
        <v>15808.0</v>
      </c>
      <c r="F201" s="66">
        <v>13445.38</v>
      </c>
      <c r="G201" s="66">
        <f t="shared" ref="G201:G211" si="40">F201-E201</f>
        <v>-2362.62</v>
      </c>
      <c r="H201" s="67">
        <f t="shared" ref="H201:H212" si="41">G201/F201</f>
        <v>-0.1757198383</v>
      </c>
      <c r="I201" s="107">
        <v>0.0</v>
      </c>
      <c r="J201" s="66">
        <v>0.0</v>
      </c>
    </row>
    <row r="202" ht="40.5" customHeight="1">
      <c r="A202" s="63"/>
      <c r="B202" s="63" t="s">
        <v>19</v>
      </c>
      <c r="C202" s="64">
        <v>20000.0</v>
      </c>
      <c r="D202" s="64">
        <f t="shared" ref="D202:D215" si="42">C202*5%</f>
        <v>1000</v>
      </c>
      <c r="E202" s="66">
        <v>15808.0</v>
      </c>
      <c r="F202" s="66">
        <v>13445.38</v>
      </c>
      <c r="G202" s="66">
        <f t="shared" si="40"/>
        <v>-2362.62</v>
      </c>
      <c r="H202" s="67">
        <f t="shared" si="41"/>
        <v>-0.1757198383</v>
      </c>
      <c r="I202" s="107">
        <v>0.0</v>
      </c>
      <c r="J202" s="66">
        <v>0.0</v>
      </c>
    </row>
    <row r="203">
      <c r="A203" s="63"/>
      <c r="B203" s="63" t="s">
        <v>22</v>
      </c>
      <c r="C203" s="64">
        <v>20000.0</v>
      </c>
      <c r="D203" s="64">
        <f t="shared" si="42"/>
        <v>1000</v>
      </c>
      <c r="E203" s="66">
        <v>15808.0</v>
      </c>
      <c r="F203" s="66">
        <v>13445.38</v>
      </c>
      <c r="G203" s="66">
        <f t="shared" si="40"/>
        <v>-2362.62</v>
      </c>
      <c r="H203" s="67">
        <f t="shared" si="41"/>
        <v>-0.1757198383</v>
      </c>
      <c r="I203" s="107">
        <v>0.0</v>
      </c>
      <c r="J203" s="66">
        <v>0.0</v>
      </c>
    </row>
    <row r="204" ht="42.0" customHeight="1">
      <c r="A204" s="63"/>
      <c r="B204" s="63" t="s">
        <v>25</v>
      </c>
      <c r="C204" s="64">
        <v>20000.0</v>
      </c>
      <c r="D204" s="64">
        <f t="shared" si="42"/>
        <v>1000</v>
      </c>
      <c r="E204" s="66">
        <v>15808.0</v>
      </c>
      <c r="F204" s="66">
        <v>13445.38</v>
      </c>
      <c r="G204" s="66">
        <f t="shared" si="40"/>
        <v>-2362.62</v>
      </c>
      <c r="H204" s="67">
        <f t="shared" si="41"/>
        <v>-0.1757198383</v>
      </c>
      <c r="I204" s="107">
        <v>0.0</v>
      </c>
      <c r="J204" s="66">
        <v>0.0</v>
      </c>
    </row>
    <row r="205">
      <c r="A205" s="63"/>
      <c r="B205" s="63" t="s">
        <v>28</v>
      </c>
      <c r="C205" s="64">
        <v>60000.0</v>
      </c>
      <c r="D205" s="64">
        <f t="shared" si="42"/>
        <v>3000</v>
      </c>
      <c r="E205" s="66">
        <v>47407.0</v>
      </c>
      <c r="F205" s="66">
        <v>40336.13</v>
      </c>
      <c r="G205" s="66">
        <f t="shared" si="40"/>
        <v>-7070.87</v>
      </c>
      <c r="H205" s="67">
        <f t="shared" si="41"/>
        <v>-0.1752986714</v>
      </c>
      <c r="I205" s="107">
        <v>0.0</v>
      </c>
      <c r="J205" s="66">
        <v>0.0</v>
      </c>
    </row>
    <row r="206">
      <c r="A206" s="63"/>
      <c r="B206" s="63" t="s">
        <v>31</v>
      </c>
      <c r="C206" s="64">
        <v>60000.0</v>
      </c>
      <c r="D206" s="64">
        <f t="shared" si="42"/>
        <v>3000</v>
      </c>
      <c r="E206" s="66">
        <v>47408.0</v>
      </c>
      <c r="F206" s="66">
        <v>40336.13</v>
      </c>
      <c r="G206" s="66">
        <f t="shared" si="40"/>
        <v>-7071.87</v>
      </c>
      <c r="H206" s="67">
        <f t="shared" si="41"/>
        <v>-0.1753234631</v>
      </c>
      <c r="I206" s="107">
        <v>0.0</v>
      </c>
      <c r="J206" s="66">
        <v>0.0</v>
      </c>
    </row>
    <row r="207" ht="44.25" customHeight="1">
      <c r="A207" s="63"/>
      <c r="B207" s="63" t="s">
        <v>107</v>
      </c>
      <c r="C207" s="64">
        <v>40000.0</v>
      </c>
      <c r="D207" s="64">
        <f t="shared" si="42"/>
        <v>2000</v>
      </c>
      <c r="E207" s="66">
        <v>31599.0</v>
      </c>
      <c r="F207" s="66">
        <v>26890.76</v>
      </c>
      <c r="G207" s="66">
        <f t="shared" si="40"/>
        <v>-4708.24</v>
      </c>
      <c r="H207" s="67">
        <f t="shared" si="41"/>
        <v>-0.1750876509</v>
      </c>
      <c r="I207" s="107">
        <v>0.0</v>
      </c>
      <c r="J207" s="66">
        <v>0.0</v>
      </c>
    </row>
    <row r="208" ht="48.0" customHeight="1">
      <c r="A208" s="68"/>
      <c r="B208" s="68" t="s">
        <v>43</v>
      </c>
      <c r="C208" s="64">
        <v>20000.0</v>
      </c>
      <c r="D208" s="64">
        <f t="shared" si="42"/>
        <v>1000</v>
      </c>
      <c r="E208" s="66">
        <v>15808.0</v>
      </c>
      <c r="F208" s="66">
        <v>13445.38</v>
      </c>
      <c r="G208" s="66">
        <f t="shared" si="40"/>
        <v>-2362.62</v>
      </c>
      <c r="H208" s="67">
        <f t="shared" si="41"/>
        <v>-0.1757198383</v>
      </c>
      <c r="I208" s="107">
        <v>0.0</v>
      </c>
      <c r="J208" s="66">
        <v>0.0</v>
      </c>
    </row>
    <row r="209">
      <c r="A209" s="68"/>
      <c r="B209" s="63" t="s">
        <v>46</v>
      </c>
      <c r="C209" s="64">
        <v>20000.0</v>
      </c>
      <c r="D209" s="64">
        <f t="shared" si="42"/>
        <v>1000</v>
      </c>
      <c r="E209" s="66">
        <v>15808.0</v>
      </c>
      <c r="F209" s="66">
        <v>13445.38</v>
      </c>
      <c r="G209" s="66">
        <f t="shared" si="40"/>
        <v>-2362.62</v>
      </c>
      <c r="H209" s="67">
        <f t="shared" si="41"/>
        <v>-0.1757198383</v>
      </c>
      <c r="I209" s="107">
        <v>0.0</v>
      </c>
      <c r="J209" s="66">
        <v>0.0</v>
      </c>
    </row>
    <row r="210">
      <c r="A210" s="63"/>
      <c r="B210" s="63" t="s">
        <v>49</v>
      </c>
      <c r="C210" s="64">
        <v>40000.0</v>
      </c>
      <c r="D210" s="64">
        <f t="shared" si="42"/>
        <v>2000</v>
      </c>
      <c r="E210" s="66">
        <v>31599.0</v>
      </c>
      <c r="F210" s="66">
        <v>26890.76</v>
      </c>
      <c r="G210" s="66">
        <f t="shared" si="40"/>
        <v>-4708.24</v>
      </c>
      <c r="H210" s="67">
        <f t="shared" si="41"/>
        <v>-0.1750876509</v>
      </c>
      <c r="I210" s="107">
        <v>0.0</v>
      </c>
      <c r="J210" s="66">
        <v>0.0</v>
      </c>
    </row>
    <row r="211" ht="37.5" customHeight="1">
      <c r="A211" s="63"/>
      <c r="B211" s="63" t="s">
        <v>52</v>
      </c>
      <c r="C211" s="64">
        <v>60000.0</v>
      </c>
      <c r="D211" s="64">
        <f t="shared" si="42"/>
        <v>3000</v>
      </c>
      <c r="E211" s="66">
        <v>47408.0</v>
      </c>
      <c r="F211" s="66">
        <v>40336.13</v>
      </c>
      <c r="G211" s="66">
        <f t="shared" si="40"/>
        <v>-7071.87</v>
      </c>
      <c r="H211" s="67">
        <f t="shared" si="41"/>
        <v>-0.1753234631</v>
      </c>
      <c r="I211" s="107">
        <v>0.0</v>
      </c>
      <c r="J211" s="66">
        <v>0.0</v>
      </c>
    </row>
    <row r="212" ht="54.75" customHeight="1">
      <c r="A212" s="63"/>
      <c r="B212" s="109" t="s">
        <v>88</v>
      </c>
      <c r="C212" s="71">
        <v>10000.0</v>
      </c>
      <c r="D212" s="72">
        <f t="shared" si="42"/>
        <v>500</v>
      </c>
      <c r="E212" s="74">
        <v>7905.0</v>
      </c>
      <c r="F212" s="110">
        <v>13445.38</v>
      </c>
      <c r="G212" s="111">
        <f>F212-(E212+E213)</f>
        <v>-2363.62</v>
      </c>
      <c r="H212" s="112">
        <f t="shared" si="41"/>
        <v>-0.1757942133</v>
      </c>
      <c r="I212" s="113">
        <v>0.0</v>
      </c>
      <c r="J212" s="105">
        <v>0.0</v>
      </c>
      <c r="K212" s="77" t="s">
        <v>108</v>
      </c>
    </row>
    <row r="213" ht="51.0" customHeight="1">
      <c r="A213" s="68"/>
      <c r="B213" s="114" t="s">
        <v>90</v>
      </c>
      <c r="C213" s="83">
        <v>10000.0</v>
      </c>
      <c r="D213" s="81">
        <f t="shared" si="42"/>
        <v>500</v>
      </c>
      <c r="E213" s="83">
        <v>7904.0</v>
      </c>
      <c r="F213" s="115"/>
      <c r="G213" s="115"/>
      <c r="H213" s="115"/>
      <c r="I213" s="116">
        <v>0.0</v>
      </c>
      <c r="J213" s="106">
        <v>0.0</v>
      </c>
    </row>
    <row r="214" ht="51.0" customHeight="1">
      <c r="A214" s="68"/>
      <c r="B214" s="109" t="s">
        <v>91</v>
      </c>
      <c r="C214" s="71">
        <v>20000.0</v>
      </c>
      <c r="D214" s="72">
        <f t="shared" si="42"/>
        <v>1000</v>
      </c>
      <c r="E214" s="74">
        <v>15800.0</v>
      </c>
      <c r="F214" s="111">
        <v>26890.76</v>
      </c>
      <c r="G214" s="111">
        <f>F214-(E214+E215)</f>
        <v>-4707.24</v>
      </c>
      <c r="H214" s="112">
        <f>G214/F214</f>
        <v>-0.1750504634</v>
      </c>
      <c r="I214" s="113">
        <v>0.0</v>
      </c>
      <c r="J214" s="105">
        <v>0.0</v>
      </c>
      <c r="K214" s="77" t="s">
        <v>109</v>
      </c>
    </row>
    <row r="215" ht="48.75" customHeight="1">
      <c r="A215" s="68"/>
      <c r="B215" s="114" t="s">
        <v>93</v>
      </c>
      <c r="C215" s="83">
        <v>20000.0</v>
      </c>
      <c r="D215" s="81">
        <f t="shared" si="42"/>
        <v>1000</v>
      </c>
      <c r="E215" s="83">
        <v>15798.0</v>
      </c>
      <c r="F215" s="115"/>
      <c r="G215" s="115"/>
      <c r="H215" s="115"/>
      <c r="I215" s="116">
        <v>0.0</v>
      </c>
      <c r="J215" s="106">
        <v>0.0</v>
      </c>
    </row>
    <row r="216" ht="24.75" customHeight="1">
      <c r="A216" s="68"/>
      <c r="B216" s="117" t="s">
        <v>61</v>
      </c>
      <c r="C216" s="72">
        <v>75000.0</v>
      </c>
      <c r="D216" s="71">
        <v>0.0</v>
      </c>
      <c r="E216" s="74">
        <v>59259.0</v>
      </c>
      <c r="F216" s="74">
        <v>0.0</v>
      </c>
      <c r="G216" s="74">
        <v>-59259.0</v>
      </c>
      <c r="H216" s="67">
        <f>G216/E216</f>
        <v>-1</v>
      </c>
      <c r="I216" s="113">
        <v>0.0</v>
      </c>
      <c r="J216" s="105">
        <v>0.0</v>
      </c>
    </row>
    <row r="217">
      <c r="A217" s="63"/>
      <c r="B217" s="118"/>
      <c r="F217" s="65"/>
      <c r="G217" s="65"/>
      <c r="I217" s="77"/>
      <c r="J217" s="119"/>
    </row>
    <row r="218">
      <c r="A218" s="120" t="s">
        <v>110</v>
      </c>
      <c r="B218" s="118"/>
      <c r="F218" s="65"/>
      <c r="G218" s="65"/>
      <c r="I218" s="77"/>
      <c r="J218" s="119"/>
    </row>
    <row r="219">
      <c r="A219" s="15">
        <v>44986.0</v>
      </c>
      <c r="B219" s="121" t="s">
        <v>61</v>
      </c>
      <c r="C219" s="66">
        <v>26000.0</v>
      </c>
      <c r="D219" s="90">
        <v>0.0</v>
      </c>
      <c r="E219" s="66">
        <v>26000.0</v>
      </c>
      <c r="F219" s="66">
        <v>0.0</v>
      </c>
      <c r="G219" s="66">
        <v>-26000.0</v>
      </c>
      <c r="H219" s="67">
        <f t="shared" ref="H219:H220" si="43">G219/E219</f>
        <v>-1</v>
      </c>
      <c r="I219" s="107">
        <v>0.0</v>
      </c>
      <c r="J219" s="122">
        <v>0.0</v>
      </c>
    </row>
    <row r="220">
      <c r="A220" s="15">
        <v>44986.0</v>
      </c>
      <c r="B220" s="123" t="s">
        <v>61</v>
      </c>
      <c r="C220" s="83">
        <v>26000.0</v>
      </c>
      <c r="D220" s="88">
        <v>0.0</v>
      </c>
      <c r="E220" s="83">
        <v>26000.0</v>
      </c>
      <c r="F220" s="83">
        <v>0.0</v>
      </c>
      <c r="G220" s="83">
        <v>-26000.0</v>
      </c>
      <c r="H220" s="84">
        <f t="shared" si="43"/>
        <v>-1</v>
      </c>
      <c r="I220" s="116">
        <v>0.0</v>
      </c>
      <c r="J220" s="106">
        <v>0.0</v>
      </c>
    </row>
    <row r="221">
      <c r="A221" s="68"/>
      <c r="B221" s="91"/>
      <c r="F221" s="65"/>
      <c r="G221" s="124">
        <f>SUM(G216:G220)</f>
        <v>-111259</v>
      </c>
      <c r="I221" s="65"/>
      <c r="J221" s="65"/>
    </row>
    <row r="222">
      <c r="A222" s="68"/>
      <c r="B222" s="91"/>
      <c r="F222" s="65"/>
      <c r="G222" s="66"/>
      <c r="I222" s="65"/>
      <c r="J222" s="65"/>
    </row>
    <row r="223">
      <c r="A223" s="68"/>
      <c r="B223" s="91"/>
      <c r="F223" s="65"/>
      <c r="G223" s="65"/>
      <c r="I223" s="65"/>
      <c r="J223" s="65"/>
    </row>
    <row r="224">
      <c r="A224" s="68"/>
      <c r="B224" s="91"/>
      <c r="F224" s="65"/>
      <c r="G224" s="65"/>
      <c r="I224" s="65"/>
      <c r="J224" s="65"/>
    </row>
    <row r="225">
      <c r="A225" s="68"/>
      <c r="B225" s="91" t="s">
        <v>67</v>
      </c>
      <c r="C225" s="65">
        <f t="shared" ref="C225:F225" si="44">sum(C198:C220)</f>
        <v>647000</v>
      </c>
      <c r="D225" s="65">
        <f t="shared" si="44"/>
        <v>26000</v>
      </c>
      <c r="E225" s="65">
        <f t="shared" si="44"/>
        <v>536169</v>
      </c>
      <c r="F225" s="65">
        <f t="shared" si="44"/>
        <v>347798.33</v>
      </c>
      <c r="G225" s="65"/>
      <c r="I225" s="65"/>
      <c r="J225" s="65"/>
    </row>
    <row r="226">
      <c r="A226" s="19"/>
    </row>
    <row r="227">
      <c r="A227" s="92" t="s">
        <v>95</v>
      </c>
    </row>
    <row r="228">
      <c r="A228" s="19"/>
      <c r="B228" s="63"/>
      <c r="C228" s="64"/>
      <c r="D228" s="64"/>
      <c r="E228" s="67"/>
      <c r="F228" s="67"/>
      <c r="G228" s="67"/>
      <c r="I228" s="67"/>
      <c r="J228" s="67"/>
    </row>
    <row r="229">
      <c r="A229" s="19"/>
      <c r="B229" s="63"/>
      <c r="C229" s="64"/>
      <c r="D229" s="64"/>
      <c r="E229" s="67"/>
      <c r="F229" s="67"/>
      <c r="G229" s="67"/>
      <c r="I229" s="67"/>
      <c r="J229" s="67"/>
    </row>
    <row r="230">
      <c r="A230" s="19"/>
      <c r="B230" s="68"/>
      <c r="C230" s="64"/>
      <c r="D230" s="64"/>
      <c r="E230" s="67"/>
      <c r="F230" s="67"/>
      <c r="G230" s="67"/>
      <c r="I230" s="67"/>
      <c r="J230" s="67"/>
    </row>
    <row r="231">
      <c r="A231" s="19"/>
      <c r="B231" s="68"/>
      <c r="C231" s="64"/>
      <c r="D231" s="64"/>
      <c r="E231" s="67"/>
      <c r="F231" s="67"/>
      <c r="G231" s="67"/>
      <c r="I231" s="67"/>
      <c r="J231" s="67"/>
    </row>
    <row r="232">
      <c r="A232" s="19"/>
      <c r="B232" s="63"/>
      <c r="C232" s="64"/>
      <c r="D232" s="64"/>
      <c r="E232" s="67"/>
      <c r="F232" s="67"/>
      <c r="G232" s="67"/>
      <c r="I232" s="67"/>
      <c r="J232" s="67"/>
    </row>
    <row r="233">
      <c r="A233" s="19"/>
      <c r="B233" s="63"/>
      <c r="C233" s="64"/>
      <c r="D233" s="64"/>
      <c r="E233" s="67"/>
      <c r="F233" s="67"/>
      <c r="G233" s="67"/>
      <c r="I233" s="67"/>
      <c r="J233" s="67"/>
    </row>
    <row r="234">
      <c r="A234" s="19"/>
      <c r="B234" s="63"/>
      <c r="C234" s="64"/>
      <c r="D234" s="64"/>
      <c r="E234" s="67"/>
      <c r="F234" s="67"/>
      <c r="G234" s="67"/>
      <c r="I234" s="67"/>
      <c r="J234" s="67"/>
    </row>
    <row r="235">
      <c r="A235" s="19"/>
      <c r="B235" s="63"/>
      <c r="C235" s="90"/>
      <c r="D235" s="90"/>
      <c r="E235" s="67"/>
      <c r="F235" s="67"/>
      <c r="G235" s="67"/>
      <c r="I235" s="67"/>
      <c r="J235" s="67"/>
    </row>
    <row r="236">
      <c r="A236" s="19"/>
      <c r="B236" s="68"/>
      <c r="C236" s="64"/>
      <c r="D236" s="64"/>
      <c r="E236" s="67"/>
      <c r="F236" s="67"/>
      <c r="G236" s="67"/>
      <c r="I236" s="67"/>
      <c r="J236" s="67"/>
    </row>
    <row r="237">
      <c r="A237" s="19"/>
    </row>
    <row r="238">
      <c r="A238" s="19"/>
    </row>
    <row r="239">
      <c r="A239" s="19"/>
      <c r="B239" s="91"/>
      <c r="E239" s="67"/>
      <c r="F239" s="67"/>
      <c r="G239" s="67"/>
      <c r="I239" s="67"/>
      <c r="J239" s="67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  <row r="1014">
      <c r="A1014" s="19"/>
    </row>
    <row r="1015">
      <c r="A1015" s="19"/>
    </row>
    <row r="1016">
      <c r="A1016" s="19"/>
    </row>
    <row r="1017">
      <c r="A1017" s="19"/>
    </row>
    <row r="1018">
      <c r="A1018" s="19"/>
    </row>
    <row r="1019">
      <c r="A1019" s="19"/>
    </row>
    <row r="1020">
      <c r="A1020" s="19"/>
    </row>
    <row r="1021">
      <c r="A1021" s="19"/>
    </row>
    <row r="1022">
      <c r="A1022" s="19"/>
    </row>
    <row r="1023">
      <c r="A1023" s="19"/>
    </row>
    <row r="1024">
      <c r="A1024" s="19"/>
    </row>
    <row r="1025">
      <c r="A1025" s="19"/>
    </row>
    <row r="1026">
      <c r="A1026" s="19"/>
    </row>
    <row r="1027">
      <c r="A1027" s="19"/>
    </row>
    <row r="1028">
      <c r="A1028" s="19"/>
    </row>
    <row r="1029">
      <c r="A1029" s="19"/>
    </row>
    <row r="1030">
      <c r="A1030" s="19"/>
    </row>
    <row r="1031">
      <c r="A1031" s="19"/>
    </row>
    <row r="1032">
      <c r="A1032" s="19"/>
    </row>
    <row r="1033">
      <c r="A1033" s="19"/>
    </row>
    <row r="1034">
      <c r="A1034" s="19"/>
    </row>
    <row r="1035">
      <c r="A1035" s="19"/>
    </row>
    <row r="1036">
      <c r="A1036" s="19"/>
    </row>
    <row r="1037">
      <c r="A1037" s="19"/>
    </row>
  </sheetData>
  <mergeCells count="6">
    <mergeCell ref="F212:F213"/>
    <mergeCell ref="G212:G213"/>
    <mergeCell ref="H212:H213"/>
    <mergeCell ref="F214:F215"/>
    <mergeCell ref="G214:G215"/>
    <mergeCell ref="H214:H21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 zhang</dc:creator>
</cp:coreProperties>
</file>