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27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BiFVPpXbJo9HHOOGZF4DpZDjcx1ym/W5Nn1BjsDvOSA="/>
    </ext>
  </extLst>
</workbook>
</file>

<file path=xl/sharedStrings.xml><?xml version="1.0" encoding="utf-8"?>
<sst xmlns="http://schemas.openxmlformats.org/spreadsheetml/2006/main" count="629" uniqueCount="188">
  <si>
    <t>y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</si>
  <si>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</si>
  <si>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</si>
  <si>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</si>
  <si>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</si>
  <si>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</si>
  <si>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</si>
  <si>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</si>
  <si>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</si>
  <si>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</si>
  <si>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</si>
  <si>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</si>
  <si>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</si>
  <si>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</si>
  <si>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</si>
  <si>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</si>
  <si>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</si>
  <si>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</si>
  <si>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 实际发息</t>
  </si>
  <si>
    <t>Principal Repayment</t>
  </si>
  <si>
    <t>Personal Tax ID</t>
  </si>
  <si>
    <t>Company EIN</t>
  </si>
  <si>
    <t>Account Type</t>
  </si>
  <si>
    <t>Account Number</t>
  </si>
  <si>
    <t>Routing Number</t>
  </si>
  <si>
    <t>Address</t>
  </si>
  <si>
    <t>Batch #1</t>
  </si>
  <si>
    <t>Hongmei Tao</t>
  </si>
  <si>
    <t>Chase CFH ACH</t>
  </si>
  <si>
    <t>Chase 827 ACH</t>
  </si>
  <si>
    <t>086-78-8517</t>
  </si>
  <si>
    <t>ACH</t>
  </si>
  <si>
    <t>7036 Juno St, Forest Hills, NY, 11375</t>
  </si>
  <si>
    <t>Qingqing Zhan</t>
  </si>
  <si>
    <t>Qingqing Zhan exited the fund on 10/6/2023.</t>
  </si>
  <si>
    <t>382-23-9255</t>
  </si>
  <si>
    <t>10255 67th Drive, APT. 6G, Forest Hills, NY, 11375</t>
  </si>
  <si>
    <t>Jieyang Zhou</t>
  </si>
  <si>
    <t>142-04-5858</t>
  </si>
  <si>
    <t>5701 Providence Country Club Dr, Charlotte, NC, 28277</t>
  </si>
  <si>
    <t>Longting Ma</t>
  </si>
  <si>
    <t>099-02-7524</t>
  </si>
  <si>
    <t>29 Kensington CIR., Manhasset, NY, 11030</t>
  </si>
  <si>
    <t>Yingchun Cohen</t>
  </si>
  <si>
    <t>Yingchun Cohen's 4th dividends of 2 subscriptions are paid in total  $ 4,688.22 +  $ 831.78 = $ 5,520.00 on 4/8/2024</t>
  </si>
  <si>
    <t>058-92-1523</t>
  </si>
  <si>
    <t>525 7th Ave 2nd FL, New York, NY, 10018</t>
  </si>
  <si>
    <t>Lina Tasci</t>
  </si>
  <si>
    <t>Lina Tasci's 4th dividends of 3 subscriptions are paid in total  $ 781.37 +  $ 781.37 +  $ 856.99 = $ 2,419.73 on 4/8/2024</t>
  </si>
  <si>
    <t>105-98-8685</t>
  </si>
  <si>
    <t>29-14 139th Sttreet, APT 6G, Flushing, NY, 11354</t>
  </si>
  <si>
    <t>2016 Qing Xu Dynasty Trust</t>
  </si>
  <si>
    <t>81-6764341</t>
  </si>
  <si>
    <t>17 Montauk Trail, Wayne, NJ, 07470</t>
  </si>
  <si>
    <t>Lisha Chen</t>
  </si>
  <si>
    <t>173-80-6135</t>
  </si>
  <si>
    <t>3903 N Leavitt St, Chicago, IL, 60618</t>
  </si>
  <si>
    <t>Edward Weigong Fang</t>
  </si>
  <si>
    <t>116-70-9748</t>
  </si>
  <si>
    <t>2844 Earlshire Court, Deltona, FL, 32738</t>
  </si>
  <si>
    <t>Yongcai Mao</t>
  </si>
  <si>
    <t>Yongcai Mao's 4th dividends of 2 subscriptions are paid in total   $ 2,344.11 + $ 2,495.34 =  $ 4,839.45
 on 4/8/2024</t>
  </si>
  <si>
    <t>605-19-3597</t>
  </si>
  <si>
    <t>659 Belgrove Dr, Kearny, NJ, 07032</t>
  </si>
  <si>
    <t>Tien Meng Ng</t>
  </si>
  <si>
    <t>137-94-2667</t>
  </si>
  <si>
    <t>227 Buckingham Way, Somerset, NJ, 08873</t>
  </si>
  <si>
    <t>Wei Li</t>
  </si>
  <si>
    <t>574-21-8104</t>
  </si>
  <si>
    <t>280 Hamilton Ave, Berkeley Heights, NJ, 07922</t>
  </si>
  <si>
    <t>Bei Yu</t>
  </si>
  <si>
    <t>Bei Yu exited the fund on 9/20/2024.</t>
  </si>
  <si>
    <t>423-77-0599</t>
  </si>
  <si>
    <t>100 Five Points Road, Freehold, NJ, 07728</t>
  </si>
  <si>
    <t>Zhaoqiao Zeng</t>
  </si>
  <si>
    <t>417-51-3052</t>
  </si>
  <si>
    <t>150-29 Roosevelt Ave, 2FL, Flushing, NY, 11354</t>
  </si>
  <si>
    <t>Song Huang</t>
  </si>
  <si>
    <t>017-82-3859</t>
  </si>
  <si>
    <t>2700 Broadway, Apt 10A, New York, NY, 10025</t>
  </si>
  <si>
    <t>David Tang</t>
  </si>
  <si>
    <t>530-04-3430</t>
  </si>
  <si>
    <t>51-54 Codewise Place, 1st Floor, Elmhurst, NY, 11373</t>
  </si>
  <si>
    <t>Timothy Tianle Jiang</t>
  </si>
  <si>
    <t>248-95-0940</t>
  </si>
  <si>
    <t>208 13th Avenue E, Seattle, WA, 98102</t>
  </si>
  <si>
    <t>Batch #2</t>
  </si>
  <si>
    <t>Jacqueline Shay</t>
  </si>
  <si>
    <t>Jacqueline Shay's 4th dividends of 2 subscriptions are paid in total    $ 1,172.05 + $ 1,247.67 =  $  2,419.72 on 4/8/2024; CrowdFunz updated Jacqueline Shay recipient information on 4/8/2024.</t>
  </si>
  <si>
    <t>079-82-2331</t>
  </si>
  <si>
    <t>88 Cuttermill Road 402, Great Neck, NY 11021</t>
  </si>
  <si>
    <t>Ryst Holding Group Inc (Yuchi Li)</t>
  </si>
  <si>
    <t>81-2019349</t>
  </si>
  <si>
    <t>12 Wilmington Dr, Melville, NY, 11747</t>
  </si>
  <si>
    <t>Yanyan Lin</t>
  </si>
  <si>
    <t>157-08-7486</t>
  </si>
  <si>
    <t>201 Dey street, Apt 154, Harrison, NJ, 07029</t>
  </si>
  <si>
    <t>Dan He</t>
  </si>
  <si>
    <t>008-88-8031</t>
  </si>
  <si>
    <t>66 Lynwood Rd., Scarsdale, NY, 10583</t>
  </si>
  <si>
    <t>29 14 139th Sttreet, APT 6G, Flushing, NY, 11354</t>
  </si>
  <si>
    <t>Qun Song</t>
  </si>
  <si>
    <t>279-65-4238</t>
  </si>
  <si>
    <t>3841 Fairhaven Dr , West Linn, OR, 97068</t>
  </si>
  <si>
    <t>Yuanwen Wu</t>
  </si>
  <si>
    <t>281-98-5138</t>
  </si>
  <si>
    <t>1115 Leslie Dr, San Jose, CA, 95117</t>
  </si>
  <si>
    <t>Steven Hao Xuan Tan</t>
  </si>
  <si>
    <t>054-92-5131</t>
  </si>
  <si>
    <t>1622 West 10th Street, Brooklyn, NY, 11223</t>
  </si>
  <si>
    <t>Xiaocun Que</t>
  </si>
  <si>
    <t>163-86-5752</t>
  </si>
  <si>
    <t>2888 Chromite Dr, Santa Clara, CA, 95051</t>
  </si>
  <si>
    <t>Tantan Hou</t>
  </si>
  <si>
    <t>ACH return and resend on 4-12-2023</t>
  </si>
  <si>
    <t>Upated Tantan Hou's Dividend Rate to 8% on 10/9/2023; resend $ 797.81 which includes Dividend Make-up on 10/9/2023</t>
  </si>
  <si>
    <t>114-96-3104</t>
  </si>
  <si>
    <t>70 W McClellan ave, Livingston, NJ, 07039</t>
  </si>
  <si>
    <t>Yuhe Wang</t>
  </si>
  <si>
    <t>-</t>
  </si>
  <si>
    <t>16 Jia Ding Lu Apt 601 Unit 1 Bl, Qingdao, Shandong China 266032</t>
  </si>
  <si>
    <t>Zheng Han</t>
  </si>
  <si>
    <t>181-86-6130</t>
  </si>
  <si>
    <t>17 Mulberry Ln, Holmdel, NJ, 07733</t>
  </si>
  <si>
    <t>Yi Zhang</t>
  </si>
  <si>
    <t>138-02-3052</t>
  </si>
  <si>
    <t>37 Rainbow Ridge Dr, Livingston, NJ, 07039</t>
  </si>
  <si>
    <t>Batch #3</t>
  </si>
  <si>
    <t>AA Plus Medical PLLC (Yumei Ding)</t>
  </si>
  <si>
    <t>还没进</t>
  </si>
  <si>
    <t>27-0953665</t>
  </si>
  <si>
    <t>124 I.U. Willets Road, Roslyn, NY, 11576</t>
  </si>
  <si>
    <t>91 days counted; CrowdFunz Fund 827 Phase 2 First Dividend</t>
  </si>
  <si>
    <t>Huizhong Fang</t>
  </si>
  <si>
    <t>077-74-0205</t>
  </si>
  <si>
    <t>100-25 Queens Blvd, Apt 6k, Forest Hills, NY, 11375</t>
  </si>
  <si>
    <t>Jianzhong You</t>
  </si>
  <si>
    <t>424-21-5849</t>
  </si>
  <si>
    <t>39900000591697174</t>
  </si>
  <si>
    <t>212 Heritage Mill Dr, Madison, AL, 35758</t>
  </si>
  <si>
    <t>Haiying Lan</t>
  </si>
  <si>
    <t>201-83-3964</t>
  </si>
  <si>
    <t>13835 Elder Ave 11C, Flushing, NY 11355</t>
  </si>
  <si>
    <t>Temujin Dinaram</t>
  </si>
  <si>
    <t>051-74-1360</t>
  </si>
  <si>
    <t>4235 Fairview Rd, Columbia, TN, 38401</t>
  </si>
  <si>
    <t>Rongqing Xu</t>
  </si>
  <si>
    <t>551-99-4229</t>
  </si>
  <si>
    <t>253-11 57th Ave, Little Neck, NY, 11362</t>
  </si>
  <si>
    <t>Zhiyu Zhang</t>
  </si>
  <si>
    <t>90 days counted; CrowdFunz Fund 827 Phase 2 First Dividend; the annualized rate of return is changed to 8.75% on 07/13/2023; Mark-up dividend $123.29 is sent on 07/13/2023</t>
  </si>
  <si>
    <t>089-70-6907</t>
  </si>
  <si>
    <t>6327 Wetherole Street, Rego Park, NY, 11374</t>
  </si>
  <si>
    <t>Dongping Zhang</t>
  </si>
  <si>
    <t>90 days counted; CrowdFunz Fund 827 Phase 2 First Dividend</t>
  </si>
  <si>
    <t>103-84-4172</t>
  </si>
  <si>
    <t>17 Lawson Lane, Great Neck, NY, 11023</t>
  </si>
  <si>
    <t>Zhuohan Sun</t>
  </si>
  <si>
    <t>85 days counted; CrowdFunz Fund 827 Phase 2 First Dividend</t>
  </si>
  <si>
    <t>Shen He Qu Wan Lian Lu 1-219#11, Shenyang, Liaoning, China, 110003</t>
  </si>
  <si>
    <t>Zhihua Qiao</t>
  </si>
  <si>
    <t>177-80-2522</t>
  </si>
  <si>
    <t>26 Ave at Port Imperial Apt 333, West New York, NJ, 07093</t>
  </si>
  <si>
    <t>84 days counted; CrowdFunz Fund 827 Phase 2 First Dividend</t>
  </si>
  <si>
    <t>29 14 139TH STREET APT 6G, Flushing, NY, 11354</t>
  </si>
  <si>
    <t>Jidong Zhang</t>
  </si>
  <si>
    <t>294-75-4055</t>
  </si>
  <si>
    <t>9D 14 Block,Cai Tian Cun,Futian District, Shenzhen, Guangdong, China, 518000</t>
  </si>
  <si>
    <t>Liyun Chen</t>
  </si>
  <si>
    <t xml:space="preserve">Liyun Chen's dividend yield is confirmed at 7.75% on 10/11/2023. We paid the extra $4113.7-3,864.38 = $249.32 for the first dividend. The next dividiend payment shall deduct the same amount.
</t>
  </si>
  <si>
    <t>099-46-5977</t>
  </si>
  <si>
    <t>108-38 64th Road, Forest Hills, NY, 11375</t>
  </si>
  <si>
    <t xml:space="preserve">Lan Peng </t>
  </si>
  <si>
    <t>698-46-6666</t>
  </si>
  <si>
    <t>2 Rumford Rd., Lexington, MA, 02420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</si>
  <si>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</si>
  <si>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</si>
  <si>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</si>
  <si>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2022</t>
  </si>
  <si>
    <t>% of Capital Contribution</t>
  </si>
  <si>
    <t>Total Capital Contribution:</t>
  </si>
  <si>
    <t>Fiscal Year 2023</t>
  </si>
  <si>
    <t>Exit Capital</t>
  </si>
  <si>
    <t>Invest-in Capital</t>
  </si>
  <si>
    <t>Combined if more than 1 subscription</t>
  </si>
  <si>
    <t xml:space="preserve">Total </t>
  </si>
  <si>
    <t>Existing Capital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</si>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</sst>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m/d/yyyy"/>
    <numFmt numFmtId="166" formatCode="&quot;$&quot;#,##0.00"/>
    <numFmt numFmtId="167" formatCode="0.0000%"/>
  </numFmts>
  <fonts count="20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rgb="FFFF0000"/>
      <name val="Calibri"/>
    </font>
    <font>
      <color rgb="FFFF0000"/>
      <name val="Arial"/>
    </font>
    <font>
      <b/>
      <i/>
      <sz val="11.0"/>
      <color rgb="FF000000"/>
      <name val="Calibri"/>
    </font>
    <font>
      <color rgb="FF000000"/>
      <name val="Arial"/>
    </font>
    <font>
      <sz val="11.0"/>
      <color rgb="FF000000"/>
      <name val="Docs-Calibri"/>
    </font>
    <font>
      <sz val="11.0"/>
      <color rgb="FF0000FF"/>
      <name val="Calibri"/>
    </font>
    <font>
      <b/>
      <i/>
      <color theme="1"/>
      <name val="Arial"/>
      <scheme val="minor"/>
    </font>
    <font>
      <b/>
      <color theme="1"/>
      <name val="Arial"/>
      <scheme val="minor"/>
    </font>
    <font>
      <b/>
      <i/>
      <sz val="11.0"/>
      <color theme="1"/>
      <name val="Calibri"/>
    </font>
    <font>
      <b/>
      <i/>
      <color theme="1"/>
      <name val="Arial"/>
    </font>
    <font>
      <color rgb="FFFFFFFF"/>
      <name val="Arial"/>
      <scheme val="minor"/>
    </font>
    <font>
      <color rgb="FFFF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0" xfId="0" applyAlignment="1" applyFont="1" applyNumberFormat="1">
      <alignment horizontal="center" shrinkToFit="0" vertical="bottom" wrapText="0"/>
    </xf>
    <xf borderId="1" fillId="0" fontId="4" numFmtId="164" xfId="0" applyAlignment="1" applyBorder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vertical="bottom" wrapText="0"/>
    </xf>
    <xf borderId="0" fillId="0" fontId="4" numFmtId="165" xfId="0" applyAlignment="1" applyFont="1" applyNumberFormat="1">
      <alignment horizontal="center" shrinkToFit="0" wrapText="0"/>
    </xf>
    <xf borderId="0" fillId="0" fontId="4" numFmtId="0" xfId="0" applyAlignment="1" applyFont="1">
      <alignment shrinkToFit="0" vertical="bottom" wrapText="0"/>
    </xf>
    <xf borderId="1" fillId="0" fontId="4" numFmtId="164" xfId="0" applyAlignment="1" applyBorder="1" applyFont="1" applyNumberFormat="1">
      <alignment horizontal="righ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1"/>
    </xf>
    <xf borderId="0" fillId="0" fontId="4" numFmtId="165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1" fillId="0" fontId="5" numFmtId="164" xfId="0" applyAlignment="1" applyBorder="1" applyFont="1" applyNumberFormat="1">
      <alignment horizontal="center" shrinkToFit="0" vertical="bottom" wrapText="0"/>
    </xf>
    <xf borderId="0" fillId="3" fontId="4" numFmtId="165" xfId="0" applyAlignment="1" applyFill="1" applyFont="1" applyNumberForma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4" numFmtId="10" xfId="0" applyAlignment="1" applyFont="1" applyNumberFormat="1">
      <alignment horizontal="center" shrinkToFit="0" vertical="bottom" wrapText="0"/>
    </xf>
    <xf borderId="1" fillId="3" fontId="4" numFmtId="164" xfId="0" applyAlignment="1" applyBorder="1" applyFont="1" applyNumberFormat="1">
      <alignment horizontal="center" shrinkToFit="0" vertical="bottom" wrapText="0"/>
    </xf>
    <xf borderId="0" fillId="3" fontId="4" numFmtId="165" xfId="0" applyAlignment="1" applyFont="1" applyNumberFormat="1">
      <alignment horizontal="center" shrinkToFit="0" wrapText="0"/>
    </xf>
    <xf borderId="0" fillId="3" fontId="5" numFmtId="0" xfId="0" applyAlignment="1" applyFont="1">
      <alignment horizontal="left" readingOrder="0" shrinkToFit="0" vertical="bottom" wrapText="0"/>
    </xf>
    <xf borderId="1" fillId="3" fontId="4" numFmtId="164" xfId="0" applyAlignment="1" applyBorder="1" applyFont="1" applyNumberFormat="1">
      <alignment horizontal="right" shrinkToFit="0" vertical="bottom" wrapText="0"/>
    </xf>
    <xf borderId="0" fillId="3" fontId="4" numFmtId="164" xfId="0" applyAlignment="1" applyFont="1" applyNumberFormat="1">
      <alignment horizontal="right" shrinkToFit="0" vertical="bottom" wrapText="0"/>
    </xf>
    <xf borderId="0" fillId="3" fontId="4" numFmtId="0" xfId="0" applyAlignment="1" applyFont="1">
      <alignment shrinkToFit="0" vertical="bottom" wrapText="0"/>
    </xf>
    <xf borderId="0" fillId="3" fontId="6" numFmtId="0" xfId="0" applyFont="1"/>
    <xf borderId="0" fillId="3" fontId="5" numFmtId="0" xfId="0" applyAlignment="1" applyFont="1">
      <alignment horizontal="center" shrinkToFit="0" vertical="bottom" wrapText="0"/>
    </xf>
    <xf borderId="1" fillId="3" fontId="5" numFmtId="164" xfId="0" applyAlignment="1" applyBorder="1" applyFont="1" applyNumberFormat="1">
      <alignment horizontal="center" shrinkToFit="0" vertical="bottom" wrapText="0"/>
    </xf>
    <xf borderId="0" fillId="3" fontId="5" numFmtId="165" xfId="0" applyAlignment="1" applyFont="1" applyNumberFormat="1">
      <alignment horizontal="center"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0" fillId="3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vertical="bottom"/>
    </xf>
    <xf borderId="0" fillId="4" fontId="4" numFmtId="165" xfId="0" applyAlignment="1" applyFill="1" applyFont="1" applyNumberFormat="1">
      <alignment horizontal="center" shrinkToFit="0" vertical="bottom" wrapText="1"/>
    </xf>
    <xf borderId="0" fillId="4" fontId="4" numFmtId="0" xfId="0" applyAlignment="1" applyFont="1">
      <alignment horizontal="center" shrinkToFit="0" vertical="bottom" wrapText="1"/>
    </xf>
    <xf borderId="0" fillId="4" fontId="4" numFmtId="164" xfId="0" applyAlignment="1" applyFont="1" applyNumberFormat="1">
      <alignment horizontal="center" shrinkToFit="0" vertical="bottom" wrapText="1"/>
    </xf>
    <xf borderId="0" fillId="4" fontId="4" numFmtId="10" xfId="0" applyAlignment="1" applyFont="1" applyNumberFormat="1">
      <alignment horizontal="center" shrinkToFit="0" vertical="bottom" wrapText="1"/>
    </xf>
    <xf borderId="1" fillId="4" fontId="4" numFmtId="164" xfId="0" applyAlignment="1" applyBorder="1" applyFont="1" applyNumberFormat="1">
      <alignment horizontal="center" shrinkToFit="0" vertical="bottom" wrapText="1"/>
    </xf>
    <xf borderId="0" fillId="4" fontId="4" numFmtId="165" xfId="0" applyAlignment="1" applyFont="1" applyNumberFormat="1">
      <alignment horizontal="center" shrinkToFit="0" wrapText="1"/>
    </xf>
    <xf borderId="0" fillId="4" fontId="4" numFmtId="0" xfId="0" applyAlignment="1" applyFont="1">
      <alignment shrinkToFit="0" vertical="bottom" wrapText="1"/>
    </xf>
    <xf borderId="1" fillId="4" fontId="4" numFmtId="164" xfId="0" applyAlignment="1" applyBorder="1" applyFont="1" applyNumberFormat="1">
      <alignment horizontal="right" shrinkToFit="0" vertical="bottom" wrapText="1"/>
    </xf>
    <xf borderId="0" fillId="4" fontId="4" numFmtId="164" xfId="0" applyAlignment="1" applyFont="1" applyNumberFormat="1">
      <alignment horizontal="right" shrinkToFit="0" vertical="bottom" wrapText="1"/>
    </xf>
    <xf borderId="0" fillId="4" fontId="7" numFmtId="0" xfId="0" applyAlignment="1" applyFont="1">
      <alignment shrinkToFit="0" wrapText="1"/>
    </xf>
    <xf borderId="0" fillId="4" fontId="4" numFmtId="165" xfId="0" applyAlignment="1" applyFont="1" applyNumberFormat="1">
      <alignment horizontal="center" readingOrder="0" shrinkToFit="0" wrapText="1"/>
    </xf>
    <xf borderId="0" fillId="4" fontId="4" numFmtId="0" xfId="0" applyAlignment="1" applyFont="1">
      <alignment readingOrder="0" shrinkToFit="0" vertical="bottom" wrapText="1"/>
    </xf>
    <xf borderId="0" fillId="4" fontId="5" numFmtId="0" xfId="0" applyAlignment="1" applyFont="1">
      <alignment horizontal="center" shrinkToFit="0" vertical="bottom" wrapText="1"/>
    </xf>
    <xf borderId="1" fillId="4" fontId="5" numFmtId="164" xfId="0" applyAlignment="1" applyBorder="1" applyFont="1" applyNumberFormat="1">
      <alignment horizontal="center" shrinkToFit="0" vertical="bottom" wrapText="0"/>
    </xf>
    <xf borderId="0" fillId="4" fontId="5" numFmtId="165" xfId="0" applyAlignment="1" applyFont="1" applyNumberFormat="1">
      <alignment horizontal="center" readingOrder="0" shrinkToFit="0" vertical="bottom" wrapText="1"/>
    </xf>
    <xf borderId="0" fillId="4" fontId="4" numFmtId="0" xfId="0" applyAlignment="1" applyFont="1">
      <alignment horizontal="center" shrinkToFit="0" vertical="bottom" wrapText="0"/>
    </xf>
    <xf borderId="0" fillId="4" fontId="5" numFmtId="0" xfId="0" applyAlignment="1" applyFont="1">
      <alignment horizontal="left" shrinkToFit="0" vertical="bottom" wrapText="1"/>
    </xf>
    <xf borderId="1" fillId="4" fontId="5" numFmtId="0" xfId="0" applyAlignment="1" applyBorder="1" applyFont="1">
      <alignment horizontal="center" shrinkToFit="0" vertical="bottom" wrapText="1"/>
    </xf>
    <xf borderId="0" fillId="5" fontId="4" numFmtId="165" xfId="0" applyAlignment="1" applyFill="1" applyFont="1" applyNumberFormat="1">
      <alignment horizontal="center" shrinkToFit="0" vertical="bottom" wrapText="1"/>
    </xf>
    <xf borderId="0" fillId="5" fontId="4" numFmtId="0" xfId="0" applyAlignment="1" applyFont="1">
      <alignment horizontal="center" shrinkToFit="0" vertical="bottom" wrapText="1"/>
    </xf>
    <xf borderId="0" fillId="5" fontId="4" numFmtId="164" xfId="0" applyAlignment="1" applyFont="1" applyNumberFormat="1">
      <alignment horizontal="center" shrinkToFit="0" vertical="bottom" wrapText="1"/>
    </xf>
    <xf borderId="0" fillId="5" fontId="4" numFmtId="10" xfId="0" applyAlignment="1" applyFont="1" applyNumberFormat="1">
      <alignment horizontal="center" shrinkToFit="0" vertical="bottom" wrapText="1"/>
    </xf>
    <xf borderId="1" fillId="5" fontId="4" numFmtId="164" xfId="0" applyAlignment="1" applyBorder="1" applyFont="1" applyNumberFormat="1">
      <alignment horizontal="center" shrinkToFit="0" vertical="bottom" wrapText="1"/>
    </xf>
    <xf borderId="0" fillId="5" fontId="4" numFmtId="165" xfId="0" applyAlignment="1" applyFont="1" applyNumberFormat="1">
      <alignment horizontal="center" shrinkToFit="0" wrapText="1"/>
    </xf>
    <xf borderId="0" fillId="5" fontId="4" numFmtId="0" xfId="0" applyAlignment="1" applyFont="1">
      <alignment shrinkToFit="0" vertical="bottom" wrapText="1"/>
    </xf>
    <xf borderId="1" fillId="5" fontId="4" numFmtId="164" xfId="0" applyAlignment="1" applyBorder="1" applyFont="1" applyNumberFormat="1">
      <alignment horizontal="right" shrinkToFit="0" vertical="bottom" wrapText="1"/>
    </xf>
    <xf borderId="0" fillId="5" fontId="4" numFmtId="164" xfId="0" applyAlignment="1" applyFont="1" applyNumberFormat="1">
      <alignment horizontal="right" shrinkToFit="0" vertical="bottom" wrapText="1"/>
    </xf>
    <xf borderId="0" fillId="5" fontId="7" numFmtId="0" xfId="0" applyAlignment="1" applyFont="1">
      <alignment shrinkToFit="0" wrapText="1"/>
    </xf>
    <xf borderId="0" fillId="5" fontId="4" numFmtId="165" xfId="0" applyAlignment="1" applyFont="1" applyNumberFormat="1">
      <alignment horizontal="center" readingOrder="0" shrinkToFit="0" wrapText="1"/>
    </xf>
    <xf borderId="0" fillId="5" fontId="4" numFmtId="0" xfId="0" applyAlignment="1" applyFont="1">
      <alignment readingOrder="0" shrinkToFit="0" vertical="bottom" wrapText="1"/>
    </xf>
    <xf borderId="0" fillId="5" fontId="5" numFmtId="0" xfId="0" applyAlignment="1" applyFont="1">
      <alignment horizontal="center" shrinkToFit="0" vertical="bottom" wrapText="1"/>
    </xf>
    <xf borderId="1" fillId="5" fontId="5" numFmtId="164" xfId="0" applyAlignment="1" applyBorder="1" applyFont="1" applyNumberFormat="1">
      <alignment horizontal="center" shrinkToFit="0" vertical="bottom" wrapText="0"/>
    </xf>
    <xf borderId="0" fillId="5" fontId="4" numFmtId="165" xfId="0" applyAlignment="1" applyFont="1" applyNumberFormat="1">
      <alignment horizontal="center" readingOrder="0" shrinkToFit="0" wrapText="0"/>
    </xf>
    <xf borderId="0" fillId="5" fontId="4" numFmtId="0" xfId="0" applyAlignment="1" applyFont="1">
      <alignment horizontal="center" shrinkToFit="0" vertical="bottom" wrapText="0"/>
    </xf>
    <xf borderId="0" fillId="5" fontId="5" numFmtId="0" xfId="0" applyAlignment="1" applyFont="1">
      <alignment horizontal="left" shrinkToFit="0" vertical="bottom" wrapText="1"/>
    </xf>
    <xf borderId="1" fillId="5" fontId="5" numFmtId="0" xfId="0" applyAlignment="1" applyBorder="1" applyFont="1">
      <alignment horizontal="center" shrinkToFit="0" vertical="bottom" wrapText="1"/>
    </xf>
    <xf borderId="0" fillId="5" fontId="5" numFmtId="0" xfId="0" applyAlignment="1" applyFont="1">
      <alignment horizontal="left" readingOrder="0" shrinkToFit="0" vertical="bottom" wrapText="1"/>
    </xf>
    <xf borderId="0" fillId="6" fontId="4" numFmtId="165" xfId="0" applyAlignment="1" applyFill="1" applyFont="1" applyNumberFormat="1">
      <alignment horizontal="center" shrinkToFit="0" vertical="bottom" wrapText="1"/>
    </xf>
    <xf borderId="0" fillId="6" fontId="4" numFmtId="0" xfId="0" applyAlignment="1" applyFont="1">
      <alignment horizontal="center" shrinkToFit="0" vertical="bottom" wrapText="1"/>
    </xf>
    <xf borderId="0" fillId="6" fontId="4" numFmtId="164" xfId="0" applyAlignment="1" applyFont="1" applyNumberFormat="1">
      <alignment horizontal="center" shrinkToFit="0" vertical="bottom" wrapText="1"/>
    </xf>
    <xf borderId="0" fillId="6" fontId="4" numFmtId="10" xfId="0" applyAlignment="1" applyFont="1" applyNumberFormat="1">
      <alignment horizontal="center" shrinkToFit="0" vertical="bottom" wrapText="1"/>
    </xf>
    <xf borderId="1" fillId="6" fontId="4" numFmtId="164" xfId="0" applyAlignment="1" applyBorder="1" applyFont="1" applyNumberFormat="1">
      <alignment horizontal="center" shrinkToFit="0" vertical="bottom" wrapText="1"/>
    </xf>
    <xf borderId="0" fillId="6" fontId="4" numFmtId="165" xfId="0" applyAlignment="1" applyFont="1" applyNumberFormat="1">
      <alignment horizontal="center" shrinkToFit="0" wrapText="1"/>
    </xf>
    <xf borderId="0" fillId="6" fontId="4" numFmtId="0" xfId="0" applyAlignment="1" applyFont="1">
      <alignment shrinkToFit="0" vertical="bottom" wrapText="1"/>
    </xf>
    <xf borderId="1" fillId="6" fontId="4" numFmtId="164" xfId="0" applyAlignment="1" applyBorder="1" applyFont="1" applyNumberFormat="1">
      <alignment horizontal="right" shrinkToFit="0" vertical="bottom" wrapText="1"/>
    </xf>
    <xf borderId="0" fillId="6" fontId="4" numFmtId="164" xfId="0" applyAlignment="1" applyFont="1" applyNumberFormat="1">
      <alignment horizontal="right" shrinkToFit="0" vertical="bottom" wrapText="1"/>
    </xf>
    <xf borderId="0" fillId="6" fontId="7" numFmtId="0" xfId="0" applyAlignment="1" applyFont="1">
      <alignment shrinkToFit="0" wrapText="1"/>
    </xf>
    <xf borderId="0" fillId="6" fontId="4" numFmtId="165" xfId="0" applyAlignment="1" applyFont="1" applyNumberFormat="1">
      <alignment horizontal="center" readingOrder="0" shrinkToFit="0" wrapText="1"/>
    </xf>
    <xf borderId="0" fillId="6" fontId="4" numFmtId="0" xfId="0" applyAlignment="1" applyFont="1">
      <alignment readingOrder="0" shrinkToFit="0" vertical="bottom" wrapText="1"/>
    </xf>
    <xf borderId="0" fillId="6" fontId="5" numFmtId="0" xfId="0" applyAlignment="1" applyFont="1">
      <alignment horizontal="center" shrinkToFit="0" vertical="bottom" wrapText="1"/>
    </xf>
    <xf borderId="1" fillId="6" fontId="5" numFmtId="164" xfId="0" applyAlignment="1" applyBorder="1" applyFont="1" applyNumberFormat="1">
      <alignment horizontal="center" shrinkToFit="0" vertical="bottom" wrapText="0"/>
    </xf>
    <xf borderId="0" fillId="6" fontId="4" numFmtId="165" xfId="0" applyAlignment="1" applyFont="1" applyNumberFormat="1">
      <alignment horizontal="center" readingOrder="0" shrinkToFit="0" wrapText="0"/>
    </xf>
    <xf borderId="0" fillId="6" fontId="4" numFmtId="0" xfId="0" applyAlignment="1" applyFont="1">
      <alignment horizontal="center" shrinkToFit="0" vertical="bottom" wrapText="0"/>
    </xf>
    <xf borderId="0" fillId="6" fontId="5" numFmtId="0" xfId="0" applyAlignment="1" applyFont="1">
      <alignment horizontal="left" shrinkToFit="0" vertical="bottom" wrapText="1"/>
    </xf>
    <xf borderId="1" fillId="6" fontId="5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4" numFmtId="166" xfId="0" applyAlignment="1" applyFont="1" applyNumberFormat="1">
      <alignment horizontal="right" shrinkToFit="0" vertical="bottom" wrapText="0"/>
    </xf>
    <xf borderId="0" fillId="0" fontId="5" numFmtId="166" xfId="0" applyAlignment="1" applyFont="1" applyNumberFormat="1">
      <alignment horizontal="center" shrinkToFit="0" vertical="bottom" wrapText="0"/>
    </xf>
    <xf borderId="0" fillId="0" fontId="5" numFmtId="166" xfId="0" applyAlignment="1" applyFont="1" applyNumberFormat="1">
      <alignment horizontal="left" shrinkToFit="0" vertical="bottom" wrapText="0"/>
    </xf>
    <xf borderId="1" fillId="0" fontId="5" numFmtId="166" xfId="0" applyAlignment="1" applyBorder="1" applyFont="1" applyNumberFormat="1">
      <alignment horizontal="center" shrinkToFit="0" vertical="bottom" wrapText="0"/>
    </xf>
    <xf borderId="0" fillId="0" fontId="5" numFmtId="49" xfId="0" applyAlignment="1" applyFont="1" applyNumberFormat="1">
      <alignment horizontal="center" shrinkToFit="0" vertical="bottom" wrapText="0"/>
    </xf>
    <xf borderId="0" fillId="0" fontId="8" numFmtId="165" xfId="0" applyAlignment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164" xfId="0" applyAlignment="1" applyFont="1" applyNumberFormat="1">
      <alignment horizontal="center" shrinkToFit="0" vertical="bottom" wrapText="0"/>
    </xf>
    <xf borderId="0" fillId="0" fontId="8" numFmtId="10" xfId="0" applyAlignment="1" applyFont="1" applyNumberFormat="1">
      <alignment horizontal="center" shrinkToFit="0" vertical="bottom" wrapText="0"/>
    </xf>
    <xf borderId="1" fillId="0" fontId="8" numFmtId="164" xfId="0" applyAlignment="1" applyBorder="1" applyFont="1" applyNumberFormat="1">
      <alignment horizontal="center" shrinkToFit="0" vertical="bottom" wrapText="0"/>
    </xf>
    <xf borderId="0" fillId="0" fontId="8" numFmtId="165" xfId="0" applyAlignment="1" applyFont="1" applyNumberFormat="1">
      <alignment horizontal="center" shrinkToFit="0" wrapText="0"/>
    </xf>
    <xf borderId="0" fillId="0" fontId="8" numFmtId="0" xfId="0" applyAlignment="1" applyFont="1">
      <alignment shrinkToFit="0" vertical="bottom" wrapText="0"/>
    </xf>
    <xf borderId="1" fillId="0" fontId="8" numFmtId="164" xfId="0" applyAlignment="1" applyBorder="1" applyFont="1" applyNumberFormat="1">
      <alignment horizontal="right" shrinkToFit="0" vertical="bottom" wrapText="0"/>
    </xf>
    <xf borderId="0" fillId="0" fontId="8" numFmtId="164" xfId="0" applyAlignment="1" applyFont="1" applyNumberFormat="1">
      <alignment horizontal="right" shrinkToFit="0" vertical="bottom" wrapText="0"/>
    </xf>
    <xf borderId="0" fillId="0" fontId="8" numFmtId="0" xfId="0" applyAlignment="1" applyFont="1">
      <alignment shrinkToFit="0" vertical="bottom" wrapText="1"/>
    </xf>
    <xf borderId="0" fillId="0" fontId="9" numFmtId="0" xfId="0" applyFont="1"/>
    <xf borderId="0" fillId="0" fontId="8" numFmtId="165" xfId="0" applyAlignment="1" applyFont="1" applyNumberFormat="1">
      <alignment horizontal="center" readingOrder="0" shrinkToFit="0" wrapText="0"/>
    </xf>
    <xf borderId="0" fillId="0" fontId="8" numFmtId="0" xfId="0" applyAlignment="1" applyFont="1">
      <alignment horizontal="left" shrinkToFit="0" vertical="bottom" wrapText="0"/>
    </xf>
    <xf borderId="1" fillId="0" fontId="8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11" numFmtId="0" xfId="0" applyAlignment="1" applyFont="1">
      <alignment vertical="bottom"/>
    </xf>
    <xf borderId="1" fillId="0" fontId="4" numFmtId="164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/>
    </xf>
    <xf borderId="1" fillId="0" fontId="6" numFmtId="0" xfId="0" applyAlignment="1" applyBorder="1" applyFont="1">
      <alignment horizontal="center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1" fillId="4" fontId="4" numFmtId="0" xfId="0" applyAlignment="1" applyBorder="1" applyFont="1">
      <alignment horizontal="center" shrinkToFit="0" vertical="bottom" wrapText="1"/>
    </xf>
    <xf borderId="0" fillId="4" fontId="1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left" readingOrder="0"/>
    </xf>
    <xf borderId="1" fillId="6" fontId="4" numFmtId="0" xfId="0" applyAlignment="1" applyBorder="1" applyFont="1">
      <alignment horizontal="center" shrinkToFit="0" vertical="bottom" wrapText="1"/>
    </xf>
    <xf borderId="0" fillId="6" fontId="11" numFmtId="0" xfId="0" applyAlignment="1" applyFont="1">
      <alignment shrinkToFit="0" vertical="bottom" wrapText="1"/>
    </xf>
    <xf borderId="0" fillId="2" fontId="4" numFmtId="0" xfId="0" applyAlignment="1" applyFont="1">
      <alignment horizontal="center" readingOrder="0" vertical="bottom"/>
    </xf>
    <xf borderId="0" fillId="0" fontId="6" numFmtId="0" xfId="0" applyFont="1"/>
    <xf borderId="0" fillId="0" fontId="8" numFmtId="165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 vertical="bottom"/>
    </xf>
    <xf borderId="0" fillId="0" fontId="8" numFmtId="10" xfId="0" applyAlignment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" fillId="0" fontId="8" numFmtId="164" xfId="0" applyAlignment="1" applyBorder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2" fontId="12" numFmtId="165" xfId="0" applyAlignment="1" applyFont="1" applyNumberFormat="1">
      <alignment horizontal="center" readingOrder="0"/>
    </xf>
    <xf borderId="0" fillId="5" fontId="4" numFmtId="165" xfId="0" applyAlignment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0" fillId="5" fontId="4" numFmtId="164" xfId="0" applyAlignment="1" applyFont="1" applyNumberFormat="1">
      <alignment horizontal="center" vertical="bottom"/>
    </xf>
    <xf borderId="0" fillId="5" fontId="4" numFmtId="10" xfId="0" applyAlignment="1" applyFont="1" applyNumberFormat="1">
      <alignment horizontal="center" vertical="bottom"/>
    </xf>
    <xf borderId="1" fillId="5" fontId="4" numFmtId="0" xfId="0" applyAlignment="1" applyBorder="1" applyFont="1">
      <alignment horizontal="center" vertical="bottom"/>
    </xf>
    <xf borderId="0" fillId="5" fontId="11" numFmtId="0" xfId="0" applyAlignment="1" applyFont="1">
      <alignment vertical="bottom"/>
    </xf>
    <xf borderId="1" fillId="5" fontId="4" numFmtId="164" xfId="0" applyAlignment="1" applyBorder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1" fillId="5" fontId="4" numFmtId="164" xfId="0" applyAlignment="1" applyBorder="1" applyFont="1" applyNumberFormat="1">
      <alignment horizontal="right" shrinkToFit="0" vertical="bottom" wrapText="0"/>
    </xf>
    <xf borderId="0" fillId="5" fontId="4" numFmtId="164" xfId="0" applyAlignment="1" applyFont="1" applyNumberFormat="1">
      <alignment horizontal="right" shrinkToFit="0" vertical="bottom" wrapText="0"/>
    </xf>
    <xf borderId="0" fillId="5" fontId="4" numFmtId="165" xfId="0" applyAlignment="1" applyFont="1" applyNumberFormat="1">
      <alignment horizontal="center" shrinkToFit="0" wrapText="0"/>
    </xf>
    <xf borderId="0" fillId="5" fontId="7" numFmtId="0" xfId="0" applyFont="1"/>
    <xf borderId="0" fillId="5" fontId="5" numFmtId="0" xfId="0" applyAlignment="1" applyFont="1">
      <alignment horizontal="center" shrinkToFit="0" vertical="bottom" wrapText="0"/>
    </xf>
    <xf borderId="0" fillId="5" fontId="5" numFmtId="0" xfId="0" applyAlignment="1" applyFont="1">
      <alignment horizontal="left" shrinkToFit="0" vertical="bottom" wrapText="0"/>
    </xf>
    <xf borderId="1" fillId="5" fontId="5" numFmtId="0" xfId="0" applyAlignment="1" applyBorder="1" applyFont="1">
      <alignment horizontal="center" shrinkToFit="0" vertical="bottom" wrapText="0"/>
    </xf>
    <xf borderId="0" fillId="5" fontId="5" numFmtId="0" xfId="0" applyAlignment="1" applyFont="1">
      <alignment horizontal="left" vertical="bottom"/>
    </xf>
    <xf borderId="0" fillId="3" fontId="8" numFmtId="165" xfId="0" applyAlignment="1" applyFont="1" applyNumberFormat="1">
      <alignment horizontal="center" vertical="bottom"/>
    </xf>
    <xf borderId="0" fillId="3" fontId="9" numFmtId="0" xfId="0" applyAlignment="1" applyFont="1">
      <alignment horizontal="center" vertical="bottom"/>
    </xf>
    <xf borderId="0" fillId="3" fontId="8" numFmtId="164" xfId="0" applyAlignment="1" applyFont="1" applyNumberFormat="1">
      <alignment horizontal="center" vertical="bottom"/>
    </xf>
    <xf borderId="0" fillId="3" fontId="8" numFmtId="10" xfId="0" applyAlignment="1" applyFont="1" applyNumberFormat="1">
      <alignment horizontal="center" vertical="bottom"/>
    </xf>
    <xf borderId="1" fillId="3" fontId="8" numFmtId="0" xfId="0" applyAlignment="1" applyBorder="1" applyFont="1">
      <alignment horizontal="center" vertical="bottom"/>
    </xf>
    <xf borderId="0" fillId="3" fontId="9" numFmtId="0" xfId="0" applyAlignment="1" applyFont="1">
      <alignment vertical="bottom"/>
    </xf>
    <xf borderId="1" fillId="3" fontId="8" numFmtId="164" xfId="0" applyAlignment="1" applyBorder="1" applyFont="1" applyNumberFormat="1">
      <alignment horizontal="center"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1" fillId="3" fontId="8" numFmtId="164" xfId="0" applyAlignment="1" applyBorder="1" applyFont="1" applyNumberFormat="1">
      <alignment horizontal="right" shrinkToFit="0" vertical="bottom" wrapText="0"/>
    </xf>
    <xf borderId="0" fillId="3" fontId="8" numFmtId="164" xfId="0" applyAlignment="1" applyFont="1" applyNumberFormat="1">
      <alignment horizontal="right" shrinkToFit="0" vertical="bottom" wrapText="0"/>
    </xf>
    <xf borderId="0" fillId="3" fontId="8" numFmtId="165" xfId="0" applyAlignment="1" applyFont="1" applyNumberFormat="1">
      <alignment horizontal="center" shrinkToFit="0" wrapText="0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shrinkToFit="0" vertical="bottom" wrapText="1"/>
    </xf>
    <xf borderId="0" fillId="3" fontId="9" numFmtId="0" xfId="0" applyFont="1"/>
    <xf borderId="0" fillId="3" fontId="8" numFmtId="165" xfId="0" applyAlignment="1" applyFont="1" applyNumberFormat="1">
      <alignment horizontal="center" readingOrder="0" shrinkToFit="0" wrapText="0"/>
    </xf>
    <xf borderId="1" fillId="3" fontId="8" numFmtId="164" xfId="0" applyAlignment="1" applyBorder="1" applyFont="1" applyNumberFormat="1">
      <alignment horizontal="center" shrinkToFit="0" vertical="bottom" wrapText="0"/>
    </xf>
    <xf borderId="0" fillId="3" fontId="8" numFmtId="165" xfId="0" applyAlignment="1" applyFont="1" applyNumberFormat="1">
      <alignment horizontal="center" readingOrder="0" shrinkToFit="0" vertical="bottom" wrapText="0"/>
    </xf>
    <xf borderId="0" fillId="3" fontId="8" numFmtId="0" xfId="0" applyAlignment="1" applyFont="1">
      <alignment horizontal="left" shrinkToFit="0" vertical="bottom" wrapText="0"/>
    </xf>
    <xf borderId="1" fillId="3" fontId="8" numFmtId="0" xfId="0" applyAlignment="1" applyBorder="1" applyFont="1">
      <alignment horizontal="center" shrinkToFit="0" vertical="bottom" wrapText="0"/>
    </xf>
    <xf borderId="0" fillId="7" fontId="4" numFmtId="165" xfId="0" applyAlignment="1" applyFill="1" applyFont="1" applyNumberFormat="1">
      <alignment horizontal="center" shrinkToFit="0" vertical="bottom" wrapText="0"/>
    </xf>
    <xf borderId="0" fillId="7" fontId="4" numFmtId="0" xfId="0" applyAlignment="1" applyFont="1">
      <alignment horizontal="center" shrinkToFit="0" vertical="bottom" wrapText="0"/>
    </xf>
    <xf borderId="0" fillId="7" fontId="4" numFmtId="164" xfId="0" applyAlignment="1" applyFont="1" applyNumberFormat="1">
      <alignment horizontal="center" shrinkToFit="0" vertical="bottom" wrapText="0"/>
    </xf>
    <xf borderId="0" fillId="7" fontId="5" numFmtId="10" xfId="0" applyAlignment="1" applyFont="1" applyNumberFormat="1">
      <alignment horizontal="center" shrinkToFit="0" vertical="bottom" wrapText="0"/>
    </xf>
    <xf borderId="1" fillId="7" fontId="8" numFmtId="0" xfId="0" applyAlignment="1" applyBorder="1" applyFont="1">
      <alignment horizontal="center" vertical="bottom"/>
    </xf>
    <xf borderId="0" fillId="7" fontId="4" numFmtId="0" xfId="0" applyAlignment="1" applyFont="1">
      <alignment shrinkToFit="0" vertical="bottom" wrapText="0"/>
    </xf>
    <xf borderId="1" fillId="7" fontId="4" numFmtId="164" xfId="0" applyAlignment="1" applyBorder="1" applyFont="1" applyNumberFormat="1">
      <alignment horizontal="right" shrinkToFit="0" vertical="bottom" wrapText="0"/>
    </xf>
    <xf borderId="0" fillId="7" fontId="4" numFmtId="164" xfId="0" applyAlignment="1" applyFont="1" applyNumberFormat="1">
      <alignment horizontal="right" shrinkToFit="0" vertical="bottom" wrapText="0"/>
    </xf>
    <xf borderId="0" fillId="7" fontId="4" numFmtId="165" xfId="0" applyAlignment="1" applyFont="1" applyNumberFormat="1">
      <alignment horizontal="center" shrinkToFit="0" wrapText="0"/>
    </xf>
    <xf borderId="0" fillId="7" fontId="13" numFmtId="0" xfId="0" applyAlignment="1" applyFont="1">
      <alignment shrinkToFit="0" vertical="bottom" wrapText="1"/>
    </xf>
    <xf borderId="0" fillId="7" fontId="6" numFmtId="0" xfId="0" applyFont="1"/>
    <xf borderId="0" fillId="7" fontId="4" numFmtId="165" xfId="0" applyAlignment="1" applyFont="1" applyNumberFormat="1">
      <alignment horizontal="center" readingOrder="0" shrinkToFit="0" wrapText="0"/>
    </xf>
    <xf borderId="1" fillId="7" fontId="5" numFmtId="164" xfId="0" applyAlignment="1" applyBorder="1" applyFont="1" applyNumberFormat="1">
      <alignment horizontal="center" shrinkToFit="0" vertical="bottom" wrapText="0"/>
    </xf>
    <xf borderId="0" fillId="7" fontId="4" numFmtId="165" xfId="0" applyAlignment="1" applyFont="1" applyNumberFormat="1">
      <alignment horizontal="center" readingOrder="0" shrinkToFit="0" vertical="bottom" wrapText="0"/>
    </xf>
    <xf borderId="0" fillId="7" fontId="4" numFmtId="0" xfId="0" applyAlignment="1" applyFont="1">
      <alignment horizontal="left" shrinkToFit="0" vertical="bottom" wrapText="0"/>
    </xf>
    <xf borderId="1" fillId="7" fontId="4" numFmtId="0" xfId="0" applyAlignment="1" applyBorder="1" applyFont="1">
      <alignment horizontal="center" shrinkToFit="0" vertical="bottom" wrapText="0"/>
    </xf>
    <xf borderId="0" fillId="7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vertical="bottom"/>
    </xf>
    <xf borderId="0" fillId="0" fontId="14" numFmtId="164" xfId="0" applyFont="1" applyNumberFormat="1"/>
    <xf borderId="0" fillId="0" fontId="6" numFmtId="0" xfId="0" applyAlignment="1" applyFont="1">
      <alignment shrinkToFit="0" wrapText="1"/>
    </xf>
    <xf borderId="1" fillId="0" fontId="7" numFmtId="0" xfId="0" applyBorder="1" applyFont="1"/>
    <xf borderId="0" fillId="0" fontId="15" numFmtId="0" xfId="0" applyFon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1" fillId="0" fontId="15" numFmtId="0" xfId="0" applyBorder="1" applyFont="1"/>
    <xf borderId="0" fillId="0" fontId="5" numFmtId="164" xfId="0" applyAlignment="1" applyFont="1" applyNumberFormat="1">
      <alignment shrinkToFit="0" vertical="bottom" wrapText="0"/>
    </xf>
    <xf borderId="0" fillId="0" fontId="7" numFmtId="164" xfId="0" applyFont="1" applyNumberFormat="1"/>
    <xf borderId="0" fillId="0" fontId="16" numFmtId="0" xfId="0" applyAlignment="1" applyFont="1">
      <alignment vertical="bottom"/>
    </xf>
    <xf borderId="0" fillId="0" fontId="2" numFmtId="167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 vertical="bottom"/>
    </xf>
    <xf borderId="0" fillId="0" fontId="6" numFmtId="167" xfId="0" applyFont="1" applyNumberFormat="1"/>
    <xf borderId="0" fillId="3" fontId="5" numFmtId="165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3" fontId="5" numFmtId="10" xfId="0" applyAlignment="1" applyFont="1" applyNumberFormat="1">
      <alignment horizontal="center" vertical="bottom"/>
    </xf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17" numFmtId="0" xfId="0" applyAlignment="1" applyFont="1">
      <alignment horizontal="right" vertical="bottom"/>
    </xf>
    <xf borderId="0" fillId="0" fontId="6" numFmtId="164" xfId="0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2" fillId="8" fontId="5" numFmtId="165" xfId="0" applyAlignment="1" applyBorder="1" applyFill="1" applyFont="1" applyNumberFormat="1">
      <alignment horizontal="center" vertical="bottom"/>
    </xf>
    <xf borderId="3" fillId="8" fontId="5" numFmtId="0" xfId="0" applyAlignment="1" applyBorder="1" applyFont="1">
      <alignment horizontal="center" readingOrder="0" vertical="bottom"/>
    </xf>
    <xf borderId="3" fillId="8" fontId="5" numFmtId="164" xfId="0" applyAlignment="1" applyBorder="1" applyFont="1" applyNumberFormat="1">
      <alignment horizontal="center" vertical="bottom"/>
    </xf>
    <xf borderId="3" fillId="8" fontId="5" numFmtId="10" xfId="0" applyAlignment="1" applyBorder="1" applyFont="1" applyNumberFormat="1">
      <alignment horizontal="center" vertical="bottom"/>
    </xf>
    <xf borderId="3" fillId="8" fontId="6" numFmtId="167" xfId="0" applyBorder="1" applyFont="1" applyNumberFormat="1"/>
    <xf borderId="4" fillId="8" fontId="7" numFmtId="0" xfId="0" applyBorder="1" applyFont="1"/>
    <xf borderId="0" fillId="0" fontId="18" numFmtId="0" xfId="0" applyFont="1"/>
    <xf borderId="5" fillId="9" fontId="5" numFmtId="165" xfId="0" applyAlignment="1" applyBorder="1" applyFill="1" applyFont="1" applyNumberFormat="1">
      <alignment horizontal="center" vertical="bottom"/>
    </xf>
    <xf borderId="6" fillId="9" fontId="5" numFmtId="0" xfId="0" applyAlignment="1" applyBorder="1" applyFont="1">
      <alignment horizontal="center" vertical="bottom"/>
    </xf>
    <xf borderId="6" fillId="9" fontId="5" numFmtId="164" xfId="0" applyAlignment="1" applyBorder="1" applyFont="1" applyNumberFormat="1">
      <alignment horizontal="center" vertical="bottom"/>
    </xf>
    <xf borderId="6" fillId="9" fontId="5" numFmtId="10" xfId="0" applyAlignment="1" applyBorder="1" applyFont="1" applyNumberFormat="1">
      <alignment horizontal="center" vertical="bottom"/>
    </xf>
    <xf borderId="6" fillId="9" fontId="6" numFmtId="167" xfId="0" applyBorder="1" applyFont="1" applyNumberFormat="1"/>
    <xf borderId="7" fillId="9" fontId="6" numFmtId="0" xfId="0" applyBorder="1" applyFont="1"/>
    <xf borderId="8" fillId="9" fontId="5" numFmtId="165" xfId="0" applyAlignment="1" applyBorder="1" applyFont="1" applyNumberFormat="1">
      <alignment horizontal="center" vertical="bottom"/>
    </xf>
    <xf borderId="9" fillId="9" fontId="5" numFmtId="0" xfId="0" applyAlignment="1" applyBorder="1" applyFont="1">
      <alignment horizontal="center" vertical="bottom"/>
    </xf>
    <xf borderId="9" fillId="9" fontId="5" numFmtId="164" xfId="0" applyAlignment="1" applyBorder="1" applyFont="1" applyNumberFormat="1">
      <alignment horizontal="center" vertical="bottom"/>
    </xf>
    <xf borderId="9" fillId="9" fontId="5" numFmtId="10" xfId="0" applyAlignment="1" applyBorder="1" applyFont="1" applyNumberFormat="1">
      <alignment horizontal="center" vertical="bottom"/>
    </xf>
    <xf borderId="9" fillId="9" fontId="6" numFmtId="167" xfId="0" applyBorder="1" applyFont="1" applyNumberFormat="1"/>
    <xf borderId="10" fillId="9" fontId="6" numFmtId="167" xfId="0" applyBorder="1" applyFont="1" applyNumberFormat="1"/>
    <xf borderId="0" fillId="0" fontId="9" numFmtId="167" xfId="0" applyFont="1" applyNumberFormat="1"/>
    <xf borderId="0" fillId="0" fontId="19" numFmtId="0" xfId="0" applyFont="1"/>
    <xf borderId="2" fillId="4" fontId="5" numFmtId="165" xfId="0" applyAlignment="1" applyBorder="1" applyFont="1" applyNumberForma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5" numFmtId="164" xfId="0" applyAlignment="1" applyBorder="1" applyFont="1" applyNumberFormat="1">
      <alignment horizontal="center" vertical="bottom"/>
    </xf>
    <xf borderId="3" fillId="4" fontId="5" numFmtId="10" xfId="0" applyAlignment="1" applyBorder="1" applyFont="1" applyNumberFormat="1">
      <alignment horizontal="center" vertical="bottom"/>
    </xf>
    <xf borderId="3" fillId="4" fontId="6" numFmtId="167" xfId="0" applyBorder="1" applyFont="1" applyNumberFormat="1"/>
    <xf borderId="4" fillId="4" fontId="6" numFmtId="0" xfId="0" applyBorder="1" applyFont="1"/>
    <xf borderId="2" fillId="10" fontId="5" numFmtId="165" xfId="0" applyAlignment="1" applyBorder="1" applyFill="1" applyFont="1" applyNumberFormat="1">
      <alignment horizontal="center" vertical="bottom"/>
    </xf>
    <xf borderId="3" fillId="10" fontId="5" numFmtId="0" xfId="0" applyAlignment="1" applyBorder="1" applyFont="1">
      <alignment horizontal="center" vertical="bottom"/>
    </xf>
    <xf borderId="3" fillId="10" fontId="5" numFmtId="164" xfId="0" applyAlignment="1" applyBorder="1" applyFont="1" applyNumberFormat="1">
      <alignment horizontal="center" vertical="bottom"/>
    </xf>
    <xf borderId="3" fillId="10" fontId="5" numFmtId="10" xfId="0" applyAlignment="1" applyBorder="1" applyFont="1" applyNumberFormat="1">
      <alignment horizontal="center" vertical="bottom"/>
    </xf>
    <xf borderId="3" fillId="10" fontId="6" numFmtId="167" xfId="0" applyBorder="1" applyFont="1" applyNumberFormat="1"/>
    <xf borderId="4" fillId="10" fontId="6" numFmtId="0" xfId="0" applyBorder="1" applyFont="1"/>
    <xf borderId="3" fillId="8" fontId="5" numFmtId="0" xfId="0" applyAlignment="1" applyBorder="1" applyFont="1">
      <alignment horizontal="center" vertical="bottom"/>
    </xf>
    <xf borderId="4" fillId="8" fontId="7" numFmtId="167" xfId="0" applyBorder="1" applyFont="1" applyNumberFormat="1"/>
    <xf borderId="0" fillId="0" fontId="3" numFmtId="10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2" numFmtId="167" xfId="0" applyFont="1" applyNumberFormat="1"/>
    <xf borderId="11" fillId="0" fontId="5" numFmtId="10" xfId="0" applyAlignment="1" applyBorder="1" applyFont="1" applyNumberFormat="1">
      <alignment horizontal="center" vertical="bottom"/>
    </xf>
    <xf borderId="4" fillId="4" fontId="5" numFmtId="10" xfId="0" applyAlignment="1" applyBorder="1" applyFont="1" applyNumberFormat="1">
      <alignment horizontal="center" vertical="bottom"/>
    </xf>
    <xf borderId="4" fillId="4" fontId="6" numFmtId="167" xfId="0" applyBorder="1" applyFont="1" applyNumberFormat="1"/>
    <xf borderId="2" fillId="9" fontId="5" numFmtId="165" xfId="0" applyAlignment="1" applyBorder="1" applyFont="1" applyNumberFormat="1">
      <alignment horizontal="center" vertical="bottom"/>
    </xf>
    <xf borderId="3" fillId="9" fontId="5" numFmtId="0" xfId="0" applyAlignment="1" applyBorder="1" applyFont="1">
      <alignment horizontal="center" vertical="bottom"/>
    </xf>
    <xf borderId="3" fillId="9" fontId="5" numFmtId="164" xfId="0" applyAlignment="1" applyBorder="1" applyFont="1" applyNumberFormat="1">
      <alignment horizontal="center" vertical="bottom"/>
    </xf>
    <xf borderId="4" fillId="9" fontId="5" numFmtId="10" xfId="0" applyAlignment="1" applyBorder="1" applyFont="1" applyNumberFormat="1">
      <alignment horizontal="center" vertical="bottom"/>
    </xf>
    <xf borderId="3" fillId="9" fontId="6" numFmtId="167" xfId="0" applyBorder="1" applyFont="1" applyNumberFormat="1"/>
    <xf borderId="4" fillId="9" fontId="7" numFmtId="167" xfId="0" applyBorder="1" applyFont="1" applyNumberFormat="1"/>
    <xf borderId="4" fillId="10" fontId="5" numFmtId="10" xfId="0" applyAlignment="1" applyBorder="1" applyFont="1" applyNumberFormat="1">
      <alignment horizontal="center" vertical="bottom"/>
    </xf>
    <xf borderId="4" fillId="10" fontId="6" numFmtId="167" xfId="0" applyBorder="1" applyFont="1" applyNumberFormat="1"/>
    <xf borderId="0" fillId="0" fontId="3" numFmtId="165" xfId="0" applyAlignment="1" applyFont="1" applyNumberFormat="1">
      <alignment horizontal="center" vertical="bottom"/>
    </xf>
    <xf borderId="0" fillId="0" fontId="16" numFmtId="0" xfId="0" applyAlignment="1" applyFont="1">
      <alignment readingOrder="0" vertical="bottom"/>
    </xf>
    <xf borderId="0" fillId="4" fontId="5" numFmtId="165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0" fillId="4" fontId="5" numFmtId="10" xfId="0" applyAlignment="1" applyFont="1" applyNumberFormat="1">
      <alignment horizontal="center" vertical="bottom"/>
    </xf>
    <xf borderId="0" fillId="4" fontId="6" numFmtId="167" xfId="0" applyFont="1" applyNumberFormat="1"/>
    <xf borderId="0" fillId="4" fontId="7" numFmtId="0" xfId="0" applyFont="1"/>
    <xf borderId="0" fillId="4" fontId="7" numFmtId="167" xfId="0" applyFont="1" applyNumberFormat="1"/>
    <xf borderId="0" fillId="9" fontId="5" numFmtId="165" xfId="0" applyAlignment="1" applyFont="1" applyNumberFormat="1">
      <alignment horizontal="center" vertical="bottom"/>
    </xf>
    <xf borderId="0" fillId="9" fontId="5" numFmtId="0" xfId="0" applyAlignment="1" applyFont="1">
      <alignment horizontal="center" vertical="bottom"/>
    </xf>
    <xf borderId="0" fillId="9" fontId="5" numFmtId="164" xfId="0" applyAlignment="1" applyFont="1" applyNumberFormat="1">
      <alignment horizontal="center" vertical="bottom"/>
    </xf>
    <xf borderId="0" fillId="9" fontId="5" numFmtId="10" xfId="0" applyAlignment="1" applyFont="1" applyNumberFormat="1">
      <alignment horizontal="center" vertical="bottom"/>
    </xf>
    <xf borderId="0" fillId="9" fontId="6" numFmtId="167" xfId="0" applyFont="1" applyNumberFormat="1"/>
    <xf borderId="0" fillId="9" fontId="7" numFmtId="0" xfId="0" applyFont="1"/>
    <xf borderId="0" fillId="9" fontId="7" numFmtId="167" xfId="0" applyFont="1" applyNumberFormat="1"/>
    <xf borderId="0" fillId="10" fontId="5" numFmtId="165" xfId="0" applyAlignment="1" applyFont="1" applyNumberFormat="1">
      <alignment horizontal="center" vertical="bottom"/>
    </xf>
    <xf borderId="0" fillId="10" fontId="5" numFmtId="0" xfId="0" applyAlignment="1" applyFont="1">
      <alignment horizontal="center" vertical="bottom"/>
    </xf>
    <xf borderId="0" fillId="10" fontId="5" numFmtId="164" xfId="0" applyAlignment="1" applyFont="1" applyNumberFormat="1">
      <alignment horizontal="center" vertical="bottom"/>
    </xf>
    <xf borderId="0" fillId="10" fontId="5" numFmtId="10" xfId="0" applyAlignment="1" applyFont="1" applyNumberFormat="1">
      <alignment horizontal="center" vertical="bottom"/>
    </xf>
    <xf borderId="0" fillId="10" fontId="6" numFmtId="167" xfId="0" applyFont="1" applyNumberFormat="1"/>
    <xf borderId="0" fillId="10" fontId="7" numFmtId="0" xfId="0" applyFont="1"/>
    <xf borderId="0" fillId="10" fontId="7" numFmtId="167" xfId="0" applyFont="1" applyNumberFormat="1"/>
    <xf borderId="0" fillId="8" fontId="5" numFmtId="165" xfId="0" applyAlignment="1" applyFont="1" applyNumberFormat="1">
      <alignment horizontal="center" vertical="bottom"/>
    </xf>
    <xf borderId="0" fillId="8" fontId="5" numFmtId="0" xfId="0" applyAlignment="1" applyFont="1">
      <alignment horizontal="center" readingOrder="0" vertical="bottom"/>
    </xf>
    <xf borderId="0" fillId="8" fontId="5" numFmtId="164" xfId="0" applyAlignment="1" applyFont="1" applyNumberFormat="1">
      <alignment horizontal="center" vertical="bottom"/>
    </xf>
    <xf borderId="0" fillId="8" fontId="5" numFmtId="10" xfId="0" applyAlignment="1" applyFont="1" applyNumberFormat="1">
      <alignment horizontal="center" vertical="bottom"/>
    </xf>
    <xf borderId="0" fillId="8" fontId="6" numFmtId="167" xfId="0" applyFont="1" applyNumberFormat="1"/>
    <xf borderId="0" fillId="8" fontId="7" numFmtId="0" xfId="0" applyFont="1"/>
    <xf borderId="0" fillId="8" fontId="5" numFmtId="0" xfId="0" applyAlignment="1" applyFont="1">
      <alignment horizontal="center" vertical="bottom"/>
    </xf>
    <xf borderId="0" fillId="8" fontId="7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13"/>
    <col customWidth="1" min="2" max="2" width="32.75"/>
    <col customWidth="1" min="3" max="3" width="20.38"/>
    <col customWidth="1" min="4" max="5" width="14.0"/>
    <col customWidth="1" min="6" max="6" width="13.38"/>
    <col customWidth="1" min="7" max="7" width="15.13"/>
    <col customWidth="1" min="8" max="8" width="14.88"/>
    <col customWidth="1" min="9" max="9" width="16.13"/>
    <col customWidth="1" min="18" max="18" width="51.63"/>
    <col customWidth="1" min="22" max="22" width="14.75"/>
    <col customWidth="1" min="23" max="23" width="14.63"/>
    <col customWidth="1" min="25" max="25" width="51.63"/>
    <col customWidth="1" min="30" max="30" width="14.75"/>
    <col customWidth="1" min="31" max="31" width="14.63"/>
    <col customWidth="1" min="33" max="33" width="51.63"/>
    <col customWidth="1" min="34" max="35" width="6.5"/>
    <col customWidth="1" min="36" max="36" width="20.0"/>
    <col customWidth="1" min="37" max="38" width="16.13"/>
    <col customWidth="1" min="39" max="39" width="41.5"/>
    <col customWidth="1" min="40" max="41" width="16.13"/>
    <col customWidth="1" min="42" max="42" width="15.5"/>
    <col customWidth="1" min="44" max="44" width="18.5"/>
    <col customWidth="1" min="45" max="45" width="15.75"/>
    <col customWidth="1" min="46" max="46" width="61.25"/>
  </cols>
  <sheetData>
    <row r="1" ht="22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6</v>
      </c>
      <c r="O1" s="5" t="s">
        <v>13</v>
      </c>
      <c r="P1" s="5" t="s">
        <v>14</v>
      </c>
      <c r="Q1" s="5" t="s">
        <v>9</v>
      </c>
      <c r="R1" s="5" t="s">
        <v>10</v>
      </c>
      <c r="S1" s="6" t="s">
        <v>15</v>
      </c>
      <c r="T1" s="5" t="s">
        <v>16</v>
      </c>
      <c r="U1" s="5" t="s">
        <v>6</v>
      </c>
      <c r="V1" s="5" t="s">
        <v>13</v>
      </c>
      <c r="W1" s="5" t="s">
        <v>14</v>
      </c>
      <c r="X1" s="5" t="s">
        <v>9</v>
      </c>
      <c r="Y1" s="7" t="s">
        <v>10</v>
      </c>
      <c r="Z1" s="8"/>
      <c r="AA1" s="9" t="s">
        <v>17</v>
      </c>
      <c r="AB1" s="10" t="s">
        <v>18</v>
      </c>
      <c r="AC1" s="5" t="s">
        <v>6</v>
      </c>
      <c r="AD1" s="5" t="s">
        <v>13</v>
      </c>
      <c r="AE1" s="5" t="s">
        <v>14</v>
      </c>
      <c r="AF1" s="5" t="s">
        <v>9</v>
      </c>
      <c r="AG1" s="7" t="s">
        <v>10</v>
      </c>
      <c r="AH1" s="11"/>
      <c r="AI1" s="11"/>
      <c r="AJ1" s="9" t="s">
        <v>19</v>
      </c>
      <c r="AK1" s="5" t="s">
        <v>6</v>
      </c>
      <c r="AL1" s="5" t="s">
        <v>9</v>
      </c>
      <c r="AM1" s="7" t="s">
        <v>10</v>
      </c>
      <c r="AN1" s="11"/>
      <c r="AO1" s="12" t="s">
        <v>20</v>
      </c>
      <c r="AP1" s="11" t="s">
        <v>21</v>
      </c>
      <c r="AQ1" s="11" t="s">
        <v>22</v>
      </c>
      <c r="AR1" s="11" t="s">
        <v>23</v>
      </c>
      <c r="AS1" s="11" t="s">
        <v>24</v>
      </c>
      <c r="AT1" s="11" t="s">
        <v>25</v>
      </c>
      <c r="AU1" s="11"/>
    </row>
    <row r="2" ht="15.75" customHeight="1">
      <c r="A2" s="13" t="s">
        <v>26</v>
      </c>
      <c r="B2" s="14"/>
      <c r="C2" s="15"/>
      <c r="D2" s="16"/>
      <c r="E2" s="17"/>
      <c r="F2" s="15"/>
      <c r="G2" s="18"/>
      <c r="H2" s="18"/>
      <c r="I2" s="18"/>
      <c r="J2" s="14"/>
      <c r="K2" s="14"/>
      <c r="L2" s="17"/>
      <c r="M2" s="15"/>
      <c r="N2" s="19"/>
      <c r="O2" s="18"/>
      <c r="P2" s="18"/>
      <c r="Q2" s="14"/>
      <c r="R2" s="20"/>
      <c r="S2" s="21"/>
      <c r="T2" s="22"/>
      <c r="U2" s="19"/>
      <c r="V2" s="19"/>
      <c r="W2" s="19"/>
      <c r="X2" s="14"/>
      <c r="Y2" s="23"/>
      <c r="AA2" s="21"/>
      <c r="AB2" s="22"/>
      <c r="AC2" s="24"/>
      <c r="AD2" s="24"/>
      <c r="AE2" s="24"/>
      <c r="AF2" s="14"/>
      <c r="AG2" s="23"/>
      <c r="AH2" s="25"/>
      <c r="AI2" s="25"/>
      <c r="AJ2" s="26"/>
      <c r="AK2" s="25"/>
      <c r="AL2" s="14"/>
      <c r="AM2" s="27"/>
      <c r="AN2" s="25"/>
      <c r="AO2" s="26"/>
      <c r="AP2" s="25"/>
      <c r="AQ2" s="25"/>
      <c r="AR2" s="25"/>
      <c r="AS2" s="25"/>
      <c r="AT2" s="27"/>
    </row>
    <row r="3" ht="15.75" customHeight="1">
      <c r="A3" s="18">
        <v>44825.0</v>
      </c>
      <c r="B3" s="14" t="s">
        <v>27</v>
      </c>
      <c r="C3" s="15">
        <v>100000.0</v>
      </c>
      <c r="D3" s="16">
        <v>0.0775</v>
      </c>
      <c r="E3" s="17">
        <v>3875.0</v>
      </c>
      <c r="F3" s="15">
        <v>3875.0</v>
      </c>
      <c r="G3" s="18">
        <v>44841.0</v>
      </c>
      <c r="H3" s="18">
        <v>44827.0</v>
      </c>
      <c r="I3" s="18">
        <v>45011.0</v>
      </c>
      <c r="J3" s="14" t="s">
        <v>28</v>
      </c>
      <c r="K3" s="14"/>
      <c r="L3" s="17">
        <v>3928.08</v>
      </c>
      <c r="M3" s="15">
        <v>3928.08</v>
      </c>
      <c r="N3" s="19">
        <v>45021.0</v>
      </c>
      <c r="O3" s="18">
        <v>45012.0</v>
      </c>
      <c r="P3" s="18">
        <v>45196.0</v>
      </c>
      <c r="Q3" s="14" t="s">
        <v>29</v>
      </c>
      <c r="R3" s="20"/>
      <c r="S3" s="21">
        <v>3864.38</v>
      </c>
      <c r="T3" s="22">
        <v>3864.38</v>
      </c>
      <c r="U3" s="19">
        <v>45205.0</v>
      </c>
      <c r="V3" s="19">
        <v>45197.0</v>
      </c>
      <c r="W3" s="19">
        <v>45378.0</v>
      </c>
      <c r="X3" s="14" t="s">
        <v>29</v>
      </c>
      <c r="Y3" s="23"/>
      <c r="AA3" s="21">
        <f>(C3*D3)*((AE3-AD3+1)/365)</f>
        <v>3906.849315</v>
      </c>
      <c r="AB3" s="22">
        <f t="shared" ref="AB3:AB19" si="1">AA3</f>
        <v>3906.849315</v>
      </c>
      <c r="AC3" s="24">
        <v>45390.0</v>
      </c>
      <c r="AD3" s="24">
        <v>45379.0</v>
      </c>
      <c r="AE3" s="24">
        <v>45562.0</v>
      </c>
      <c r="AF3" s="14" t="s">
        <v>29</v>
      </c>
      <c r="AG3" s="23"/>
      <c r="AH3" s="25"/>
      <c r="AI3" s="25"/>
      <c r="AJ3" s="28">
        <f t="shared" ref="AJ3:AJ19" si="2">C3</f>
        <v>100000</v>
      </c>
      <c r="AK3" s="24">
        <v>45565.0</v>
      </c>
      <c r="AL3" s="14" t="s">
        <v>29</v>
      </c>
      <c r="AM3" s="27"/>
      <c r="AN3" s="25"/>
      <c r="AO3" s="26" t="s">
        <v>30</v>
      </c>
      <c r="AP3" s="25"/>
      <c r="AQ3" s="25" t="s">
        <v>31</v>
      </c>
      <c r="AR3" s="25">
        <v>7.58382771E8</v>
      </c>
      <c r="AS3" s="25">
        <v>2.1000021E7</v>
      </c>
      <c r="AT3" s="27" t="s">
        <v>32</v>
      </c>
    </row>
    <row r="4" ht="15.75" customHeight="1">
      <c r="A4" s="29">
        <v>44825.0</v>
      </c>
      <c r="B4" s="30" t="s">
        <v>33</v>
      </c>
      <c r="C4" s="31">
        <v>150000.0</v>
      </c>
      <c r="D4" s="32">
        <v>0.0775</v>
      </c>
      <c r="E4" s="33">
        <v>5812.5</v>
      </c>
      <c r="F4" s="31">
        <v>5812.5</v>
      </c>
      <c r="G4" s="29">
        <v>44841.0</v>
      </c>
      <c r="H4" s="29">
        <v>44827.0</v>
      </c>
      <c r="I4" s="29">
        <v>45011.0</v>
      </c>
      <c r="J4" s="30" t="s">
        <v>28</v>
      </c>
      <c r="K4" s="30"/>
      <c r="L4" s="33">
        <v>5892.12</v>
      </c>
      <c r="M4" s="31">
        <v>5892.12</v>
      </c>
      <c r="N4" s="34">
        <v>45021.0</v>
      </c>
      <c r="O4" s="29">
        <v>45012.0</v>
      </c>
      <c r="P4" s="29">
        <v>45196.0</v>
      </c>
      <c r="Q4" s="30" t="s">
        <v>29</v>
      </c>
      <c r="R4" s="35" t="s">
        <v>34</v>
      </c>
      <c r="S4" s="36"/>
      <c r="T4" s="37"/>
      <c r="U4" s="38"/>
      <c r="V4" s="34"/>
      <c r="W4" s="34"/>
      <c r="X4" s="30"/>
      <c r="Y4" s="35"/>
      <c r="Z4" s="39"/>
      <c r="AA4" s="36"/>
      <c r="AB4" s="37" t="str">
        <f t="shared" si="1"/>
        <v/>
      </c>
      <c r="AC4" s="38"/>
      <c r="AD4" s="34"/>
      <c r="AE4" s="34"/>
      <c r="AF4" s="30"/>
      <c r="AG4" s="35"/>
      <c r="AH4" s="40"/>
      <c r="AI4" s="40"/>
      <c r="AJ4" s="41">
        <f t="shared" si="2"/>
        <v>150000</v>
      </c>
      <c r="AK4" s="42">
        <v>45205.0</v>
      </c>
      <c r="AL4" s="43" t="s">
        <v>29</v>
      </c>
      <c r="AM4" s="35" t="s">
        <v>34</v>
      </c>
      <c r="AN4" s="40"/>
      <c r="AO4" s="44" t="s">
        <v>35</v>
      </c>
      <c r="AP4" s="40"/>
      <c r="AQ4" s="40" t="s">
        <v>31</v>
      </c>
      <c r="AR4" s="40">
        <v>5.008141375E9</v>
      </c>
      <c r="AS4" s="40">
        <v>2.1213606E7</v>
      </c>
      <c r="AT4" s="45" t="s">
        <v>36</v>
      </c>
      <c r="AU4" s="39"/>
    </row>
    <row r="5" ht="15.75" customHeight="1">
      <c r="A5" s="18">
        <v>44825.0</v>
      </c>
      <c r="B5" s="14" t="s">
        <v>37</v>
      </c>
      <c r="C5" s="15">
        <v>50000.0</v>
      </c>
      <c r="D5" s="16">
        <v>0.0775</v>
      </c>
      <c r="E5" s="17">
        <v>1937.5</v>
      </c>
      <c r="F5" s="15">
        <v>1937.5</v>
      </c>
      <c r="G5" s="18">
        <v>44841.0</v>
      </c>
      <c r="H5" s="18">
        <v>44827.0</v>
      </c>
      <c r="I5" s="18">
        <v>45011.0</v>
      </c>
      <c r="J5" s="14" t="s">
        <v>28</v>
      </c>
      <c r="K5" s="14"/>
      <c r="L5" s="17">
        <v>1964.04</v>
      </c>
      <c r="M5" s="15">
        <v>1964.04</v>
      </c>
      <c r="N5" s="19">
        <v>45021.0</v>
      </c>
      <c r="O5" s="18">
        <v>45012.0</v>
      </c>
      <c r="P5" s="18">
        <v>45196.0</v>
      </c>
      <c r="Q5" s="14" t="s">
        <v>29</v>
      </c>
      <c r="R5" s="20"/>
      <c r="S5" s="21">
        <v>1932.19</v>
      </c>
      <c r="T5" s="22">
        <v>1932.19</v>
      </c>
      <c r="U5" s="19">
        <v>45205.0</v>
      </c>
      <c r="V5" s="19">
        <v>45197.0</v>
      </c>
      <c r="W5" s="19">
        <v>45378.0</v>
      </c>
      <c r="X5" s="14" t="s">
        <v>29</v>
      </c>
      <c r="Y5" s="23"/>
      <c r="AA5" s="21">
        <f t="shared" ref="AA5:AA19" si="3">(C5*D5)*((AE5-AD5+1)/365)</f>
        <v>1953.424658</v>
      </c>
      <c r="AB5" s="22">
        <f t="shared" si="1"/>
        <v>1953.424658</v>
      </c>
      <c r="AC5" s="24">
        <v>45390.0</v>
      </c>
      <c r="AD5" s="24">
        <v>45379.0</v>
      </c>
      <c r="AE5" s="24">
        <v>45562.0</v>
      </c>
      <c r="AF5" s="14" t="s">
        <v>29</v>
      </c>
      <c r="AG5" s="23"/>
      <c r="AH5" s="25"/>
      <c r="AI5" s="25"/>
      <c r="AJ5" s="28">
        <f t="shared" si="2"/>
        <v>50000</v>
      </c>
      <c r="AK5" s="24">
        <v>45568.0</v>
      </c>
      <c r="AL5" s="14" t="s">
        <v>29</v>
      </c>
      <c r="AM5" s="27"/>
      <c r="AN5" s="25"/>
      <c r="AO5" s="26" t="s">
        <v>38</v>
      </c>
      <c r="AP5" s="25"/>
      <c r="AQ5" s="25" t="s">
        <v>31</v>
      </c>
      <c r="AR5" s="25">
        <v>2.37040551696E11</v>
      </c>
      <c r="AS5" s="25">
        <v>5.3000196E7</v>
      </c>
      <c r="AT5" s="27" t="s">
        <v>39</v>
      </c>
    </row>
    <row r="6" ht="15.75" customHeight="1">
      <c r="A6" s="18">
        <v>44825.0</v>
      </c>
      <c r="B6" s="14" t="s">
        <v>40</v>
      </c>
      <c r="C6" s="15">
        <v>30000.0</v>
      </c>
      <c r="D6" s="16">
        <v>0.0775</v>
      </c>
      <c r="E6" s="17">
        <v>1162.5</v>
      </c>
      <c r="F6" s="15">
        <v>1162.5</v>
      </c>
      <c r="G6" s="18">
        <v>44841.0</v>
      </c>
      <c r="H6" s="18">
        <v>44827.0</v>
      </c>
      <c r="I6" s="18">
        <v>45011.0</v>
      </c>
      <c r="J6" s="14" t="s">
        <v>28</v>
      </c>
      <c r="K6" s="14"/>
      <c r="L6" s="17">
        <v>1178.42</v>
      </c>
      <c r="M6" s="15">
        <v>1178.42</v>
      </c>
      <c r="N6" s="19">
        <v>45021.0</v>
      </c>
      <c r="O6" s="18">
        <v>45012.0</v>
      </c>
      <c r="P6" s="18">
        <v>45196.0</v>
      </c>
      <c r="Q6" s="14" t="s">
        <v>29</v>
      </c>
      <c r="R6" s="20"/>
      <c r="S6" s="21">
        <v>1159.32</v>
      </c>
      <c r="T6" s="22">
        <v>1159.32</v>
      </c>
      <c r="U6" s="19">
        <v>45205.0</v>
      </c>
      <c r="V6" s="19">
        <v>45197.0</v>
      </c>
      <c r="W6" s="19">
        <v>45378.0</v>
      </c>
      <c r="X6" s="14" t="s">
        <v>29</v>
      </c>
      <c r="Y6" s="23"/>
      <c r="AA6" s="21">
        <f t="shared" si="3"/>
        <v>1172.054795</v>
      </c>
      <c r="AB6" s="22">
        <f t="shared" si="1"/>
        <v>1172.054795</v>
      </c>
      <c r="AC6" s="24">
        <v>45390.0</v>
      </c>
      <c r="AD6" s="24">
        <v>45379.0</v>
      </c>
      <c r="AE6" s="24">
        <v>45562.0</v>
      </c>
      <c r="AF6" s="14" t="s">
        <v>29</v>
      </c>
      <c r="AG6" s="23"/>
      <c r="AH6" s="25"/>
      <c r="AI6" s="25"/>
      <c r="AJ6" s="28">
        <f t="shared" si="2"/>
        <v>30000</v>
      </c>
      <c r="AK6" s="24">
        <v>45565.0</v>
      </c>
      <c r="AL6" s="14" t="s">
        <v>29</v>
      </c>
      <c r="AM6" s="27"/>
      <c r="AN6" s="25"/>
      <c r="AO6" s="26" t="s">
        <v>41</v>
      </c>
      <c r="AP6" s="46"/>
      <c r="AQ6" s="25" t="s">
        <v>31</v>
      </c>
      <c r="AR6" s="25">
        <v>4.00736166E8</v>
      </c>
      <c r="AS6" s="25">
        <v>2.1000021E7</v>
      </c>
      <c r="AT6" s="47" t="s">
        <v>42</v>
      </c>
    </row>
    <row r="7" ht="34.5" customHeight="1">
      <c r="A7" s="48">
        <v>44825.0</v>
      </c>
      <c r="B7" s="49" t="s">
        <v>43</v>
      </c>
      <c r="C7" s="50">
        <v>120000.0</v>
      </c>
      <c r="D7" s="51">
        <v>0.0775</v>
      </c>
      <c r="E7" s="52">
        <v>4650.0</v>
      </c>
      <c r="F7" s="50">
        <v>4650.0</v>
      </c>
      <c r="G7" s="48">
        <v>44841.0</v>
      </c>
      <c r="H7" s="48">
        <v>44827.0</v>
      </c>
      <c r="I7" s="48">
        <v>45011.0</v>
      </c>
      <c r="J7" s="49" t="s">
        <v>28</v>
      </c>
      <c r="K7" s="49"/>
      <c r="L7" s="52">
        <v>4713.7</v>
      </c>
      <c r="M7" s="50">
        <v>4713.7</v>
      </c>
      <c r="N7" s="53">
        <v>45021.0</v>
      </c>
      <c r="O7" s="48">
        <v>45012.0</v>
      </c>
      <c r="P7" s="48">
        <v>45196.0</v>
      </c>
      <c r="Q7" s="49" t="s">
        <v>29</v>
      </c>
      <c r="R7" s="54"/>
      <c r="S7" s="55">
        <v>4637.26</v>
      </c>
      <c r="T7" s="56">
        <v>4637.26</v>
      </c>
      <c r="U7" s="53">
        <v>45205.0</v>
      </c>
      <c r="V7" s="53">
        <v>45197.0</v>
      </c>
      <c r="W7" s="53">
        <v>45378.0</v>
      </c>
      <c r="X7" s="49" t="s">
        <v>29</v>
      </c>
      <c r="Y7" s="54"/>
      <c r="Z7" s="57"/>
      <c r="AA7" s="55">
        <f t="shared" si="3"/>
        <v>4688.219178</v>
      </c>
      <c r="AB7" s="56">
        <f t="shared" si="1"/>
        <v>4688.219178</v>
      </c>
      <c r="AC7" s="58">
        <v>45390.0</v>
      </c>
      <c r="AD7" s="58">
        <v>45379.0</v>
      </c>
      <c r="AE7" s="58">
        <v>45562.0</v>
      </c>
      <c r="AF7" s="49" t="s">
        <v>29</v>
      </c>
      <c r="AG7" s="59" t="s">
        <v>44</v>
      </c>
      <c r="AH7" s="60"/>
      <c r="AI7" s="60"/>
      <c r="AJ7" s="61">
        <f t="shared" si="2"/>
        <v>120000</v>
      </c>
      <c r="AK7" s="62">
        <v>45573.0</v>
      </c>
      <c r="AL7" s="63" t="s">
        <v>29</v>
      </c>
      <c r="AM7" s="64"/>
      <c r="AN7" s="60"/>
      <c r="AO7" s="65" t="s">
        <v>45</v>
      </c>
      <c r="AP7" s="60"/>
      <c r="AQ7" s="60" t="s">
        <v>31</v>
      </c>
      <c r="AR7" s="60">
        <v>6.795033275E9</v>
      </c>
      <c r="AS7" s="60">
        <v>2.1000089E7</v>
      </c>
      <c r="AT7" s="64" t="s">
        <v>46</v>
      </c>
      <c r="AU7" s="57"/>
    </row>
    <row r="8" ht="27.75" customHeight="1">
      <c r="A8" s="66">
        <v>44825.0</v>
      </c>
      <c r="B8" s="67" t="s">
        <v>47</v>
      </c>
      <c r="C8" s="68">
        <v>20000.0</v>
      </c>
      <c r="D8" s="69">
        <v>0.0775</v>
      </c>
      <c r="E8" s="70">
        <v>775.0</v>
      </c>
      <c r="F8" s="68">
        <v>775.0</v>
      </c>
      <c r="G8" s="66">
        <v>44841.0</v>
      </c>
      <c r="H8" s="66">
        <v>44827.0</v>
      </c>
      <c r="I8" s="66">
        <v>45011.0</v>
      </c>
      <c r="J8" s="67" t="s">
        <v>28</v>
      </c>
      <c r="K8" s="67"/>
      <c r="L8" s="70">
        <v>785.62</v>
      </c>
      <c r="M8" s="68">
        <v>785.62</v>
      </c>
      <c r="N8" s="71">
        <v>45021.0</v>
      </c>
      <c r="O8" s="66">
        <v>45012.0</v>
      </c>
      <c r="P8" s="66">
        <v>45196.0</v>
      </c>
      <c r="Q8" s="67" t="s">
        <v>29</v>
      </c>
      <c r="R8" s="72"/>
      <c r="S8" s="73">
        <v>772.88</v>
      </c>
      <c r="T8" s="74">
        <v>772.88</v>
      </c>
      <c r="U8" s="71">
        <v>45205.0</v>
      </c>
      <c r="V8" s="71">
        <v>45197.0</v>
      </c>
      <c r="W8" s="71">
        <v>45378.0</v>
      </c>
      <c r="X8" s="67" t="s">
        <v>29</v>
      </c>
      <c r="Y8" s="72"/>
      <c r="Z8" s="75"/>
      <c r="AA8" s="73">
        <f t="shared" si="3"/>
        <v>781.369863</v>
      </c>
      <c r="AB8" s="74">
        <f t="shared" si="1"/>
        <v>781.369863</v>
      </c>
      <c r="AC8" s="76">
        <v>45390.0</v>
      </c>
      <c r="AD8" s="76">
        <v>45379.0</v>
      </c>
      <c r="AE8" s="76">
        <v>45562.0</v>
      </c>
      <c r="AF8" s="67" t="s">
        <v>29</v>
      </c>
      <c r="AG8" s="77" t="s">
        <v>48</v>
      </c>
      <c r="AH8" s="78"/>
      <c r="AI8" s="78"/>
      <c r="AJ8" s="79">
        <f t="shared" si="2"/>
        <v>20000</v>
      </c>
      <c r="AK8" s="80">
        <v>45568.0</v>
      </c>
      <c r="AL8" s="81" t="s">
        <v>29</v>
      </c>
      <c r="AM8" s="82"/>
      <c r="AN8" s="78"/>
      <c r="AO8" s="83" t="s">
        <v>49</v>
      </c>
      <c r="AP8" s="78"/>
      <c r="AQ8" s="78" t="s">
        <v>31</v>
      </c>
      <c r="AR8" s="78">
        <v>6.4058514E7</v>
      </c>
      <c r="AS8" s="78">
        <v>2.200002E7</v>
      </c>
      <c r="AT8" s="84" t="s">
        <v>50</v>
      </c>
      <c r="AU8" s="75"/>
    </row>
    <row r="9" ht="15.75" customHeight="1">
      <c r="A9" s="18">
        <v>44825.0</v>
      </c>
      <c r="B9" s="14" t="s">
        <v>51</v>
      </c>
      <c r="C9" s="15">
        <v>200000.0</v>
      </c>
      <c r="D9" s="16">
        <v>0.08</v>
      </c>
      <c r="E9" s="17">
        <v>8000.0</v>
      </c>
      <c r="F9" s="15">
        <v>8000.0</v>
      </c>
      <c r="G9" s="18">
        <v>44841.0</v>
      </c>
      <c r="H9" s="18">
        <v>44827.0</v>
      </c>
      <c r="I9" s="18">
        <v>45011.0</v>
      </c>
      <c r="J9" s="14" t="s">
        <v>28</v>
      </c>
      <c r="K9" s="14"/>
      <c r="L9" s="17">
        <v>8109.59</v>
      </c>
      <c r="M9" s="15">
        <v>8109.59</v>
      </c>
      <c r="N9" s="19">
        <v>45021.0</v>
      </c>
      <c r="O9" s="18">
        <v>45012.0</v>
      </c>
      <c r="P9" s="18">
        <v>45196.0</v>
      </c>
      <c r="Q9" s="14" t="s">
        <v>29</v>
      </c>
      <c r="R9" s="20"/>
      <c r="S9" s="21">
        <v>7978.08</v>
      </c>
      <c r="T9" s="22">
        <v>7978.08</v>
      </c>
      <c r="U9" s="19">
        <v>45205.0</v>
      </c>
      <c r="V9" s="19">
        <v>45197.0</v>
      </c>
      <c r="W9" s="19">
        <v>45378.0</v>
      </c>
      <c r="X9" s="14" t="s">
        <v>29</v>
      </c>
      <c r="Y9" s="23"/>
      <c r="AA9" s="21">
        <f t="shared" si="3"/>
        <v>8065.753425</v>
      </c>
      <c r="AB9" s="22">
        <f t="shared" si="1"/>
        <v>8065.753425</v>
      </c>
      <c r="AC9" s="24">
        <v>45390.0</v>
      </c>
      <c r="AD9" s="24">
        <v>45379.0</v>
      </c>
      <c r="AE9" s="24">
        <v>45562.0</v>
      </c>
      <c r="AF9" s="14" t="s">
        <v>29</v>
      </c>
      <c r="AG9" s="23"/>
      <c r="AH9" s="25"/>
      <c r="AI9" s="25"/>
      <c r="AJ9" s="28">
        <f t="shared" si="2"/>
        <v>200000</v>
      </c>
      <c r="AK9" s="24">
        <v>45568.0</v>
      </c>
      <c r="AL9" s="14" t="s">
        <v>29</v>
      </c>
      <c r="AM9" s="27"/>
      <c r="AN9" s="25"/>
      <c r="AO9" s="26"/>
      <c r="AP9" s="25" t="s">
        <v>52</v>
      </c>
      <c r="AQ9" s="25" t="s">
        <v>31</v>
      </c>
      <c r="AR9" s="25">
        <v>3.751712325E9</v>
      </c>
      <c r="AS9" s="25">
        <v>2.1000021E7</v>
      </c>
      <c r="AT9" s="27" t="s">
        <v>53</v>
      </c>
    </row>
    <row r="10" ht="15.75" customHeight="1">
      <c r="A10" s="18">
        <v>44826.0</v>
      </c>
      <c r="B10" s="14" t="s">
        <v>54</v>
      </c>
      <c r="C10" s="15">
        <v>50000.0</v>
      </c>
      <c r="D10" s="16">
        <v>0.0775</v>
      </c>
      <c r="E10" s="17">
        <v>1937.5</v>
      </c>
      <c r="F10" s="15">
        <v>1937.5</v>
      </c>
      <c r="G10" s="18">
        <v>44841.0</v>
      </c>
      <c r="H10" s="18">
        <v>44827.0</v>
      </c>
      <c r="I10" s="18">
        <v>45011.0</v>
      </c>
      <c r="J10" s="14" t="s">
        <v>28</v>
      </c>
      <c r="K10" s="14"/>
      <c r="L10" s="17">
        <v>1964.04</v>
      </c>
      <c r="M10" s="15">
        <v>1964.04</v>
      </c>
      <c r="N10" s="19">
        <v>45021.0</v>
      </c>
      <c r="O10" s="18">
        <v>45012.0</v>
      </c>
      <c r="P10" s="18">
        <v>45196.0</v>
      </c>
      <c r="Q10" s="14" t="s">
        <v>29</v>
      </c>
      <c r="R10" s="20"/>
      <c r="S10" s="21">
        <v>1932.19</v>
      </c>
      <c r="T10" s="22">
        <v>1932.19</v>
      </c>
      <c r="U10" s="19">
        <v>45205.0</v>
      </c>
      <c r="V10" s="19">
        <v>45197.0</v>
      </c>
      <c r="W10" s="19">
        <v>45378.0</v>
      </c>
      <c r="X10" s="14" t="s">
        <v>29</v>
      </c>
      <c r="Y10" s="23"/>
      <c r="AA10" s="21">
        <f t="shared" si="3"/>
        <v>1953.424658</v>
      </c>
      <c r="AB10" s="22">
        <f t="shared" si="1"/>
        <v>1953.424658</v>
      </c>
      <c r="AC10" s="24">
        <v>45390.0</v>
      </c>
      <c r="AD10" s="24">
        <v>45379.0</v>
      </c>
      <c r="AE10" s="24">
        <v>45562.0</v>
      </c>
      <c r="AF10" s="14" t="s">
        <v>29</v>
      </c>
      <c r="AG10" s="23"/>
      <c r="AH10" s="25"/>
      <c r="AI10" s="25"/>
      <c r="AJ10" s="28">
        <f t="shared" si="2"/>
        <v>50000</v>
      </c>
      <c r="AK10" s="24">
        <v>45568.0</v>
      </c>
      <c r="AL10" s="14" t="s">
        <v>29</v>
      </c>
      <c r="AM10" s="27"/>
      <c r="AN10" s="25"/>
      <c r="AO10" s="26" t="s">
        <v>55</v>
      </c>
      <c r="AP10" s="25"/>
      <c r="AQ10" s="25" t="s">
        <v>31</v>
      </c>
      <c r="AR10" s="25">
        <v>7.5297815E8</v>
      </c>
      <c r="AS10" s="25">
        <v>2.1100361E7</v>
      </c>
      <c r="AT10" s="27" t="s">
        <v>56</v>
      </c>
    </row>
    <row r="11" ht="15.75" customHeight="1">
      <c r="A11" s="18">
        <v>44826.0</v>
      </c>
      <c r="B11" s="14" t="s">
        <v>57</v>
      </c>
      <c r="C11" s="15">
        <v>30000.0</v>
      </c>
      <c r="D11" s="16">
        <v>0.0775</v>
      </c>
      <c r="E11" s="17">
        <v>1162.5</v>
      </c>
      <c r="F11" s="15">
        <v>1162.5</v>
      </c>
      <c r="G11" s="18">
        <v>44841.0</v>
      </c>
      <c r="H11" s="18">
        <v>44827.0</v>
      </c>
      <c r="I11" s="18">
        <v>45011.0</v>
      </c>
      <c r="J11" s="14" t="s">
        <v>28</v>
      </c>
      <c r="K11" s="14"/>
      <c r="L11" s="17">
        <v>1178.42</v>
      </c>
      <c r="M11" s="15">
        <v>1178.42</v>
      </c>
      <c r="N11" s="19">
        <v>45021.0</v>
      </c>
      <c r="O11" s="18">
        <v>45012.0</v>
      </c>
      <c r="P11" s="18">
        <v>45196.0</v>
      </c>
      <c r="Q11" s="14" t="s">
        <v>29</v>
      </c>
      <c r="R11" s="20"/>
      <c r="S11" s="21">
        <v>1159.32</v>
      </c>
      <c r="T11" s="22">
        <v>1159.32</v>
      </c>
      <c r="U11" s="19">
        <v>45205.0</v>
      </c>
      <c r="V11" s="19">
        <v>45197.0</v>
      </c>
      <c r="W11" s="19">
        <v>45378.0</v>
      </c>
      <c r="X11" s="14" t="s">
        <v>29</v>
      </c>
      <c r="Y11" s="23"/>
      <c r="AA11" s="21">
        <f t="shared" si="3"/>
        <v>1172.054795</v>
      </c>
      <c r="AB11" s="22">
        <f t="shared" si="1"/>
        <v>1172.054795</v>
      </c>
      <c r="AC11" s="24">
        <v>45390.0</v>
      </c>
      <c r="AD11" s="24">
        <v>45379.0</v>
      </c>
      <c r="AE11" s="24">
        <v>45562.0</v>
      </c>
      <c r="AF11" s="14" t="s">
        <v>29</v>
      </c>
      <c r="AG11" s="23"/>
      <c r="AH11" s="25"/>
      <c r="AI11" s="25"/>
      <c r="AJ11" s="28">
        <f t="shared" si="2"/>
        <v>30000</v>
      </c>
      <c r="AK11" s="24">
        <v>45568.0</v>
      </c>
      <c r="AL11" s="14" t="s">
        <v>29</v>
      </c>
      <c r="AM11" s="27"/>
      <c r="AN11" s="25"/>
      <c r="AO11" s="26" t="s">
        <v>58</v>
      </c>
      <c r="AP11" s="25"/>
      <c r="AQ11" s="25" t="s">
        <v>31</v>
      </c>
      <c r="AR11" s="25">
        <v>7.56066228E8</v>
      </c>
      <c r="AS11" s="25">
        <v>2.1000021E7</v>
      </c>
      <c r="AT11" s="27" t="s">
        <v>59</v>
      </c>
    </row>
    <row r="12" ht="45.75" customHeight="1">
      <c r="A12" s="85">
        <v>44826.0</v>
      </c>
      <c r="B12" s="86" t="s">
        <v>60</v>
      </c>
      <c r="C12" s="87">
        <v>60000.0</v>
      </c>
      <c r="D12" s="88">
        <v>0.0775</v>
      </c>
      <c r="E12" s="89">
        <v>2325.0</v>
      </c>
      <c r="F12" s="87">
        <v>2325.0</v>
      </c>
      <c r="G12" s="85">
        <v>44841.0</v>
      </c>
      <c r="H12" s="85">
        <v>44827.0</v>
      </c>
      <c r="I12" s="85">
        <v>45011.0</v>
      </c>
      <c r="J12" s="86" t="s">
        <v>28</v>
      </c>
      <c r="K12" s="86"/>
      <c r="L12" s="89">
        <v>2356.85</v>
      </c>
      <c r="M12" s="87">
        <v>2356.85</v>
      </c>
      <c r="N12" s="90">
        <v>45021.0</v>
      </c>
      <c r="O12" s="85">
        <v>45012.0</v>
      </c>
      <c r="P12" s="85">
        <v>45196.0</v>
      </c>
      <c r="Q12" s="86" t="s">
        <v>29</v>
      </c>
      <c r="R12" s="91"/>
      <c r="S12" s="92">
        <v>2318.63</v>
      </c>
      <c r="T12" s="93">
        <v>2318.63</v>
      </c>
      <c r="U12" s="90">
        <v>45205.0</v>
      </c>
      <c r="V12" s="90">
        <v>45197.0</v>
      </c>
      <c r="W12" s="90">
        <v>45378.0</v>
      </c>
      <c r="X12" s="86" t="s">
        <v>29</v>
      </c>
      <c r="Y12" s="91"/>
      <c r="Z12" s="94"/>
      <c r="AA12" s="92">
        <f t="shared" si="3"/>
        <v>2344.109589</v>
      </c>
      <c r="AB12" s="93">
        <f t="shared" si="1"/>
        <v>2344.109589</v>
      </c>
      <c r="AC12" s="95">
        <v>45390.0</v>
      </c>
      <c r="AD12" s="95">
        <v>45379.0</v>
      </c>
      <c r="AE12" s="95">
        <v>45562.0</v>
      </c>
      <c r="AF12" s="86" t="s">
        <v>29</v>
      </c>
      <c r="AG12" s="96" t="s">
        <v>61</v>
      </c>
      <c r="AH12" s="97"/>
      <c r="AI12" s="97"/>
      <c r="AJ12" s="98">
        <f t="shared" si="2"/>
        <v>60000</v>
      </c>
      <c r="AK12" s="99">
        <v>45565.0</v>
      </c>
      <c r="AL12" s="100" t="s">
        <v>29</v>
      </c>
      <c r="AM12" s="101"/>
      <c r="AN12" s="97"/>
      <c r="AO12" s="102" t="s">
        <v>62</v>
      </c>
      <c r="AP12" s="97"/>
      <c r="AQ12" s="97" t="s">
        <v>31</v>
      </c>
      <c r="AR12" s="97">
        <v>8.140066083E9</v>
      </c>
      <c r="AS12" s="97">
        <v>3.1207607E7</v>
      </c>
      <c r="AT12" s="101" t="s">
        <v>63</v>
      </c>
      <c r="AU12" s="94"/>
    </row>
    <row r="13" ht="15.75" customHeight="1">
      <c r="A13" s="18">
        <v>44826.0</v>
      </c>
      <c r="B13" s="14" t="s">
        <v>64</v>
      </c>
      <c r="C13" s="15">
        <v>20000.0</v>
      </c>
      <c r="D13" s="16">
        <v>0.0775</v>
      </c>
      <c r="E13" s="17">
        <v>775.0</v>
      </c>
      <c r="F13" s="15">
        <v>775.0</v>
      </c>
      <c r="G13" s="18">
        <v>44841.0</v>
      </c>
      <c r="H13" s="18">
        <v>44827.0</v>
      </c>
      <c r="I13" s="18">
        <v>45011.0</v>
      </c>
      <c r="J13" s="14" t="s">
        <v>28</v>
      </c>
      <c r="K13" s="14"/>
      <c r="L13" s="17">
        <v>785.62</v>
      </c>
      <c r="M13" s="15">
        <v>785.62</v>
      </c>
      <c r="N13" s="19">
        <v>45021.0</v>
      </c>
      <c r="O13" s="18">
        <v>45012.0</v>
      </c>
      <c r="P13" s="18">
        <v>45196.0</v>
      </c>
      <c r="Q13" s="14" t="s">
        <v>29</v>
      </c>
      <c r="R13" s="20"/>
      <c r="S13" s="21">
        <v>772.88</v>
      </c>
      <c r="T13" s="22">
        <v>772.88</v>
      </c>
      <c r="U13" s="19">
        <v>45205.0</v>
      </c>
      <c r="V13" s="19">
        <v>45197.0</v>
      </c>
      <c r="W13" s="19">
        <v>45378.0</v>
      </c>
      <c r="X13" s="14" t="s">
        <v>29</v>
      </c>
      <c r="Y13" s="23"/>
      <c r="AA13" s="21">
        <f t="shared" si="3"/>
        <v>781.369863</v>
      </c>
      <c r="AB13" s="22">
        <f t="shared" si="1"/>
        <v>781.369863</v>
      </c>
      <c r="AC13" s="24">
        <v>45390.0</v>
      </c>
      <c r="AD13" s="24">
        <v>45379.0</v>
      </c>
      <c r="AE13" s="24">
        <v>45562.0</v>
      </c>
      <c r="AF13" s="14" t="s">
        <v>29</v>
      </c>
      <c r="AG13" s="23"/>
      <c r="AH13" s="25"/>
      <c r="AI13" s="25"/>
      <c r="AJ13" s="28">
        <f t="shared" si="2"/>
        <v>20000</v>
      </c>
      <c r="AK13" s="24">
        <v>45566.0</v>
      </c>
      <c r="AL13" s="14" t="s">
        <v>29</v>
      </c>
      <c r="AM13" s="27"/>
      <c r="AN13" s="25"/>
      <c r="AO13" s="26" t="s">
        <v>65</v>
      </c>
      <c r="AP13" s="46"/>
      <c r="AQ13" s="25" t="s">
        <v>31</v>
      </c>
      <c r="AR13" s="25">
        <v>3.81011556479E11</v>
      </c>
      <c r="AS13" s="25">
        <v>2.1200339E7</v>
      </c>
      <c r="AT13" s="47" t="s">
        <v>66</v>
      </c>
    </row>
    <row r="14" ht="15.75" customHeight="1">
      <c r="A14" s="18">
        <v>44826.0</v>
      </c>
      <c r="B14" s="14" t="s">
        <v>67</v>
      </c>
      <c r="C14" s="15">
        <v>40000.0</v>
      </c>
      <c r="D14" s="16">
        <v>0.0775</v>
      </c>
      <c r="E14" s="17">
        <v>1550.0</v>
      </c>
      <c r="F14" s="15">
        <v>1550.0</v>
      </c>
      <c r="G14" s="18">
        <v>44841.0</v>
      </c>
      <c r="H14" s="18">
        <v>44827.0</v>
      </c>
      <c r="I14" s="18">
        <v>45011.0</v>
      </c>
      <c r="J14" s="14" t="s">
        <v>28</v>
      </c>
      <c r="K14" s="14"/>
      <c r="L14" s="17">
        <v>1571.23</v>
      </c>
      <c r="M14" s="15">
        <v>1571.23</v>
      </c>
      <c r="N14" s="19">
        <v>45021.0</v>
      </c>
      <c r="O14" s="18">
        <v>45012.0</v>
      </c>
      <c r="P14" s="18">
        <v>45196.0</v>
      </c>
      <c r="Q14" s="14" t="s">
        <v>29</v>
      </c>
      <c r="R14" s="20"/>
      <c r="S14" s="21">
        <v>1545.75</v>
      </c>
      <c r="T14" s="22">
        <v>1545.75</v>
      </c>
      <c r="U14" s="19">
        <v>45205.0</v>
      </c>
      <c r="V14" s="19">
        <v>45197.0</v>
      </c>
      <c r="W14" s="19">
        <v>45378.0</v>
      </c>
      <c r="X14" s="14" t="s">
        <v>29</v>
      </c>
      <c r="Y14" s="23"/>
      <c r="AA14" s="21">
        <f t="shared" si="3"/>
        <v>1562.739726</v>
      </c>
      <c r="AB14" s="22">
        <f t="shared" si="1"/>
        <v>1562.739726</v>
      </c>
      <c r="AC14" s="24">
        <v>45390.0</v>
      </c>
      <c r="AD14" s="24">
        <v>45379.0</v>
      </c>
      <c r="AE14" s="24">
        <v>45562.0</v>
      </c>
      <c r="AF14" s="14" t="s">
        <v>29</v>
      </c>
      <c r="AG14" s="23"/>
      <c r="AH14" s="25"/>
      <c r="AI14" s="25"/>
      <c r="AJ14" s="28">
        <f t="shared" si="2"/>
        <v>40000</v>
      </c>
      <c r="AK14" s="24">
        <v>45566.0</v>
      </c>
      <c r="AL14" s="14" t="s">
        <v>29</v>
      </c>
      <c r="AM14" s="27"/>
      <c r="AN14" s="25"/>
      <c r="AO14" s="26" t="s">
        <v>68</v>
      </c>
      <c r="AP14" s="46"/>
      <c r="AQ14" s="25" t="s">
        <v>31</v>
      </c>
      <c r="AR14" s="25">
        <v>8.041634399E9</v>
      </c>
      <c r="AS14" s="25">
        <v>3.1207607E7</v>
      </c>
      <c r="AT14" s="47" t="s">
        <v>69</v>
      </c>
    </row>
    <row r="15" ht="15.75" customHeight="1">
      <c r="A15" s="18">
        <v>44827.0</v>
      </c>
      <c r="B15" s="14" t="s">
        <v>70</v>
      </c>
      <c r="C15" s="15">
        <v>200000.0</v>
      </c>
      <c r="D15" s="16">
        <v>0.08</v>
      </c>
      <c r="E15" s="17">
        <v>8000.0</v>
      </c>
      <c r="F15" s="15">
        <v>8000.0</v>
      </c>
      <c r="G15" s="18">
        <v>44841.0</v>
      </c>
      <c r="H15" s="18">
        <v>44827.0</v>
      </c>
      <c r="I15" s="18">
        <v>45011.0</v>
      </c>
      <c r="J15" s="14" t="s">
        <v>28</v>
      </c>
      <c r="K15" s="14"/>
      <c r="L15" s="17">
        <v>8109.59</v>
      </c>
      <c r="M15" s="15">
        <v>8109.59</v>
      </c>
      <c r="N15" s="19">
        <v>45021.0</v>
      </c>
      <c r="O15" s="18">
        <v>45012.0</v>
      </c>
      <c r="P15" s="18">
        <v>45196.0</v>
      </c>
      <c r="Q15" s="14" t="s">
        <v>29</v>
      </c>
      <c r="R15" s="20"/>
      <c r="S15" s="21">
        <v>7978.08</v>
      </c>
      <c r="T15" s="22">
        <v>7978.08</v>
      </c>
      <c r="U15" s="19">
        <v>45205.0</v>
      </c>
      <c r="V15" s="19">
        <v>45197.0</v>
      </c>
      <c r="W15" s="19">
        <v>45378.0</v>
      </c>
      <c r="X15" s="14" t="s">
        <v>29</v>
      </c>
      <c r="Y15" s="23"/>
      <c r="AA15" s="21">
        <f t="shared" si="3"/>
        <v>8065.753425</v>
      </c>
      <c r="AB15" s="22">
        <f t="shared" si="1"/>
        <v>8065.753425</v>
      </c>
      <c r="AC15" s="24">
        <v>45390.0</v>
      </c>
      <c r="AD15" s="24">
        <v>45379.0</v>
      </c>
      <c r="AE15" s="24">
        <v>45562.0</v>
      </c>
      <c r="AF15" s="14" t="s">
        <v>29</v>
      </c>
      <c r="AG15" s="23"/>
      <c r="AH15" s="25"/>
      <c r="AI15" s="25"/>
      <c r="AJ15" s="28">
        <f t="shared" si="2"/>
        <v>200000</v>
      </c>
      <c r="AK15" s="24">
        <v>45555.0</v>
      </c>
      <c r="AL15" s="14" t="s">
        <v>29</v>
      </c>
      <c r="AM15" s="103" t="s">
        <v>71</v>
      </c>
      <c r="AN15" s="25"/>
      <c r="AO15" s="26" t="s">
        <v>72</v>
      </c>
      <c r="AP15" s="25"/>
      <c r="AQ15" s="25" t="s">
        <v>31</v>
      </c>
      <c r="AR15" s="25">
        <v>4.304079018E9</v>
      </c>
      <c r="AS15" s="25">
        <v>3.120136E7</v>
      </c>
      <c r="AT15" s="27" t="s">
        <v>73</v>
      </c>
    </row>
    <row r="16" ht="15.75" customHeight="1">
      <c r="A16" s="18">
        <v>44827.0</v>
      </c>
      <c r="B16" s="14" t="s">
        <v>74</v>
      </c>
      <c r="C16" s="15">
        <v>50000.0</v>
      </c>
      <c r="D16" s="16">
        <v>0.08</v>
      </c>
      <c r="E16" s="17">
        <v>2000.0</v>
      </c>
      <c r="F16" s="15">
        <v>2000.0</v>
      </c>
      <c r="G16" s="18">
        <v>44841.0</v>
      </c>
      <c r="H16" s="18">
        <v>44827.0</v>
      </c>
      <c r="I16" s="18">
        <v>45011.0</v>
      </c>
      <c r="J16" s="14" t="s">
        <v>28</v>
      </c>
      <c r="K16" s="14"/>
      <c r="L16" s="17">
        <v>2027.4</v>
      </c>
      <c r="M16" s="15">
        <v>2027.4</v>
      </c>
      <c r="N16" s="19">
        <v>45021.0</v>
      </c>
      <c r="O16" s="18">
        <v>45012.0</v>
      </c>
      <c r="P16" s="18">
        <v>45196.0</v>
      </c>
      <c r="Q16" s="14" t="s">
        <v>29</v>
      </c>
      <c r="R16" s="20"/>
      <c r="S16" s="21">
        <v>1994.52</v>
      </c>
      <c r="T16" s="22">
        <v>1994.52</v>
      </c>
      <c r="U16" s="19">
        <v>45205.0</v>
      </c>
      <c r="V16" s="19">
        <v>45197.0</v>
      </c>
      <c r="W16" s="19">
        <v>45378.0</v>
      </c>
      <c r="X16" s="14" t="s">
        <v>29</v>
      </c>
      <c r="Y16" s="23"/>
      <c r="AA16" s="21">
        <f t="shared" si="3"/>
        <v>2016.438356</v>
      </c>
      <c r="AB16" s="22">
        <f t="shared" si="1"/>
        <v>2016.438356</v>
      </c>
      <c r="AC16" s="24">
        <v>45390.0</v>
      </c>
      <c r="AD16" s="24">
        <v>45379.0</v>
      </c>
      <c r="AE16" s="24">
        <v>45562.0</v>
      </c>
      <c r="AF16" s="14" t="s">
        <v>29</v>
      </c>
      <c r="AG16" s="23"/>
      <c r="AH16" s="25"/>
      <c r="AI16" s="25"/>
      <c r="AJ16" s="28">
        <f t="shared" si="2"/>
        <v>50000</v>
      </c>
      <c r="AK16" s="24">
        <v>45566.0</v>
      </c>
      <c r="AL16" s="14" t="s">
        <v>29</v>
      </c>
      <c r="AM16" s="27"/>
      <c r="AN16" s="25"/>
      <c r="AO16" s="26" t="s">
        <v>75</v>
      </c>
      <c r="AP16" s="25"/>
      <c r="AQ16" s="25" t="s">
        <v>31</v>
      </c>
      <c r="AR16" s="25">
        <v>8.28038448E8</v>
      </c>
      <c r="AS16" s="25">
        <v>2.1000021E7</v>
      </c>
      <c r="AT16" s="27" t="s">
        <v>76</v>
      </c>
    </row>
    <row r="17" ht="15.75" customHeight="1">
      <c r="A17" s="18">
        <v>44830.0</v>
      </c>
      <c r="B17" s="14" t="s">
        <v>77</v>
      </c>
      <c r="C17" s="15">
        <v>100000.0</v>
      </c>
      <c r="D17" s="16">
        <v>0.0775</v>
      </c>
      <c r="E17" s="17">
        <v>3875.0</v>
      </c>
      <c r="F17" s="15">
        <v>3875.0</v>
      </c>
      <c r="G17" s="18">
        <v>44841.0</v>
      </c>
      <c r="H17" s="18">
        <v>44831.0</v>
      </c>
      <c r="I17" s="18">
        <v>45011.0</v>
      </c>
      <c r="J17" s="14" t="s">
        <v>28</v>
      </c>
      <c r="K17" s="14"/>
      <c r="L17" s="17">
        <v>3928.08</v>
      </c>
      <c r="M17" s="15">
        <v>3928.08</v>
      </c>
      <c r="N17" s="19">
        <v>45021.0</v>
      </c>
      <c r="O17" s="18">
        <v>45012.0</v>
      </c>
      <c r="P17" s="18">
        <v>45196.0</v>
      </c>
      <c r="Q17" s="14" t="s">
        <v>29</v>
      </c>
      <c r="R17" s="20"/>
      <c r="S17" s="21">
        <v>3864.38</v>
      </c>
      <c r="T17" s="22">
        <v>3864.38</v>
      </c>
      <c r="U17" s="19">
        <v>45205.0</v>
      </c>
      <c r="V17" s="19">
        <v>45197.0</v>
      </c>
      <c r="W17" s="19">
        <v>45378.0</v>
      </c>
      <c r="X17" s="14" t="s">
        <v>29</v>
      </c>
      <c r="Y17" s="23"/>
      <c r="AA17" s="21">
        <f t="shared" si="3"/>
        <v>3906.849315</v>
      </c>
      <c r="AB17" s="22">
        <f t="shared" si="1"/>
        <v>3906.849315</v>
      </c>
      <c r="AC17" s="24">
        <v>45390.0</v>
      </c>
      <c r="AD17" s="24">
        <v>45379.0</v>
      </c>
      <c r="AE17" s="24">
        <v>45562.0</v>
      </c>
      <c r="AF17" s="14" t="s">
        <v>29</v>
      </c>
      <c r="AG17" s="23"/>
      <c r="AH17" s="25"/>
      <c r="AI17" s="25"/>
      <c r="AJ17" s="28">
        <f t="shared" si="2"/>
        <v>100000</v>
      </c>
      <c r="AK17" s="24">
        <v>45566.0</v>
      </c>
      <c r="AL17" s="14" t="s">
        <v>29</v>
      </c>
      <c r="AM17" s="27"/>
      <c r="AN17" s="25"/>
      <c r="AO17" s="26" t="s">
        <v>78</v>
      </c>
      <c r="AP17" s="25"/>
      <c r="AQ17" s="25" t="s">
        <v>31</v>
      </c>
      <c r="AR17" s="25">
        <v>1.4790115E7</v>
      </c>
      <c r="AS17" s="25">
        <v>1.1000138E7</v>
      </c>
      <c r="AT17" s="27" t="s">
        <v>79</v>
      </c>
    </row>
    <row r="18" ht="15.75" customHeight="1">
      <c r="A18" s="18">
        <v>44830.0</v>
      </c>
      <c r="B18" s="14" t="s">
        <v>80</v>
      </c>
      <c r="C18" s="15">
        <v>50000.0</v>
      </c>
      <c r="D18" s="16">
        <v>0.0775</v>
      </c>
      <c r="E18" s="17">
        <v>1937.5</v>
      </c>
      <c r="F18" s="15">
        <v>1937.5</v>
      </c>
      <c r="G18" s="18">
        <v>44841.0</v>
      </c>
      <c r="H18" s="18">
        <v>44831.0</v>
      </c>
      <c r="I18" s="18">
        <v>45011.0</v>
      </c>
      <c r="J18" s="14" t="s">
        <v>28</v>
      </c>
      <c r="K18" s="14"/>
      <c r="L18" s="17">
        <v>1964.04</v>
      </c>
      <c r="M18" s="15">
        <v>1964.04</v>
      </c>
      <c r="N18" s="19">
        <v>45021.0</v>
      </c>
      <c r="O18" s="18">
        <v>45012.0</v>
      </c>
      <c r="P18" s="18">
        <v>45196.0</v>
      </c>
      <c r="Q18" s="14" t="s">
        <v>29</v>
      </c>
      <c r="R18" s="20"/>
      <c r="S18" s="21">
        <v>1932.19</v>
      </c>
      <c r="T18" s="22">
        <v>1932.19</v>
      </c>
      <c r="U18" s="19">
        <v>45205.0</v>
      </c>
      <c r="V18" s="19">
        <v>45197.0</v>
      </c>
      <c r="W18" s="19">
        <v>45378.0</v>
      </c>
      <c r="X18" s="14" t="s">
        <v>29</v>
      </c>
      <c r="Y18" s="23"/>
      <c r="AA18" s="21">
        <f t="shared" si="3"/>
        <v>1953.424658</v>
      </c>
      <c r="AB18" s="22">
        <f t="shared" si="1"/>
        <v>1953.424658</v>
      </c>
      <c r="AC18" s="24">
        <v>45390.0</v>
      </c>
      <c r="AD18" s="24">
        <v>45379.0</v>
      </c>
      <c r="AE18" s="24">
        <v>45562.0</v>
      </c>
      <c r="AF18" s="14" t="s">
        <v>29</v>
      </c>
      <c r="AG18" s="23"/>
      <c r="AH18" s="25"/>
      <c r="AI18" s="25"/>
      <c r="AJ18" s="28">
        <f t="shared" si="2"/>
        <v>50000</v>
      </c>
      <c r="AK18" s="24">
        <v>45565.0</v>
      </c>
      <c r="AL18" s="14" t="s">
        <v>29</v>
      </c>
      <c r="AM18" s="27"/>
      <c r="AN18" s="25"/>
      <c r="AO18" s="26" t="s">
        <v>81</v>
      </c>
      <c r="AP18" s="25"/>
      <c r="AQ18" s="25" t="s">
        <v>31</v>
      </c>
      <c r="AR18" s="25">
        <v>7.011452811E9</v>
      </c>
      <c r="AS18" s="25">
        <v>2.1407912E7</v>
      </c>
      <c r="AT18" s="27" t="s">
        <v>82</v>
      </c>
    </row>
    <row r="19" ht="15.75" customHeight="1">
      <c r="A19" s="18">
        <v>44833.0</v>
      </c>
      <c r="B19" s="14" t="s">
        <v>83</v>
      </c>
      <c r="C19" s="15">
        <v>280000.0</v>
      </c>
      <c r="D19" s="16">
        <v>0.08</v>
      </c>
      <c r="E19" s="17">
        <v>11200.0</v>
      </c>
      <c r="F19" s="15">
        <v>11200.0</v>
      </c>
      <c r="G19" s="18">
        <v>44841.0</v>
      </c>
      <c r="H19" s="18">
        <v>44833.0</v>
      </c>
      <c r="I19" s="18">
        <v>45011.0</v>
      </c>
      <c r="J19" s="14" t="s">
        <v>28</v>
      </c>
      <c r="K19" s="14"/>
      <c r="L19" s="17">
        <v>11353.42</v>
      </c>
      <c r="M19" s="15">
        <v>11353.42</v>
      </c>
      <c r="N19" s="19">
        <v>45021.0</v>
      </c>
      <c r="O19" s="18">
        <v>45012.0</v>
      </c>
      <c r="P19" s="18">
        <v>45196.0</v>
      </c>
      <c r="Q19" s="14" t="s">
        <v>29</v>
      </c>
      <c r="R19" s="20"/>
      <c r="S19" s="21">
        <v>11169.32</v>
      </c>
      <c r="T19" s="22">
        <v>11169.32</v>
      </c>
      <c r="U19" s="19">
        <v>45205.0</v>
      </c>
      <c r="V19" s="19">
        <v>45197.0</v>
      </c>
      <c r="W19" s="19">
        <v>45378.0</v>
      </c>
      <c r="X19" s="14" t="s">
        <v>29</v>
      </c>
      <c r="Y19" s="23"/>
      <c r="AA19" s="21">
        <f t="shared" si="3"/>
        <v>11292.05479</v>
      </c>
      <c r="AB19" s="22">
        <f t="shared" si="1"/>
        <v>11292.05479</v>
      </c>
      <c r="AC19" s="24">
        <v>45390.0</v>
      </c>
      <c r="AD19" s="24">
        <v>45379.0</v>
      </c>
      <c r="AE19" s="24">
        <v>45562.0</v>
      </c>
      <c r="AF19" s="14" t="s">
        <v>29</v>
      </c>
      <c r="AG19" s="23"/>
      <c r="AH19" s="25"/>
      <c r="AI19" s="25"/>
      <c r="AJ19" s="28">
        <f t="shared" si="2"/>
        <v>280000</v>
      </c>
      <c r="AK19" s="24">
        <v>45567.0</v>
      </c>
      <c r="AL19" s="14" t="s">
        <v>29</v>
      </c>
      <c r="AM19" s="27"/>
      <c r="AN19" s="25"/>
      <c r="AO19" s="26" t="s">
        <v>84</v>
      </c>
      <c r="AP19" s="25"/>
      <c r="AQ19" s="25" t="s">
        <v>31</v>
      </c>
      <c r="AR19" s="25">
        <v>5.008187618E9</v>
      </c>
      <c r="AS19" s="25">
        <v>2.1213591E7</v>
      </c>
      <c r="AT19" s="27" t="s">
        <v>85</v>
      </c>
    </row>
    <row r="20" ht="19.5" customHeight="1">
      <c r="A20" s="18"/>
      <c r="B20" s="14"/>
      <c r="C20" s="104">
        <f>SUM(C3:C19)</f>
        <v>1550000</v>
      </c>
      <c r="D20" s="16"/>
      <c r="E20" s="17"/>
      <c r="F20" s="15"/>
      <c r="G20" s="18"/>
      <c r="H20" s="18"/>
      <c r="I20" s="18"/>
      <c r="J20" s="14"/>
      <c r="K20" s="14"/>
      <c r="L20" s="17"/>
      <c r="M20" s="15"/>
      <c r="N20" s="19"/>
      <c r="O20" s="18"/>
      <c r="P20" s="18"/>
      <c r="Q20" s="14"/>
      <c r="R20" s="20"/>
      <c r="S20" s="21"/>
      <c r="T20" s="22"/>
      <c r="U20" s="19"/>
      <c r="V20" s="19"/>
      <c r="W20" s="19"/>
      <c r="X20" s="14"/>
      <c r="Y20" s="23"/>
      <c r="AA20" s="21"/>
      <c r="AB20" s="22"/>
      <c r="AC20" s="19"/>
      <c r="AD20" s="19"/>
      <c r="AE20" s="19"/>
      <c r="AF20" s="14"/>
      <c r="AG20" s="23"/>
      <c r="AH20" s="25"/>
      <c r="AI20" s="25"/>
      <c r="AJ20" s="26"/>
      <c r="AK20" s="25"/>
      <c r="AL20" s="14"/>
      <c r="AM20" s="27"/>
      <c r="AN20" s="25"/>
      <c r="AO20" s="26"/>
      <c r="AP20" s="25"/>
      <c r="AQ20" s="25"/>
      <c r="AR20" s="25"/>
      <c r="AS20" s="25"/>
      <c r="AT20" s="47"/>
    </row>
    <row r="21" ht="17.25" customHeight="1">
      <c r="A21" s="13" t="s">
        <v>86</v>
      </c>
      <c r="B21" s="105"/>
      <c r="C21" s="15"/>
      <c r="D21" s="16"/>
      <c r="E21" s="17"/>
      <c r="F21" s="15"/>
      <c r="G21" s="18"/>
      <c r="H21" s="18"/>
      <c r="I21" s="18"/>
      <c r="J21" s="14"/>
      <c r="K21" s="14"/>
      <c r="L21" s="17"/>
      <c r="M21" s="15"/>
      <c r="N21" s="19"/>
      <c r="O21" s="18"/>
      <c r="P21" s="18"/>
      <c r="Q21" s="14"/>
      <c r="R21" s="20"/>
      <c r="S21" s="21"/>
      <c r="T21" s="22"/>
      <c r="U21" s="19"/>
      <c r="V21" s="19"/>
      <c r="W21" s="19"/>
      <c r="X21" s="14"/>
      <c r="Y21" s="23"/>
      <c r="AA21" s="21"/>
      <c r="AB21" s="22"/>
      <c r="AC21" s="24"/>
      <c r="AD21" s="24"/>
      <c r="AE21" s="24"/>
      <c r="AF21" s="14"/>
      <c r="AG21" s="106"/>
      <c r="AH21" s="25"/>
      <c r="AI21" s="25"/>
      <c r="AJ21" s="26"/>
      <c r="AK21" s="107"/>
      <c r="AL21" s="14"/>
      <c r="AM21" s="103"/>
      <c r="AN21" s="107"/>
      <c r="AO21" s="108"/>
      <c r="AP21" s="107"/>
      <c r="AQ21" s="25"/>
      <c r="AR21" s="25"/>
      <c r="AS21" s="25"/>
      <c r="AT21" s="109"/>
    </row>
    <row r="22" ht="50.25" customHeight="1">
      <c r="A22" s="18">
        <v>44936.0</v>
      </c>
      <c r="B22" s="105" t="s">
        <v>87</v>
      </c>
      <c r="C22" s="15">
        <v>30000.0</v>
      </c>
      <c r="D22" s="16">
        <v>0.0775</v>
      </c>
      <c r="E22" s="17">
        <v>484.11</v>
      </c>
      <c r="F22" s="15">
        <v>484.11</v>
      </c>
      <c r="G22" s="18">
        <v>44946.0</v>
      </c>
      <c r="H22" s="18">
        <v>44936.0</v>
      </c>
      <c r="I22" s="18">
        <v>45011.0</v>
      </c>
      <c r="J22" s="14" t="s">
        <v>28</v>
      </c>
      <c r="K22" s="14"/>
      <c r="L22" s="17">
        <v>1178.42</v>
      </c>
      <c r="M22" s="15">
        <v>1178.42</v>
      </c>
      <c r="N22" s="19">
        <v>45021.0</v>
      </c>
      <c r="O22" s="18">
        <v>45012.0</v>
      </c>
      <c r="P22" s="18">
        <v>45196.0</v>
      </c>
      <c r="Q22" s="14" t="s">
        <v>29</v>
      </c>
      <c r="R22" s="20"/>
      <c r="S22" s="21">
        <v>1159.32</v>
      </c>
      <c r="T22" s="22">
        <v>1159.32</v>
      </c>
      <c r="U22" s="19">
        <v>45205.0</v>
      </c>
      <c r="V22" s="19">
        <v>45197.0</v>
      </c>
      <c r="W22" s="19">
        <v>45378.0</v>
      </c>
      <c r="X22" s="14" t="s">
        <v>29</v>
      </c>
      <c r="Y22" s="23"/>
      <c r="AA22" s="21">
        <f t="shared" ref="AA22:AA34" si="4">(C22*D22)*((AE22-AD22+1)/365)</f>
        <v>1172.054795</v>
      </c>
      <c r="AB22" s="22">
        <f t="shared" ref="AB22:AB31" si="5">AA22</f>
        <v>1172.054795</v>
      </c>
      <c r="AC22" s="24">
        <v>45390.0</v>
      </c>
      <c r="AD22" s="24">
        <v>45379.0</v>
      </c>
      <c r="AE22" s="24">
        <v>45562.0</v>
      </c>
      <c r="AF22" s="14" t="s">
        <v>29</v>
      </c>
      <c r="AG22" s="106" t="s">
        <v>88</v>
      </c>
      <c r="AH22" s="25"/>
      <c r="AI22" s="25"/>
      <c r="AJ22" s="28">
        <f t="shared" ref="AJ22:AJ34" si="6">C22</f>
        <v>30000</v>
      </c>
      <c r="AK22" s="24">
        <v>45572.0</v>
      </c>
      <c r="AL22" s="14" t="s">
        <v>29</v>
      </c>
      <c r="AM22" s="103"/>
      <c r="AN22" s="107"/>
      <c r="AO22" s="108" t="s">
        <v>89</v>
      </c>
      <c r="AP22" s="107"/>
      <c r="AQ22" s="25" t="s">
        <v>31</v>
      </c>
      <c r="AR22" s="25">
        <v>4.83081378983E11</v>
      </c>
      <c r="AS22" s="25">
        <v>2.1000322E7</v>
      </c>
      <c r="AT22" s="109" t="s">
        <v>90</v>
      </c>
    </row>
    <row r="23" ht="15.75" customHeight="1">
      <c r="A23" s="18">
        <v>44939.0</v>
      </c>
      <c r="B23" s="14" t="s">
        <v>91</v>
      </c>
      <c r="C23" s="15">
        <v>20000.0</v>
      </c>
      <c r="D23" s="16">
        <v>0.0775</v>
      </c>
      <c r="E23" s="17">
        <v>310.0</v>
      </c>
      <c r="F23" s="15">
        <v>310.0</v>
      </c>
      <c r="G23" s="18">
        <v>44946.0</v>
      </c>
      <c r="H23" s="18">
        <v>44939.0</v>
      </c>
      <c r="I23" s="18">
        <v>45011.0</v>
      </c>
      <c r="J23" s="14" t="s">
        <v>28</v>
      </c>
      <c r="K23" s="14"/>
      <c r="L23" s="17">
        <v>785.62</v>
      </c>
      <c r="M23" s="15">
        <v>785.62</v>
      </c>
      <c r="N23" s="19">
        <v>45021.0</v>
      </c>
      <c r="O23" s="18">
        <v>45012.0</v>
      </c>
      <c r="P23" s="18">
        <v>45196.0</v>
      </c>
      <c r="Q23" s="14" t="s">
        <v>29</v>
      </c>
      <c r="R23" s="20"/>
      <c r="S23" s="21">
        <v>772.88</v>
      </c>
      <c r="T23" s="22">
        <v>772.88</v>
      </c>
      <c r="U23" s="19">
        <v>45205.0</v>
      </c>
      <c r="V23" s="19">
        <v>45197.0</v>
      </c>
      <c r="W23" s="19">
        <v>45378.0</v>
      </c>
      <c r="X23" s="14" t="s">
        <v>29</v>
      </c>
      <c r="Y23" s="23"/>
      <c r="AA23" s="21">
        <f t="shared" si="4"/>
        <v>781.369863</v>
      </c>
      <c r="AB23" s="22">
        <f t="shared" si="5"/>
        <v>781.369863</v>
      </c>
      <c r="AC23" s="24">
        <v>45390.0</v>
      </c>
      <c r="AD23" s="24">
        <v>45379.0</v>
      </c>
      <c r="AE23" s="24">
        <v>45562.0</v>
      </c>
      <c r="AF23" s="14" t="s">
        <v>29</v>
      </c>
      <c r="AG23" s="23"/>
      <c r="AH23" s="25"/>
      <c r="AI23" s="25"/>
      <c r="AJ23" s="28">
        <f t="shared" si="6"/>
        <v>20000</v>
      </c>
      <c r="AK23" s="24">
        <v>45567.0</v>
      </c>
      <c r="AL23" s="14" t="s">
        <v>29</v>
      </c>
      <c r="AM23" s="27"/>
      <c r="AN23" s="25"/>
      <c r="AO23" s="26"/>
      <c r="AP23" s="25" t="s">
        <v>92</v>
      </c>
      <c r="AQ23" s="25" t="s">
        <v>31</v>
      </c>
      <c r="AR23" s="25">
        <v>8.67857109E8</v>
      </c>
      <c r="AS23" s="25">
        <v>2.1000021E7</v>
      </c>
      <c r="AT23" s="27" t="s">
        <v>93</v>
      </c>
    </row>
    <row r="24" ht="15.75" customHeight="1">
      <c r="A24" s="18">
        <v>44943.0</v>
      </c>
      <c r="B24" s="14" t="s">
        <v>94</v>
      </c>
      <c r="C24" s="15">
        <v>80000.0</v>
      </c>
      <c r="D24" s="16">
        <v>0.0775</v>
      </c>
      <c r="E24" s="17">
        <v>1172.05</v>
      </c>
      <c r="F24" s="15">
        <v>1172.05</v>
      </c>
      <c r="G24" s="18">
        <v>44946.0</v>
      </c>
      <c r="H24" s="18">
        <v>44943.0</v>
      </c>
      <c r="I24" s="18">
        <v>45011.0</v>
      </c>
      <c r="J24" s="14" t="s">
        <v>28</v>
      </c>
      <c r="K24" s="14"/>
      <c r="L24" s="17">
        <v>3142.47</v>
      </c>
      <c r="M24" s="15">
        <v>3142.47</v>
      </c>
      <c r="N24" s="19">
        <v>45021.0</v>
      </c>
      <c r="O24" s="18">
        <v>45012.0</v>
      </c>
      <c r="P24" s="18">
        <v>45196.0</v>
      </c>
      <c r="Q24" s="14" t="s">
        <v>29</v>
      </c>
      <c r="R24" s="20"/>
      <c r="S24" s="21">
        <v>3091.51</v>
      </c>
      <c r="T24" s="22">
        <v>3091.51</v>
      </c>
      <c r="U24" s="19">
        <v>45205.0</v>
      </c>
      <c r="V24" s="19">
        <v>45197.0</v>
      </c>
      <c r="W24" s="19">
        <v>45378.0</v>
      </c>
      <c r="X24" s="14" t="s">
        <v>29</v>
      </c>
      <c r="Y24" s="23"/>
      <c r="AA24" s="21">
        <f t="shared" si="4"/>
        <v>3125.479452</v>
      </c>
      <c r="AB24" s="22">
        <f t="shared" si="5"/>
        <v>3125.479452</v>
      </c>
      <c r="AC24" s="24">
        <v>45390.0</v>
      </c>
      <c r="AD24" s="24">
        <v>45379.0</v>
      </c>
      <c r="AE24" s="24">
        <v>45562.0</v>
      </c>
      <c r="AF24" s="14" t="s">
        <v>29</v>
      </c>
      <c r="AG24" s="23"/>
      <c r="AH24" s="25"/>
      <c r="AI24" s="25"/>
      <c r="AJ24" s="28">
        <f t="shared" si="6"/>
        <v>80000</v>
      </c>
      <c r="AK24" s="24">
        <v>45567.0</v>
      </c>
      <c r="AL24" s="14" t="s">
        <v>29</v>
      </c>
      <c r="AM24" s="27"/>
      <c r="AN24" s="25"/>
      <c r="AO24" s="26" t="s">
        <v>95</v>
      </c>
      <c r="AP24" s="25"/>
      <c r="AQ24" s="25" t="s">
        <v>31</v>
      </c>
      <c r="AR24" s="25">
        <v>1.010025825291E12</v>
      </c>
      <c r="AS24" s="25">
        <v>2.1200025E7</v>
      </c>
      <c r="AT24" s="27" t="s">
        <v>96</v>
      </c>
    </row>
    <row r="25" ht="15.75" customHeight="1">
      <c r="A25" s="18">
        <v>44944.0</v>
      </c>
      <c r="B25" s="14" t="s">
        <v>97</v>
      </c>
      <c r="C25" s="15">
        <v>30000.0</v>
      </c>
      <c r="D25" s="16">
        <v>0.0775</v>
      </c>
      <c r="E25" s="17">
        <v>433.15</v>
      </c>
      <c r="F25" s="15">
        <v>433.15</v>
      </c>
      <c r="G25" s="18">
        <v>44946.0</v>
      </c>
      <c r="H25" s="18">
        <v>44944.0</v>
      </c>
      <c r="I25" s="18">
        <v>45011.0</v>
      </c>
      <c r="J25" s="14" t="s">
        <v>28</v>
      </c>
      <c r="K25" s="14"/>
      <c r="L25" s="17">
        <v>1178.42</v>
      </c>
      <c r="M25" s="15">
        <v>1178.42</v>
      </c>
      <c r="N25" s="19">
        <v>45021.0</v>
      </c>
      <c r="O25" s="18">
        <v>45012.0</v>
      </c>
      <c r="P25" s="18">
        <v>45196.0</v>
      </c>
      <c r="Q25" s="14" t="s">
        <v>29</v>
      </c>
      <c r="R25" s="20"/>
      <c r="S25" s="21">
        <v>1159.32</v>
      </c>
      <c r="T25" s="22">
        <v>1159.32</v>
      </c>
      <c r="U25" s="19">
        <v>45205.0</v>
      </c>
      <c r="V25" s="19">
        <v>45197.0</v>
      </c>
      <c r="W25" s="19">
        <v>45378.0</v>
      </c>
      <c r="X25" s="14" t="s">
        <v>29</v>
      </c>
      <c r="Y25" s="23"/>
      <c r="AA25" s="21">
        <f t="shared" si="4"/>
        <v>1172.054795</v>
      </c>
      <c r="AB25" s="22">
        <f t="shared" si="5"/>
        <v>1172.054795</v>
      </c>
      <c r="AC25" s="24">
        <v>45390.0</v>
      </c>
      <c r="AD25" s="24">
        <v>45379.0</v>
      </c>
      <c r="AE25" s="24">
        <v>45562.0</v>
      </c>
      <c r="AF25" s="14" t="s">
        <v>29</v>
      </c>
      <c r="AG25" s="23"/>
      <c r="AH25" s="25"/>
      <c r="AI25" s="25"/>
      <c r="AJ25" s="28">
        <f t="shared" si="6"/>
        <v>30000</v>
      </c>
      <c r="AK25" s="24">
        <v>45567.0</v>
      </c>
      <c r="AL25" s="14" t="s">
        <v>29</v>
      </c>
      <c r="AM25" s="27"/>
      <c r="AN25" s="25"/>
      <c r="AO25" s="26" t="s">
        <v>98</v>
      </c>
      <c r="AP25" s="25"/>
      <c r="AQ25" s="25" t="s">
        <v>31</v>
      </c>
      <c r="AR25" s="25">
        <v>9.28477014E9</v>
      </c>
      <c r="AS25" s="25">
        <v>3.22271627E8</v>
      </c>
      <c r="AT25" s="27" t="s">
        <v>99</v>
      </c>
    </row>
    <row r="26" ht="36.75" customHeight="1">
      <c r="A26" s="66">
        <v>44944.0</v>
      </c>
      <c r="B26" s="67" t="s">
        <v>47</v>
      </c>
      <c r="C26" s="68">
        <v>20000.0</v>
      </c>
      <c r="D26" s="69">
        <v>0.0775</v>
      </c>
      <c r="E26" s="70">
        <v>288.77</v>
      </c>
      <c r="F26" s="68">
        <v>288.77</v>
      </c>
      <c r="G26" s="66">
        <v>44946.0</v>
      </c>
      <c r="H26" s="66">
        <v>44944.0</v>
      </c>
      <c r="I26" s="66">
        <v>45011.0</v>
      </c>
      <c r="J26" s="67" t="s">
        <v>28</v>
      </c>
      <c r="K26" s="67"/>
      <c r="L26" s="70">
        <v>785.62</v>
      </c>
      <c r="M26" s="68">
        <v>785.62</v>
      </c>
      <c r="N26" s="71">
        <v>45021.0</v>
      </c>
      <c r="O26" s="66">
        <v>45012.0</v>
      </c>
      <c r="P26" s="66">
        <v>45196.0</v>
      </c>
      <c r="Q26" s="67" t="s">
        <v>29</v>
      </c>
      <c r="R26" s="72"/>
      <c r="S26" s="73">
        <v>772.88</v>
      </c>
      <c r="T26" s="74">
        <v>772.88</v>
      </c>
      <c r="U26" s="71">
        <v>45205.0</v>
      </c>
      <c r="V26" s="71">
        <v>45197.0</v>
      </c>
      <c r="W26" s="71">
        <v>45378.0</v>
      </c>
      <c r="X26" s="67" t="s">
        <v>29</v>
      </c>
      <c r="Y26" s="72"/>
      <c r="Z26" s="75"/>
      <c r="AA26" s="73">
        <f t="shared" si="4"/>
        <v>781.369863</v>
      </c>
      <c r="AB26" s="74">
        <f t="shared" si="5"/>
        <v>781.369863</v>
      </c>
      <c r="AC26" s="76">
        <v>45390.0</v>
      </c>
      <c r="AD26" s="76">
        <v>45379.0</v>
      </c>
      <c r="AE26" s="76">
        <v>45562.0</v>
      </c>
      <c r="AF26" s="67" t="s">
        <v>29</v>
      </c>
      <c r="AG26" s="77" t="s">
        <v>48</v>
      </c>
      <c r="AH26" s="78"/>
      <c r="AI26" s="78"/>
      <c r="AJ26" s="79">
        <f t="shared" si="6"/>
        <v>20000</v>
      </c>
      <c r="AK26" s="80">
        <v>45568.0</v>
      </c>
      <c r="AL26" s="81" t="s">
        <v>29</v>
      </c>
      <c r="AM26" s="82"/>
      <c r="AN26" s="78"/>
      <c r="AO26" s="83" t="s">
        <v>49</v>
      </c>
      <c r="AP26" s="78"/>
      <c r="AQ26" s="78" t="s">
        <v>31</v>
      </c>
      <c r="AR26" s="78">
        <v>6.4058514E7</v>
      </c>
      <c r="AS26" s="78">
        <v>2.200002E7</v>
      </c>
      <c r="AT26" s="82" t="s">
        <v>100</v>
      </c>
      <c r="AU26" s="75"/>
    </row>
    <row r="27" ht="15.75" customHeight="1">
      <c r="A27" s="18">
        <v>44945.0</v>
      </c>
      <c r="B27" s="14" t="s">
        <v>101</v>
      </c>
      <c r="C27" s="15">
        <v>50000.0</v>
      </c>
      <c r="D27" s="16">
        <v>0.0775</v>
      </c>
      <c r="E27" s="17">
        <v>711.3</v>
      </c>
      <c r="F27" s="15">
        <v>711.3</v>
      </c>
      <c r="G27" s="18">
        <v>44946.0</v>
      </c>
      <c r="H27" s="18">
        <v>44945.0</v>
      </c>
      <c r="I27" s="18">
        <v>45011.0</v>
      </c>
      <c r="J27" s="14" t="s">
        <v>28</v>
      </c>
      <c r="K27" s="14"/>
      <c r="L27" s="17">
        <v>1964.04</v>
      </c>
      <c r="M27" s="15">
        <v>1964.04</v>
      </c>
      <c r="N27" s="19">
        <v>45021.0</v>
      </c>
      <c r="O27" s="18">
        <v>45012.0</v>
      </c>
      <c r="P27" s="18">
        <v>45196.0</v>
      </c>
      <c r="Q27" s="14" t="s">
        <v>29</v>
      </c>
      <c r="R27" s="20"/>
      <c r="S27" s="21">
        <v>1932.19</v>
      </c>
      <c r="T27" s="22">
        <v>1932.19</v>
      </c>
      <c r="U27" s="19">
        <v>45205.0</v>
      </c>
      <c r="V27" s="19">
        <v>45197.0</v>
      </c>
      <c r="W27" s="19">
        <v>45378.0</v>
      </c>
      <c r="X27" s="14" t="s">
        <v>29</v>
      </c>
      <c r="Y27" s="23"/>
      <c r="AA27" s="21">
        <f t="shared" si="4"/>
        <v>1953.424658</v>
      </c>
      <c r="AB27" s="22">
        <f t="shared" si="5"/>
        <v>1953.424658</v>
      </c>
      <c r="AC27" s="24">
        <v>45390.0</v>
      </c>
      <c r="AD27" s="24">
        <v>45379.0</v>
      </c>
      <c r="AE27" s="24">
        <v>45562.0</v>
      </c>
      <c r="AF27" s="14" t="s">
        <v>29</v>
      </c>
      <c r="AG27" s="23"/>
      <c r="AH27" s="25"/>
      <c r="AI27" s="25"/>
      <c r="AJ27" s="28">
        <f t="shared" si="6"/>
        <v>50000</v>
      </c>
      <c r="AK27" s="24">
        <v>45566.0</v>
      </c>
      <c r="AL27" s="14" t="s">
        <v>29</v>
      </c>
      <c r="AM27" s="27"/>
      <c r="AN27" s="25"/>
      <c r="AO27" s="26" t="s">
        <v>102</v>
      </c>
      <c r="AP27" s="25"/>
      <c r="AQ27" s="25" t="s">
        <v>31</v>
      </c>
      <c r="AR27" s="25">
        <v>2.29053500778E11</v>
      </c>
      <c r="AS27" s="25">
        <v>6.3100277E7</v>
      </c>
      <c r="AT27" s="27" t="s">
        <v>103</v>
      </c>
    </row>
    <row r="28" ht="15.75" customHeight="1">
      <c r="A28" s="18">
        <v>44949.0</v>
      </c>
      <c r="B28" s="14" t="s">
        <v>104</v>
      </c>
      <c r="C28" s="15">
        <v>20000.0</v>
      </c>
      <c r="D28" s="16">
        <v>0.0775</v>
      </c>
      <c r="E28" s="17">
        <v>267.53</v>
      </c>
      <c r="F28" s="15">
        <v>267.53</v>
      </c>
      <c r="G28" s="18">
        <v>44957.0</v>
      </c>
      <c r="H28" s="18">
        <v>44949.0</v>
      </c>
      <c r="I28" s="18">
        <v>45011.0</v>
      </c>
      <c r="J28" s="14" t="s">
        <v>29</v>
      </c>
      <c r="K28" s="14"/>
      <c r="L28" s="17">
        <v>785.62</v>
      </c>
      <c r="M28" s="15">
        <v>785.62</v>
      </c>
      <c r="N28" s="19">
        <v>45021.0</v>
      </c>
      <c r="O28" s="18">
        <v>45012.0</v>
      </c>
      <c r="P28" s="18">
        <v>45196.0</v>
      </c>
      <c r="Q28" s="14" t="s">
        <v>29</v>
      </c>
      <c r="R28" s="20"/>
      <c r="S28" s="21">
        <v>772.88</v>
      </c>
      <c r="T28" s="22">
        <v>772.88</v>
      </c>
      <c r="U28" s="19">
        <v>45205.0</v>
      </c>
      <c r="V28" s="19">
        <v>45197.0</v>
      </c>
      <c r="W28" s="19">
        <v>45378.0</v>
      </c>
      <c r="X28" s="14" t="s">
        <v>29</v>
      </c>
      <c r="Y28" s="23"/>
      <c r="AA28" s="21">
        <f t="shared" si="4"/>
        <v>781.369863</v>
      </c>
      <c r="AB28" s="22">
        <f t="shared" si="5"/>
        <v>781.369863</v>
      </c>
      <c r="AC28" s="24">
        <v>45390.0</v>
      </c>
      <c r="AD28" s="24">
        <v>45379.0</v>
      </c>
      <c r="AE28" s="24">
        <v>45562.0</v>
      </c>
      <c r="AF28" s="14" t="s">
        <v>29</v>
      </c>
      <c r="AG28" s="23"/>
      <c r="AH28" s="25"/>
      <c r="AI28" s="25"/>
      <c r="AJ28" s="28">
        <f t="shared" si="6"/>
        <v>20000</v>
      </c>
      <c r="AK28" s="24">
        <v>45560.0</v>
      </c>
      <c r="AL28" s="14" t="s">
        <v>29</v>
      </c>
      <c r="AM28" s="27"/>
      <c r="AN28" s="25"/>
      <c r="AO28" s="26" t="s">
        <v>105</v>
      </c>
      <c r="AP28" s="25"/>
      <c r="AQ28" s="25" t="s">
        <v>31</v>
      </c>
      <c r="AR28" s="25">
        <v>7.81901967E8</v>
      </c>
      <c r="AS28" s="25">
        <v>3.22271627E8</v>
      </c>
      <c r="AT28" s="27" t="s">
        <v>106</v>
      </c>
    </row>
    <row r="29" ht="15.75" customHeight="1">
      <c r="A29" s="18">
        <v>44949.0</v>
      </c>
      <c r="B29" s="14" t="s">
        <v>107</v>
      </c>
      <c r="C29" s="15">
        <v>10000.0</v>
      </c>
      <c r="D29" s="16">
        <v>0.0775</v>
      </c>
      <c r="E29" s="17">
        <v>133.77</v>
      </c>
      <c r="F29" s="15">
        <v>133.77</v>
      </c>
      <c r="G29" s="18">
        <v>44957.0</v>
      </c>
      <c r="H29" s="18">
        <v>44949.0</v>
      </c>
      <c r="I29" s="18">
        <v>45011.0</v>
      </c>
      <c r="J29" s="14" t="s">
        <v>29</v>
      </c>
      <c r="K29" s="14"/>
      <c r="L29" s="17">
        <v>392.81</v>
      </c>
      <c r="M29" s="15">
        <v>392.81</v>
      </c>
      <c r="N29" s="19">
        <v>45021.0</v>
      </c>
      <c r="O29" s="18">
        <v>45012.0</v>
      </c>
      <c r="P29" s="18">
        <v>45196.0</v>
      </c>
      <c r="Q29" s="14" t="s">
        <v>29</v>
      </c>
      <c r="R29" s="20"/>
      <c r="S29" s="21">
        <v>386.44</v>
      </c>
      <c r="T29" s="22">
        <v>386.44</v>
      </c>
      <c r="U29" s="19">
        <v>45205.0</v>
      </c>
      <c r="V29" s="19">
        <v>45197.0</v>
      </c>
      <c r="W29" s="19">
        <v>45378.0</v>
      </c>
      <c r="X29" s="14" t="s">
        <v>29</v>
      </c>
      <c r="Y29" s="23"/>
      <c r="AA29" s="21">
        <f t="shared" si="4"/>
        <v>390.6849315</v>
      </c>
      <c r="AB29" s="22">
        <f t="shared" si="5"/>
        <v>390.6849315</v>
      </c>
      <c r="AC29" s="24">
        <v>45390.0</v>
      </c>
      <c r="AD29" s="24">
        <v>45379.0</v>
      </c>
      <c r="AE29" s="24">
        <v>45562.0</v>
      </c>
      <c r="AF29" s="14" t="s">
        <v>29</v>
      </c>
      <c r="AG29" s="23"/>
      <c r="AH29" s="25"/>
      <c r="AI29" s="25"/>
      <c r="AJ29" s="28">
        <f t="shared" si="6"/>
        <v>10000</v>
      </c>
      <c r="AK29" s="24">
        <v>45567.0</v>
      </c>
      <c r="AL29" s="14" t="s">
        <v>29</v>
      </c>
      <c r="AM29" s="27"/>
      <c r="AN29" s="25"/>
      <c r="AO29" s="26" t="s">
        <v>108</v>
      </c>
      <c r="AP29" s="25"/>
      <c r="AQ29" s="25" t="s">
        <v>31</v>
      </c>
      <c r="AR29" s="25">
        <v>8.98693871E8</v>
      </c>
      <c r="AS29" s="25">
        <v>2.1000021E7</v>
      </c>
      <c r="AT29" s="27" t="s">
        <v>109</v>
      </c>
    </row>
    <row r="30" ht="15.75" customHeight="1">
      <c r="A30" s="18">
        <v>44950.0</v>
      </c>
      <c r="B30" s="14" t="s">
        <v>110</v>
      </c>
      <c r="C30" s="15">
        <v>30000.0</v>
      </c>
      <c r="D30" s="16">
        <v>0.08</v>
      </c>
      <c r="E30" s="17">
        <v>407.67</v>
      </c>
      <c r="F30" s="15">
        <v>407.67</v>
      </c>
      <c r="G30" s="18">
        <v>44957.0</v>
      </c>
      <c r="H30" s="18">
        <v>44950.0</v>
      </c>
      <c r="I30" s="18">
        <v>45011.0</v>
      </c>
      <c r="J30" s="14" t="s">
        <v>29</v>
      </c>
      <c r="K30" s="14"/>
      <c r="L30" s="17">
        <v>1216.44</v>
      </c>
      <c r="M30" s="15">
        <v>1216.44</v>
      </c>
      <c r="N30" s="19">
        <v>45021.0</v>
      </c>
      <c r="O30" s="18">
        <v>45012.0</v>
      </c>
      <c r="P30" s="18">
        <v>45196.0</v>
      </c>
      <c r="Q30" s="14" t="s">
        <v>29</v>
      </c>
      <c r="R30" s="20"/>
      <c r="S30" s="21">
        <v>1196.71</v>
      </c>
      <c r="T30" s="22">
        <v>1196.71</v>
      </c>
      <c r="U30" s="19">
        <v>45205.0</v>
      </c>
      <c r="V30" s="19">
        <v>45197.0</v>
      </c>
      <c r="W30" s="19">
        <v>45378.0</v>
      </c>
      <c r="X30" s="14" t="s">
        <v>29</v>
      </c>
      <c r="Y30" s="23"/>
      <c r="AA30" s="21">
        <f t="shared" si="4"/>
        <v>1209.863014</v>
      </c>
      <c r="AB30" s="22">
        <f t="shared" si="5"/>
        <v>1209.863014</v>
      </c>
      <c r="AC30" s="24">
        <v>45390.0</v>
      </c>
      <c r="AD30" s="24">
        <v>45379.0</v>
      </c>
      <c r="AE30" s="24">
        <v>45562.0</v>
      </c>
      <c r="AF30" s="14" t="s">
        <v>29</v>
      </c>
      <c r="AG30" s="23"/>
      <c r="AH30" s="25"/>
      <c r="AI30" s="25"/>
      <c r="AJ30" s="28">
        <f t="shared" si="6"/>
        <v>30000</v>
      </c>
      <c r="AK30" s="24">
        <v>45567.0</v>
      </c>
      <c r="AL30" s="14" t="s">
        <v>29</v>
      </c>
      <c r="AM30" s="27"/>
      <c r="AN30" s="25"/>
      <c r="AO30" s="26" t="s">
        <v>111</v>
      </c>
      <c r="AP30" s="25"/>
      <c r="AQ30" s="25" t="s">
        <v>31</v>
      </c>
      <c r="AR30" s="25">
        <v>1.010234103283E12</v>
      </c>
      <c r="AS30" s="25">
        <v>3.1000503E7</v>
      </c>
      <c r="AT30" s="27" t="s">
        <v>112</v>
      </c>
    </row>
    <row r="31" ht="32.25" customHeight="1">
      <c r="A31" s="18">
        <v>44950.0</v>
      </c>
      <c r="B31" s="14" t="s">
        <v>113</v>
      </c>
      <c r="C31" s="15">
        <v>20000.0</v>
      </c>
      <c r="D31" s="16">
        <v>0.08</v>
      </c>
      <c r="E31" s="17">
        <v>263.29</v>
      </c>
      <c r="F31" s="15">
        <v>263.29</v>
      </c>
      <c r="G31" s="18">
        <v>44957.0</v>
      </c>
      <c r="H31" s="18">
        <v>44950.0</v>
      </c>
      <c r="I31" s="18">
        <v>45011.0</v>
      </c>
      <c r="J31" s="14" t="s">
        <v>29</v>
      </c>
      <c r="K31" s="14"/>
      <c r="L31" s="17">
        <v>785.62</v>
      </c>
      <c r="M31" s="15">
        <v>785.62</v>
      </c>
      <c r="N31" s="19">
        <v>45021.0</v>
      </c>
      <c r="O31" s="18">
        <v>45012.0</v>
      </c>
      <c r="P31" s="18">
        <v>45196.0</v>
      </c>
      <c r="Q31" s="14" t="s">
        <v>29</v>
      </c>
      <c r="R31" s="20" t="s">
        <v>114</v>
      </c>
      <c r="S31" s="21">
        <v>797.81</v>
      </c>
      <c r="T31" s="22">
        <v>797.81</v>
      </c>
      <c r="U31" s="19">
        <v>45205.0</v>
      </c>
      <c r="V31" s="19">
        <v>45197.0</v>
      </c>
      <c r="W31" s="19">
        <v>45378.0</v>
      </c>
      <c r="X31" s="14" t="s">
        <v>29</v>
      </c>
      <c r="Y31" s="23" t="s">
        <v>115</v>
      </c>
      <c r="Z31" s="110"/>
      <c r="AA31" s="21">
        <f t="shared" si="4"/>
        <v>806.5753425</v>
      </c>
      <c r="AB31" s="22">
        <f t="shared" si="5"/>
        <v>806.5753425</v>
      </c>
      <c r="AC31" s="24">
        <v>45390.0</v>
      </c>
      <c r="AD31" s="24">
        <v>45379.0</v>
      </c>
      <c r="AE31" s="24">
        <v>45562.0</v>
      </c>
      <c r="AF31" s="14" t="s">
        <v>29</v>
      </c>
      <c r="AG31" s="23"/>
      <c r="AH31" s="111"/>
      <c r="AI31" s="111"/>
      <c r="AJ31" s="28">
        <f t="shared" si="6"/>
        <v>20000</v>
      </c>
      <c r="AK31" s="24">
        <v>45568.0</v>
      </c>
      <c r="AL31" s="14" t="s">
        <v>29</v>
      </c>
      <c r="AM31" s="112"/>
      <c r="AN31" s="111"/>
      <c r="AO31" s="113" t="s">
        <v>116</v>
      </c>
      <c r="AP31" s="111"/>
      <c r="AQ31" s="111" t="s">
        <v>31</v>
      </c>
      <c r="AR31" s="114"/>
      <c r="AS31" s="111"/>
      <c r="AT31" s="112" t="s">
        <v>117</v>
      </c>
      <c r="AU31" s="110"/>
    </row>
    <row r="32" ht="15.75" customHeight="1">
      <c r="A32" s="115">
        <v>44951.0</v>
      </c>
      <c r="B32" s="116" t="s">
        <v>118</v>
      </c>
      <c r="C32" s="117">
        <v>200000.0</v>
      </c>
      <c r="D32" s="118">
        <v>0.08</v>
      </c>
      <c r="E32" s="119">
        <v>2673.97</v>
      </c>
      <c r="F32" s="117">
        <v>2406.58</v>
      </c>
      <c r="G32" s="115">
        <v>44957.0</v>
      </c>
      <c r="H32" s="115">
        <v>44951.0</v>
      </c>
      <c r="I32" s="115">
        <v>45011.0</v>
      </c>
      <c r="J32" s="116" t="s">
        <v>29</v>
      </c>
      <c r="K32" s="116"/>
      <c r="L32" s="119">
        <v>8109.59</v>
      </c>
      <c r="M32" s="117">
        <v>7298.63</v>
      </c>
      <c r="N32" s="120">
        <v>45021.0</v>
      </c>
      <c r="O32" s="115">
        <v>45012.0</v>
      </c>
      <c r="P32" s="115">
        <v>45196.0</v>
      </c>
      <c r="Q32" s="116" t="s">
        <v>29</v>
      </c>
      <c r="R32" s="121"/>
      <c r="S32" s="122">
        <v>7978.08</v>
      </c>
      <c r="T32" s="123">
        <v>7180.272</v>
      </c>
      <c r="U32" s="120">
        <v>45205.0</v>
      </c>
      <c r="V32" s="120">
        <v>45197.0</v>
      </c>
      <c r="W32" s="120">
        <v>45378.0</v>
      </c>
      <c r="X32" s="116" t="s">
        <v>29</v>
      </c>
      <c r="Y32" s="124"/>
      <c r="Z32" s="125"/>
      <c r="AA32" s="122">
        <f t="shared" si="4"/>
        <v>8065.753425</v>
      </c>
      <c r="AB32" s="123">
        <f>AA32*0.9</f>
        <v>7259.178082</v>
      </c>
      <c r="AC32" s="126">
        <v>45390.0</v>
      </c>
      <c r="AD32" s="126">
        <v>45379.0</v>
      </c>
      <c r="AE32" s="126">
        <v>45562.0</v>
      </c>
      <c r="AF32" s="116" t="s">
        <v>29</v>
      </c>
      <c r="AG32" s="124"/>
      <c r="AH32" s="116"/>
      <c r="AI32" s="116"/>
      <c r="AJ32" s="119">
        <f t="shared" si="6"/>
        <v>200000</v>
      </c>
      <c r="AK32" s="126">
        <v>45566.0</v>
      </c>
      <c r="AL32" s="116" t="s">
        <v>29</v>
      </c>
      <c r="AM32" s="127"/>
      <c r="AN32" s="116"/>
      <c r="AO32" s="128" t="s">
        <v>119</v>
      </c>
      <c r="AP32" s="116"/>
      <c r="AQ32" s="116" t="s">
        <v>31</v>
      </c>
      <c r="AR32" s="116">
        <v>3.930395638E9</v>
      </c>
      <c r="AS32" s="116">
        <v>2.1000021E7</v>
      </c>
      <c r="AT32" s="127" t="s">
        <v>120</v>
      </c>
      <c r="AU32" s="125"/>
    </row>
    <row r="33" ht="15.75" customHeight="1">
      <c r="A33" s="18">
        <v>44952.0</v>
      </c>
      <c r="B33" s="14" t="s">
        <v>121</v>
      </c>
      <c r="C33" s="15">
        <v>20000.0</v>
      </c>
      <c r="D33" s="16">
        <v>0.0775</v>
      </c>
      <c r="E33" s="17">
        <v>254.79</v>
      </c>
      <c r="F33" s="15">
        <v>254.79</v>
      </c>
      <c r="G33" s="18">
        <v>44957.0</v>
      </c>
      <c r="H33" s="18">
        <v>44952.0</v>
      </c>
      <c r="I33" s="18">
        <v>45011.0</v>
      </c>
      <c r="J33" s="14" t="s">
        <v>29</v>
      </c>
      <c r="K33" s="14"/>
      <c r="L33" s="17">
        <v>785.62</v>
      </c>
      <c r="M33" s="15">
        <v>785.62</v>
      </c>
      <c r="N33" s="19">
        <v>45021.0</v>
      </c>
      <c r="O33" s="18">
        <v>45012.0</v>
      </c>
      <c r="P33" s="18">
        <v>45196.0</v>
      </c>
      <c r="Q33" s="14" t="s">
        <v>29</v>
      </c>
      <c r="R33" s="20"/>
      <c r="S33" s="21">
        <v>772.88</v>
      </c>
      <c r="T33" s="22">
        <v>772.88</v>
      </c>
      <c r="U33" s="19">
        <v>45205.0</v>
      </c>
      <c r="V33" s="19">
        <v>45197.0</v>
      </c>
      <c r="W33" s="19">
        <v>45378.0</v>
      </c>
      <c r="X33" s="14" t="s">
        <v>29</v>
      </c>
      <c r="Y33" s="23"/>
      <c r="AA33" s="21">
        <f t="shared" si="4"/>
        <v>781.369863</v>
      </c>
      <c r="AB33" s="22">
        <f t="shared" ref="AB33:AB34" si="7">AA33</f>
        <v>781.369863</v>
      </c>
      <c r="AC33" s="24">
        <v>45390.0</v>
      </c>
      <c r="AD33" s="24">
        <v>45379.0</v>
      </c>
      <c r="AE33" s="24">
        <v>45562.0</v>
      </c>
      <c r="AF33" s="14" t="s">
        <v>29</v>
      </c>
      <c r="AG33" s="23"/>
      <c r="AH33" s="25"/>
      <c r="AI33" s="25"/>
      <c r="AJ33" s="28">
        <f t="shared" si="6"/>
        <v>20000</v>
      </c>
      <c r="AK33" s="24">
        <v>45567.0</v>
      </c>
      <c r="AL33" s="14" t="s">
        <v>29</v>
      </c>
      <c r="AM33" s="27"/>
      <c r="AN33" s="25"/>
      <c r="AO33" s="26" t="s">
        <v>122</v>
      </c>
      <c r="AP33" s="25"/>
      <c r="AQ33" s="25" t="s">
        <v>31</v>
      </c>
      <c r="AR33" s="25">
        <v>8.15063735E8</v>
      </c>
      <c r="AS33" s="25">
        <v>2.1202337E7</v>
      </c>
      <c r="AT33" s="27" t="s">
        <v>123</v>
      </c>
    </row>
    <row r="34" ht="15.75" customHeight="1">
      <c r="A34" s="18">
        <v>44953.0</v>
      </c>
      <c r="B34" s="14" t="s">
        <v>124</v>
      </c>
      <c r="C34" s="15">
        <v>200000.0</v>
      </c>
      <c r="D34" s="16">
        <v>0.08</v>
      </c>
      <c r="E34" s="17">
        <v>2586.3</v>
      </c>
      <c r="F34" s="15">
        <v>2586.3</v>
      </c>
      <c r="G34" s="18">
        <v>44957.0</v>
      </c>
      <c r="H34" s="18">
        <v>44953.0</v>
      </c>
      <c r="I34" s="18">
        <v>45011.0</v>
      </c>
      <c r="J34" s="14" t="s">
        <v>29</v>
      </c>
      <c r="K34" s="14"/>
      <c r="L34" s="17">
        <v>8109.59</v>
      </c>
      <c r="M34" s="15">
        <v>8109.59</v>
      </c>
      <c r="N34" s="19">
        <v>45021.0</v>
      </c>
      <c r="O34" s="18">
        <v>45012.0</v>
      </c>
      <c r="P34" s="18">
        <v>45196.0</v>
      </c>
      <c r="Q34" s="14" t="s">
        <v>29</v>
      </c>
      <c r="R34" s="20"/>
      <c r="S34" s="21">
        <v>7978.08</v>
      </c>
      <c r="T34" s="22">
        <v>7978.08</v>
      </c>
      <c r="U34" s="19">
        <v>45205.0</v>
      </c>
      <c r="V34" s="19">
        <v>45197.0</v>
      </c>
      <c r="W34" s="19">
        <v>45378.0</v>
      </c>
      <c r="X34" s="14" t="s">
        <v>29</v>
      </c>
      <c r="Y34" s="23"/>
      <c r="AA34" s="21">
        <f t="shared" si="4"/>
        <v>8065.753425</v>
      </c>
      <c r="AB34" s="22">
        <f t="shared" si="7"/>
        <v>8065.753425</v>
      </c>
      <c r="AC34" s="24">
        <v>45390.0</v>
      </c>
      <c r="AD34" s="24">
        <v>45379.0</v>
      </c>
      <c r="AE34" s="24">
        <v>45562.0</v>
      </c>
      <c r="AF34" s="14" t="s">
        <v>29</v>
      </c>
      <c r="AG34" s="23"/>
      <c r="AH34" s="25"/>
      <c r="AI34" s="25"/>
      <c r="AJ34" s="28">
        <f t="shared" si="6"/>
        <v>200000</v>
      </c>
      <c r="AK34" s="24">
        <v>45573.0</v>
      </c>
      <c r="AL34" s="14" t="s">
        <v>29</v>
      </c>
      <c r="AM34" s="27"/>
      <c r="AN34" s="25"/>
      <c r="AO34" s="26" t="s">
        <v>125</v>
      </c>
      <c r="AP34" s="25"/>
      <c r="AQ34" s="25" t="s">
        <v>31</v>
      </c>
      <c r="AR34" s="25">
        <v>3.6181242016E10</v>
      </c>
      <c r="AS34" s="25">
        <v>3.117611E7</v>
      </c>
      <c r="AT34" s="27" t="s">
        <v>126</v>
      </c>
    </row>
    <row r="35" ht="18.75" customHeight="1">
      <c r="A35" s="129"/>
      <c r="B35" s="130"/>
      <c r="C35" s="131">
        <f>sum(C22:C34)</f>
        <v>730000</v>
      </c>
      <c r="D35" s="132"/>
      <c r="E35" s="133"/>
      <c r="F35" s="130"/>
      <c r="G35" s="130"/>
      <c r="H35" s="130"/>
      <c r="I35" s="130"/>
      <c r="J35" s="130"/>
      <c r="K35" s="134"/>
      <c r="L35" s="135"/>
      <c r="M35" s="136"/>
      <c r="N35" s="129"/>
      <c r="O35" s="129"/>
      <c r="P35" s="129"/>
      <c r="Q35" s="130"/>
      <c r="R35" s="134"/>
      <c r="S35" s="21"/>
      <c r="T35" s="22"/>
      <c r="U35" s="19"/>
      <c r="V35" s="19"/>
      <c r="W35" s="19"/>
      <c r="X35" s="14"/>
      <c r="Y35" s="23"/>
      <c r="AA35" s="21"/>
      <c r="AB35" s="22"/>
      <c r="AC35" s="19"/>
      <c r="AD35" s="19"/>
      <c r="AE35" s="19"/>
      <c r="AF35" s="14"/>
      <c r="AG35" s="23"/>
      <c r="AH35" s="137"/>
      <c r="AI35" s="137"/>
      <c r="AJ35" s="26"/>
      <c r="AK35" s="137"/>
      <c r="AL35" s="14"/>
      <c r="AM35" s="138"/>
      <c r="AN35" s="137"/>
      <c r="AO35" s="139"/>
      <c r="AP35" s="137"/>
      <c r="AQ35" s="140"/>
      <c r="AR35" s="137"/>
      <c r="AS35" s="137"/>
      <c r="AT35" s="138"/>
    </row>
    <row r="36" ht="15.75" customHeight="1">
      <c r="A36" s="13" t="s">
        <v>127</v>
      </c>
      <c r="B36" s="130"/>
      <c r="C36" s="136"/>
      <c r="D36" s="132"/>
      <c r="E36" s="133"/>
      <c r="F36" s="130"/>
      <c r="G36" s="130"/>
      <c r="H36" s="130"/>
      <c r="I36" s="130"/>
      <c r="J36" s="130"/>
      <c r="K36" s="134"/>
      <c r="L36" s="135"/>
      <c r="M36" s="136"/>
      <c r="N36" s="129"/>
      <c r="O36" s="129"/>
      <c r="P36" s="129"/>
      <c r="Q36" s="130"/>
      <c r="R36" s="134"/>
      <c r="S36" s="21"/>
      <c r="T36" s="22"/>
      <c r="U36" s="19"/>
      <c r="V36" s="19"/>
      <c r="W36" s="19"/>
      <c r="X36" s="14"/>
      <c r="Y36" s="23"/>
      <c r="AA36" s="21"/>
      <c r="AB36" s="22"/>
      <c r="AC36" s="24"/>
      <c r="AD36" s="24"/>
      <c r="AE36" s="24"/>
      <c r="AF36" s="14"/>
      <c r="AG36" s="23"/>
      <c r="AH36" s="137"/>
      <c r="AI36" s="137"/>
      <c r="AJ36" s="26"/>
      <c r="AK36" s="137"/>
      <c r="AL36" s="14"/>
      <c r="AM36" s="138"/>
      <c r="AN36" s="137"/>
      <c r="AO36" s="139"/>
      <c r="AP36" s="141"/>
      <c r="AQ36" s="140"/>
      <c r="AR36" s="137"/>
      <c r="AS36" s="137"/>
      <c r="AT36" s="138"/>
    </row>
    <row r="37" ht="15.75" customHeight="1">
      <c r="A37" s="129">
        <v>45068.0</v>
      </c>
      <c r="B37" s="130" t="s">
        <v>128</v>
      </c>
      <c r="C37" s="136">
        <v>200000.0</v>
      </c>
      <c r="D37" s="132">
        <v>0.0875</v>
      </c>
      <c r="E37" s="133" t="s">
        <v>129</v>
      </c>
      <c r="K37" s="134"/>
      <c r="L37" s="135">
        <v>6184.93</v>
      </c>
      <c r="M37" s="136">
        <v>6184.93</v>
      </c>
      <c r="N37" s="129">
        <v>45079.0</v>
      </c>
      <c r="O37" s="129">
        <v>45068.0</v>
      </c>
      <c r="P37" s="129">
        <v>45196.0</v>
      </c>
      <c r="Q37" s="130" t="s">
        <v>29</v>
      </c>
      <c r="R37" s="134"/>
      <c r="S37" s="21">
        <v>8726.03</v>
      </c>
      <c r="T37" s="22">
        <v>8726.03</v>
      </c>
      <c r="U37" s="19">
        <v>45205.0</v>
      </c>
      <c r="V37" s="19">
        <v>45197.0</v>
      </c>
      <c r="W37" s="19">
        <v>45378.0</v>
      </c>
      <c r="X37" s="14" t="s">
        <v>29</v>
      </c>
      <c r="Y37" s="23"/>
      <c r="AA37" s="21">
        <f t="shared" ref="AA37:AA53" si="8">(C37*D37)*((AE37-AD37+1)/365)</f>
        <v>8821.917808</v>
      </c>
      <c r="AB37" s="22">
        <f t="shared" ref="AB37:AB47" si="9">AA37</f>
        <v>8821.917808</v>
      </c>
      <c r="AC37" s="24">
        <v>45390.0</v>
      </c>
      <c r="AD37" s="24">
        <v>45379.0</v>
      </c>
      <c r="AE37" s="24">
        <v>45562.0</v>
      </c>
      <c r="AF37" s="14" t="s">
        <v>29</v>
      </c>
      <c r="AG37" s="23"/>
      <c r="AH37" s="137"/>
      <c r="AI37" s="137"/>
      <c r="AJ37" s="28">
        <f t="shared" ref="AJ37:AJ53" si="10">C37</f>
        <v>200000</v>
      </c>
      <c r="AK37" s="24">
        <v>45572.0</v>
      </c>
      <c r="AL37" s="14" t="s">
        <v>29</v>
      </c>
      <c r="AM37" s="138"/>
      <c r="AN37" s="137"/>
      <c r="AO37" s="139"/>
      <c r="AP37" s="141" t="s">
        <v>130</v>
      </c>
      <c r="AQ37" s="140" t="s">
        <v>31</v>
      </c>
      <c r="AR37" s="137">
        <v>4.83027854186E11</v>
      </c>
      <c r="AS37" s="137">
        <v>2.1000322E7</v>
      </c>
      <c r="AT37" s="138" t="s">
        <v>131</v>
      </c>
    </row>
    <row r="38" ht="34.5" customHeight="1">
      <c r="A38" s="48">
        <v>45100.0</v>
      </c>
      <c r="B38" s="49" t="s">
        <v>43</v>
      </c>
      <c r="C38" s="50">
        <v>20000.0</v>
      </c>
      <c r="D38" s="51">
        <v>0.0825</v>
      </c>
      <c r="E38" s="142" t="s">
        <v>129</v>
      </c>
      <c r="K38" s="143"/>
      <c r="L38" s="52">
        <v>411.37</v>
      </c>
      <c r="M38" s="50">
        <v>411.37</v>
      </c>
      <c r="N38" s="48">
        <v>45119.0</v>
      </c>
      <c r="O38" s="48">
        <v>45106.0</v>
      </c>
      <c r="P38" s="48">
        <v>45196.0</v>
      </c>
      <c r="Q38" s="49" t="s">
        <v>29</v>
      </c>
      <c r="R38" s="54" t="s">
        <v>132</v>
      </c>
      <c r="S38" s="55">
        <v>822.74</v>
      </c>
      <c r="T38" s="56">
        <v>822.74</v>
      </c>
      <c r="U38" s="53">
        <v>45205.0</v>
      </c>
      <c r="V38" s="53">
        <v>45197.0</v>
      </c>
      <c r="W38" s="53">
        <v>45378.0</v>
      </c>
      <c r="X38" s="49" t="s">
        <v>29</v>
      </c>
      <c r="Y38" s="54"/>
      <c r="Z38" s="57"/>
      <c r="AA38" s="55">
        <f t="shared" si="8"/>
        <v>831.7808219</v>
      </c>
      <c r="AB38" s="56">
        <f t="shared" si="9"/>
        <v>831.7808219</v>
      </c>
      <c r="AC38" s="58">
        <v>45390.0</v>
      </c>
      <c r="AD38" s="58">
        <v>45379.0</v>
      </c>
      <c r="AE38" s="58">
        <v>45562.0</v>
      </c>
      <c r="AF38" s="49" t="s">
        <v>29</v>
      </c>
      <c r="AG38" s="59" t="s">
        <v>44</v>
      </c>
      <c r="AH38" s="60"/>
      <c r="AI38" s="60"/>
      <c r="AJ38" s="61">
        <f t="shared" si="10"/>
        <v>20000</v>
      </c>
      <c r="AK38" s="62">
        <v>45573.0</v>
      </c>
      <c r="AL38" s="63" t="s">
        <v>29</v>
      </c>
      <c r="AM38" s="64"/>
      <c r="AN38" s="60"/>
      <c r="AO38" s="65" t="s">
        <v>45</v>
      </c>
      <c r="AP38" s="60"/>
      <c r="AQ38" s="60" t="s">
        <v>31</v>
      </c>
      <c r="AR38" s="60">
        <v>6.795033275E9</v>
      </c>
      <c r="AS38" s="60">
        <v>2.1000089E7</v>
      </c>
      <c r="AT38" s="64" t="s">
        <v>46</v>
      </c>
      <c r="AU38" s="57"/>
    </row>
    <row r="39" ht="15.75" customHeight="1">
      <c r="A39" s="129">
        <v>45102.0</v>
      </c>
      <c r="B39" s="130" t="s">
        <v>133</v>
      </c>
      <c r="C39" s="136">
        <v>20000.0</v>
      </c>
      <c r="D39" s="132">
        <v>0.0825</v>
      </c>
      <c r="E39" s="133" t="s">
        <v>129</v>
      </c>
      <c r="K39" s="134"/>
      <c r="L39" s="135">
        <v>411.37</v>
      </c>
      <c r="M39" s="136">
        <v>411.37</v>
      </c>
      <c r="N39" s="129">
        <v>45119.0</v>
      </c>
      <c r="O39" s="129">
        <v>45106.0</v>
      </c>
      <c r="P39" s="129">
        <v>45196.0</v>
      </c>
      <c r="Q39" s="130" t="s">
        <v>29</v>
      </c>
      <c r="R39" s="144" t="s">
        <v>132</v>
      </c>
      <c r="S39" s="21">
        <v>822.74</v>
      </c>
      <c r="T39" s="22">
        <v>822.74</v>
      </c>
      <c r="U39" s="19">
        <v>45205.0</v>
      </c>
      <c r="V39" s="19">
        <v>45197.0</v>
      </c>
      <c r="W39" s="19">
        <v>45378.0</v>
      </c>
      <c r="X39" s="14" t="s">
        <v>29</v>
      </c>
      <c r="Y39" s="23"/>
      <c r="AA39" s="21">
        <f t="shared" si="8"/>
        <v>831.7808219</v>
      </c>
      <c r="AB39" s="22">
        <f t="shared" si="9"/>
        <v>831.7808219</v>
      </c>
      <c r="AC39" s="24">
        <v>45390.0</v>
      </c>
      <c r="AD39" s="24">
        <v>45379.0</v>
      </c>
      <c r="AE39" s="24">
        <v>45562.0</v>
      </c>
      <c r="AF39" s="14" t="s">
        <v>29</v>
      </c>
      <c r="AG39" s="23"/>
      <c r="AH39" s="140"/>
      <c r="AI39" s="140"/>
      <c r="AJ39" s="28">
        <f t="shared" si="10"/>
        <v>20000</v>
      </c>
      <c r="AK39" s="24">
        <v>45566.0</v>
      </c>
      <c r="AL39" s="14" t="s">
        <v>29</v>
      </c>
      <c r="AM39" s="47"/>
      <c r="AN39" s="140"/>
      <c r="AO39" s="145" t="s">
        <v>134</v>
      </c>
      <c r="AP39" s="146"/>
      <c r="AQ39" s="140" t="s">
        <v>31</v>
      </c>
      <c r="AR39" s="140">
        <v>4.8305590415E11</v>
      </c>
      <c r="AS39" s="140">
        <v>2.1000322E7</v>
      </c>
      <c r="AT39" s="47" t="s">
        <v>135</v>
      </c>
    </row>
    <row r="40" ht="15.75" customHeight="1">
      <c r="A40" s="129">
        <v>45102.0</v>
      </c>
      <c r="B40" s="130" t="s">
        <v>136</v>
      </c>
      <c r="C40" s="136">
        <v>20000.0</v>
      </c>
      <c r="D40" s="132">
        <v>0.0825</v>
      </c>
      <c r="E40" s="133" t="s">
        <v>129</v>
      </c>
      <c r="K40" s="134"/>
      <c r="L40" s="135">
        <v>411.37</v>
      </c>
      <c r="M40" s="136">
        <v>411.37</v>
      </c>
      <c r="N40" s="129">
        <v>45119.0</v>
      </c>
      <c r="O40" s="129">
        <v>45106.0</v>
      </c>
      <c r="P40" s="129">
        <v>45196.0</v>
      </c>
      <c r="Q40" s="130" t="s">
        <v>29</v>
      </c>
      <c r="R40" s="144" t="s">
        <v>132</v>
      </c>
      <c r="S40" s="21">
        <v>822.74</v>
      </c>
      <c r="T40" s="22">
        <v>822.74</v>
      </c>
      <c r="U40" s="19">
        <v>45205.0</v>
      </c>
      <c r="V40" s="19">
        <v>45197.0</v>
      </c>
      <c r="W40" s="19">
        <v>45378.0</v>
      </c>
      <c r="X40" s="14" t="s">
        <v>29</v>
      </c>
      <c r="Y40" s="23"/>
      <c r="AA40" s="21">
        <f t="shared" si="8"/>
        <v>831.7808219</v>
      </c>
      <c r="AB40" s="22">
        <f t="shared" si="9"/>
        <v>831.7808219</v>
      </c>
      <c r="AC40" s="24">
        <v>45390.0</v>
      </c>
      <c r="AD40" s="24">
        <v>45379.0</v>
      </c>
      <c r="AE40" s="24">
        <v>45562.0</v>
      </c>
      <c r="AF40" s="14" t="s">
        <v>29</v>
      </c>
      <c r="AG40" s="23"/>
      <c r="AH40" s="140"/>
      <c r="AI40" s="140"/>
      <c r="AJ40" s="28">
        <f t="shared" si="10"/>
        <v>20000</v>
      </c>
      <c r="AK40" s="24">
        <v>45567.0</v>
      </c>
      <c r="AL40" s="14" t="s">
        <v>29</v>
      </c>
      <c r="AM40" s="47"/>
      <c r="AN40" s="140"/>
      <c r="AO40" s="145" t="s">
        <v>137</v>
      </c>
      <c r="AP40" s="146"/>
      <c r="AQ40" s="140" t="s">
        <v>31</v>
      </c>
      <c r="AR40" s="140" t="s">
        <v>138</v>
      </c>
      <c r="AS40" s="140">
        <v>1.01205681E8</v>
      </c>
      <c r="AT40" s="47" t="s">
        <v>139</v>
      </c>
    </row>
    <row r="41" ht="15.75" customHeight="1">
      <c r="A41" s="129">
        <v>45102.0</v>
      </c>
      <c r="B41" s="130" t="s">
        <v>140</v>
      </c>
      <c r="C41" s="136">
        <v>50000.0</v>
      </c>
      <c r="D41" s="132">
        <v>0.0825</v>
      </c>
      <c r="E41" s="133" t="s">
        <v>129</v>
      </c>
      <c r="K41" s="134"/>
      <c r="L41" s="135">
        <v>1028.42</v>
      </c>
      <c r="M41" s="136">
        <v>1028.42</v>
      </c>
      <c r="N41" s="129">
        <v>45119.0</v>
      </c>
      <c r="O41" s="129">
        <v>45106.0</v>
      </c>
      <c r="P41" s="129">
        <v>45196.0</v>
      </c>
      <c r="Q41" s="130" t="s">
        <v>29</v>
      </c>
      <c r="R41" s="144" t="s">
        <v>132</v>
      </c>
      <c r="S41" s="21">
        <v>2056.85</v>
      </c>
      <c r="T41" s="22">
        <v>2056.85</v>
      </c>
      <c r="U41" s="19">
        <v>45205.0</v>
      </c>
      <c r="V41" s="19">
        <v>45197.0</v>
      </c>
      <c r="W41" s="19">
        <v>45378.0</v>
      </c>
      <c r="X41" s="14" t="s">
        <v>29</v>
      </c>
      <c r="Y41" s="23"/>
      <c r="AA41" s="21">
        <f t="shared" si="8"/>
        <v>2079.452055</v>
      </c>
      <c r="AB41" s="22">
        <f t="shared" si="9"/>
        <v>2079.452055</v>
      </c>
      <c r="AC41" s="24">
        <v>45390.0</v>
      </c>
      <c r="AD41" s="24">
        <v>45379.0</v>
      </c>
      <c r="AE41" s="24">
        <v>45562.0</v>
      </c>
      <c r="AF41" s="14" t="s">
        <v>29</v>
      </c>
      <c r="AG41" s="23"/>
      <c r="AH41" s="137"/>
      <c r="AI41" s="137"/>
      <c r="AJ41" s="28">
        <f t="shared" si="10"/>
        <v>50000</v>
      </c>
      <c r="AK41" s="24">
        <v>45568.0</v>
      </c>
      <c r="AL41" s="14" t="s">
        <v>29</v>
      </c>
      <c r="AM41" s="138"/>
      <c r="AN41" s="137"/>
      <c r="AO41" s="139" t="s">
        <v>141</v>
      </c>
      <c r="AP41" s="137"/>
      <c r="AQ41" s="140" t="s">
        <v>31</v>
      </c>
      <c r="AR41" s="137">
        <v>8.07117325E8</v>
      </c>
      <c r="AS41" s="137">
        <v>2.1000021E7</v>
      </c>
      <c r="AT41" s="147" t="s">
        <v>142</v>
      </c>
    </row>
    <row r="42" ht="39.75" customHeight="1">
      <c r="A42" s="85">
        <v>45104.0</v>
      </c>
      <c r="B42" s="86" t="s">
        <v>60</v>
      </c>
      <c r="C42" s="87">
        <v>60000.0</v>
      </c>
      <c r="D42" s="88">
        <v>0.0825</v>
      </c>
      <c r="E42" s="148" t="s">
        <v>129</v>
      </c>
      <c r="K42" s="149"/>
      <c r="L42" s="89">
        <v>1234.11</v>
      </c>
      <c r="M42" s="87">
        <v>1234.11</v>
      </c>
      <c r="N42" s="85">
        <v>45119.0</v>
      </c>
      <c r="O42" s="85">
        <v>45106.0</v>
      </c>
      <c r="P42" s="85">
        <v>45196.0</v>
      </c>
      <c r="Q42" s="86" t="s">
        <v>29</v>
      </c>
      <c r="R42" s="91" t="s">
        <v>132</v>
      </c>
      <c r="S42" s="92">
        <v>2468.22</v>
      </c>
      <c r="T42" s="93">
        <v>2468.22</v>
      </c>
      <c r="U42" s="90">
        <v>45205.0</v>
      </c>
      <c r="V42" s="90">
        <v>45197.0</v>
      </c>
      <c r="W42" s="90">
        <v>45378.0</v>
      </c>
      <c r="X42" s="86" t="s">
        <v>29</v>
      </c>
      <c r="Y42" s="91"/>
      <c r="Z42" s="94"/>
      <c r="AA42" s="92">
        <f t="shared" si="8"/>
        <v>2495.342466</v>
      </c>
      <c r="AB42" s="93">
        <f t="shared" si="9"/>
        <v>2495.342466</v>
      </c>
      <c r="AC42" s="95">
        <v>45390.0</v>
      </c>
      <c r="AD42" s="95">
        <v>45379.0</v>
      </c>
      <c r="AE42" s="95">
        <v>45562.0</v>
      </c>
      <c r="AF42" s="86" t="s">
        <v>29</v>
      </c>
      <c r="AG42" s="96" t="s">
        <v>61</v>
      </c>
      <c r="AH42" s="97"/>
      <c r="AI42" s="97"/>
      <c r="AJ42" s="98">
        <f t="shared" si="10"/>
        <v>60000</v>
      </c>
      <c r="AK42" s="99">
        <v>45565.0</v>
      </c>
      <c r="AL42" s="100" t="s">
        <v>29</v>
      </c>
      <c r="AM42" s="101"/>
      <c r="AN42" s="97"/>
      <c r="AO42" s="102" t="s">
        <v>62</v>
      </c>
      <c r="AP42" s="97"/>
      <c r="AQ42" s="97" t="s">
        <v>31</v>
      </c>
      <c r="AR42" s="97">
        <v>8.140066083E9</v>
      </c>
      <c r="AS42" s="97">
        <v>3.1207607E7</v>
      </c>
      <c r="AT42" s="101" t="s">
        <v>63</v>
      </c>
      <c r="AU42" s="94"/>
    </row>
    <row r="43" ht="15.75" customHeight="1">
      <c r="A43" s="129">
        <v>45104.0</v>
      </c>
      <c r="B43" s="130" t="s">
        <v>143</v>
      </c>
      <c r="C43" s="136">
        <v>40000.0</v>
      </c>
      <c r="D43" s="132">
        <v>0.0825</v>
      </c>
      <c r="E43" s="133" t="s">
        <v>129</v>
      </c>
      <c r="K43" s="134"/>
      <c r="L43" s="135">
        <v>822.74</v>
      </c>
      <c r="M43" s="136">
        <v>822.74</v>
      </c>
      <c r="N43" s="129">
        <v>45119.0</v>
      </c>
      <c r="O43" s="129">
        <v>45106.0</v>
      </c>
      <c r="P43" s="129">
        <v>45196.0</v>
      </c>
      <c r="Q43" s="130" t="s">
        <v>29</v>
      </c>
      <c r="R43" s="144" t="s">
        <v>132</v>
      </c>
      <c r="S43" s="21">
        <v>1645.48</v>
      </c>
      <c r="T43" s="22">
        <v>1645.48</v>
      </c>
      <c r="U43" s="19">
        <v>45205.0</v>
      </c>
      <c r="V43" s="19">
        <v>45197.0</v>
      </c>
      <c r="W43" s="19">
        <v>45378.0</v>
      </c>
      <c r="X43" s="14" t="s">
        <v>29</v>
      </c>
      <c r="Y43" s="23"/>
      <c r="AA43" s="21">
        <f t="shared" si="8"/>
        <v>1663.561644</v>
      </c>
      <c r="AB43" s="22">
        <f t="shared" si="9"/>
        <v>1663.561644</v>
      </c>
      <c r="AC43" s="24">
        <v>45390.0</v>
      </c>
      <c r="AD43" s="24">
        <v>45379.0</v>
      </c>
      <c r="AE43" s="24">
        <v>45562.0</v>
      </c>
      <c r="AF43" s="14" t="s">
        <v>29</v>
      </c>
      <c r="AG43" s="23"/>
      <c r="AH43" s="137"/>
      <c r="AI43" s="137"/>
      <c r="AJ43" s="28">
        <f t="shared" si="10"/>
        <v>40000</v>
      </c>
      <c r="AK43" s="24">
        <v>45568.0</v>
      </c>
      <c r="AL43" s="14" t="s">
        <v>29</v>
      </c>
      <c r="AM43" s="138"/>
      <c r="AN43" s="137"/>
      <c r="AO43" s="139" t="s">
        <v>144</v>
      </c>
      <c r="AP43" s="137"/>
      <c r="AQ43" s="140" t="s">
        <v>31</v>
      </c>
      <c r="AR43" s="137">
        <v>9.8913873E8</v>
      </c>
      <c r="AS43" s="137">
        <v>2.1000021E7</v>
      </c>
      <c r="AT43" s="138" t="s">
        <v>145</v>
      </c>
    </row>
    <row r="44" ht="15.75" customHeight="1">
      <c r="A44" s="129">
        <v>45104.0</v>
      </c>
      <c r="B44" s="130" t="s">
        <v>146</v>
      </c>
      <c r="C44" s="136">
        <v>10000.0</v>
      </c>
      <c r="D44" s="132">
        <v>0.0825</v>
      </c>
      <c r="E44" s="133" t="s">
        <v>129</v>
      </c>
      <c r="K44" s="134"/>
      <c r="L44" s="135">
        <v>205.68</v>
      </c>
      <c r="M44" s="136">
        <v>205.68</v>
      </c>
      <c r="N44" s="129">
        <v>45119.0</v>
      </c>
      <c r="O44" s="129">
        <v>45106.0</v>
      </c>
      <c r="P44" s="129">
        <v>45196.0</v>
      </c>
      <c r="Q44" s="130" t="s">
        <v>29</v>
      </c>
      <c r="R44" s="144" t="s">
        <v>132</v>
      </c>
      <c r="S44" s="21">
        <v>411.37</v>
      </c>
      <c r="T44" s="22">
        <v>411.37</v>
      </c>
      <c r="U44" s="19">
        <v>45205.0</v>
      </c>
      <c r="V44" s="19">
        <v>45197.0</v>
      </c>
      <c r="W44" s="19">
        <v>45378.0</v>
      </c>
      <c r="X44" s="14" t="s">
        <v>29</v>
      </c>
      <c r="Y44" s="23"/>
      <c r="AA44" s="21">
        <f t="shared" si="8"/>
        <v>415.890411</v>
      </c>
      <c r="AB44" s="22">
        <f t="shared" si="9"/>
        <v>415.890411</v>
      </c>
      <c r="AC44" s="24">
        <v>45390.0</v>
      </c>
      <c r="AD44" s="24">
        <v>45379.0</v>
      </c>
      <c r="AE44" s="24">
        <v>45562.0</v>
      </c>
      <c r="AF44" s="14" t="s">
        <v>29</v>
      </c>
      <c r="AG44" s="23"/>
      <c r="AH44" s="25"/>
      <c r="AI44" s="25"/>
      <c r="AJ44" s="28">
        <f t="shared" si="10"/>
        <v>10000</v>
      </c>
      <c r="AK44" s="24">
        <v>45567.0</v>
      </c>
      <c r="AL44" s="14" t="s">
        <v>29</v>
      </c>
      <c r="AM44" s="27"/>
      <c r="AN44" s="25"/>
      <c r="AO44" s="26" t="s">
        <v>147</v>
      </c>
      <c r="AP44" s="25"/>
      <c r="AQ44" s="25" t="s">
        <v>31</v>
      </c>
      <c r="AR44" s="25">
        <v>4.97552854E9</v>
      </c>
      <c r="AS44" s="25">
        <v>2.1000089E7</v>
      </c>
      <c r="AT44" s="27" t="s">
        <v>148</v>
      </c>
    </row>
    <row r="45" ht="49.5" customHeight="1">
      <c r="A45" s="129">
        <v>45106.0</v>
      </c>
      <c r="B45" s="150" t="s">
        <v>87</v>
      </c>
      <c r="C45" s="136">
        <v>30000.0</v>
      </c>
      <c r="D45" s="132">
        <v>0.0825</v>
      </c>
      <c r="E45" s="133" t="s">
        <v>129</v>
      </c>
      <c r="K45" s="134"/>
      <c r="L45" s="135">
        <v>617.05</v>
      </c>
      <c r="M45" s="136">
        <v>617.05</v>
      </c>
      <c r="N45" s="129">
        <v>45119.0</v>
      </c>
      <c r="O45" s="129">
        <v>45106.0</v>
      </c>
      <c r="P45" s="129">
        <v>45196.0</v>
      </c>
      <c r="Q45" s="130" t="s">
        <v>29</v>
      </c>
      <c r="R45" s="144" t="s">
        <v>132</v>
      </c>
      <c r="S45" s="21">
        <v>1234.11</v>
      </c>
      <c r="T45" s="22">
        <v>1234.11</v>
      </c>
      <c r="U45" s="19">
        <v>45205.0</v>
      </c>
      <c r="V45" s="19">
        <v>45197.0</v>
      </c>
      <c r="W45" s="19">
        <v>45378.0</v>
      </c>
      <c r="X45" s="14" t="s">
        <v>29</v>
      </c>
      <c r="Y45" s="23"/>
      <c r="AA45" s="21">
        <f t="shared" si="8"/>
        <v>1247.671233</v>
      </c>
      <c r="AB45" s="22">
        <f t="shared" si="9"/>
        <v>1247.671233</v>
      </c>
      <c r="AC45" s="24">
        <v>45390.0</v>
      </c>
      <c r="AD45" s="24">
        <v>45379.0</v>
      </c>
      <c r="AE45" s="24">
        <v>45562.0</v>
      </c>
      <c r="AF45" s="14" t="s">
        <v>29</v>
      </c>
      <c r="AG45" s="106" t="s">
        <v>88</v>
      </c>
      <c r="AH45" s="25"/>
      <c r="AI45" s="25"/>
      <c r="AJ45" s="28">
        <f t="shared" si="10"/>
        <v>30000</v>
      </c>
      <c r="AK45" s="24">
        <v>45572.0</v>
      </c>
      <c r="AL45" s="14" t="s">
        <v>29</v>
      </c>
      <c r="AM45" s="103"/>
      <c r="AN45" s="107"/>
      <c r="AO45" s="108" t="s">
        <v>89</v>
      </c>
      <c r="AP45" s="107"/>
      <c r="AQ45" s="25" t="s">
        <v>31</v>
      </c>
      <c r="AR45" s="25">
        <v>4.83081378983E11</v>
      </c>
      <c r="AS45" s="25">
        <v>2.1000322E7</v>
      </c>
      <c r="AT45" s="109" t="s">
        <v>90</v>
      </c>
    </row>
    <row r="46" ht="46.5" customHeight="1">
      <c r="A46" s="129">
        <v>45107.0</v>
      </c>
      <c r="B46" s="130" t="s">
        <v>149</v>
      </c>
      <c r="C46" s="136">
        <v>200000.0</v>
      </c>
      <c r="D46" s="132">
        <v>0.0875</v>
      </c>
      <c r="E46" s="133" t="s">
        <v>129</v>
      </c>
      <c r="K46" s="134"/>
      <c r="L46" s="135">
        <v>4191.78</v>
      </c>
      <c r="M46" s="136">
        <v>4191.78</v>
      </c>
      <c r="N46" s="129">
        <v>45119.0</v>
      </c>
      <c r="O46" s="129">
        <v>45107.0</v>
      </c>
      <c r="P46" s="129">
        <v>45196.0</v>
      </c>
      <c r="Q46" s="130" t="s">
        <v>29</v>
      </c>
      <c r="R46" s="144" t="s">
        <v>150</v>
      </c>
      <c r="S46" s="21">
        <v>8726.03</v>
      </c>
      <c r="T46" s="22">
        <v>8726.03</v>
      </c>
      <c r="U46" s="19">
        <v>45205.0</v>
      </c>
      <c r="V46" s="19">
        <v>45197.0</v>
      </c>
      <c r="W46" s="19">
        <v>45378.0</v>
      </c>
      <c r="X46" s="14" t="s">
        <v>29</v>
      </c>
      <c r="Y46" s="23"/>
      <c r="Z46" s="151"/>
      <c r="AA46" s="21">
        <f t="shared" si="8"/>
        <v>8821.917808</v>
      </c>
      <c r="AB46" s="22">
        <f t="shared" si="9"/>
        <v>8821.917808</v>
      </c>
      <c r="AC46" s="24">
        <v>45390.0</v>
      </c>
      <c r="AD46" s="24">
        <v>45379.0</v>
      </c>
      <c r="AE46" s="24">
        <v>45562.0</v>
      </c>
      <c r="AF46" s="14" t="s">
        <v>29</v>
      </c>
      <c r="AG46" s="23"/>
      <c r="AH46" s="25"/>
      <c r="AI46" s="25"/>
      <c r="AJ46" s="28">
        <f t="shared" si="10"/>
        <v>200000</v>
      </c>
      <c r="AK46" s="24">
        <v>45559.0</v>
      </c>
      <c r="AL46" s="14" t="s">
        <v>29</v>
      </c>
      <c r="AM46" s="27"/>
      <c r="AN46" s="25"/>
      <c r="AO46" s="26" t="s">
        <v>151</v>
      </c>
      <c r="AP46" s="25"/>
      <c r="AQ46" s="25" t="s">
        <v>31</v>
      </c>
      <c r="AR46" s="25">
        <v>5.005077036E9</v>
      </c>
      <c r="AS46" s="25">
        <v>2.1213591E7</v>
      </c>
      <c r="AT46" s="27" t="s">
        <v>152</v>
      </c>
      <c r="AU46" s="151"/>
    </row>
    <row r="47" ht="15.75" customHeight="1">
      <c r="A47" s="129">
        <v>45107.0</v>
      </c>
      <c r="B47" s="130" t="s">
        <v>153</v>
      </c>
      <c r="C47" s="136">
        <v>100000.0</v>
      </c>
      <c r="D47" s="132">
        <v>0.085</v>
      </c>
      <c r="E47" s="133" t="s">
        <v>129</v>
      </c>
      <c r="K47" s="134"/>
      <c r="L47" s="135">
        <v>2095.89</v>
      </c>
      <c r="M47" s="136">
        <v>2095.89</v>
      </c>
      <c r="N47" s="129">
        <v>45119.0</v>
      </c>
      <c r="O47" s="129">
        <v>45107.0</v>
      </c>
      <c r="P47" s="129">
        <v>45196.0</v>
      </c>
      <c r="Q47" s="130" t="s">
        <v>29</v>
      </c>
      <c r="R47" s="144" t="s">
        <v>154</v>
      </c>
      <c r="S47" s="21">
        <v>4238.36</v>
      </c>
      <c r="T47" s="22">
        <v>4238.36</v>
      </c>
      <c r="U47" s="19">
        <v>45205.0</v>
      </c>
      <c r="V47" s="19">
        <v>45197.0</v>
      </c>
      <c r="W47" s="19">
        <v>45378.0</v>
      </c>
      <c r="X47" s="14" t="s">
        <v>29</v>
      </c>
      <c r="Y47" s="23"/>
      <c r="AA47" s="21">
        <f t="shared" si="8"/>
        <v>4284.931507</v>
      </c>
      <c r="AB47" s="22">
        <f t="shared" si="9"/>
        <v>4284.931507</v>
      </c>
      <c r="AC47" s="24">
        <v>45390.0</v>
      </c>
      <c r="AD47" s="24">
        <v>45379.0</v>
      </c>
      <c r="AE47" s="24">
        <v>45562.0</v>
      </c>
      <c r="AF47" s="14" t="s">
        <v>29</v>
      </c>
      <c r="AG47" s="23"/>
      <c r="AH47" s="25"/>
      <c r="AI47" s="25"/>
      <c r="AJ47" s="28">
        <f t="shared" si="10"/>
        <v>100000</v>
      </c>
      <c r="AK47" s="24">
        <v>45559.0</v>
      </c>
      <c r="AL47" s="14" t="s">
        <v>29</v>
      </c>
      <c r="AM47" s="27"/>
      <c r="AN47" s="25"/>
      <c r="AO47" s="26" t="s">
        <v>155</v>
      </c>
      <c r="AP47" s="25"/>
      <c r="AQ47" s="25" t="s">
        <v>31</v>
      </c>
      <c r="AR47" s="25">
        <v>9.07445520465E11</v>
      </c>
      <c r="AS47" s="25">
        <v>2.1000021E7</v>
      </c>
      <c r="AT47" s="47" t="s">
        <v>156</v>
      </c>
    </row>
    <row r="48" ht="15.75" customHeight="1">
      <c r="A48" s="152">
        <v>45112.0</v>
      </c>
      <c r="B48" s="153" t="s">
        <v>157</v>
      </c>
      <c r="C48" s="154">
        <v>20000.0</v>
      </c>
      <c r="D48" s="155">
        <v>0.0825</v>
      </c>
      <c r="E48" s="156" t="s">
        <v>129</v>
      </c>
      <c r="K48" s="157"/>
      <c r="L48" s="158">
        <v>384.25</v>
      </c>
      <c r="M48" s="154">
        <v>345.82</v>
      </c>
      <c r="N48" s="152">
        <v>45119.0</v>
      </c>
      <c r="O48" s="152">
        <v>45112.0</v>
      </c>
      <c r="P48" s="152">
        <v>45196.0</v>
      </c>
      <c r="Q48" s="153" t="s">
        <v>29</v>
      </c>
      <c r="R48" s="159" t="s">
        <v>158</v>
      </c>
      <c r="S48" s="122">
        <v>822.74</v>
      </c>
      <c r="T48" s="123">
        <v>740.466</v>
      </c>
      <c r="U48" s="120">
        <v>45205.0</v>
      </c>
      <c r="V48" s="120">
        <v>45197.0</v>
      </c>
      <c r="W48" s="120">
        <v>45378.0</v>
      </c>
      <c r="X48" s="116" t="s">
        <v>29</v>
      </c>
      <c r="Y48" s="124"/>
      <c r="Z48" s="125"/>
      <c r="AA48" s="122">
        <f t="shared" si="8"/>
        <v>831.7808219</v>
      </c>
      <c r="AB48" s="123">
        <f>AA48*0.9</f>
        <v>748.6027397</v>
      </c>
      <c r="AC48" s="126">
        <v>45390.0</v>
      </c>
      <c r="AD48" s="126">
        <v>45379.0</v>
      </c>
      <c r="AE48" s="126">
        <v>45562.0</v>
      </c>
      <c r="AF48" s="116" t="s">
        <v>29</v>
      </c>
      <c r="AG48" s="124"/>
      <c r="AH48" s="116"/>
      <c r="AI48" s="116"/>
      <c r="AJ48" s="119">
        <f t="shared" si="10"/>
        <v>20000</v>
      </c>
      <c r="AK48" s="160">
        <v>45572.0</v>
      </c>
      <c r="AL48" s="116" t="s">
        <v>29</v>
      </c>
      <c r="AM48" s="127"/>
      <c r="AN48" s="116"/>
      <c r="AO48" s="128" t="s">
        <v>119</v>
      </c>
      <c r="AP48" s="161"/>
      <c r="AQ48" s="161" t="s">
        <v>31</v>
      </c>
      <c r="AR48" s="161">
        <v>5.9006811E7</v>
      </c>
      <c r="AS48" s="161">
        <v>2.1001088E7</v>
      </c>
      <c r="AT48" s="162" t="s">
        <v>159</v>
      </c>
      <c r="AU48" s="125"/>
    </row>
    <row r="49" ht="15.75" customHeight="1">
      <c r="A49" s="129">
        <v>45112.0</v>
      </c>
      <c r="B49" s="130" t="s">
        <v>160</v>
      </c>
      <c r="C49" s="136">
        <v>50000.0</v>
      </c>
      <c r="D49" s="132">
        <v>0.0825</v>
      </c>
      <c r="E49" s="133" t="s">
        <v>129</v>
      </c>
      <c r="K49" s="134"/>
      <c r="L49" s="135">
        <v>960.62</v>
      </c>
      <c r="M49" s="136">
        <v>960.62</v>
      </c>
      <c r="N49" s="129">
        <v>45119.0</v>
      </c>
      <c r="O49" s="129">
        <v>45112.0</v>
      </c>
      <c r="P49" s="129">
        <v>45196.0</v>
      </c>
      <c r="Q49" s="130" t="s">
        <v>29</v>
      </c>
      <c r="R49" s="144" t="s">
        <v>158</v>
      </c>
      <c r="S49" s="21">
        <v>2056.85</v>
      </c>
      <c r="T49" s="22">
        <v>2056.85</v>
      </c>
      <c r="U49" s="19">
        <v>45205.0</v>
      </c>
      <c r="V49" s="19">
        <v>45197.0</v>
      </c>
      <c r="W49" s="19">
        <v>45378.0</v>
      </c>
      <c r="X49" s="14" t="s">
        <v>29</v>
      </c>
      <c r="Y49" s="23"/>
      <c r="AA49" s="21">
        <f t="shared" si="8"/>
        <v>2079.452055</v>
      </c>
      <c r="AB49" s="22">
        <f t="shared" ref="AB49:AB50" si="11">AA49</f>
        <v>2079.452055</v>
      </c>
      <c r="AC49" s="24">
        <v>45390.0</v>
      </c>
      <c r="AD49" s="24">
        <v>45379.0</v>
      </c>
      <c r="AE49" s="24">
        <v>45562.0</v>
      </c>
      <c r="AF49" s="14" t="s">
        <v>29</v>
      </c>
      <c r="AG49" s="23"/>
      <c r="AH49" s="25"/>
      <c r="AI49" s="25"/>
      <c r="AJ49" s="28">
        <f t="shared" si="10"/>
        <v>50000</v>
      </c>
      <c r="AK49" s="163">
        <v>45569.0</v>
      </c>
      <c r="AL49" s="14" t="s">
        <v>29</v>
      </c>
      <c r="AM49" s="27"/>
      <c r="AN49" s="25"/>
      <c r="AO49" s="26" t="s">
        <v>161</v>
      </c>
      <c r="AP49" s="46"/>
      <c r="AQ49" s="25" t="s">
        <v>31</v>
      </c>
      <c r="AR49" s="25">
        <v>4.608844321E9</v>
      </c>
      <c r="AS49" s="25">
        <v>1.1000138E7</v>
      </c>
      <c r="AT49" s="47" t="s">
        <v>162</v>
      </c>
    </row>
    <row r="50" ht="32.25" customHeight="1">
      <c r="A50" s="164">
        <v>45113.0</v>
      </c>
      <c r="B50" s="165" t="s">
        <v>47</v>
      </c>
      <c r="C50" s="166">
        <v>20000.0</v>
      </c>
      <c r="D50" s="167">
        <v>0.085</v>
      </c>
      <c r="E50" s="168" t="s">
        <v>129</v>
      </c>
      <c r="K50" s="169"/>
      <c r="L50" s="170">
        <v>391.23</v>
      </c>
      <c r="M50" s="166">
        <v>391.23</v>
      </c>
      <c r="N50" s="164">
        <v>45119.0</v>
      </c>
      <c r="O50" s="164">
        <v>45113.0</v>
      </c>
      <c r="P50" s="164">
        <v>45196.0</v>
      </c>
      <c r="Q50" s="171" t="s">
        <v>29</v>
      </c>
      <c r="R50" s="172" t="s">
        <v>163</v>
      </c>
      <c r="S50" s="173">
        <v>847.67</v>
      </c>
      <c r="T50" s="174">
        <v>847.67</v>
      </c>
      <c r="U50" s="175">
        <v>45205.0</v>
      </c>
      <c r="V50" s="175">
        <v>45197.0</v>
      </c>
      <c r="W50" s="175">
        <v>45378.0</v>
      </c>
      <c r="X50" s="81" t="s">
        <v>29</v>
      </c>
      <c r="Y50" s="72"/>
      <c r="Z50" s="176"/>
      <c r="AA50" s="173">
        <f t="shared" si="8"/>
        <v>856.9863014</v>
      </c>
      <c r="AB50" s="174">
        <f t="shared" si="11"/>
        <v>856.9863014</v>
      </c>
      <c r="AC50" s="80">
        <v>45390.0</v>
      </c>
      <c r="AD50" s="80">
        <v>45379.0</v>
      </c>
      <c r="AE50" s="80">
        <v>45562.0</v>
      </c>
      <c r="AF50" s="81" t="s">
        <v>29</v>
      </c>
      <c r="AG50" s="77" t="s">
        <v>48</v>
      </c>
      <c r="AH50" s="177"/>
      <c r="AI50" s="177"/>
      <c r="AJ50" s="79">
        <f t="shared" si="10"/>
        <v>20000</v>
      </c>
      <c r="AK50" s="80">
        <v>45568.0</v>
      </c>
      <c r="AL50" s="81" t="s">
        <v>29</v>
      </c>
      <c r="AM50" s="178"/>
      <c r="AN50" s="177"/>
      <c r="AO50" s="179" t="s">
        <v>49</v>
      </c>
      <c r="AP50" s="177"/>
      <c r="AQ50" s="177" t="s">
        <v>31</v>
      </c>
      <c r="AR50" s="177">
        <v>6.4058514E7</v>
      </c>
      <c r="AS50" s="177">
        <v>2.200002E7</v>
      </c>
      <c r="AT50" s="180" t="s">
        <v>164</v>
      </c>
      <c r="AU50" s="176"/>
    </row>
    <row r="51" ht="15.75" customHeight="1">
      <c r="A51" s="181">
        <v>45113.0</v>
      </c>
      <c r="B51" s="182" t="s">
        <v>165</v>
      </c>
      <c r="C51" s="183">
        <v>80000.0</v>
      </c>
      <c r="D51" s="184">
        <v>0.085</v>
      </c>
      <c r="E51" s="185" t="s">
        <v>129</v>
      </c>
      <c r="K51" s="186"/>
      <c r="L51" s="187">
        <v>1564.93</v>
      </c>
      <c r="M51" s="183">
        <v>1408.44</v>
      </c>
      <c r="N51" s="181">
        <v>45119.0</v>
      </c>
      <c r="O51" s="181">
        <v>45113.0</v>
      </c>
      <c r="P51" s="181">
        <v>45196.0</v>
      </c>
      <c r="Q51" s="188" t="s">
        <v>29</v>
      </c>
      <c r="R51" s="189" t="s">
        <v>163</v>
      </c>
      <c r="S51" s="190">
        <v>3390.68</v>
      </c>
      <c r="T51" s="191">
        <v>3051.612</v>
      </c>
      <c r="U51" s="192">
        <v>45205.0</v>
      </c>
      <c r="V51" s="192">
        <v>45197.0</v>
      </c>
      <c r="W51" s="192">
        <v>45378.0</v>
      </c>
      <c r="X51" s="193" t="s">
        <v>29</v>
      </c>
      <c r="Y51" s="194"/>
      <c r="Z51" s="195"/>
      <c r="AA51" s="190">
        <f t="shared" si="8"/>
        <v>3427.945205</v>
      </c>
      <c r="AB51" s="191">
        <f>AA51*0.9</f>
        <v>3085.150685</v>
      </c>
      <c r="AC51" s="196">
        <v>45390.0</v>
      </c>
      <c r="AD51" s="196">
        <v>45379.0</v>
      </c>
      <c r="AE51" s="196">
        <v>45562.0</v>
      </c>
      <c r="AF51" s="193" t="s">
        <v>29</v>
      </c>
      <c r="AG51" s="194"/>
      <c r="AH51" s="193"/>
      <c r="AI51" s="193"/>
      <c r="AJ51" s="197">
        <f t="shared" si="10"/>
        <v>80000</v>
      </c>
      <c r="AK51" s="198">
        <v>45572.0</v>
      </c>
      <c r="AL51" s="193" t="s">
        <v>29</v>
      </c>
      <c r="AM51" s="199"/>
      <c r="AN51" s="193"/>
      <c r="AO51" s="200" t="s">
        <v>166</v>
      </c>
      <c r="AP51" s="193"/>
      <c r="AQ51" s="193" t="s">
        <v>31</v>
      </c>
      <c r="AR51" s="193">
        <v>1.60909922E8</v>
      </c>
      <c r="AS51" s="193">
        <v>3.22271627E8</v>
      </c>
      <c r="AT51" s="199" t="s">
        <v>167</v>
      </c>
      <c r="AU51" s="195"/>
    </row>
    <row r="52" ht="15.75" customHeight="1">
      <c r="A52" s="201">
        <v>45197.0</v>
      </c>
      <c r="B52" s="202" t="s">
        <v>168</v>
      </c>
      <c r="C52" s="203">
        <v>100000.0</v>
      </c>
      <c r="D52" s="204">
        <v>0.0775</v>
      </c>
      <c r="E52" s="205" t="s">
        <v>129</v>
      </c>
      <c r="K52" s="202"/>
      <c r="L52" s="205" t="s">
        <v>129</v>
      </c>
      <c r="R52" s="206"/>
      <c r="S52" s="207">
        <v>4113.7</v>
      </c>
      <c r="T52" s="208">
        <v>4113.7</v>
      </c>
      <c r="U52" s="209">
        <v>45205.0</v>
      </c>
      <c r="V52" s="209">
        <v>45197.0</v>
      </c>
      <c r="W52" s="209">
        <v>45378.0</v>
      </c>
      <c r="X52" s="202" t="s">
        <v>29</v>
      </c>
      <c r="Y52" s="210" t="s">
        <v>169</v>
      </c>
      <c r="Z52" s="211"/>
      <c r="AA52" s="207">
        <f t="shared" si="8"/>
        <v>3906.849315</v>
      </c>
      <c r="AB52" s="208">
        <f t="shared" ref="AB52:AB53" si="12">AA52</f>
        <v>3906.849315</v>
      </c>
      <c r="AC52" s="212">
        <v>45390.0</v>
      </c>
      <c r="AD52" s="212">
        <v>45379.0</v>
      </c>
      <c r="AE52" s="212">
        <v>45562.0</v>
      </c>
      <c r="AF52" s="202" t="s">
        <v>29</v>
      </c>
      <c r="AG52" s="210"/>
      <c r="AH52" s="202"/>
      <c r="AI52" s="202"/>
      <c r="AJ52" s="213">
        <f t="shared" si="10"/>
        <v>100000</v>
      </c>
      <c r="AK52" s="214">
        <v>45572.0</v>
      </c>
      <c r="AL52" s="202" t="s">
        <v>29</v>
      </c>
      <c r="AM52" s="215"/>
      <c r="AN52" s="202"/>
      <c r="AO52" s="216" t="s">
        <v>170</v>
      </c>
      <c r="AP52" s="202"/>
      <c r="AQ52" s="202" t="s">
        <v>31</v>
      </c>
      <c r="AR52" s="202">
        <v>8.310044832E9</v>
      </c>
      <c r="AS52" s="202">
        <v>2.21970443E8</v>
      </c>
      <c r="AT52" s="217" t="s">
        <v>171</v>
      </c>
      <c r="AU52" s="211"/>
    </row>
    <row r="53" ht="15.75" customHeight="1">
      <c r="A53" s="18">
        <v>45203.0</v>
      </c>
      <c r="B53" s="14" t="s">
        <v>172</v>
      </c>
      <c r="C53" s="15">
        <v>50000.0</v>
      </c>
      <c r="D53" s="16">
        <v>0.0825</v>
      </c>
      <c r="E53" s="156" t="s">
        <v>129</v>
      </c>
      <c r="K53" s="14"/>
      <c r="L53" s="156" t="s">
        <v>129</v>
      </c>
      <c r="R53" s="20"/>
      <c r="S53" s="21">
        <v>1989.04</v>
      </c>
      <c r="T53" s="22">
        <v>1989.04</v>
      </c>
      <c r="U53" s="19">
        <v>45205.0</v>
      </c>
      <c r="V53" s="19">
        <v>45203.0</v>
      </c>
      <c r="W53" s="19">
        <v>45378.0</v>
      </c>
      <c r="X53" s="14" t="s">
        <v>29</v>
      </c>
      <c r="Y53" s="23"/>
      <c r="AA53" s="21">
        <f t="shared" si="8"/>
        <v>2079.452055</v>
      </c>
      <c r="AB53" s="22">
        <f t="shared" si="12"/>
        <v>2079.452055</v>
      </c>
      <c r="AC53" s="24">
        <v>45390.0</v>
      </c>
      <c r="AD53" s="24">
        <v>45379.0</v>
      </c>
      <c r="AE53" s="24">
        <v>45562.0</v>
      </c>
      <c r="AF53" s="14" t="s">
        <v>29</v>
      </c>
      <c r="AG53" s="23"/>
      <c r="AH53" s="14"/>
      <c r="AI53" s="14"/>
      <c r="AJ53" s="28">
        <f t="shared" si="10"/>
        <v>50000</v>
      </c>
      <c r="AK53" s="24">
        <v>45569.0</v>
      </c>
      <c r="AL53" s="14" t="s">
        <v>29</v>
      </c>
      <c r="AM53" s="218"/>
      <c r="AN53" s="14"/>
      <c r="AO53" s="219" t="s">
        <v>173</v>
      </c>
      <c r="AP53" s="14"/>
      <c r="AQ53" s="25" t="s">
        <v>31</v>
      </c>
      <c r="AR53" s="14">
        <v>4.668604666E9</v>
      </c>
      <c r="AS53" s="14">
        <v>1.1000138E7</v>
      </c>
      <c r="AT53" s="220" t="s">
        <v>174</v>
      </c>
    </row>
    <row r="54" ht="15.75" customHeight="1">
      <c r="C54" s="221">
        <f>sum(C37:C53)</f>
        <v>1070000</v>
      </c>
      <c r="Y54" s="222"/>
      <c r="AG54" s="222"/>
      <c r="AO54" s="223"/>
    </row>
    <row r="56" ht="15.75" customHeight="1">
      <c r="A56" s="224"/>
      <c r="B56" s="224"/>
      <c r="C56" s="225">
        <f>C20+C35+C54-C4</f>
        <v>3200000</v>
      </c>
      <c r="D56" s="224"/>
      <c r="E56" s="225">
        <f>sum(E3:E53)-E4</f>
        <v>65149.2</v>
      </c>
      <c r="F56" s="224"/>
      <c r="G56" s="224"/>
      <c r="H56" s="224"/>
      <c r="I56" s="224"/>
      <c r="J56" s="224"/>
      <c r="K56" s="224"/>
      <c r="L56" s="225">
        <f t="shared" ref="L56:M56" si="13">sum(L3:L53)-L4</f>
        <v>106053.76</v>
      </c>
      <c r="M56" s="225">
        <f t="shared" si="13"/>
        <v>105047.88</v>
      </c>
      <c r="N56" s="224"/>
      <c r="O56" s="224"/>
      <c r="P56" s="224"/>
      <c r="Q56" s="224"/>
      <c r="R56" s="224"/>
      <c r="S56" s="225">
        <f t="shared" ref="S56:T56" si="14">sum(S3:S53)-S4</f>
        <v>128977.7</v>
      </c>
      <c r="T56" s="225">
        <f t="shared" si="14"/>
        <v>127758.55</v>
      </c>
      <c r="U56" s="224"/>
      <c r="V56" s="224"/>
      <c r="W56" s="224"/>
      <c r="X56" s="224"/>
      <c r="Y56" s="226"/>
      <c r="Z56" s="224"/>
      <c r="AA56" s="225">
        <f t="shared" ref="AA56:AB56" si="15">sum(AA3:AA53)-AA4</f>
        <v>130211.5068</v>
      </c>
      <c r="AB56" s="225">
        <f t="shared" si="15"/>
        <v>128978.9589</v>
      </c>
      <c r="AC56" s="224"/>
      <c r="AD56" s="224"/>
      <c r="AE56" s="224"/>
      <c r="AF56" s="224"/>
      <c r="AG56" s="226"/>
      <c r="AH56" s="224"/>
      <c r="AI56" s="224"/>
      <c r="AJ56" s="225">
        <f>sum(AJ2:AJ53)-AJ4</f>
        <v>3200000</v>
      </c>
      <c r="AK56" s="224"/>
      <c r="AL56" s="224"/>
      <c r="AM56" s="224"/>
      <c r="AN56" s="224"/>
      <c r="AO56" s="227"/>
      <c r="AP56" s="224"/>
      <c r="AQ56" s="224"/>
      <c r="AR56" s="224"/>
      <c r="AS56" s="224"/>
      <c r="AT56" s="224"/>
      <c r="AU56" s="224"/>
    </row>
    <row r="57" ht="15.75" customHeight="1">
      <c r="Y57" s="222"/>
      <c r="AG57" s="222"/>
      <c r="AO57" s="223"/>
    </row>
    <row r="58" ht="15.75" customHeight="1">
      <c r="S58" s="228"/>
      <c r="Y58" s="222"/>
      <c r="AA58" s="228"/>
      <c r="AG58" s="222"/>
      <c r="AO58" s="223"/>
    </row>
    <row r="59" ht="15.75" customHeight="1">
      <c r="D59" s="229">
        <f>L56+S56+AA56+E56</f>
        <v>430392.1668</v>
      </c>
      <c r="S59" s="228"/>
      <c r="Y59" s="222"/>
      <c r="AA59" s="228"/>
      <c r="AG59" s="222"/>
      <c r="AO59" s="223"/>
    </row>
    <row r="60" ht="15.75" customHeight="1">
      <c r="Y60" s="222"/>
      <c r="AG60" s="222"/>
      <c r="AO60" s="223"/>
    </row>
    <row r="61" ht="15.75" customHeight="1">
      <c r="Y61" s="222"/>
      <c r="AG61" s="222"/>
      <c r="AO61" s="223"/>
    </row>
    <row r="62" ht="15.75" customHeight="1">
      <c r="Y62" s="222"/>
      <c r="AG62" s="222"/>
      <c r="AO62" s="223"/>
    </row>
    <row r="63" ht="15.75" customHeight="1">
      <c r="C63" s="228" t="s">
        <v>175</v>
      </c>
      <c r="D63" s="16"/>
      <c r="E63" s="19"/>
      <c r="F63" s="24"/>
      <c r="Y63" s="222"/>
      <c r="AG63" s="222"/>
      <c r="AO63" s="223"/>
    </row>
    <row r="64" ht="15.75" customHeight="1">
      <c r="C64" s="228" t="s">
        <v>176</v>
      </c>
      <c r="Y64" s="222"/>
      <c r="AG64" s="222"/>
      <c r="AO64" s="223"/>
    </row>
    <row r="65" ht="15.75" customHeight="1">
      <c r="Y65" s="222"/>
      <c r="AG65" s="222"/>
      <c r="AO65" s="223"/>
    </row>
    <row r="66" ht="15.75" customHeight="1">
      <c r="Y66" s="222"/>
      <c r="AG66" s="222"/>
      <c r="AO66" s="223"/>
    </row>
    <row r="67" ht="15.75" customHeight="1">
      <c r="Y67" s="222"/>
      <c r="AG67" s="222"/>
      <c r="AO67" s="223"/>
    </row>
    <row r="68" ht="15.75" customHeight="1">
      <c r="Y68" s="222"/>
      <c r="AG68" s="222"/>
      <c r="AO68" s="223"/>
    </row>
    <row r="69" ht="15.75" customHeight="1">
      <c r="Y69" s="222"/>
      <c r="AG69" s="222"/>
      <c r="AO69" s="223"/>
    </row>
    <row r="70" ht="15.75" customHeight="1">
      <c r="Y70" s="222"/>
      <c r="AG70" s="222"/>
      <c r="AO70" s="223"/>
    </row>
    <row r="71" ht="15.75" customHeight="1">
      <c r="Y71" s="222"/>
      <c r="AG71" s="222"/>
      <c r="AO71" s="223"/>
    </row>
    <row r="72" ht="15.75" customHeight="1">
      <c r="Y72" s="222"/>
      <c r="AG72" s="222"/>
      <c r="AO72" s="223"/>
    </row>
    <row r="73" ht="15.75" customHeight="1">
      <c r="Y73" s="222"/>
      <c r="AG73" s="222"/>
      <c r="AO73" s="223"/>
    </row>
    <row r="74" ht="15.75" customHeight="1">
      <c r="Y74" s="222"/>
      <c r="AG74" s="222"/>
      <c r="AO74" s="223"/>
    </row>
    <row r="75" ht="15.75" customHeight="1">
      <c r="Y75" s="222"/>
      <c r="AG75" s="222"/>
      <c r="AO75" s="223"/>
    </row>
    <row r="76" ht="15.75" customHeight="1">
      <c r="Y76" s="222"/>
      <c r="AG76" s="222"/>
      <c r="AO76" s="223"/>
    </row>
    <row r="77" ht="15.75" customHeight="1">
      <c r="Y77" s="222"/>
      <c r="AG77" s="222"/>
      <c r="AO77" s="223"/>
    </row>
    <row r="78" ht="15.75" customHeight="1">
      <c r="Y78" s="222"/>
      <c r="AG78" s="222"/>
      <c r="AO78" s="223"/>
    </row>
    <row r="79" ht="15.75" customHeight="1">
      <c r="Y79" s="222"/>
      <c r="AG79" s="222"/>
      <c r="AO79" s="223"/>
    </row>
    <row r="80" ht="15.75" customHeight="1">
      <c r="Y80" s="222"/>
      <c r="AG80" s="222"/>
      <c r="AO80" s="223"/>
    </row>
    <row r="81" ht="15.75" customHeight="1">
      <c r="Y81" s="222"/>
      <c r="AG81" s="222"/>
      <c r="AO81" s="223"/>
    </row>
    <row r="82" ht="15.75" customHeight="1">
      <c r="Y82" s="222"/>
      <c r="AG82" s="222"/>
      <c r="AO82" s="223"/>
    </row>
    <row r="83" ht="15.75" customHeight="1">
      <c r="Y83" s="222"/>
      <c r="AG83" s="222"/>
      <c r="AO83" s="223"/>
    </row>
    <row r="84" ht="15.75" customHeight="1">
      <c r="Y84" s="222"/>
      <c r="AG84" s="222"/>
      <c r="AO84" s="223"/>
    </row>
    <row r="85" ht="15.75" customHeight="1">
      <c r="Y85" s="222"/>
      <c r="AG85" s="222"/>
      <c r="AO85" s="223"/>
    </row>
    <row r="86" ht="15.75" customHeight="1">
      <c r="Y86" s="222"/>
      <c r="AG86" s="222"/>
      <c r="AO86" s="223"/>
    </row>
    <row r="87" ht="15.75" customHeight="1">
      <c r="Y87" s="222"/>
      <c r="AG87" s="222"/>
      <c r="AO87" s="223"/>
    </row>
    <row r="88" ht="15.75" customHeight="1">
      <c r="Y88" s="222"/>
      <c r="AG88" s="222"/>
      <c r="AO88" s="223"/>
    </row>
    <row r="89" ht="15.75" customHeight="1">
      <c r="Y89" s="222"/>
      <c r="AG89" s="222"/>
      <c r="AO89" s="223"/>
    </row>
    <row r="90" ht="15.75" customHeight="1">
      <c r="Y90" s="222"/>
      <c r="AG90" s="222"/>
      <c r="AO90" s="223"/>
    </row>
    <row r="91" ht="15.75" customHeight="1">
      <c r="Y91" s="222"/>
      <c r="AG91" s="222"/>
      <c r="AO91" s="223"/>
    </row>
    <row r="92" ht="15.75" customHeight="1">
      <c r="Y92" s="222"/>
      <c r="AG92" s="222"/>
      <c r="AO92" s="223"/>
    </row>
    <row r="93" ht="15.75" customHeight="1">
      <c r="Y93" s="222"/>
      <c r="AG93" s="222"/>
      <c r="AO93" s="223"/>
    </row>
    <row r="94" ht="15.75" customHeight="1">
      <c r="Y94" s="222"/>
      <c r="AG94" s="222"/>
      <c r="AO94" s="223"/>
    </row>
    <row r="95" ht="15.75" customHeight="1">
      <c r="Y95" s="222"/>
      <c r="AG95" s="222"/>
      <c r="AO95" s="223"/>
    </row>
    <row r="96" ht="15.75" customHeight="1">
      <c r="Y96" s="222"/>
      <c r="AG96" s="222"/>
      <c r="AO96" s="223"/>
    </row>
    <row r="97" ht="15.75" customHeight="1">
      <c r="Y97" s="222"/>
      <c r="AG97" s="222"/>
      <c r="AO97" s="223"/>
    </row>
    <row r="98" ht="15.75" customHeight="1">
      <c r="Y98" s="222"/>
      <c r="AG98" s="222"/>
      <c r="AO98" s="223"/>
    </row>
    <row r="99" ht="15.75" customHeight="1">
      <c r="Y99" s="222"/>
      <c r="AG99" s="222"/>
      <c r="AO99" s="223"/>
    </row>
    <row r="100" ht="15.75" customHeight="1">
      <c r="Y100" s="222"/>
      <c r="AG100" s="222"/>
      <c r="AO100" s="223"/>
    </row>
    <row r="101" ht="15.75" customHeight="1">
      <c r="Y101" s="222"/>
      <c r="AG101" s="222"/>
      <c r="AO101" s="223"/>
    </row>
    <row r="102" ht="15.75" customHeight="1">
      <c r="Y102" s="222"/>
      <c r="AG102" s="222"/>
      <c r="AO102" s="223"/>
    </row>
    <row r="103" ht="15.75" customHeight="1">
      <c r="Y103" s="222"/>
      <c r="AG103" s="222"/>
      <c r="AO103" s="223"/>
    </row>
    <row r="104" ht="15.75" customHeight="1">
      <c r="Y104" s="222"/>
      <c r="AG104" s="222"/>
      <c r="AO104" s="223"/>
    </row>
    <row r="105" ht="15.75" customHeight="1">
      <c r="Y105" s="222"/>
      <c r="AG105" s="222"/>
      <c r="AO105" s="223"/>
    </row>
    <row r="106" ht="15.75" customHeight="1">
      <c r="Y106" s="222"/>
      <c r="AG106" s="222"/>
      <c r="AO106" s="223"/>
    </row>
    <row r="107" ht="15.75" customHeight="1">
      <c r="Y107" s="222"/>
      <c r="AG107" s="222"/>
      <c r="AO107" s="223"/>
    </row>
    <row r="108" ht="15.75" customHeight="1">
      <c r="Y108" s="222"/>
      <c r="AG108" s="222"/>
      <c r="AO108" s="223"/>
    </row>
    <row r="109" ht="15.75" customHeight="1">
      <c r="Y109" s="222"/>
      <c r="AG109" s="222"/>
      <c r="AO109" s="223"/>
    </row>
    <row r="110" ht="15.75" customHeight="1">
      <c r="Y110" s="222"/>
      <c r="AG110" s="222"/>
      <c r="AO110" s="223"/>
    </row>
    <row r="111" ht="15.75" customHeight="1">
      <c r="Y111" s="222"/>
      <c r="AG111" s="222"/>
      <c r="AO111" s="223"/>
    </row>
    <row r="112" ht="15.75" customHeight="1">
      <c r="Y112" s="222"/>
      <c r="AG112" s="222"/>
      <c r="AO112" s="223"/>
    </row>
    <row r="113" ht="15.75" customHeight="1">
      <c r="Y113" s="222"/>
      <c r="AG113" s="222"/>
      <c r="AO113" s="223"/>
    </row>
    <row r="114" ht="15.75" customHeight="1">
      <c r="Y114" s="222"/>
      <c r="AG114" s="222"/>
      <c r="AO114" s="223"/>
    </row>
    <row r="115" ht="15.75" customHeight="1">
      <c r="Y115" s="222"/>
      <c r="AG115" s="222"/>
      <c r="AO115" s="223"/>
    </row>
    <row r="116" ht="15.75" customHeight="1">
      <c r="Y116" s="222"/>
      <c r="AG116" s="222"/>
      <c r="AO116" s="223"/>
    </row>
    <row r="117" ht="15.75" customHeight="1">
      <c r="Y117" s="222"/>
      <c r="AG117" s="222"/>
      <c r="AO117" s="223"/>
    </row>
    <row r="118" ht="15.75" customHeight="1">
      <c r="Y118" s="222"/>
      <c r="AG118" s="222"/>
      <c r="AO118" s="223"/>
    </row>
    <row r="119" ht="15.75" customHeight="1">
      <c r="Y119" s="222"/>
      <c r="AG119" s="222"/>
      <c r="AO119" s="223"/>
    </row>
    <row r="120" ht="15.75" customHeight="1">
      <c r="Y120" s="222"/>
      <c r="AG120" s="222"/>
      <c r="AO120" s="223"/>
    </row>
    <row r="121" ht="15.75" customHeight="1">
      <c r="Y121" s="222"/>
      <c r="AG121" s="222"/>
      <c r="AO121" s="223"/>
    </row>
    <row r="122" ht="15.75" customHeight="1">
      <c r="Y122" s="222"/>
      <c r="AG122" s="222"/>
      <c r="AO122" s="223"/>
    </row>
    <row r="123" ht="15.75" customHeight="1">
      <c r="Y123" s="222"/>
      <c r="AG123" s="222"/>
      <c r="AO123" s="223"/>
    </row>
    <row r="124" ht="15.75" customHeight="1">
      <c r="Y124" s="222"/>
      <c r="AG124" s="222"/>
      <c r="AO124" s="223"/>
    </row>
    <row r="125" ht="15.75" customHeight="1">
      <c r="Y125" s="222"/>
      <c r="AG125" s="222"/>
      <c r="AO125" s="223"/>
    </row>
    <row r="126" ht="15.75" customHeight="1">
      <c r="Y126" s="222"/>
      <c r="AG126" s="222"/>
      <c r="AO126" s="223"/>
    </row>
    <row r="127" ht="15.75" customHeight="1">
      <c r="Y127" s="222"/>
      <c r="AG127" s="222"/>
      <c r="AO127" s="223"/>
    </row>
    <row r="128" ht="15.75" customHeight="1">
      <c r="Y128" s="222"/>
      <c r="AG128" s="222"/>
      <c r="AO128" s="223"/>
    </row>
    <row r="129" ht="15.75" customHeight="1">
      <c r="Y129" s="222"/>
      <c r="AG129" s="222"/>
      <c r="AO129" s="223"/>
    </row>
    <row r="130" ht="15.75" customHeight="1">
      <c r="Y130" s="222"/>
      <c r="AG130" s="222"/>
      <c r="AO130" s="223"/>
    </row>
    <row r="131" ht="15.75" customHeight="1">
      <c r="Y131" s="222"/>
      <c r="AG131" s="222"/>
      <c r="AO131" s="223"/>
    </row>
    <row r="132" ht="15.75" customHeight="1">
      <c r="Y132" s="222"/>
      <c r="AG132" s="222"/>
      <c r="AO132" s="223"/>
    </row>
    <row r="133" ht="15.75" customHeight="1">
      <c r="Y133" s="222"/>
      <c r="AG133" s="222"/>
      <c r="AO133" s="223"/>
    </row>
    <row r="134" ht="15.75" customHeight="1">
      <c r="Y134" s="222"/>
      <c r="AG134" s="222"/>
      <c r="AO134" s="223"/>
    </row>
    <row r="135" ht="15.75" customHeight="1">
      <c r="Y135" s="222"/>
      <c r="AG135" s="222"/>
      <c r="AO135" s="223"/>
    </row>
    <row r="136" ht="15.75" customHeight="1">
      <c r="Y136" s="222"/>
      <c r="AG136" s="222"/>
      <c r="AO136" s="223"/>
    </row>
    <row r="137" ht="15.75" customHeight="1">
      <c r="Y137" s="222"/>
      <c r="AG137" s="222"/>
      <c r="AO137" s="223"/>
    </row>
    <row r="138" ht="15.75" customHeight="1">
      <c r="Y138" s="222"/>
      <c r="AG138" s="222"/>
      <c r="AO138" s="223"/>
    </row>
    <row r="139" ht="15.75" customHeight="1">
      <c r="Y139" s="222"/>
      <c r="AG139" s="222"/>
      <c r="AO139" s="223"/>
    </row>
    <row r="140" ht="15.75" customHeight="1">
      <c r="Y140" s="222"/>
      <c r="AG140" s="222"/>
      <c r="AO140" s="223"/>
    </row>
    <row r="141" ht="15.75" customHeight="1">
      <c r="Y141" s="222"/>
      <c r="AG141" s="222"/>
      <c r="AO141" s="223"/>
    </row>
    <row r="142" ht="15.75" customHeight="1">
      <c r="Y142" s="222"/>
      <c r="AG142" s="222"/>
      <c r="AO142" s="223"/>
    </row>
    <row r="143" ht="15.75" customHeight="1">
      <c r="Y143" s="222"/>
      <c r="AG143" s="222"/>
      <c r="AO143" s="223"/>
    </row>
    <row r="144" ht="15.75" customHeight="1">
      <c r="Y144" s="222"/>
      <c r="AG144" s="222"/>
      <c r="AO144" s="223"/>
    </row>
    <row r="145" ht="15.75" customHeight="1">
      <c r="Y145" s="222"/>
      <c r="AG145" s="222"/>
      <c r="AO145" s="223"/>
    </row>
    <row r="146" ht="15.75" customHeight="1">
      <c r="Y146" s="222"/>
      <c r="AG146" s="222"/>
      <c r="AO146" s="223"/>
    </row>
    <row r="147" ht="15.75" customHeight="1">
      <c r="Y147" s="222"/>
      <c r="AG147" s="222"/>
      <c r="AO147" s="223"/>
    </row>
    <row r="148" ht="15.75" customHeight="1">
      <c r="Y148" s="222"/>
      <c r="AG148" s="222"/>
      <c r="AO148" s="223"/>
    </row>
    <row r="149" ht="15.75" customHeight="1">
      <c r="Y149" s="222"/>
      <c r="AG149" s="222"/>
      <c r="AO149" s="223"/>
    </row>
    <row r="150" ht="15.75" customHeight="1">
      <c r="Y150" s="222"/>
      <c r="AG150" s="222"/>
      <c r="AO150" s="223"/>
    </row>
    <row r="151" ht="15.75" customHeight="1">
      <c r="Y151" s="222"/>
      <c r="AG151" s="222"/>
      <c r="AO151" s="223"/>
    </row>
    <row r="152" ht="15.75" customHeight="1">
      <c r="Y152" s="222"/>
      <c r="AG152" s="222"/>
      <c r="AO152" s="223"/>
    </row>
    <row r="153" ht="15.75" customHeight="1">
      <c r="Y153" s="222"/>
      <c r="AG153" s="222"/>
      <c r="AO153" s="223"/>
    </row>
    <row r="154" ht="15.75" customHeight="1">
      <c r="Y154" s="222"/>
      <c r="AG154" s="222"/>
      <c r="AO154" s="223"/>
    </row>
    <row r="155" ht="15.75" customHeight="1">
      <c r="Y155" s="222"/>
      <c r="AG155" s="222"/>
      <c r="AO155" s="223"/>
    </row>
    <row r="156" ht="15.75" customHeight="1">
      <c r="Y156" s="222"/>
      <c r="AG156" s="222"/>
      <c r="AO156" s="223"/>
    </row>
    <row r="157" ht="15.75" customHeight="1">
      <c r="Y157" s="222"/>
      <c r="AG157" s="222"/>
      <c r="AO157" s="223"/>
    </row>
    <row r="158" ht="15.75" customHeight="1">
      <c r="Y158" s="222"/>
      <c r="AG158" s="222"/>
      <c r="AO158" s="223"/>
    </row>
    <row r="159" ht="15.75" customHeight="1">
      <c r="Y159" s="222"/>
      <c r="AG159" s="222"/>
      <c r="AO159" s="223"/>
    </row>
    <row r="160" ht="15.75" customHeight="1">
      <c r="Y160" s="222"/>
      <c r="AG160" s="222"/>
      <c r="AO160" s="223"/>
    </row>
    <row r="161" ht="15.75" customHeight="1">
      <c r="Y161" s="222"/>
      <c r="AG161" s="222"/>
      <c r="AO161" s="223"/>
    </row>
    <row r="162" ht="15.75" customHeight="1">
      <c r="Y162" s="222"/>
      <c r="AG162" s="222"/>
      <c r="AO162" s="223"/>
    </row>
    <row r="163" ht="15.75" customHeight="1">
      <c r="Y163" s="222"/>
      <c r="AG163" s="222"/>
      <c r="AO163" s="223"/>
    </row>
    <row r="164" ht="15.75" customHeight="1">
      <c r="Y164" s="222"/>
      <c r="AG164" s="222"/>
      <c r="AO164" s="223"/>
    </row>
    <row r="165" ht="15.75" customHeight="1">
      <c r="Y165" s="222"/>
      <c r="AG165" s="222"/>
      <c r="AO165" s="223"/>
    </row>
    <row r="166" ht="15.75" customHeight="1">
      <c r="Y166" s="222"/>
      <c r="AG166" s="222"/>
      <c r="AO166" s="223"/>
    </row>
    <row r="167" ht="15.75" customHeight="1">
      <c r="Y167" s="222"/>
      <c r="AG167" s="222"/>
      <c r="AO167" s="223"/>
    </row>
    <row r="168" ht="15.75" customHeight="1">
      <c r="Y168" s="222"/>
      <c r="AG168" s="222"/>
      <c r="AO168" s="223"/>
    </row>
    <row r="169" ht="15.75" customHeight="1">
      <c r="Y169" s="222"/>
      <c r="AG169" s="222"/>
      <c r="AO169" s="223"/>
    </row>
    <row r="170" ht="15.75" customHeight="1">
      <c r="Y170" s="222"/>
      <c r="AG170" s="222"/>
      <c r="AO170" s="223"/>
    </row>
    <row r="171" ht="15.75" customHeight="1">
      <c r="Y171" s="222"/>
      <c r="AG171" s="222"/>
      <c r="AO171" s="223"/>
    </row>
    <row r="172" ht="15.75" customHeight="1">
      <c r="Y172" s="222"/>
      <c r="AG172" s="222"/>
      <c r="AO172" s="223"/>
    </row>
    <row r="173" ht="15.75" customHeight="1">
      <c r="Y173" s="222"/>
      <c r="AG173" s="222"/>
      <c r="AO173" s="223"/>
    </row>
    <row r="174" ht="15.75" customHeight="1">
      <c r="Y174" s="222"/>
      <c r="AG174" s="222"/>
      <c r="AO174" s="223"/>
    </row>
    <row r="175" ht="15.75" customHeight="1">
      <c r="Y175" s="222"/>
      <c r="AG175" s="222"/>
      <c r="AO175" s="223"/>
    </row>
    <row r="176" ht="15.75" customHeight="1">
      <c r="Y176" s="222"/>
      <c r="AG176" s="222"/>
      <c r="AO176" s="223"/>
    </row>
    <row r="177" ht="15.75" customHeight="1">
      <c r="Y177" s="222"/>
      <c r="AG177" s="222"/>
      <c r="AO177" s="223"/>
    </row>
    <row r="178" ht="15.75" customHeight="1">
      <c r="Y178" s="222"/>
      <c r="AG178" s="222"/>
      <c r="AO178" s="223"/>
    </row>
    <row r="179" ht="15.75" customHeight="1">
      <c r="Y179" s="222"/>
      <c r="AG179" s="222"/>
      <c r="AO179" s="223"/>
    </row>
    <row r="180" ht="15.75" customHeight="1">
      <c r="Y180" s="222"/>
      <c r="AG180" s="222"/>
      <c r="AO180" s="223"/>
    </row>
    <row r="181" ht="15.75" customHeight="1">
      <c r="Y181" s="222"/>
      <c r="AG181" s="222"/>
      <c r="AO181" s="223"/>
    </row>
    <row r="182" ht="15.75" customHeight="1">
      <c r="Y182" s="222"/>
      <c r="AG182" s="222"/>
      <c r="AO182" s="223"/>
    </row>
    <row r="183" ht="15.75" customHeight="1">
      <c r="Y183" s="222"/>
      <c r="AG183" s="222"/>
      <c r="AO183" s="223"/>
    </row>
    <row r="184" ht="15.75" customHeight="1">
      <c r="Y184" s="222"/>
      <c r="AG184" s="222"/>
      <c r="AO184" s="223"/>
    </row>
    <row r="185" ht="15.75" customHeight="1">
      <c r="Y185" s="222"/>
      <c r="AG185" s="222"/>
      <c r="AO185" s="223"/>
    </row>
    <row r="186" ht="15.75" customHeight="1">
      <c r="Y186" s="222"/>
      <c r="AG186" s="222"/>
      <c r="AO186" s="223"/>
    </row>
    <row r="187" ht="15.75" customHeight="1">
      <c r="Y187" s="222"/>
      <c r="AG187" s="222"/>
      <c r="AO187" s="223"/>
    </row>
    <row r="188" ht="15.75" customHeight="1">
      <c r="Y188" s="222"/>
      <c r="AG188" s="222"/>
      <c r="AO188" s="223"/>
    </row>
    <row r="189" ht="15.75" customHeight="1">
      <c r="Y189" s="222"/>
      <c r="AG189" s="222"/>
      <c r="AO189" s="223"/>
    </row>
    <row r="190" ht="15.75" customHeight="1">
      <c r="Y190" s="222"/>
      <c r="AG190" s="222"/>
      <c r="AO190" s="223"/>
    </row>
    <row r="191" ht="15.75" customHeight="1">
      <c r="Y191" s="222"/>
      <c r="AG191" s="222"/>
      <c r="AO191" s="223"/>
    </row>
    <row r="192" ht="15.75" customHeight="1">
      <c r="Y192" s="222"/>
      <c r="AG192" s="222"/>
      <c r="AO192" s="223"/>
    </row>
    <row r="193" ht="15.75" customHeight="1">
      <c r="Y193" s="222"/>
      <c r="AG193" s="222"/>
      <c r="AO193" s="223"/>
    </row>
    <row r="194" ht="15.75" customHeight="1">
      <c r="Y194" s="222"/>
      <c r="AG194" s="222"/>
      <c r="AO194" s="223"/>
    </row>
    <row r="195" ht="15.75" customHeight="1">
      <c r="Y195" s="222"/>
      <c r="AG195" s="222"/>
      <c r="AO195" s="223"/>
    </row>
    <row r="196" ht="15.75" customHeight="1">
      <c r="Y196" s="222"/>
      <c r="AG196" s="222"/>
      <c r="AO196" s="223"/>
    </row>
    <row r="197" ht="15.75" customHeight="1">
      <c r="Y197" s="222"/>
      <c r="AG197" s="222"/>
      <c r="AO197" s="223"/>
    </row>
    <row r="198" ht="15.75" customHeight="1">
      <c r="Y198" s="222"/>
      <c r="AG198" s="222"/>
      <c r="AO198" s="223"/>
    </row>
    <row r="199" ht="15.75" customHeight="1">
      <c r="Y199" s="222"/>
      <c r="AG199" s="222"/>
      <c r="AO199" s="223"/>
    </row>
    <row r="200" ht="15.75" customHeight="1">
      <c r="Y200" s="222"/>
      <c r="AG200" s="222"/>
      <c r="AO200" s="223"/>
    </row>
    <row r="201" ht="15.75" customHeight="1">
      <c r="Y201" s="222"/>
      <c r="AG201" s="222"/>
      <c r="AO201" s="223"/>
    </row>
    <row r="202" ht="15.75" customHeight="1">
      <c r="Y202" s="222"/>
      <c r="AG202" s="222"/>
      <c r="AO202" s="223"/>
    </row>
    <row r="203" ht="15.75" customHeight="1">
      <c r="Y203" s="222"/>
      <c r="AG203" s="222"/>
      <c r="AO203" s="223"/>
    </row>
    <row r="204" ht="15.75" customHeight="1">
      <c r="Y204" s="222"/>
      <c r="AG204" s="222"/>
      <c r="AO204" s="223"/>
    </row>
    <row r="205" ht="15.75" customHeight="1">
      <c r="Y205" s="222"/>
      <c r="AG205" s="222"/>
      <c r="AO205" s="223"/>
    </row>
    <row r="206" ht="15.75" customHeight="1">
      <c r="Y206" s="222"/>
      <c r="AG206" s="222"/>
      <c r="AO206" s="223"/>
    </row>
    <row r="207" ht="15.75" customHeight="1">
      <c r="Y207" s="222"/>
      <c r="AG207" s="222"/>
      <c r="AO207" s="223"/>
    </row>
    <row r="208" ht="15.75" customHeight="1">
      <c r="Y208" s="222"/>
      <c r="AG208" s="222"/>
      <c r="AO208" s="223"/>
    </row>
    <row r="209" ht="15.75" customHeight="1">
      <c r="Y209" s="222"/>
      <c r="AG209" s="222"/>
      <c r="AO209" s="223"/>
    </row>
    <row r="210" ht="15.75" customHeight="1">
      <c r="Y210" s="222"/>
      <c r="AG210" s="222"/>
      <c r="AO210" s="223"/>
    </row>
    <row r="211" ht="15.75" customHeight="1">
      <c r="Y211" s="222"/>
      <c r="AG211" s="222"/>
      <c r="AO211" s="223"/>
    </row>
    <row r="212" ht="15.75" customHeight="1">
      <c r="Y212" s="222"/>
      <c r="AG212" s="222"/>
      <c r="AO212" s="223"/>
    </row>
    <row r="213" ht="15.75" customHeight="1">
      <c r="Y213" s="222"/>
      <c r="AG213" s="222"/>
      <c r="AO213" s="223"/>
    </row>
    <row r="214" ht="15.75" customHeight="1">
      <c r="Y214" s="222"/>
      <c r="AG214" s="222"/>
      <c r="AO214" s="223"/>
    </row>
    <row r="215" ht="15.75" customHeight="1">
      <c r="Y215" s="222"/>
      <c r="AG215" s="222"/>
      <c r="AO215" s="223"/>
    </row>
    <row r="216" ht="15.75" customHeight="1">
      <c r="Y216" s="222"/>
      <c r="AG216" s="222"/>
      <c r="AO216" s="223"/>
    </row>
    <row r="217" ht="15.75" customHeight="1">
      <c r="Y217" s="222"/>
      <c r="AG217" s="222"/>
      <c r="AO217" s="223"/>
    </row>
    <row r="218" ht="15.75" customHeight="1">
      <c r="Y218" s="222"/>
      <c r="AG218" s="222"/>
      <c r="AO218" s="223"/>
    </row>
    <row r="219" ht="15.75" customHeight="1">
      <c r="Y219" s="222"/>
      <c r="AG219" s="222"/>
      <c r="AO219" s="223"/>
    </row>
    <row r="220" ht="15.75" customHeight="1">
      <c r="Y220" s="222"/>
      <c r="AG220" s="222"/>
      <c r="AO220" s="223"/>
    </row>
    <row r="221" ht="15.75" customHeight="1">
      <c r="Y221" s="222"/>
      <c r="AG221" s="222"/>
      <c r="AO221" s="223"/>
    </row>
    <row r="222" ht="15.75" customHeight="1">
      <c r="Y222" s="222"/>
      <c r="AG222" s="222"/>
      <c r="AO222" s="223"/>
    </row>
    <row r="223" ht="15.75" customHeight="1">
      <c r="Y223" s="222"/>
      <c r="AG223" s="222"/>
      <c r="AO223" s="223"/>
    </row>
    <row r="224" ht="15.75" customHeight="1">
      <c r="Y224" s="222"/>
      <c r="AG224" s="222"/>
      <c r="AO224" s="223"/>
    </row>
    <row r="225" ht="15.75" customHeight="1">
      <c r="Y225" s="222"/>
      <c r="AG225" s="222"/>
      <c r="AO225" s="223"/>
    </row>
    <row r="226" ht="15.75" customHeight="1">
      <c r="Y226" s="222"/>
      <c r="AG226" s="222"/>
      <c r="AO226" s="223"/>
    </row>
    <row r="227" ht="15.75" customHeight="1">
      <c r="Y227" s="222"/>
      <c r="AG227" s="222"/>
      <c r="AO227" s="223"/>
    </row>
    <row r="228" ht="15.75" customHeight="1">
      <c r="Y228" s="222"/>
      <c r="AG228" s="222"/>
      <c r="AO228" s="223"/>
    </row>
    <row r="229" ht="15.75" customHeight="1">
      <c r="Y229" s="222"/>
      <c r="AG229" s="222"/>
      <c r="AO229" s="223"/>
    </row>
    <row r="230" ht="15.75" customHeight="1">
      <c r="Y230" s="222"/>
      <c r="AG230" s="222"/>
      <c r="AO230" s="223"/>
    </row>
    <row r="231" ht="15.75" customHeight="1">
      <c r="Y231" s="222"/>
      <c r="AG231" s="222"/>
      <c r="AO231" s="223"/>
    </row>
    <row r="232" ht="15.75" customHeight="1">
      <c r="Y232" s="222"/>
      <c r="AG232" s="222"/>
      <c r="AO232" s="223"/>
    </row>
    <row r="233" ht="15.75" customHeight="1">
      <c r="Y233" s="222"/>
      <c r="AG233" s="222"/>
      <c r="AO233" s="223"/>
    </row>
    <row r="234" ht="15.75" customHeight="1">
      <c r="Y234" s="222"/>
      <c r="AG234" s="222"/>
      <c r="AO234" s="223"/>
    </row>
    <row r="235" ht="15.75" customHeight="1">
      <c r="Y235" s="222"/>
      <c r="AG235" s="222"/>
      <c r="AO235" s="223"/>
    </row>
    <row r="236" ht="15.75" customHeight="1">
      <c r="Y236" s="222"/>
      <c r="AG236" s="222"/>
      <c r="AO236" s="223"/>
    </row>
    <row r="237" ht="15.75" customHeight="1">
      <c r="Y237" s="222"/>
      <c r="AG237" s="222"/>
      <c r="AO237" s="223"/>
    </row>
    <row r="238" ht="15.75" customHeight="1">
      <c r="Y238" s="222"/>
      <c r="AG238" s="222"/>
      <c r="AO238" s="223"/>
    </row>
    <row r="239" ht="15.75" customHeight="1">
      <c r="Y239" s="222"/>
      <c r="AG239" s="222"/>
      <c r="AO239" s="223"/>
    </row>
    <row r="240" ht="15.75" customHeight="1">
      <c r="Y240" s="222"/>
      <c r="AG240" s="222"/>
      <c r="AO240" s="223"/>
    </row>
    <row r="241" ht="15.75" customHeight="1">
      <c r="Y241" s="222"/>
      <c r="AG241" s="222"/>
      <c r="AO241" s="223"/>
    </row>
    <row r="242" ht="15.75" customHeight="1">
      <c r="Y242" s="222"/>
      <c r="AG242" s="222"/>
      <c r="AO242" s="223"/>
    </row>
    <row r="243" ht="15.75" customHeight="1">
      <c r="Y243" s="222"/>
      <c r="AG243" s="222"/>
      <c r="AO243" s="223"/>
    </row>
    <row r="244" ht="15.75" customHeight="1">
      <c r="Y244" s="222"/>
      <c r="AG244" s="222"/>
      <c r="AO244" s="223"/>
    </row>
    <row r="245" ht="15.75" customHeight="1">
      <c r="Y245" s="222"/>
      <c r="AG245" s="222"/>
      <c r="AO245" s="223"/>
    </row>
    <row r="246" ht="15.75" customHeight="1">
      <c r="Y246" s="222"/>
      <c r="AG246" s="222"/>
      <c r="AO246" s="223"/>
    </row>
    <row r="247" ht="15.75" customHeight="1">
      <c r="Y247" s="222"/>
      <c r="AG247" s="222"/>
      <c r="AO247" s="223"/>
    </row>
    <row r="248" ht="15.75" customHeight="1">
      <c r="Y248" s="222"/>
      <c r="AG248" s="222"/>
      <c r="AO248" s="223"/>
    </row>
    <row r="249" ht="15.75" customHeight="1">
      <c r="Y249" s="222"/>
      <c r="AG249" s="222"/>
      <c r="AO249" s="223"/>
    </row>
    <row r="250" ht="15.75" customHeight="1">
      <c r="Y250" s="222"/>
      <c r="AG250" s="222"/>
      <c r="AO250" s="223"/>
    </row>
    <row r="251" ht="15.75" customHeight="1">
      <c r="Y251" s="222"/>
      <c r="AG251" s="222"/>
      <c r="AO251" s="223"/>
    </row>
    <row r="252" ht="15.75" customHeight="1">
      <c r="Y252" s="222"/>
      <c r="AG252" s="222"/>
      <c r="AO252" s="223"/>
    </row>
    <row r="253" ht="15.75" customHeight="1">
      <c r="Y253" s="222"/>
      <c r="AG253" s="222"/>
      <c r="AO253" s="223"/>
    </row>
    <row r="254" ht="15.75" customHeight="1">
      <c r="Y254" s="222"/>
      <c r="AG254" s="222"/>
      <c r="AO254" s="223"/>
    </row>
    <row r="255" ht="15.75" customHeight="1">
      <c r="Y255" s="222"/>
      <c r="AG255" s="222"/>
      <c r="AO255" s="223"/>
    </row>
    <row r="256" ht="15.75" customHeight="1">
      <c r="Y256" s="222"/>
      <c r="AG256" s="222"/>
      <c r="AO256" s="223"/>
    </row>
    <row r="257" ht="15.75" customHeight="1">
      <c r="Y257" s="222"/>
      <c r="AG257" s="222"/>
      <c r="AO257" s="223"/>
    </row>
    <row r="258" ht="15.75" customHeight="1">
      <c r="Y258" s="222"/>
      <c r="AG258" s="222"/>
      <c r="AO258" s="223"/>
    </row>
    <row r="259" ht="15.75" customHeight="1">
      <c r="AO259" s="223"/>
    </row>
    <row r="260" ht="15.75" customHeight="1">
      <c r="AO260" s="223"/>
    </row>
    <row r="261" ht="15.75" customHeight="1">
      <c r="AO261" s="223"/>
    </row>
    <row r="262" ht="15.75" customHeight="1">
      <c r="AO262" s="223"/>
    </row>
    <row r="263" ht="15.75" customHeight="1">
      <c r="AO263" s="223"/>
    </row>
    <row r="264" ht="15.75" customHeight="1">
      <c r="AO264" s="223"/>
    </row>
    <row r="265" ht="15.75" customHeight="1">
      <c r="AO265" s="223"/>
    </row>
    <row r="266" ht="15.75" customHeight="1">
      <c r="AO266" s="223"/>
    </row>
    <row r="267" ht="15.75" customHeight="1">
      <c r="AO267" s="223"/>
    </row>
    <row r="268" ht="15.75" customHeight="1">
      <c r="AO268" s="223"/>
    </row>
    <row r="269" ht="15.75" customHeight="1">
      <c r="AO269" s="223"/>
    </row>
    <row r="270" ht="15.75" customHeight="1">
      <c r="AO270" s="223"/>
    </row>
    <row r="271" ht="15.75" customHeight="1">
      <c r="AO271" s="223"/>
    </row>
    <row r="272" ht="15.75" customHeight="1">
      <c r="AO272" s="223"/>
    </row>
    <row r="273" ht="15.75" customHeight="1">
      <c r="AO273" s="223"/>
    </row>
    <row r="274" ht="15.75" customHeight="1">
      <c r="AO274" s="223"/>
    </row>
    <row r="275" ht="15.75" customHeight="1">
      <c r="AO275" s="223"/>
    </row>
    <row r="276" ht="15.75" customHeight="1">
      <c r="AO276" s="223"/>
    </row>
    <row r="277" ht="15.75" customHeight="1">
      <c r="AO277" s="223"/>
    </row>
    <row r="278" ht="15.75" customHeight="1">
      <c r="AO278" s="223"/>
    </row>
    <row r="279" ht="15.75" customHeight="1">
      <c r="AO279" s="223"/>
    </row>
    <row r="280" ht="15.75" customHeight="1">
      <c r="AO280" s="223"/>
    </row>
    <row r="281" ht="15.75" customHeight="1">
      <c r="AO281" s="223"/>
    </row>
    <row r="282" ht="15.75" customHeight="1">
      <c r="AO282" s="223"/>
    </row>
    <row r="283" ht="15.75" customHeight="1">
      <c r="AO283" s="223"/>
    </row>
    <row r="284" ht="15.75" customHeight="1">
      <c r="AO284" s="223"/>
    </row>
    <row r="285" ht="15.75" customHeight="1">
      <c r="AO285" s="223"/>
    </row>
    <row r="286" ht="15.75" customHeight="1">
      <c r="AO286" s="223"/>
    </row>
    <row r="287" ht="15.75" customHeight="1">
      <c r="AO287" s="223"/>
    </row>
    <row r="288" ht="15.75" customHeight="1">
      <c r="AO288" s="223"/>
    </row>
    <row r="289" ht="15.75" customHeight="1">
      <c r="AO289" s="223"/>
    </row>
    <row r="290" ht="15.75" customHeight="1">
      <c r="AO290" s="223"/>
    </row>
    <row r="291" ht="15.75" customHeight="1">
      <c r="AO291" s="223"/>
    </row>
    <row r="292" ht="15.75" customHeight="1">
      <c r="AO292" s="223"/>
    </row>
    <row r="293" ht="15.75" customHeight="1">
      <c r="AO293" s="223"/>
    </row>
    <row r="294" ht="15.75" customHeight="1">
      <c r="AO294" s="223"/>
    </row>
    <row r="295" ht="15.75" customHeight="1">
      <c r="AO295" s="223"/>
    </row>
    <row r="296" ht="15.75" customHeight="1">
      <c r="AO296" s="223"/>
    </row>
    <row r="297" ht="15.75" customHeight="1">
      <c r="AO297" s="223"/>
    </row>
    <row r="298" ht="15.75" customHeight="1">
      <c r="AO298" s="223"/>
    </row>
    <row r="299" ht="15.75" customHeight="1">
      <c r="AO299" s="223"/>
    </row>
    <row r="300" ht="15.75" customHeight="1">
      <c r="AO300" s="223"/>
    </row>
    <row r="301" ht="15.75" customHeight="1">
      <c r="AO301" s="223"/>
    </row>
    <row r="302" ht="15.75" customHeight="1">
      <c r="AO302" s="223"/>
    </row>
    <row r="303" ht="15.75" customHeight="1">
      <c r="AO303" s="223"/>
    </row>
    <row r="304" ht="15.75" customHeight="1">
      <c r="AO304" s="223"/>
    </row>
    <row r="305" ht="15.75" customHeight="1">
      <c r="AO305" s="223"/>
    </row>
    <row r="306" ht="15.75" customHeight="1">
      <c r="AO306" s="223"/>
    </row>
    <row r="307" ht="15.75" customHeight="1">
      <c r="AO307" s="223"/>
    </row>
    <row r="308" ht="15.75" customHeight="1">
      <c r="AO308" s="223"/>
    </row>
    <row r="309" ht="15.75" customHeight="1">
      <c r="AO309" s="223"/>
    </row>
    <row r="310" ht="15.75" customHeight="1">
      <c r="AO310" s="223"/>
    </row>
    <row r="311" ht="15.75" customHeight="1">
      <c r="AO311" s="223"/>
    </row>
    <row r="312" ht="15.75" customHeight="1">
      <c r="AO312" s="223"/>
    </row>
    <row r="313" ht="15.75" customHeight="1">
      <c r="AO313" s="223"/>
    </row>
    <row r="314" ht="15.75" customHeight="1">
      <c r="AO314" s="223"/>
    </row>
    <row r="315" ht="15.75" customHeight="1">
      <c r="AO315" s="223"/>
    </row>
    <row r="316" ht="15.75" customHeight="1">
      <c r="AO316" s="223"/>
    </row>
    <row r="317" ht="15.75" customHeight="1">
      <c r="AO317" s="223"/>
    </row>
    <row r="318" ht="15.75" customHeight="1">
      <c r="AO318" s="223"/>
    </row>
    <row r="319" ht="15.75" customHeight="1">
      <c r="AO319" s="223"/>
    </row>
    <row r="320" ht="15.75" customHeight="1">
      <c r="AO320" s="223"/>
    </row>
    <row r="321" ht="15.75" customHeight="1">
      <c r="AO321" s="223"/>
    </row>
    <row r="322" ht="15.75" customHeight="1">
      <c r="AO322" s="223"/>
    </row>
    <row r="323" ht="15.75" customHeight="1">
      <c r="AO323" s="223"/>
    </row>
    <row r="324" ht="15.75" customHeight="1">
      <c r="AO324" s="223"/>
    </row>
    <row r="325" ht="15.75" customHeight="1">
      <c r="AO325" s="223"/>
    </row>
    <row r="326" ht="15.75" customHeight="1">
      <c r="AO326" s="223"/>
    </row>
    <row r="327" ht="15.75" customHeight="1">
      <c r="AO327" s="223"/>
    </row>
    <row r="328" ht="15.75" customHeight="1">
      <c r="AO328" s="223"/>
    </row>
    <row r="329" ht="15.75" customHeight="1">
      <c r="AO329" s="223"/>
    </row>
    <row r="330" ht="15.75" customHeight="1">
      <c r="AO330" s="223"/>
    </row>
    <row r="331" ht="15.75" customHeight="1">
      <c r="AO331" s="223"/>
    </row>
    <row r="332" ht="15.75" customHeight="1">
      <c r="AO332" s="223"/>
    </row>
    <row r="333" ht="15.75" customHeight="1">
      <c r="AO333" s="223"/>
    </row>
    <row r="334" ht="15.75" customHeight="1">
      <c r="AO334" s="223"/>
    </row>
    <row r="335" ht="15.75" customHeight="1">
      <c r="AO335" s="223"/>
    </row>
    <row r="336" ht="15.75" customHeight="1">
      <c r="AO336" s="223"/>
    </row>
    <row r="337" ht="15.75" customHeight="1">
      <c r="AO337" s="223"/>
    </row>
    <row r="338" ht="15.75" customHeight="1">
      <c r="AO338" s="223"/>
    </row>
    <row r="339" ht="15.75" customHeight="1">
      <c r="AO339" s="223"/>
    </row>
    <row r="340" ht="15.75" customHeight="1">
      <c r="AO340" s="223"/>
    </row>
    <row r="341" ht="15.75" customHeight="1">
      <c r="AO341" s="223"/>
    </row>
    <row r="342" ht="15.75" customHeight="1">
      <c r="AO342" s="223"/>
    </row>
    <row r="343" ht="15.75" customHeight="1">
      <c r="AO343" s="223"/>
    </row>
    <row r="344" ht="15.75" customHeight="1">
      <c r="AO344" s="223"/>
    </row>
    <row r="345" ht="15.75" customHeight="1">
      <c r="AO345" s="223"/>
    </row>
    <row r="346" ht="15.75" customHeight="1">
      <c r="AO346" s="223"/>
    </row>
    <row r="347" ht="15.75" customHeight="1">
      <c r="AO347" s="223"/>
    </row>
    <row r="348" ht="15.75" customHeight="1">
      <c r="AO348" s="223"/>
    </row>
    <row r="349" ht="15.75" customHeight="1">
      <c r="AO349" s="223"/>
    </row>
    <row r="350" ht="15.75" customHeight="1">
      <c r="AO350" s="223"/>
    </row>
    <row r="351" ht="15.75" customHeight="1">
      <c r="AO351" s="223"/>
    </row>
    <row r="352" ht="15.75" customHeight="1">
      <c r="AO352" s="223"/>
    </row>
    <row r="353" ht="15.75" customHeight="1">
      <c r="AO353" s="223"/>
    </row>
    <row r="354" ht="15.75" customHeight="1">
      <c r="AO354" s="223"/>
    </row>
    <row r="355" ht="15.75" customHeight="1">
      <c r="AO355" s="223"/>
    </row>
    <row r="356" ht="15.75" customHeight="1">
      <c r="AO356" s="223"/>
    </row>
    <row r="357" ht="15.75" customHeight="1">
      <c r="AO357" s="223"/>
    </row>
    <row r="358" ht="15.75" customHeight="1">
      <c r="AO358" s="223"/>
    </row>
    <row r="359" ht="15.75" customHeight="1">
      <c r="AO359" s="223"/>
    </row>
    <row r="360" ht="15.75" customHeight="1">
      <c r="AO360" s="223"/>
    </row>
    <row r="361" ht="15.75" customHeight="1">
      <c r="AO361" s="223"/>
    </row>
    <row r="362" ht="15.75" customHeight="1">
      <c r="AO362" s="223"/>
    </row>
    <row r="363" ht="15.75" customHeight="1">
      <c r="AO363" s="223"/>
    </row>
    <row r="364" ht="15.75" customHeight="1">
      <c r="AO364" s="223"/>
    </row>
    <row r="365" ht="15.75" customHeight="1">
      <c r="AO365" s="223"/>
    </row>
    <row r="366" ht="15.75" customHeight="1">
      <c r="AO366" s="223"/>
    </row>
    <row r="367" ht="15.75" customHeight="1">
      <c r="AO367" s="223"/>
    </row>
    <row r="368" ht="15.75" customHeight="1">
      <c r="AO368" s="223"/>
    </row>
    <row r="369" ht="15.75" customHeight="1">
      <c r="AO369" s="223"/>
    </row>
    <row r="370" ht="15.75" customHeight="1">
      <c r="AO370" s="223"/>
    </row>
    <row r="371" ht="15.75" customHeight="1">
      <c r="AO371" s="223"/>
    </row>
    <row r="372" ht="15.75" customHeight="1">
      <c r="AO372" s="223"/>
    </row>
    <row r="373" ht="15.75" customHeight="1">
      <c r="AO373" s="223"/>
    </row>
    <row r="374" ht="15.75" customHeight="1">
      <c r="AO374" s="223"/>
    </row>
    <row r="375" ht="15.75" customHeight="1">
      <c r="AO375" s="223"/>
    </row>
    <row r="376" ht="15.75" customHeight="1">
      <c r="AO376" s="223"/>
    </row>
    <row r="377" ht="15.75" customHeight="1">
      <c r="AO377" s="223"/>
    </row>
    <row r="378" ht="15.75" customHeight="1">
      <c r="AO378" s="223"/>
    </row>
    <row r="379" ht="15.75" customHeight="1">
      <c r="AO379" s="223"/>
    </row>
    <row r="380" ht="15.75" customHeight="1">
      <c r="AO380" s="223"/>
    </row>
    <row r="381" ht="15.75" customHeight="1">
      <c r="AO381" s="223"/>
    </row>
    <row r="382" ht="15.75" customHeight="1">
      <c r="AO382" s="223"/>
    </row>
    <row r="383" ht="15.75" customHeight="1">
      <c r="AO383" s="223"/>
    </row>
    <row r="384" ht="15.75" customHeight="1">
      <c r="AO384" s="223"/>
    </row>
    <row r="385" ht="15.75" customHeight="1">
      <c r="AO385" s="223"/>
    </row>
    <row r="386" ht="15.75" customHeight="1">
      <c r="AO386" s="223"/>
    </row>
    <row r="387" ht="15.75" customHeight="1">
      <c r="AO387" s="223"/>
    </row>
    <row r="388" ht="15.75" customHeight="1">
      <c r="AO388" s="223"/>
    </row>
    <row r="389" ht="15.75" customHeight="1">
      <c r="AO389" s="223"/>
    </row>
    <row r="390" ht="15.75" customHeight="1">
      <c r="AO390" s="223"/>
    </row>
    <row r="391" ht="15.75" customHeight="1">
      <c r="AO391" s="223"/>
    </row>
    <row r="392" ht="15.75" customHeight="1">
      <c r="AO392" s="223"/>
    </row>
    <row r="393" ht="15.75" customHeight="1">
      <c r="AO393" s="223"/>
    </row>
    <row r="394" ht="15.75" customHeight="1">
      <c r="AO394" s="223"/>
    </row>
    <row r="395" ht="15.75" customHeight="1">
      <c r="AO395" s="223"/>
    </row>
    <row r="396" ht="15.75" customHeight="1">
      <c r="AO396" s="223"/>
    </row>
    <row r="397" ht="15.75" customHeight="1">
      <c r="AO397" s="223"/>
    </row>
    <row r="398" ht="15.75" customHeight="1">
      <c r="AO398" s="223"/>
    </row>
    <row r="399" ht="15.75" customHeight="1">
      <c r="AO399" s="223"/>
    </row>
    <row r="400" ht="15.75" customHeight="1">
      <c r="AO400" s="223"/>
    </row>
    <row r="401" ht="15.75" customHeight="1">
      <c r="AO401" s="223"/>
    </row>
    <row r="402" ht="15.75" customHeight="1">
      <c r="AO402" s="223"/>
    </row>
    <row r="403" ht="15.75" customHeight="1">
      <c r="AO403" s="223"/>
    </row>
    <row r="404" ht="15.75" customHeight="1">
      <c r="AO404" s="223"/>
    </row>
    <row r="405" ht="15.75" customHeight="1">
      <c r="AO405" s="223"/>
    </row>
    <row r="406" ht="15.75" customHeight="1">
      <c r="AO406" s="223"/>
    </row>
    <row r="407" ht="15.75" customHeight="1">
      <c r="AO407" s="223"/>
    </row>
    <row r="408" ht="15.75" customHeight="1">
      <c r="AO408" s="223"/>
    </row>
    <row r="409" ht="15.75" customHeight="1">
      <c r="AO409" s="223"/>
    </row>
    <row r="410" ht="15.75" customHeight="1">
      <c r="AO410" s="223"/>
    </row>
    <row r="411" ht="15.75" customHeight="1">
      <c r="AO411" s="223"/>
    </row>
    <row r="412" ht="15.75" customHeight="1">
      <c r="AO412" s="223"/>
    </row>
    <row r="413" ht="15.75" customHeight="1">
      <c r="AO413" s="223"/>
    </row>
    <row r="414" ht="15.75" customHeight="1">
      <c r="AO414" s="223"/>
    </row>
    <row r="415" ht="15.75" customHeight="1">
      <c r="AO415" s="223"/>
    </row>
    <row r="416" ht="15.75" customHeight="1">
      <c r="AO416" s="223"/>
    </row>
    <row r="417" ht="15.75" customHeight="1">
      <c r="AO417" s="223"/>
    </row>
    <row r="418" ht="15.75" customHeight="1">
      <c r="AO418" s="223"/>
    </row>
    <row r="419" ht="15.75" customHeight="1">
      <c r="AO419" s="223"/>
    </row>
    <row r="420" ht="15.75" customHeight="1">
      <c r="AO420" s="223"/>
    </row>
    <row r="421" ht="15.75" customHeight="1">
      <c r="AO421" s="223"/>
    </row>
    <row r="422" ht="15.75" customHeight="1">
      <c r="AO422" s="223"/>
    </row>
    <row r="423" ht="15.75" customHeight="1">
      <c r="AO423" s="223"/>
    </row>
    <row r="424" ht="15.75" customHeight="1">
      <c r="AO424" s="223"/>
    </row>
    <row r="425" ht="15.75" customHeight="1">
      <c r="AO425" s="223"/>
    </row>
    <row r="426" ht="15.75" customHeight="1">
      <c r="AO426" s="223"/>
    </row>
    <row r="427" ht="15.75" customHeight="1">
      <c r="AO427" s="223"/>
    </row>
    <row r="428" ht="15.75" customHeight="1">
      <c r="AO428" s="223"/>
    </row>
    <row r="429" ht="15.75" customHeight="1">
      <c r="AO429" s="223"/>
    </row>
    <row r="430" ht="15.75" customHeight="1">
      <c r="AO430" s="223"/>
    </row>
    <row r="431" ht="15.75" customHeight="1">
      <c r="AO431" s="223"/>
    </row>
    <row r="432" ht="15.75" customHeight="1">
      <c r="AO432" s="223"/>
    </row>
    <row r="433" ht="15.75" customHeight="1">
      <c r="AO433" s="223"/>
    </row>
    <row r="434" ht="15.75" customHeight="1">
      <c r="AO434" s="223"/>
    </row>
    <row r="435" ht="15.75" customHeight="1">
      <c r="AO435" s="223"/>
    </row>
    <row r="436" ht="15.75" customHeight="1">
      <c r="AO436" s="223"/>
    </row>
    <row r="437" ht="15.75" customHeight="1">
      <c r="AO437" s="223"/>
    </row>
    <row r="438" ht="15.75" customHeight="1">
      <c r="AO438" s="223"/>
    </row>
    <row r="439" ht="15.75" customHeight="1">
      <c r="AO439" s="223"/>
    </row>
    <row r="440" ht="15.75" customHeight="1">
      <c r="AO440" s="223"/>
    </row>
    <row r="441" ht="15.75" customHeight="1">
      <c r="AO441" s="223"/>
    </row>
    <row r="442" ht="15.75" customHeight="1">
      <c r="AO442" s="223"/>
    </row>
    <row r="443" ht="15.75" customHeight="1">
      <c r="AO443" s="223"/>
    </row>
    <row r="444" ht="15.75" customHeight="1">
      <c r="AO444" s="223"/>
    </row>
    <row r="445" ht="15.75" customHeight="1">
      <c r="AO445" s="223"/>
    </row>
    <row r="446" ht="15.75" customHeight="1">
      <c r="AO446" s="223"/>
    </row>
    <row r="447" ht="15.75" customHeight="1">
      <c r="AO447" s="223"/>
    </row>
    <row r="448" ht="15.75" customHeight="1">
      <c r="AO448" s="223"/>
    </row>
    <row r="449" ht="15.75" customHeight="1">
      <c r="AO449" s="223"/>
    </row>
    <row r="450" ht="15.75" customHeight="1">
      <c r="AO450" s="223"/>
    </row>
    <row r="451" ht="15.75" customHeight="1">
      <c r="AO451" s="223"/>
    </row>
    <row r="452" ht="15.75" customHeight="1">
      <c r="AO452" s="223"/>
    </row>
    <row r="453" ht="15.75" customHeight="1">
      <c r="AO453" s="223"/>
    </row>
    <row r="454" ht="15.75" customHeight="1">
      <c r="AO454" s="223"/>
    </row>
    <row r="455" ht="15.75" customHeight="1">
      <c r="AO455" s="223"/>
    </row>
    <row r="456" ht="15.75" customHeight="1">
      <c r="AO456" s="223"/>
    </row>
    <row r="457" ht="15.75" customHeight="1">
      <c r="AO457" s="223"/>
    </row>
    <row r="458" ht="15.75" customHeight="1">
      <c r="AO458" s="223"/>
    </row>
    <row r="459" ht="15.75" customHeight="1">
      <c r="AO459" s="223"/>
    </row>
    <row r="460" ht="15.75" customHeight="1">
      <c r="AO460" s="223"/>
    </row>
    <row r="461" ht="15.75" customHeight="1">
      <c r="AO461" s="223"/>
    </row>
    <row r="462" ht="15.75" customHeight="1">
      <c r="AO462" s="223"/>
    </row>
    <row r="463" ht="15.75" customHeight="1">
      <c r="AO463" s="223"/>
    </row>
    <row r="464" ht="15.75" customHeight="1">
      <c r="AO464" s="223"/>
    </row>
    <row r="465" ht="15.75" customHeight="1">
      <c r="AO465" s="223"/>
    </row>
    <row r="466" ht="15.75" customHeight="1">
      <c r="AO466" s="223"/>
    </row>
    <row r="467" ht="15.75" customHeight="1">
      <c r="AO467" s="223"/>
    </row>
    <row r="468" ht="15.75" customHeight="1">
      <c r="AO468" s="223"/>
    </row>
    <row r="469" ht="15.75" customHeight="1">
      <c r="AO469" s="223"/>
    </row>
    <row r="470" ht="15.75" customHeight="1">
      <c r="AO470" s="223"/>
    </row>
    <row r="471" ht="15.75" customHeight="1">
      <c r="AO471" s="223"/>
    </row>
    <row r="472" ht="15.75" customHeight="1">
      <c r="AO472" s="223"/>
    </row>
    <row r="473" ht="15.75" customHeight="1">
      <c r="AO473" s="223"/>
    </row>
    <row r="474" ht="15.75" customHeight="1">
      <c r="AO474" s="223"/>
    </row>
    <row r="475" ht="15.75" customHeight="1">
      <c r="AO475" s="223"/>
    </row>
    <row r="476" ht="15.75" customHeight="1">
      <c r="AO476" s="223"/>
    </row>
    <row r="477" ht="15.75" customHeight="1">
      <c r="AO477" s="223"/>
    </row>
    <row r="478" ht="15.75" customHeight="1">
      <c r="AO478" s="223"/>
    </row>
    <row r="479" ht="15.75" customHeight="1">
      <c r="AO479" s="223"/>
    </row>
    <row r="480" ht="15.75" customHeight="1">
      <c r="AO480" s="223"/>
    </row>
    <row r="481" ht="15.75" customHeight="1">
      <c r="AO481" s="223"/>
    </row>
    <row r="482" ht="15.75" customHeight="1">
      <c r="AO482" s="223"/>
    </row>
    <row r="483" ht="15.75" customHeight="1">
      <c r="AO483" s="223"/>
    </row>
    <row r="484" ht="15.75" customHeight="1">
      <c r="AO484" s="223"/>
    </row>
    <row r="485" ht="15.75" customHeight="1">
      <c r="AO485" s="223"/>
    </row>
    <row r="486" ht="15.75" customHeight="1">
      <c r="AO486" s="223"/>
    </row>
    <row r="487" ht="15.75" customHeight="1">
      <c r="AO487" s="223"/>
    </row>
    <row r="488" ht="15.75" customHeight="1">
      <c r="AO488" s="223"/>
    </row>
    <row r="489" ht="15.75" customHeight="1">
      <c r="AO489" s="223"/>
    </row>
    <row r="490" ht="15.75" customHeight="1">
      <c r="AO490" s="223"/>
    </row>
    <row r="491" ht="15.75" customHeight="1">
      <c r="AO491" s="223"/>
    </row>
    <row r="492" ht="15.75" customHeight="1">
      <c r="AO492" s="223"/>
    </row>
    <row r="493" ht="15.75" customHeight="1">
      <c r="AO493" s="223"/>
    </row>
    <row r="494" ht="15.75" customHeight="1">
      <c r="AO494" s="223"/>
    </row>
    <row r="495" ht="15.75" customHeight="1">
      <c r="AO495" s="223"/>
    </row>
    <row r="496" ht="15.75" customHeight="1">
      <c r="AO496" s="223"/>
    </row>
    <row r="497" ht="15.75" customHeight="1">
      <c r="AO497" s="223"/>
    </row>
    <row r="498" ht="15.75" customHeight="1">
      <c r="AO498" s="223"/>
    </row>
    <row r="499" ht="15.75" customHeight="1">
      <c r="AO499" s="223"/>
    </row>
    <row r="500" ht="15.75" customHeight="1">
      <c r="AO500" s="223"/>
    </row>
    <row r="501" ht="15.75" customHeight="1">
      <c r="AO501" s="223"/>
    </row>
    <row r="502" ht="15.75" customHeight="1">
      <c r="AO502" s="223"/>
    </row>
    <row r="503" ht="15.75" customHeight="1">
      <c r="AO503" s="223"/>
    </row>
    <row r="504" ht="15.75" customHeight="1">
      <c r="AO504" s="223"/>
    </row>
    <row r="505" ht="15.75" customHeight="1">
      <c r="AO505" s="223"/>
    </row>
    <row r="506" ht="15.75" customHeight="1">
      <c r="AO506" s="223"/>
    </row>
    <row r="507" ht="15.75" customHeight="1">
      <c r="AO507" s="223"/>
    </row>
    <row r="508" ht="15.75" customHeight="1">
      <c r="AO508" s="223"/>
    </row>
    <row r="509" ht="15.75" customHeight="1">
      <c r="AO509" s="223"/>
    </row>
    <row r="510" ht="15.75" customHeight="1">
      <c r="AO510" s="223"/>
    </row>
    <row r="511" ht="15.75" customHeight="1">
      <c r="AO511" s="223"/>
    </row>
    <row r="512" ht="15.75" customHeight="1">
      <c r="AO512" s="223"/>
    </row>
    <row r="513" ht="15.75" customHeight="1">
      <c r="AO513" s="223"/>
    </row>
    <row r="514" ht="15.75" customHeight="1">
      <c r="AO514" s="223"/>
    </row>
    <row r="515" ht="15.75" customHeight="1">
      <c r="AO515" s="223"/>
    </row>
    <row r="516" ht="15.75" customHeight="1">
      <c r="AO516" s="223"/>
    </row>
    <row r="517" ht="15.75" customHeight="1">
      <c r="AO517" s="223"/>
    </row>
    <row r="518" ht="15.75" customHeight="1">
      <c r="AO518" s="223"/>
    </row>
    <row r="519" ht="15.75" customHeight="1">
      <c r="AO519" s="223"/>
    </row>
    <row r="520" ht="15.75" customHeight="1">
      <c r="AO520" s="223"/>
    </row>
    <row r="521" ht="15.75" customHeight="1">
      <c r="AO521" s="223"/>
    </row>
    <row r="522" ht="15.75" customHeight="1">
      <c r="AO522" s="223"/>
    </row>
    <row r="523" ht="15.75" customHeight="1">
      <c r="AO523" s="223"/>
    </row>
    <row r="524" ht="15.75" customHeight="1">
      <c r="AO524" s="223"/>
    </row>
    <row r="525" ht="15.75" customHeight="1">
      <c r="AO525" s="223"/>
    </row>
    <row r="526" ht="15.75" customHeight="1">
      <c r="AO526" s="223"/>
    </row>
    <row r="527" ht="15.75" customHeight="1">
      <c r="AO527" s="223"/>
    </row>
    <row r="528" ht="15.75" customHeight="1">
      <c r="AO528" s="223"/>
    </row>
    <row r="529" ht="15.75" customHeight="1">
      <c r="AO529" s="223"/>
    </row>
    <row r="530" ht="15.75" customHeight="1">
      <c r="AO530" s="223"/>
    </row>
    <row r="531" ht="15.75" customHeight="1">
      <c r="AO531" s="223"/>
    </row>
    <row r="532" ht="15.75" customHeight="1">
      <c r="AO532" s="223"/>
    </row>
    <row r="533" ht="15.75" customHeight="1">
      <c r="AO533" s="223"/>
    </row>
    <row r="534" ht="15.75" customHeight="1">
      <c r="AO534" s="223"/>
    </row>
    <row r="535" ht="15.75" customHeight="1">
      <c r="AO535" s="223"/>
    </row>
    <row r="536" ht="15.75" customHeight="1">
      <c r="AO536" s="223"/>
    </row>
    <row r="537" ht="15.75" customHeight="1">
      <c r="AO537" s="223"/>
    </row>
    <row r="538" ht="15.75" customHeight="1">
      <c r="AO538" s="223"/>
    </row>
    <row r="539" ht="15.75" customHeight="1">
      <c r="AO539" s="223"/>
    </row>
    <row r="540" ht="15.75" customHeight="1">
      <c r="AO540" s="223"/>
    </row>
    <row r="541" ht="15.75" customHeight="1">
      <c r="AO541" s="223"/>
    </row>
    <row r="542" ht="15.75" customHeight="1">
      <c r="AO542" s="223"/>
    </row>
    <row r="543" ht="15.75" customHeight="1">
      <c r="AO543" s="223"/>
    </row>
    <row r="544" ht="15.75" customHeight="1">
      <c r="AO544" s="223"/>
    </row>
    <row r="545" ht="15.75" customHeight="1">
      <c r="AO545" s="223"/>
    </row>
    <row r="546" ht="15.75" customHeight="1">
      <c r="AO546" s="223"/>
    </row>
    <row r="547" ht="15.75" customHeight="1">
      <c r="AO547" s="223"/>
    </row>
    <row r="548" ht="15.75" customHeight="1">
      <c r="AO548" s="223"/>
    </row>
    <row r="549" ht="15.75" customHeight="1">
      <c r="AO549" s="223"/>
    </row>
    <row r="550" ht="15.75" customHeight="1">
      <c r="AO550" s="223"/>
    </row>
    <row r="551" ht="15.75" customHeight="1">
      <c r="AO551" s="223"/>
    </row>
    <row r="552" ht="15.75" customHeight="1">
      <c r="AO552" s="223"/>
    </row>
    <row r="553" ht="15.75" customHeight="1">
      <c r="AO553" s="223"/>
    </row>
    <row r="554" ht="15.75" customHeight="1">
      <c r="AO554" s="223"/>
    </row>
    <row r="555" ht="15.75" customHeight="1">
      <c r="AO555" s="223"/>
    </row>
    <row r="556" ht="15.75" customHeight="1">
      <c r="AO556" s="223"/>
    </row>
    <row r="557" ht="15.75" customHeight="1">
      <c r="AO557" s="223"/>
    </row>
    <row r="558" ht="15.75" customHeight="1">
      <c r="AO558" s="223"/>
    </row>
    <row r="559" ht="15.75" customHeight="1">
      <c r="AO559" s="223"/>
    </row>
    <row r="560" ht="15.75" customHeight="1">
      <c r="AO560" s="223"/>
    </row>
    <row r="561" ht="15.75" customHeight="1">
      <c r="AO561" s="223"/>
    </row>
    <row r="562" ht="15.75" customHeight="1">
      <c r="AO562" s="223"/>
    </row>
    <row r="563" ht="15.75" customHeight="1">
      <c r="AO563" s="223"/>
    </row>
    <row r="564" ht="15.75" customHeight="1">
      <c r="AO564" s="223"/>
    </row>
    <row r="565" ht="15.75" customHeight="1">
      <c r="AO565" s="223"/>
    </row>
    <row r="566" ht="15.75" customHeight="1">
      <c r="AO566" s="223"/>
    </row>
    <row r="567" ht="15.75" customHeight="1">
      <c r="AO567" s="223"/>
    </row>
    <row r="568" ht="15.75" customHeight="1">
      <c r="AO568" s="223"/>
    </row>
    <row r="569" ht="15.75" customHeight="1">
      <c r="AO569" s="223"/>
    </row>
    <row r="570" ht="15.75" customHeight="1">
      <c r="AO570" s="223"/>
    </row>
    <row r="571" ht="15.75" customHeight="1">
      <c r="AO571" s="223"/>
    </row>
    <row r="572" ht="15.75" customHeight="1">
      <c r="AO572" s="223"/>
    </row>
    <row r="573" ht="15.75" customHeight="1">
      <c r="AO573" s="223"/>
    </row>
    <row r="574" ht="15.75" customHeight="1">
      <c r="AO574" s="223"/>
    </row>
    <row r="575" ht="15.75" customHeight="1">
      <c r="AO575" s="223"/>
    </row>
    <row r="576" ht="15.75" customHeight="1">
      <c r="AO576" s="223"/>
    </row>
    <row r="577" ht="15.75" customHeight="1">
      <c r="AO577" s="223"/>
    </row>
    <row r="578" ht="15.75" customHeight="1">
      <c r="AO578" s="223"/>
    </row>
    <row r="579" ht="15.75" customHeight="1">
      <c r="AO579" s="223"/>
    </row>
    <row r="580" ht="15.75" customHeight="1">
      <c r="AO580" s="223"/>
    </row>
    <row r="581" ht="15.75" customHeight="1">
      <c r="AO581" s="223"/>
    </row>
    <row r="582" ht="15.75" customHeight="1">
      <c r="AO582" s="223"/>
    </row>
    <row r="583" ht="15.75" customHeight="1">
      <c r="AO583" s="223"/>
    </row>
    <row r="584" ht="15.75" customHeight="1">
      <c r="AO584" s="223"/>
    </row>
    <row r="585" ht="15.75" customHeight="1">
      <c r="AO585" s="223"/>
    </row>
    <row r="586" ht="15.75" customHeight="1">
      <c r="AO586" s="223"/>
    </row>
    <row r="587" ht="15.75" customHeight="1">
      <c r="AO587" s="223"/>
    </row>
    <row r="588" ht="15.75" customHeight="1">
      <c r="AO588" s="223"/>
    </row>
    <row r="589" ht="15.75" customHeight="1">
      <c r="AO589" s="223"/>
    </row>
    <row r="590" ht="15.75" customHeight="1">
      <c r="AO590" s="223"/>
    </row>
    <row r="591" ht="15.75" customHeight="1">
      <c r="AO591" s="223"/>
    </row>
    <row r="592" ht="15.75" customHeight="1">
      <c r="AO592" s="223"/>
    </row>
    <row r="593" ht="15.75" customHeight="1">
      <c r="AO593" s="223"/>
    </row>
    <row r="594" ht="15.75" customHeight="1">
      <c r="AO594" s="223"/>
    </row>
    <row r="595" ht="15.75" customHeight="1">
      <c r="AO595" s="223"/>
    </row>
    <row r="596" ht="15.75" customHeight="1">
      <c r="AO596" s="223"/>
    </row>
    <row r="597" ht="15.75" customHeight="1">
      <c r="AO597" s="223"/>
    </row>
    <row r="598" ht="15.75" customHeight="1">
      <c r="AO598" s="223"/>
    </row>
    <row r="599" ht="15.75" customHeight="1">
      <c r="AO599" s="223"/>
    </row>
    <row r="600" ht="15.75" customHeight="1">
      <c r="AO600" s="223"/>
    </row>
    <row r="601" ht="15.75" customHeight="1">
      <c r="AO601" s="223"/>
    </row>
    <row r="602" ht="15.75" customHeight="1">
      <c r="AO602" s="223"/>
    </row>
    <row r="603" ht="15.75" customHeight="1">
      <c r="AO603" s="223"/>
    </row>
    <row r="604" ht="15.75" customHeight="1">
      <c r="AO604" s="223"/>
    </row>
    <row r="605" ht="15.75" customHeight="1">
      <c r="AO605" s="223"/>
    </row>
    <row r="606" ht="15.75" customHeight="1">
      <c r="AO606" s="223"/>
    </row>
    <row r="607" ht="15.75" customHeight="1">
      <c r="AO607" s="223"/>
    </row>
    <row r="608" ht="15.75" customHeight="1">
      <c r="AO608" s="223"/>
    </row>
    <row r="609" ht="15.75" customHeight="1">
      <c r="AO609" s="223"/>
    </row>
    <row r="610" ht="15.75" customHeight="1">
      <c r="AO610" s="223"/>
    </row>
    <row r="611" ht="15.75" customHeight="1">
      <c r="AO611" s="223"/>
    </row>
    <row r="612" ht="15.75" customHeight="1">
      <c r="AO612" s="223"/>
    </row>
    <row r="613" ht="15.75" customHeight="1">
      <c r="AO613" s="223"/>
    </row>
    <row r="614" ht="15.75" customHeight="1">
      <c r="AO614" s="223"/>
    </row>
    <row r="615" ht="15.75" customHeight="1">
      <c r="AO615" s="223"/>
    </row>
    <row r="616" ht="15.75" customHeight="1">
      <c r="AO616" s="223"/>
    </row>
    <row r="617" ht="15.75" customHeight="1">
      <c r="AO617" s="223"/>
    </row>
    <row r="618" ht="15.75" customHeight="1">
      <c r="AO618" s="223"/>
    </row>
    <row r="619" ht="15.75" customHeight="1">
      <c r="AO619" s="223"/>
    </row>
    <row r="620" ht="15.75" customHeight="1">
      <c r="AO620" s="223"/>
    </row>
    <row r="621" ht="15.75" customHeight="1">
      <c r="AO621" s="223"/>
    </row>
    <row r="622" ht="15.75" customHeight="1">
      <c r="AO622" s="223"/>
    </row>
    <row r="623" ht="15.75" customHeight="1">
      <c r="AO623" s="223"/>
    </row>
    <row r="624" ht="15.75" customHeight="1">
      <c r="AO624" s="223"/>
    </row>
    <row r="625" ht="15.75" customHeight="1">
      <c r="AO625" s="223"/>
    </row>
    <row r="626" ht="15.75" customHeight="1">
      <c r="AO626" s="223"/>
    </row>
    <row r="627" ht="15.75" customHeight="1">
      <c r="AO627" s="223"/>
    </row>
    <row r="628" ht="15.75" customHeight="1">
      <c r="AO628" s="223"/>
    </row>
    <row r="629" ht="15.75" customHeight="1">
      <c r="AO629" s="223"/>
    </row>
    <row r="630" ht="15.75" customHeight="1">
      <c r="AO630" s="223"/>
    </row>
    <row r="631" ht="15.75" customHeight="1">
      <c r="AO631" s="223"/>
    </row>
    <row r="632" ht="15.75" customHeight="1">
      <c r="AO632" s="223"/>
    </row>
    <row r="633" ht="15.75" customHeight="1">
      <c r="AO633" s="223"/>
    </row>
    <row r="634" ht="15.75" customHeight="1">
      <c r="AO634" s="223"/>
    </row>
    <row r="635" ht="15.75" customHeight="1">
      <c r="AO635" s="223"/>
    </row>
    <row r="636" ht="15.75" customHeight="1">
      <c r="AO636" s="223"/>
    </row>
    <row r="637" ht="15.75" customHeight="1">
      <c r="AO637" s="223"/>
    </row>
    <row r="638" ht="15.75" customHeight="1">
      <c r="AO638" s="223"/>
    </row>
    <row r="639" ht="15.75" customHeight="1">
      <c r="AO639" s="223"/>
    </row>
    <row r="640" ht="15.75" customHeight="1">
      <c r="AO640" s="223"/>
    </row>
    <row r="641" ht="15.75" customHeight="1">
      <c r="AO641" s="223"/>
    </row>
    <row r="642" ht="15.75" customHeight="1">
      <c r="AO642" s="223"/>
    </row>
    <row r="643" ht="15.75" customHeight="1">
      <c r="AO643" s="223"/>
    </row>
    <row r="644" ht="15.75" customHeight="1">
      <c r="AO644" s="223"/>
    </row>
    <row r="645" ht="15.75" customHeight="1">
      <c r="AO645" s="223"/>
    </row>
    <row r="646" ht="15.75" customHeight="1">
      <c r="AO646" s="223"/>
    </row>
    <row r="647" ht="15.75" customHeight="1">
      <c r="AO647" s="223"/>
    </row>
    <row r="648" ht="15.75" customHeight="1">
      <c r="AO648" s="223"/>
    </row>
    <row r="649" ht="15.75" customHeight="1">
      <c r="AO649" s="223"/>
    </row>
    <row r="650" ht="15.75" customHeight="1">
      <c r="AO650" s="223"/>
    </row>
    <row r="651" ht="15.75" customHeight="1">
      <c r="AO651" s="223"/>
    </row>
    <row r="652" ht="15.75" customHeight="1">
      <c r="AO652" s="223"/>
    </row>
    <row r="653" ht="15.75" customHeight="1">
      <c r="AO653" s="223"/>
    </row>
    <row r="654" ht="15.75" customHeight="1">
      <c r="AO654" s="223"/>
    </row>
    <row r="655" ht="15.75" customHeight="1">
      <c r="AO655" s="223"/>
    </row>
    <row r="656" ht="15.75" customHeight="1">
      <c r="AO656" s="223"/>
    </row>
    <row r="657" ht="15.75" customHeight="1">
      <c r="AO657" s="223"/>
    </row>
    <row r="658" ht="15.75" customHeight="1">
      <c r="AO658" s="223"/>
    </row>
    <row r="659" ht="15.75" customHeight="1">
      <c r="AO659" s="223"/>
    </row>
    <row r="660" ht="15.75" customHeight="1">
      <c r="AO660" s="223"/>
    </row>
    <row r="661" ht="15.75" customHeight="1">
      <c r="AO661" s="223"/>
    </row>
    <row r="662" ht="15.75" customHeight="1">
      <c r="AO662" s="223"/>
    </row>
    <row r="663" ht="15.75" customHeight="1">
      <c r="AO663" s="223"/>
    </row>
    <row r="664" ht="15.75" customHeight="1">
      <c r="AO664" s="223"/>
    </row>
    <row r="665" ht="15.75" customHeight="1">
      <c r="AO665" s="223"/>
    </row>
    <row r="666" ht="15.75" customHeight="1">
      <c r="AO666" s="223"/>
    </row>
    <row r="667" ht="15.75" customHeight="1">
      <c r="AO667" s="223"/>
    </row>
    <row r="668" ht="15.75" customHeight="1">
      <c r="AO668" s="223"/>
    </row>
    <row r="669" ht="15.75" customHeight="1">
      <c r="AO669" s="223"/>
    </row>
    <row r="670" ht="15.75" customHeight="1">
      <c r="AO670" s="223"/>
    </row>
    <row r="671" ht="15.75" customHeight="1">
      <c r="AO671" s="223"/>
    </row>
    <row r="672" ht="15.75" customHeight="1">
      <c r="AO672" s="223"/>
    </row>
    <row r="673" ht="15.75" customHeight="1">
      <c r="AO673" s="223"/>
    </row>
    <row r="674" ht="15.75" customHeight="1">
      <c r="AO674" s="223"/>
    </row>
    <row r="675" ht="15.75" customHeight="1">
      <c r="AO675" s="223"/>
    </row>
    <row r="676" ht="15.75" customHeight="1">
      <c r="AO676" s="223"/>
    </row>
    <row r="677" ht="15.75" customHeight="1">
      <c r="AO677" s="223"/>
    </row>
    <row r="678" ht="15.75" customHeight="1">
      <c r="AO678" s="223"/>
    </row>
    <row r="679" ht="15.75" customHeight="1">
      <c r="AO679" s="223"/>
    </row>
    <row r="680" ht="15.75" customHeight="1">
      <c r="AO680" s="223"/>
    </row>
    <row r="681" ht="15.75" customHeight="1">
      <c r="AO681" s="223"/>
    </row>
    <row r="682" ht="15.75" customHeight="1">
      <c r="AO682" s="223"/>
    </row>
    <row r="683" ht="15.75" customHeight="1">
      <c r="AO683" s="223"/>
    </row>
    <row r="684" ht="15.75" customHeight="1">
      <c r="AO684" s="223"/>
    </row>
    <row r="685" ht="15.75" customHeight="1">
      <c r="AO685" s="223"/>
    </row>
    <row r="686" ht="15.75" customHeight="1">
      <c r="AO686" s="223"/>
    </row>
    <row r="687" ht="15.75" customHeight="1">
      <c r="AO687" s="223"/>
    </row>
    <row r="688" ht="15.75" customHeight="1">
      <c r="AO688" s="223"/>
    </row>
    <row r="689" ht="15.75" customHeight="1">
      <c r="AO689" s="223"/>
    </row>
    <row r="690" ht="15.75" customHeight="1">
      <c r="AO690" s="223"/>
    </row>
    <row r="691" ht="15.75" customHeight="1">
      <c r="AO691" s="223"/>
    </row>
    <row r="692" ht="15.75" customHeight="1">
      <c r="AO692" s="223"/>
    </row>
    <row r="693" ht="15.75" customHeight="1">
      <c r="AO693" s="223"/>
    </row>
    <row r="694" ht="15.75" customHeight="1">
      <c r="AO694" s="223"/>
    </row>
    <row r="695" ht="15.75" customHeight="1">
      <c r="AO695" s="223"/>
    </row>
    <row r="696" ht="15.75" customHeight="1">
      <c r="AO696" s="223"/>
    </row>
    <row r="697" ht="15.75" customHeight="1">
      <c r="AO697" s="223"/>
    </row>
    <row r="698" ht="15.75" customHeight="1">
      <c r="AO698" s="223"/>
    </row>
    <row r="699" ht="15.75" customHeight="1">
      <c r="AO699" s="223"/>
    </row>
    <row r="700" ht="15.75" customHeight="1">
      <c r="AO700" s="223"/>
    </row>
    <row r="701" ht="15.75" customHeight="1">
      <c r="AO701" s="223"/>
    </row>
    <row r="702" ht="15.75" customHeight="1">
      <c r="AO702" s="223"/>
    </row>
    <row r="703" ht="15.75" customHeight="1">
      <c r="AO703" s="223"/>
    </row>
    <row r="704" ht="15.75" customHeight="1">
      <c r="AO704" s="223"/>
    </row>
    <row r="705" ht="15.75" customHeight="1">
      <c r="AO705" s="223"/>
    </row>
    <row r="706" ht="15.75" customHeight="1">
      <c r="AO706" s="223"/>
    </row>
    <row r="707" ht="15.75" customHeight="1">
      <c r="AO707" s="223"/>
    </row>
    <row r="708" ht="15.75" customHeight="1">
      <c r="AO708" s="223"/>
    </row>
    <row r="709" ht="15.75" customHeight="1">
      <c r="AO709" s="223"/>
    </row>
    <row r="710" ht="15.75" customHeight="1">
      <c r="AO710" s="223"/>
    </row>
    <row r="711" ht="15.75" customHeight="1">
      <c r="AO711" s="223"/>
    </row>
    <row r="712" ht="15.75" customHeight="1">
      <c r="AO712" s="223"/>
    </row>
    <row r="713" ht="15.75" customHeight="1">
      <c r="AO713" s="223"/>
    </row>
    <row r="714" ht="15.75" customHeight="1">
      <c r="AO714" s="223"/>
    </row>
    <row r="715" ht="15.75" customHeight="1">
      <c r="AO715" s="223"/>
    </row>
    <row r="716" ht="15.75" customHeight="1">
      <c r="AO716" s="223"/>
    </row>
    <row r="717" ht="15.75" customHeight="1">
      <c r="AO717" s="223"/>
    </row>
    <row r="718" ht="15.75" customHeight="1">
      <c r="AO718" s="223"/>
    </row>
    <row r="719" ht="15.75" customHeight="1">
      <c r="AO719" s="223"/>
    </row>
    <row r="720" ht="15.75" customHeight="1">
      <c r="AO720" s="223"/>
    </row>
    <row r="721" ht="15.75" customHeight="1">
      <c r="AO721" s="223"/>
    </row>
    <row r="722" ht="15.75" customHeight="1">
      <c r="AO722" s="223"/>
    </row>
    <row r="723" ht="15.75" customHeight="1">
      <c r="AO723" s="223"/>
    </row>
    <row r="724" ht="15.75" customHeight="1">
      <c r="AO724" s="223"/>
    </row>
    <row r="725" ht="15.75" customHeight="1">
      <c r="AO725" s="223"/>
    </row>
    <row r="726" ht="15.75" customHeight="1">
      <c r="AO726" s="223"/>
    </row>
    <row r="727" ht="15.75" customHeight="1">
      <c r="AO727" s="223"/>
    </row>
    <row r="728" ht="15.75" customHeight="1">
      <c r="AO728" s="223"/>
    </row>
    <row r="729" ht="15.75" customHeight="1">
      <c r="AO729" s="223"/>
    </row>
    <row r="730" ht="15.75" customHeight="1">
      <c r="AO730" s="223"/>
    </row>
    <row r="731" ht="15.75" customHeight="1">
      <c r="AO731" s="223"/>
    </row>
    <row r="732" ht="15.75" customHeight="1">
      <c r="AO732" s="223"/>
    </row>
    <row r="733" ht="15.75" customHeight="1">
      <c r="AO733" s="223"/>
    </row>
    <row r="734" ht="15.75" customHeight="1">
      <c r="AO734" s="223"/>
    </row>
    <row r="735" ht="15.75" customHeight="1">
      <c r="AO735" s="223"/>
    </row>
    <row r="736" ht="15.75" customHeight="1">
      <c r="AO736" s="223"/>
    </row>
    <row r="737" ht="15.75" customHeight="1">
      <c r="AO737" s="223"/>
    </row>
    <row r="738" ht="15.75" customHeight="1">
      <c r="AO738" s="223"/>
    </row>
    <row r="739" ht="15.75" customHeight="1">
      <c r="AO739" s="223"/>
    </row>
    <row r="740" ht="15.75" customHeight="1">
      <c r="AO740" s="223"/>
    </row>
    <row r="741" ht="15.75" customHeight="1">
      <c r="AO741" s="223"/>
    </row>
    <row r="742" ht="15.75" customHeight="1">
      <c r="AO742" s="223"/>
    </row>
    <row r="743" ht="15.75" customHeight="1">
      <c r="AO743" s="223"/>
    </row>
    <row r="744" ht="15.75" customHeight="1">
      <c r="AO744" s="223"/>
    </row>
    <row r="745" ht="15.75" customHeight="1">
      <c r="AO745" s="223"/>
    </row>
    <row r="746" ht="15.75" customHeight="1">
      <c r="AO746" s="223"/>
    </row>
    <row r="747" ht="15.75" customHeight="1">
      <c r="AO747" s="223"/>
    </row>
    <row r="748" ht="15.75" customHeight="1">
      <c r="AO748" s="223"/>
    </row>
    <row r="749" ht="15.75" customHeight="1">
      <c r="AO749" s="223"/>
    </row>
    <row r="750" ht="15.75" customHeight="1">
      <c r="AO750" s="223"/>
    </row>
    <row r="751" ht="15.75" customHeight="1">
      <c r="AO751" s="223"/>
    </row>
    <row r="752" ht="15.75" customHeight="1">
      <c r="AO752" s="223"/>
    </row>
    <row r="753" ht="15.75" customHeight="1">
      <c r="AO753" s="223"/>
    </row>
    <row r="754" ht="15.75" customHeight="1">
      <c r="AO754" s="223"/>
    </row>
    <row r="755" ht="15.75" customHeight="1">
      <c r="AO755" s="223"/>
    </row>
    <row r="756" ht="15.75" customHeight="1">
      <c r="AO756" s="223"/>
    </row>
    <row r="757" ht="15.75" customHeight="1">
      <c r="AO757" s="223"/>
    </row>
    <row r="758" ht="15.75" customHeight="1">
      <c r="AO758" s="223"/>
    </row>
    <row r="759" ht="15.75" customHeight="1">
      <c r="AO759" s="223"/>
    </row>
    <row r="760" ht="15.75" customHeight="1">
      <c r="AO760" s="223"/>
    </row>
    <row r="761" ht="15.75" customHeight="1">
      <c r="AO761" s="223"/>
    </row>
    <row r="762" ht="15.75" customHeight="1">
      <c r="AO762" s="223"/>
    </row>
    <row r="763" ht="15.75" customHeight="1">
      <c r="AO763" s="223"/>
    </row>
    <row r="764" ht="15.75" customHeight="1">
      <c r="AO764" s="223"/>
    </row>
    <row r="765" ht="15.75" customHeight="1">
      <c r="AO765" s="223"/>
    </row>
    <row r="766" ht="15.75" customHeight="1">
      <c r="AO766" s="223"/>
    </row>
    <row r="767" ht="15.75" customHeight="1">
      <c r="AO767" s="223"/>
    </row>
    <row r="768" ht="15.75" customHeight="1">
      <c r="AO768" s="223"/>
    </row>
    <row r="769" ht="15.75" customHeight="1">
      <c r="AO769" s="223"/>
    </row>
    <row r="770" ht="15.75" customHeight="1">
      <c r="AO770" s="223"/>
    </row>
    <row r="771" ht="15.75" customHeight="1">
      <c r="AO771" s="223"/>
    </row>
    <row r="772" ht="15.75" customHeight="1">
      <c r="AO772" s="223"/>
    </row>
    <row r="773" ht="15.75" customHeight="1">
      <c r="AO773" s="223"/>
    </row>
    <row r="774" ht="15.75" customHeight="1">
      <c r="AO774" s="223"/>
    </row>
    <row r="775" ht="15.75" customHeight="1">
      <c r="AO775" s="223"/>
    </row>
    <row r="776" ht="15.75" customHeight="1">
      <c r="AO776" s="223"/>
    </row>
    <row r="777" ht="15.75" customHeight="1">
      <c r="AO777" s="223"/>
    </row>
    <row r="778" ht="15.75" customHeight="1">
      <c r="AO778" s="223"/>
    </row>
    <row r="779" ht="15.75" customHeight="1">
      <c r="AO779" s="223"/>
    </row>
    <row r="780" ht="15.75" customHeight="1">
      <c r="AO780" s="223"/>
    </row>
    <row r="781" ht="15.75" customHeight="1">
      <c r="AO781" s="223"/>
    </row>
    <row r="782" ht="15.75" customHeight="1">
      <c r="AO782" s="223"/>
    </row>
    <row r="783" ht="15.75" customHeight="1">
      <c r="AO783" s="223"/>
    </row>
    <row r="784" ht="15.75" customHeight="1">
      <c r="AO784" s="223"/>
    </row>
    <row r="785" ht="15.75" customHeight="1">
      <c r="AO785" s="223"/>
    </row>
    <row r="786" ht="15.75" customHeight="1">
      <c r="AO786" s="223"/>
    </row>
    <row r="787" ht="15.75" customHeight="1">
      <c r="AO787" s="223"/>
    </row>
    <row r="788" ht="15.75" customHeight="1">
      <c r="AO788" s="223"/>
    </row>
    <row r="789" ht="15.75" customHeight="1">
      <c r="AO789" s="223"/>
    </row>
    <row r="790" ht="15.75" customHeight="1">
      <c r="AO790" s="223"/>
    </row>
    <row r="791" ht="15.75" customHeight="1">
      <c r="AO791" s="223"/>
    </row>
    <row r="792" ht="15.75" customHeight="1">
      <c r="AO792" s="223"/>
    </row>
    <row r="793" ht="15.75" customHeight="1">
      <c r="AO793" s="223"/>
    </row>
    <row r="794" ht="15.75" customHeight="1">
      <c r="AO794" s="223"/>
    </row>
    <row r="795" ht="15.75" customHeight="1">
      <c r="AO795" s="223"/>
    </row>
    <row r="796" ht="15.75" customHeight="1">
      <c r="AO796" s="223"/>
    </row>
    <row r="797" ht="15.75" customHeight="1">
      <c r="AO797" s="223"/>
    </row>
    <row r="798" ht="15.75" customHeight="1">
      <c r="AO798" s="223"/>
    </row>
    <row r="799" ht="15.75" customHeight="1">
      <c r="AO799" s="223"/>
    </row>
    <row r="800" ht="15.75" customHeight="1">
      <c r="AO800" s="223"/>
    </row>
    <row r="801" ht="15.75" customHeight="1">
      <c r="AO801" s="223"/>
    </row>
    <row r="802" ht="15.75" customHeight="1">
      <c r="AO802" s="223"/>
    </row>
    <row r="803" ht="15.75" customHeight="1">
      <c r="AO803" s="223"/>
    </row>
    <row r="804" ht="15.75" customHeight="1">
      <c r="AO804" s="223"/>
    </row>
    <row r="805" ht="15.75" customHeight="1">
      <c r="AO805" s="223"/>
    </row>
    <row r="806" ht="15.75" customHeight="1">
      <c r="AO806" s="223"/>
    </row>
    <row r="807" ht="15.75" customHeight="1">
      <c r="AO807" s="223"/>
    </row>
    <row r="808" ht="15.75" customHeight="1">
      <c r="AO808" s="223"/>
    </row>
    <row r="809" ht="15.75" customHeight="1">
      <c r="AO809" s="223"/>
    </row>
    <row r="810" ht="15.75" customHeight="1">
      <c r="AO810" s="223"/>
    </row>
    <row r="811" ht="15.75" customHeight="1">
      <c r="AO811" s="223"/>
    </row>
    <row r="812" ht="15.75" customHeight="1">
      <c r="AO812" s="223"/>
    </row>
    <row r="813" ht="15.75" customHeight="1">
      <c r="AO813" s="223"/>
    </row>
    <row r="814" ht="15.75" customHeight="1">
      <c r="AO814" s="223"/>
    </row>
    <row r="815" ht="15.75" customHeight="1">
      <c r="AO815" s="223"/>
    </row>
    <row r="816" ht="15.75" customHeight="1">
      <c r="AO816" s="223"/>
    </row>
    <row r="817" ht="15.75" customHeight="1">
      <c r="AO817" s="223"/>
    </row>
    <row r="818" ht="15.75" customHeight="1">
      <c r="AO818" s="223"/>
    </row>
    <row r="819" ht="15.75" customHeight="1">
      <c r="AO819" s="223"/>
    </row>
    <row r="820" ht="15.75" customHeight="1">
      <c r="AO820" s="223"/>
    </row>
    <row r="821" ht="15.75" customHeight="1">
      <c r="AO821" s="223"/>
    </row>
    <row r="822" ht="15.75" customHeight="1">
      <c r="AO822" s="223"/>
    </row>
    <row r="823" ht="15.75" customHeight="1">
      <c r="AO823" s="223"/>
    </row>
    <row r="824" ht="15.75" customHeight="1">
      <c r="AO824" s="223"/>
    </row>
    <row r="825" ht="15.75" customHeight="1">
      <c r="AO825" s="223"/>
    </row>
    <row r="826" ht="15.75" customHeight="1">
      <c r="AO826" s="223"/>
    </row>
    <row r="827" ht="15.75" customHeight="1">
      <c r="AO827" s="223"/>
    </row>
    <row r="828" ht="15.75" customHeight="1">
      <c r="AO828" s="223"/>
    </row>
    <row r="829" ht="15.75" customHeight="1">
      <c r="AO829" s="223"/>
    </row>
    <row r="830" ht="15.75" customHeight="1">
      <c r="AO830" s="223"/>
    </row>
    <row r="831" ht="15.75" customHeight="1">
      <c r="AO831" s="223"/>
    </row>
    <row r="832" ht="15.75" customHeight="1">
      <c r="AO832" s="223"/>
    </row>
    <row r="833" ht="15.75" customHeight="1">
      <c r="AO833" s="223"/>
    </row>
    <row r="834" ht="15.75" customHeight="1">
      <c r="AO834" s="223"/>
    </row>
    <row r="835" ht="15.75" customHeight="1">
      <c r="AO835" s="223"/>
    </row>
    <row r="836" ht="15.75" customHeight="1">
      <c r="AO836" s="223"/>
    </row>
    <row r="837" ht="15.75" customHeight="1">
      <c r="AO837" s="223"/>
    </row>
    <row r="838" ht="15.75" customHeight="1">
      <c r="AO838" s="223"/>
    </row>
    <row r="839" ht="15.75" customHeight="1">
      <c r="AO839" s="223"/>
    </row>
    <row r="840" ht="15.75" customHeight="1">
      <c r="AO840" s="223"/>
    </row>
    <row r="841" ht="15.75" customHeight="1">
      <c r="AO841" s="223"/>
    </row>
    <row r="842" ht="15.75" customHeight="1">
      <c r="AO842" s="223"/>
    </row>
    <row r="843" ht="15.75" customHeight="1">
      <c r="AO843" s="223"/>
    </row>
    <row r="844" ht="15.75" customHeight="1">
      <c r="AO844" s="223"/>
    </row>
    <row r="845" ht="15.75" customHeight="1">
      <c r="AO845" s="223"/>
    </row>
    <row r="846" ht="15.75" customHeight="1">
      <c r="AO846" s="223"/>
    </row>
    <row r="847" ht="15.75" customHeight="1">
      <c r="AO847" s="223"/>
    </row>
    <row r="848" ht="15.75" customHeight="1">
      <c r="AO848" s="223"/>
    </row>
    <row r="849" ht="15.75" customHeight="1">
      <c r="AO849" s="223"/>
    </row>
    <row r="850" ht="15.75" customHeight="1">
      <c r="AO850" s="223"/>
    </row>
    <row r="851" ht="15.75" customHeight="1">
      <c r="AO851" s="223"/>
    </row>
    <row r="852" ht="15.75" customHeight="1">
      <c r="AO852" s="223"/>
    </row>
    <row r="853" ht="15.75" customHeight="1">
      <c r="AO853" s="223"/>
    </row>
    <row r="854" ht="15.75" customHeight="1">
      <c r="AO854" s="223"/>
    </row>
    <row r="855" ht="15.75" customHeight="1">
      <c r="AO855" s="223"/>
    </row>
    <row r="856" ht="15.75" customHeight="1">
      <c r="AO856" s="223"/>
    </row>
    <row r="857" ht="15.75" customHeight="1">
      <c r="AO857" s="223"/>
    </row>
    <row r="858" ht="15.75" customHeight="1">
      <c r="AO858" s="223"/>
    </row>
    <row r="859" ht="15.75" customHeight="1">
      <c r="AO859" s="223"/>
    </row>
    <row r="860" ht="15.75" customHeight="1">
      <c r="AO860" s="223"/>
    </row>
    <row r="861" ht="15.75" customHeight="1">
      <c r="AO861" s="223"/>
    </row>
    <row r="862" ht="15.75" customHeight="1">
      <c r="AO862" s="223"/>
    </row>
    <row r="863" ht="15.75" customHeight="1">
      <c r="AO863" s="223"/>
    </row>
    <row r="864" ht="15.75" customHeight="1">
      <c r="AO864" s="223"/>
    </row>
    <row r="865" ht="15.75" customHeight="1">
      <c r="AO865" s="223"/>
    </row>
    <row r="866" ht="15.75" customHeight="1">
      <c r="AO866" s="223"/>
    </row>
    <row r="867" ht="15.75" customHeight="1">
      <c r="AO867" s="223"/>
    </row>
    <row r="868" ht="15.75" customHeight="1">
      <c r="AO868" s="223"/>
    </row>
    <row r="869" ht="15.75" customHeight="1">
      <c r="AO869" s="223"/>
    </row>
    <row r="870" ht="15.75" customHeight="1">
      <c r="AO870" s="223"/>
    </row>
    <row r="871" ht="15.75" customHeight="1">
      <c r="AO871" s="223"/>
    </row>
    <row r="872" ht="15.75" customHeight="1">
      <c r="AO872" s="223"/>
    </row>
    <row r="873" ht="15.75" customHeight="1">
      <c r="AO873" s="223"/>
    </row>
    <row r="874" ht="15.75" customHeight="1">
      <c r="AO874" s="223"/>
    </row>
    <row r="875" ht="15.75" customHeight="1">
      <c r="AO875" s="223"/>
    </row>
    <row r="876" ht="15.75" customHeight="1">
      <c r="AO876" s="223"/>
    </row>
    <row r="877" ht="15.75" customHeight="1">
      <c r="AO877" s="223"/>
    </row>
    <row r="878" ht="15.75" customHeight="1">
      <c r="AO878" s="223"/>
    </row>
    <row r="879" ht="15.75" customHeight="1">
      <c r="AO879" s="223"/>
    </row>
    <row r="880" ht="15.75" customHeight="1">
      <c r="AO880" s="223"/>
    </row>
    <row r="881" ht="15.75" customHeight="1">
      <c r="AO881" s="223"/>
    </row>
    <row r="882" ht="15.75" customHeight="1">
      <c r="AO882" s="223"/>
    </row>
    <row r="883" ht="15.75" customHeight="1">
      <c r="AO883" s="223"/>
    </row>
    <row r="884" ht="15.75" customHeight="1">
      <c r="AO884" s="223"/>
    </row>
    <row r="885" ht="15.75" customHeight="1">
      <c r="AO885" s="223"/>
    </row>
    <row r="886" ht="15.75" customHeight="1">
      <c r="AO886" s="223"/>
    </row>
    <row r="887" ht="15.75" customHeight="1">
      <c r="AO887" s="223"/>
    </row>
    <row r="888" ht="15.75" customHeight="1">
      <c r="AO888" s="223"/>
    </row>
    <row r="889" ht="15.75" customHeight="1">
      <c r="AO889" s="223"/>
    </row>
    <row r="890" ht="15.75" customHeight="1">
      <c r="AO890" s="223"/>
    </row>
    <row r="891" ht="15.75" customHeight="1">
      <c r="AO891" s="223"/>
    </row>
    <row r="892" ht="15.75" customHeight="1">
      <c r="AO892" s="223"/>
    </row>
    <row r="893" ht="15.75" customHeight="1">
      <c r="AO893" s="223"/>
    </row>
    <row r="894" ht="15.75" customHeight="1">
      <c r="AO894" s="223"/>
    </row>
    <row r="895" ht="15.75" customHeight="1">
      <c r="AO895" s="223"/>
    </row>
    <row r="896" ht="15.75" customHeight="1">
      <c r="AO896" s="223"/>
    </row>
    <row r="897" ht="15.75" customHeight="1">
      <c r="AO897" s="223"/>
    </row>
    <row r="898" ht="15.75" customHeight="1">
      <c r="AO898" s="223"/>
    </row>
    <row r="899" ht="15.75" customHeight="1">
      <c r="AO899" s="223"/>
    </row>
    <row r="900" ht="15.75" customHeight="1">
      <c r="AO900" s="223"/>
    </row>
    <row r="901" ht="15.75" customHeight="1">
      <c r="AO901" s="223"/>
    </row>
    <row r="902" ht="15.75" customHeight="1">
      <c r="AO902" s="223"/>
    </row>
    <row r="903" ht="15.75" customHeight="1">
      <c r="AO903" s="223"/>
    </row>
    <row r="904" ht="15.75" customHeight="1">
      <c r="AO904" s="223"/>
    </row>
    <row r="905" ht="15.75" customHeight="1">
      <c r="AO905" s="223"/>
    </row>
    <row r="906" ht="15.75" customHeight="1">
      <c r="AO906" s="223"/>
    </row>
    <row r="907" ht="15.75" customHeight="1">
      <c r="AO907" s="223"/>
    </row>
    <row r="908" ht="15.75" customHeight="1">
      <c r="AO908" s="223"/>
    </row>
    <row r="909" ht="15.75" customHeight="1">
      <c r="AO909" s="223"/>
    </row>
    <row r="910" ht="15.75" customHeight="1">
      <c r="AO910" s="223"/>
    </row>
    <row r="911" ht="15.75" customHeight="1">
      <c r="AO911" s="223"/>
    </row>
    <row r="912" ht="15.75" customHeight="1">
      <c r="AO912" s="223"/>
    </row>
    <row r="913" ht="15.75" customHeight="1">
      <c r="AO913" s="223"/>
    </row>
    <row r="914" ht="15.75" customHeight="1">
      <c r="AO914" s="223"/>
    </row>
    <row r="915" ht="15.75" customHeight="1">
      <c r="AO915" s="223"/>
    </row>
    <row r="916" ht="15.75" customHeight="1">
      <c r="AO916" s="223"/>
    </row>
    <row r="917" ht="15.75" customHeight="1">
      <c r="AO917" s="223"/>
    </row>
    <row r="918" ht="15.75" customHeight="1">
      <c r="AO918" s="223"/>
    </row>
    <row r="919" ht="15.75" customHeight="1">
      <c r="AO919" s="223"/>
    </row>
    <row r="920" ht="15.75" customHeight="1">
      <c r="AO920" s="223"/>
    </row>
    <row r="921" ht="15.75" customHeight="1">
      <c r="AO921" s="223"/>
    </row>
    <row r="922" ht="15.75" customHeight="1">
      <c r="AO922" s="223"/>
    </row>
    <row r="923" ht="15.75" customHeight="1">
      <c r="AO923" s="223"/>
    </row>
    <row r="924" ht="15.75" customHeight="1">
      <c r="AO924" s="223"/>
    </row>
    <row r="925" ht="15.75" customHeight="1">
      <c r="AO925" s="223"/>
    </row>
    <row r="926" ht="15.75" customHeight="1">
      <c r="AO926" s="223"/>
    </row>
    <row r="927" ht="15.75" customHeight="1">
      <c r="AO927" s="223"/>
    </row>
    <row r="928" ht="15.75" customHeight="1">
      <c r="AO928" s="223"/>
    </row>
    <row r="929" ht="15.75" customHeight="1">
      <c r="AO929" s="223"/>
    </row>
    <row r="930" ht="15.75" customHeight="1">
      <c r="AO930" s="223"/>
    </row>
    <row r="931" ht="15.75" customHeight="1">
      <c r="AO931" s="223"/>
    </row>
    <row r="932" ht="15.75" customHeight="1">
      <c r="AO932" s="223"/>
    </row>
    <row r="933" ht="15.75" customHeight="1">
      <c r="AO933" s="223"/>
    </row>
    <row r="934" ht="15.75" customHeight="1">
      <c r="AO934" s="223"/>
    </row>
    <row r="935" ht="15.75" customHeight="1">
      <c r="AO935" s="223"/>
    </row>
    <row r="936" ht="15.75" customHeight="1">
      <c r="AO936" s="223"/>
    </row>
    <row r="937" ht="15.75" customHeight="1">
      <c r="AO937" s="223"/>
    </row>
    <row r="938" ht="15.75" customHeight="1">
      <c r="AO938" s="223"/>
    </row>
    <row r="939" ht="15.75" customHeight="1">
      <c r="AO939" s="223"/>
    </row>
    <row r="940" ht="15.75" customHeight="1">
      <c r="AO940" s="223"/>
    </row>
    <row r="941" ht="15.75" customHeight="1">
      <c r="AO941" s="223"/>
    </row>
    <row r="942" ht="15.75" customHeight="1">
      <c r="AO942" s="223"/>
    </row>
    <row r="943" ht="15.75" customHeight="1">
      <c r="AO943" s="223"/>
    </row>
    <row r="944" ht="15.75" customHeight="1">
      <c r="AO944" s="223"/>
    </row>
    <row r="945" ht="15.75" customHeight="1">
      <c r="AO945" s="223"/>
    </row>
    <row r="946" ht="15.75" customHeight="1">
      <c r="AO946" s="223"/>
    </row>
    <row r="947" ht="15.75" customHeight="1">
      <c r="AO947" s="223"/>
    </row>
    <row r="948" ht="15.75" customHeight="1">
      <c r="AO948" s="223"/>
    </row>
    <row r="949" ht="15.75" customHeight="1">
      <c r="AO949" s="223"/>
    </row>
    <row r="950" ht="15.75" customHeight="1">
      <c r="AO950" s="223"/>
    </row>
    <row r="951" ht="15.75" customHeight="1">
      <c r="AO951" s="223"/>
    </row>
    <row r="952" ht="15.75" customHeight="1">
      <c r="AO952" s="223"/>
    </row>
    <row r="953" ht="15.75" customHeight="1">
      <c r="AO953" s="223"/>
    </row>
    <row r="954" ht="15.75" customHeight="1">
      <c r="AO954" s="223"/>
    </row>
    <row r="955" ht="15.75" customHeight="1">
      <c r="AO955" s="223"/>
    </row>
    <row r="956" ht="15.75" customHeight="1">
      <c r="AO956" s="223"/>
    </row>
    <row r="957" ht="15.75" customHeight="1">
      <c r="AO957" s="223"/>
    </row>
    <row r="958" ht="15.75" customHeight="1">
      <c r="AO958" s="223"/>
    </row>
    <row r="959" ht="15.75" customHeight="1">
      <c r="AO959" s="223"/>
    </row>
    <row r="960" ht="15.75" customHeight="1">
      <c r="AO960" s="223"/>
    </row>
    <row r="961" ht="15.75" customHeight="1">
      <c r="AO961" s="223"/>
    </row>
    <row r="962" ht="15.75" customHeight="1">
      <c r="AO962" s="223"/>
    </row>
    <row r="963" ht="15.75" customHeight="1">
      <c r="AO963" s="223"/>
    </row>
    <row r="964" ht="15.75" customHeight="1">
      <c r="AO964" s="223"/>
    </row>
    <row r="965" ht="15.75" customHeight="1">
      <c r="AO965" s="223"/>
    </row>
    <row r="966" ht="15.75" customHeight="1">
      <c r="AO966" s="223"/>
    </row>
    <row r="967" ht="15.75" customHeight="1">
      <c r="AO967" s="223"/>
    </row>
    <row r="968" ht="15.75" customHeight="1">
      <c r="AO968" s="223"/>
    </row>
    <row r="969" ht="15.75" customHeight="1">
      <c r="AO969" s="223"/>
    </row>
    <row r="970" ht="15.75" customHeight="1">
      <c r="AO970" s="223"/>
    </row>
    <row r="971" ht="15.75" customHeight="1">
      <c r="AO971" s="223"/>
    </row>
    <row r="972" ht="15.75" customHeight="1">
      <c r="AO972" s="223"/>
    </row>
    <row r="973" ht="15.75" customHeight="1">
      <c r="AO973" s="223"/>
    </row>
    <row r="974" ht="15.75" customHeight="1">
      <c r="AO974" s="223"/>
    </row>
    <row r="975" ht="15.75" customHeight="1">
      <c r="AO975" s="223"/>
    </row>
    <row r="976" ht="15.75" customHeight="1">
      <c r="AO976" s="223"/>
    </row>
    <row r="977" ht="15.75" customHeight="1">
      <c r="AO977" s="223"/>
    </row>
    <row r="978" ht="15.75" customHeight="1">
      <c r="AO978" s="223"/>
    </row>
    <row r="979" ht="15.75" customHeight="1">
      <c r="AO979" s="223"/>
    </row>
    <row r="980" ht="15.75" customHeight="1">
      <c r="AO980" s="223"/>
    </row>
    <row r="981" ht="15.75" customHeight="1">
      <c r="AO981" s="223"/>
    </row>
    <row r="982" ht="15.75" customHeight="1">
      <c r="AO982" s="223"/>
    </row>
    <row r="983" ht="15.75" customHeight="1">
      <c r="AO983" s="223"/>
    </row>
    <row r="984" ht="15.75" customHeight="1">
      <c r="AO984" s="223"/>
    </row>
    <row r="985" ht="15.75" customHeight="1">
      <c r="AO985" s="223"/>
    </row>
    <row r="986" ht="15.75" customHeight="1">
      <c r="AO986" s="223"/>
    </row>
    <row r="987" ht="15.75" customHeight="1">
      <c r="AO987" s="223"/>
    </row>
    <row r="988" ht="15.75" customHeight="1">
      <c r="AO988" s="223"/>
    </row>
    <row r="989" ht="15.75" customHeight="1">
      <c r="AO989" s="223"/>
    </row>
    <row r="990" ht="15.75" customHeight="1">
      <c r="AO990" s="223"/>
    </row>
    <row r="991" ht="15.75" customHeight="1">
      <c r="AO991" s="223"/>
    </row>
    <row r="992" ht="15.75" customHeight="1">
      <c r="AO992" s="223"/>
    </row>
    <row r="993" ht="15.75" customHeight="1">
      <c r="AO993" s="223"/>
    </row>
    <row r="994" ht="15.75" customHeight="1">
      <c r="AO994" s="223"/>
    </row>
    <row r="995" ht="15.75" customHeight="1">
      <c r="AO995" s="223"/>
    </row>
    <row r="996" ht="15.75" customHeight="1">
      <c r="AO996" s="223"/>
    </row>
    <row r="997" ht="15.75" customHeight="1">
      <c r="AO997" s="223"/>
    </row>
    <row r="998" ht="15.75" customHeight="1">
      <c r="AO998" s="223"/>
    </row>
    <row r="999" ht="15.75" customHeight="1">
      <c r="AO999" s="223"/>
    </row>
    <row r="1000" ht="15.75" customHeight="1">
      <c r="AO1000" s="223"/>
    </row>
    <row r="1001" ht="15.75" customHeight="1">
      <c r="AO1001" s="223"/>
    </row>
    <row r="1002" ht="15.75" customHeight="1">
      <c r="AO1002" s="223"/>
    </row>
    <row r="1003" ht="15.75" customHeight="1">
      <c r="AO1003" s="223"/>
    </row>
  </sheetData>
  <mergeCells count="19">
    <mergeCell ref="E37:J37"/>
    <mergeCell ref="E38:J38"/>
    <mergeCell ref="E39:J39"/>
    <mergeCell ref="E40:J40"/>
    <mergeCell ref="E41:J41"/>
    <mergeCell ref="E42:J42"/>
    <mergeCell ref="E43:J43"/>
    <mergeCell ref="E51:J51"/>
    <mergeCell ref="E52:J52"/>
    <mergeCell ref="L52:Q52"/>
    <mergeCell ref="E53:J53"/>
    <mergeCell ref="L53:Q53"/>
    <mergeCell ref="E44:J44"/>
    <mergeCell ref="E45:J45"/>
    <mergeCell ref="E46:J46"/>
    <mergeCell ref="E47:J47"/>
    <mergeCell ref="E48:J48"/>
    <mergeCell ref="E49:J49"/>
    <mergeCell ref="E50:J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4.38"/>
    <col customWidth="1" min="2" max="2" width="30.25"/>
    <col customWidth="1" min="3" max="3" width="22.63"/>
    <col customWidth="1" min="4" max="4" width="17.38"/>
    <col customWidth="1" min="6" max="6" width="35.5"/>
  </cols>
  <sheetData>
    <row r="1" ht="15.75" customHeight="1">
      <c r="A1" s="11" t="s">
        <v>177</v>
      </c>
      <c r="B1" s="11" t="s">
        <v>1</v>
      </c>
      <c r="C1" s="11" t="s">
        <v>2</v>
      </c>
      <c r="D1" s="11" t="s">
        <v>3</v>
      </c>
    </row>
    <row r="2" ht="15.75" customHeight="1"/>
    <row r="3" ht="15.75" customHeight="1"/>
    <row r="4" ht="15.75" customHeight="1">
      <c r="A4" s="230" t="s">
        <v>178</v>
      </c>
      <c r="E4" s="231" t="s">
        <v>179</v>
      </c>
    </row>
    <row r="5" ht="15.75" customHeight="1">
      <c r="A5" s="232">
        <v>44825.0</v>
      </c>
      <c r="B5" s="140" t="s">
        <v>27</v>
      </c>
      <c r="C5" s="233">
        <v>100000.0</v>
      </c>
      <c r="D5" s="234">
        <v>0.0775</v>
      </c>
      <c r="E5" s="235">
        <f t="shared" ref="E5:E21" si="1">C5/$C$24</f>
        <v>0.06451612903</v>
      </c>
    </row>
    <row r="6" ht="15.75" customHeight="1">
      <c r="A6" s="236">
        <v>44825.0</v>
      </c>
      <c r="B6" s="237" t="s">
        <v>33</v>
      </c>
      <c r="C6" s="238">
        <v>150000.0</v>
      </c>
      <c r="D6" s="239">
        <v>0.0775</v>
      </c>
      <c r="E6" s="235">
        <f t="shared" si="1"/>
        <v>0.09677419355</v>
      </c>
    </row>
    <row r="7" ht="15.75" customHeight="1">
      <c r="A7" s="232">
        <v>44825.0</v>
      </c>
      <c r="B7" s="140" t="s">
        <v>37</v>
      </c>
      <c r="C7" s="233">
        <v>50000.0</v>
      </c>
      <c r="D7" s="234">
        <v>0.0775</v>
      </c>
      <c r="E7" s="235">
        <f t="shared" si="1"/>
        <v>0.03225806452</v>
      </c>
    </row>
    <row r="8" ht="15.75" customHeight="1">
      <c r="A8" s="232">
        <v>44825.0</v>
      </c>
      <c r="B8" s="140" t="s">
        <v>40</v>
      </c>
      <c r="C8" s="233">
        <v>30000.0</v>
      </c>
      <c r="D8" s="234">
        <v>0.0775</v>
      </c>
      <c r="E8" s="235">
        <f t="shared" si="1"/>
        <v>0.01935483871</v>
      </c>
    </row>
    <row r="9" ht="15.75" customHeight="1">
      <c r="A9" s="232">
        <v>44825.0</v>
      </c>
      <c r="B9" s="140" t="s">
        <v>43</v>
      </c>
      <c r="C9" s="233">
        <v>120000.0</v>
      </c>
      <c r="D9" s="234">
        <v>0.0775</v>
      </c>
      <c r="E9" s="235">
        <f t="shared" si="1"/>
        <v>0.07741935484</v>
      </c>
    </row>
    <row r="10" ht="15.75" customHeight="1">
      <c r="A10" s="232">
        <v>44825.0</v>
      </c>
      <c r="B10" s="140" t="s">
        <v>47</v>
      </c>
      <c r="C10" s="233">
        <v>20000.0</v>
      </c>
      <c r="D10" s="234">
        <v>0.0775</v>
      </c>
      <c r="E10" s="235">
        <f t="shared" si="1"/>
        <v>0.01290322581</v>
      </c>
    </row>
    <row r="11" ht="15.75" customHeight="1">
      <c r="A11" s="232">
        <v>44825.0</v>
      </c>
      <c r="B11" s="140" t="s">
        <v>51</v>
      </c>
      <c r="C11" s="233">
        <v>200000.0</v>
      </c>
      <c r="D11" s="234">
        <v>0.08</v>
      </c>
      <c r="E11" s="235">
        <f t="shared" si="1"/>
        <v>0.1290322581</v>
      </c>
    </row>
    <row r="12" ht="15.75" customHeight="1">
      <c r="A12" s="232">
        <v>44826.0</v>
      </c>
      <c r="B12" s="140" t="s">
        <v>54</v>
      </c>
      <c r="C12" s="233">
        <v>50000.0</v>
      </c>
      <c r="D12" s="234">
        <v>0.0775</v>
      </c>
      <c r="E12" s="235">
        <f t="shared" si="1"/>
        <v>0.03225806452</v>
      </c>
    </row>
    <row r="13" ht="15.75" customHeight="1">
      <c r="A13" s="232">
        <v>44826.0</v>
      </c>
      <c r="B13" s="140" t="s">
        <v>57</v>
      </c>
      <c r="C13" s="233">
        <v>30000.0</v>
      </c>
      <c r="D13" s="234">
        <v>0.0775</v>
      </c>
      <c r="E13" s="235">
        <f t="shared" si="1"/>
        <v>0.01935483871</v>
      </c>
    </row>
    <row r="14" ht="15.75" customHeight="1">
      <c r="A14" s="232">
        <v>44826.0</v>
      </c>
      <c r="B14" s="140" t="s">
        <v>60</v>
      </c>
      <c r="C14" s="233">
        <v>60000.0</v>
      </c>
      <c r="D14" s="234">
        <v>0.0775</v>
      </c>
      <c r="E14" s="235">
        <f t="shared" si="1"/>
        <v>0.03870967742</v>
      </c>
    </row>
    <row r="15" ht="15.75" customHeight="1">
      <c r="A15" s="232">
        <v>44826.0</v>
      </c>
      <c r="B15" s="140" t="s">
        <v>64</v>
      </c>
      <c r="C15" s="233">
        <v>20000.0</v>
      </c>
      <c r="D15" s="234">
        <v>0.0775</v>
      </c>
      <c r="E15" s="235">
        <f t="shared" si="1"/>
        <v>0.01290322581</v>
      </c>
    </row>
    <row r="16" ht="15.75" customHeight="1">
      <c r="A16" s="232">
        <v>44826.0</v>
      </c>
      <c r="B16" s="140" t="s">
        <v>67</v>
      </c>
      <c r="C16" s="233">
        <v>40000.0</v>
      </c>
      <c r="D16" s="234">
        <v>0.0775</v>
      </c>
      <c r="E16" s="235">
        <f t="shared" si="1"/>
        <v>0.02580645161</v>
      </c>
    </row>
    <row r="17" ht="15.75" customHeight="1">
      <c r="A17" s="232">
        <v>44827.0</v>
      </c>
      <c r="B17" s="140" t="s">
        <v>70</v>
      </c>
      <c r="C17" s="233">
        <v>200000.0</v>
      </c>
      <c r="D17" s="234">
        <v>0.08</v>
      </c>
      <c r="E17" s="235">
        <f t="shared" si="1"/>
        <v>0.1290322581</v>
      </c>
    </row>
    <row r="18" ht="15.75" customHeight="1">
      <c r="A18" s="232">
        <v>44827.0</v>
      </c>
      <c r="B18" s="140" t="s">
        <v>74</v>
      </c>
      <c r="C18" s="233">
        <v>50000.0</v>
      </c>
      <c r="D18" s="234">
        <v>0.08</v>
      </c>
      <c r="E18" s="235">
        <f t="shared" si="1"/>
        <v>0.03225806452</v>
      </c>
    </row>
    <row r="19" ht="15.75" customHeight="1">
      <c r="A19" s="232">
        <v>44830.0</v>
      </c>
      <c r="B19" s="140" t="s">
        <v>77</v>
      </c>
      <c r="C19" s="233">
        <v>100000.0</v>
      </c>
      <c r="D19" s="234">
        <v>0.0775</v>
      </c>
      <c r="E19" s="235">
        <f t="shared" si="1"/>
        <v>0.06451612903</v>
      </c>
    </row>
    <row r="20" ht="15.75" customHeight="1">
      <c r="A20" s="232">
        <v>44830.0</v>
      </c>
      <c r="B20" s="140" t="s">
        <v>80</v>
      </c>
      <c r="C20" s="233">
        <v>50000.0</v>
      </c>
      <c r="D20" s="234">
        <v>0.0775</v>
      </c>
      <c r="E20" s="235">
        <f t="shared" si="1"/>
        <v>0.03225806452</v>
      </c>
    </row>
    <row r="21" ht="15.75" customHeight="1">
      <c r="A21" s="232">
        <v>44833.0</v>
      </c>
      <c r="B21" s="140" t="s">
        <v>83</v>
      </c>
      <c r="C21" s="233">
        <v>280000.0</v>
      </c>
      <c r="D21" s="234">
        <v>0.08</v>
      </c>
      <c r="E21" s="235">
        <f t="shared" si="1"/>
        <v>0.1806451613</v>
      </c>
    </row>
    <row r="22" ht="15.75" customHeight="1">
      <c r="A22" s="240"/>
      <c r="B22" s="241"/>
      <c r="C22" s="242"/>
      <c r="D22" s="243"/>
      <c r="E22" s="235"/>
    </row>
    <row r="23" ht="15.75" customHeight="1">
      <c r="E23" s="235"/>
    </row>
    <row r="24" ht="15.75" customHeight="1">
      <c r="B24" s="244" t="s">
        <v>180</v>
      </c>
      <c r="C24" s="245">
        <f>sum(C5:C21)</f>
        <v>1550000</v>
      </c>
      <c r="E24" s="235">
        <f>sum(E5:E21)</f>
        <v>1</v>
      </c>
    </row>
    <row r="25" ht="15.75" customHeight="1"/>
    <row r="26" ht="15.75" customHeight="1">
      <c r="A26" s="230" t="s">
        <v>181</v>
      </c>
    </row>
    <row r="27" ht="15.75" customHeight="1">
      <c r="A27" s="246" t="s">
        <v>182</v>
      </c>
      <c r="E27" s="231"/>
    </row>
    <row r="28" ht="15.75" customHeight="1">
      <c r="A28" s="236">
        <v>45205.0</v>
      </c>
      <c r="B28" s="237" t="s">
        <v>33</v>
      </c>
      <c r="C28" s="238">
        <v>150000.0</v>
      </c>
      <c r="D28" s="239">
        <v>0.0775</v>
      </c>
      <c r="E28" s="231"/>
    </row>
    <row r="29" ht="15.75" customHeight="1">
      <c r="A29" s="230"/>
      <c r="E29" s="231"/>
    </row>
    <row r="30" ht="15.75" customHeight="1">
      <c r="A30" s="230" t="s">
        <v>181</v>
      </c>
      <c r="E30" s="231" t="s">
        <v>179</v>
      </c>
    </row>
    <row r="31" ht="15.75" customHeight="1">
      <c r="A31" s="246" t="s">
        <v>183</v>
      </c>
      <c r="F31" s="247" t="s">
        <v>184</v>
      </c>
    </row>
    <row r="32" ht="15.75" customHeight="1">
      <c r="A32" s="248">
        <v>44936.0</v>
      </c>
      <c r="B32" s="249" t="s">
        <v>87</v>
      </c>
      <c r="C32" s="250">
        <v>30000.0</v>
      </c>
      <c r="D32" s="251">
        <v>0.0775</v>
      </c>
      <c r="E32" s="252">
        <f t="shared" ref="E32:E61" si="2">C32/$C$84</f>
        <v>0.009375</v>
      </c>
      <c r="F32" s="253"/>
    </row>
    <row r="33" ht="15.75" customHeight="1">
      <c r="A33" s="232">
        <v>44939.0</v>
      </c>
      <c r="B33" s="140" t="s">
        <v>91</v>
      </c>
      <c r="C33" s="233">
        <v>20000.0</v>
      </c>
      <c r="D33" s="234">
        <v>0.0775</v>
      </c>
      <c r="E33" s="235">
        <f t="shared" si="2"/>
        <v>0.00625</v>
      </c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</row>
    <row r="34" ht="15.75" customHeight="1">
      <c r="A34" s="232">
        <v>44943.0</v>
      </c>
      <c r="B34" s="140" t="s">
        <v>94</v>
      </c>
      <c r="C34" s="233">
        <v>80000.0</v>
      </c>
      <c r="D34" s="234">
        <v>0.0775</v>
      </c>
      <c r="E34" s="235">
        <f t="shared" si="2"/>
        <v>0.025</v>
      </c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</row>
    <row r="35" ht="15.75" customHeight="1">
      <c r="A35" s="232">
        <v>44944.0</v>
      </c>
      <c r="B35" s="140" t="s">
        <v>97</v>
      </c>
      <c r="C35" s="233">
        <v>30000.0</v>
      </c>
      <c r="D35" s="234">
        <v>0.0775</v>
      </c>
      <c r="E35" s="235">
        <f t="shared" si="2"/>
        <v>0.009375</v>
      </c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</row>
    <row r="36" ht="15.75" customHeight="1">
      <c r="A36" s="255">
        <v>44944.0</v>
      </c>
      <c r="B36" s="256" t="s">
        <v>47</v>
      </c>
      <c r="C36" s="257">
        <v>20000.0</v>
      </c>
      <c r="D36" s="258">
        <v>0.0775</v>
      </c>
      <c r="E36" s="259">
        <f t="shared" si="2"/>
        <v>0.00625</v>
      </c>
      <c r="F36" s="260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</row>
    <row r="37" ht="15.75" customHeight="1">
      <c r="A37" s="261">
        <v>45113.0</v>
      </c>
      <c r="B37" s="262" t="s">
        <v>47</v>
      </c>
      <c r="C37" s="263">
        <v>20000.0</v>
      </c>
      <c r="D37" s="264">
        <v>0.085</v>
      </c>
      <c r="E37" s="265">
        <f t="shared" si="2"/>
        <v>0.00625</v>
      </c>
      <c r="F37" s="266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</row>
    <row r="38" ht="15.75" customHeight="1">
      <c r="A38" s="232">
        <v>44945.0</v>
      </c>
      <c r="B38" s="140" t="s">
        <v>101</v>
      </c>
      <c r="C38" s="233">
        <v>50000.0</v>
      </c>
      <c r="D38" s="234">
        <v>0.0775</v>
      </c>
      <c r="E38" s="235">
        <f t="shared" si="2"/>
        <v>0.015625</v>
      </c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</row>
    <row r="39" ht="15.75" customHeight="1">
      <c r="A39" s="232">
        <v>44949.0</v>
      </c>
      <c r="B39" s="140" t="s">
        <v>104</v>
      </c>
      <c r="C39" s="233">
        <v>20000.0</v>
      </c>
      <c r="D39" s="234">
        <v>0.0775</v>
      </c>
      <c r="E39" s="235">
        <f t="shared" si="2"/>
        <v>0.00625</v>
      </c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</row>
    <row r="40" ht="15.75" customHeight="1">
      <c r="A40" s="232">
        <v>44949.0</v>
      </c>
      <c r="B40" s="140" t="s">
        <v>107</v>
      </c>
      <c r="C40" s="233">
        <v>10000.0</v>
      </c>
      <c r="D40" s="234">
        <v>0.0775</v>
      </c>
      <c r="E40" s="235">
        <f t="shared" si="2"/>
        <v>0.003125</v>
      </c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</row>
    <row r="41" ht="15.75" customHeight="1">
      <c r="A41" s="232">
        <v>44950.0</v>
      </c>
      <c r="B41" s="140" t="s">
        <v>110</v>
      </c>
      <c r="C41" s="233">
        <v>30000.0</v>
      </c>
      <c r="D41" s="234">
        <v>0.08</v>
      </c>
      <c r="E41" s="235">
        <f t="shared" si="2"/>
        <v>0.009375</v>
      </c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</row>
    <row r="42" ht="15.75" customHeight="1">
      <c r="A42" s="232">
        <v>44950.0</v>
      </c>
      <c r="B42" s="140" t="s">
        <v>113</v>
      </c>
      <c r="C42" s="233">
        <v>20000.0</v>
      </c>
      <c r="D42" s="234">
        <v>0.08</v>
      </c>
      <c r="E42" s="235">
        <f t="shared" si="2"/>
        <v>0.00625</v>
      </c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</row>
    <row r="43" ht="15.75" customHeight="1">
      <c r="A43" s="152">
        <v>44951.0</v>
      </c>
      <c r="B43" s="153" t="s">
        <v>118</v>
      </c>
      <c r="C43" s="154">
        <v>200000.0</v>
      </c>
      <c r="D43" s="155">
        <v>0.08</v>
      </c>
      <c r="E43" s="267">
        <f t="shared" si="2"/>
        <v>0.0625</v>
      </c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</row>
    <row r="44" ht="15.75" customHeight="1">
      <c r="A44" s="232">
        <v>44952.0</v>
      </c>
      <c r="B44" s="140" t="s">
        <v>121</v>
      </c>
      <c r="C44" s="233">
        <v>20000.0</v>
      </c>
      <c r="D44" s="234">
        <v>0.0775</v>
      </c>
      <c r="E44" s="235">
        <f t="shared" si="2"/>
        <v>0.00625</v>
      </c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</row>
    <row r="45" ht="15.75" customHeight="1">
      <c r="A45" s="232">
        <v>44953.0</v>
      </c>
      <c r="B45" s="140" t="s">
        <v>124</v>
      </c>
      <c r="C45" s="233">
        <v>200000.0</v>
      </c>
      <c r="D45" s="234">
        <v>0.08</v>
      </c>
      <c r="E45" s="235">
        <f t="shared" si="2"/>
        <v>0.0625</v>
      </c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</row>
    <row r="46" ht="15.75" customHeight="1">
      <c r="A46" s="232">
        <v>45068.0</v>
      </c>
      <c r="B46" s="140" t="s">
        <v>128</v>
      </c>
      <c r="C46" s="233">
        <v>200000.0</v>
      </c>
      <c r="D46" s="234">
        <v>0.0875</v>
      </c>
      <c r="E46" s="235">
        <f t="shared" si="2"/>
        <v>0.0625</v>
      </c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</row>
    <row r="47" ht="15.75" customHeight="1">
      <c r="A47" s="269">
        <v>45100.0</v>
      </c>
      <c r="B47" s="270" t="s">
        <v>43</v>
      </c>
      <c r="C47" s="271">
        <v>20000.0</v>
      </c>
      <c r="D47" s="272">
        <v>0.0825</v>
      </c>
      <c r="E47" s="273">
        <f t="shared" si="2"/>
        <v>0.00625</v>
      </c>
      <c r="F47" s="27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</row>
    <row r="48" ht="15.75" customHeight="1">
      <c r="A48" s="232">
        <v>45102.0</v>
      </c>
      <c r="B48" s="140" t="s">
        <v>133</v>
      </c>
      <c r="C48" s="233">
        <v>20000.0</v>
      </c>
      <c r="D48" s="234">
        <v>0.0825</v>
      </c>
      <c r="E48" s="235">
        <f t="shared" si="2"/>
        <v>0.00625</v>
      </c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</row>
    <row r="49" ht="15.75" customHeight="1">
      <c r="A49" s="232">
        <v>45102.0</v>
      </c>
      <c r="B49" s="140" t="s">
        <v>136</v>
      </c>
      <c r="C49" s="233">
        <v>20000.0</v>
      </c>
      <c r="D49" s="234">
        <v>0.0825</v>
      </c>
      <c r="E49" s="235">
        <f t="shared" si="2"/>
        <v>0.00625</v>
      </c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</row>
    <row r="50" ht="15.75" customHeight="1">
      <c r="A50" s="232">
        <v>45102.0</v>
      </c>
      <c r="B50" s="140" t="s">
        <v>140</v>
      </c>
      <c r="C50" s="233">
        <v>50000.0</v>
      </c>
      <c r="D50" s="234">
        <v>0.0825</v>
      </c>
      <c r="E50" s="235">
        <f t="shared" si="2"/>
        <v>0.015625</v>
      </c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</row>
    <row r="51" ht="15.75" customHeight="1">
      <c r="A51" s="275">
        <v>45104.0</v>
      </c>
      <c r="B51" s="276" t="s">
        <v>60</v>
      </c>
      <c r="C51" s="277">
        <v>60000.0</v>
      </c>
      <c r="D51" s="278">
        <v>0.0825</v>
      </c>
      <c r="E51" s="279">
        <f t="shared" si="2"/>
        <v>0.01875</v>
      </c>
      <c r="F51" s="280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</row>
    <row r="52" ht="15.75" customHeight="1">
      <c r="A52" s="232">
        <v>45104.0</v>
      </c>
      <c r="B52" s="140" t="s">
        <v>143</v>
      </c>
      <c r="C52" s="233">
        <v>40000.0</v>
      </c>
      <c r="D52" s="234">
        <v>0.0825</v>
      </c>
      <c r="E52" s="235">
        <f t="shared" si="2"/>
        <v>0.0125</v>
      </c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</row>
    <row r="53" ht="15.75" customHeight="1">
      <c r="A53" s="232">
        <v>45104.0</v>
      </c>
      <c r="B53" s="140" t="s">
        <v>146</v>
      </c>
      <c r="C53" s="233">
        <v>10000.0</v>
      </c>
      <c r="D53" s="234">
        <v>0.0825</v>
      </c>
      <c r="E53" s="235">
        <f t="shared" si="2"/>
        <v>0.003125</v>
      </c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</row>
    <row r="54" ht="15.75" customHeight="1">
      <c r="A54" s="248">
        <v>45106.0</v>
      </c>
      <c r="B54" s="281" t="s">
        <v>87</v>
      </c>
      <c r="C54" s="250">
        <v>30000.0</v>
      </c>
      <c r="D54" s="251">
        <v>0.0825</v>
      </c>
      <c r="E54" s="252">
        <f t="shared" si="2"/>
        <v>0.009375</v>
      </c>
      <c r="F54" s="282">
        <f>E32+E54</f>
        <v>0.01875</v>
      </c>
    </row>
    <row r="55" ht="15.75" customHeight="1">
      <c r="A55" s="232">
        <v>45107.0</v>
      </c>
      <c r="B55" s="140" t="s">
        <v>149</v>
      </c>
      <c r="C55" s="233">
        <v>200000.0</v>
      </c>
      <c r="D55" s="283">
        <v>0.0875</v>
      </c>
      <c r="E55" s="235">
        <f t="shared" si="2"/>
        <v>0.0625</v>
      </c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</row>
    <row r="56" ht="15.75" customHeight="1">
      <c r="A56" s="232">
        <v>45107.0</v>
      </c>
      <c r="B56" s="140" t="s">
        <v>153</v>
      </c>
      <c r="C56" s="233">
        <v>100000.0</v>
      </c>
      <c r="D56" s="234">
        <v>0.085</v>
      </c>
      <c r="E56" s="235">
        <f t="shared" si="2"/>
        <v>0.03125</v>
      </c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</row>
    <row r="57" ht="15.75" customHeight="1">
      <c r="A57" s="152">
        <v>45112.0</v>
      </c>
      <c r="B57" s="153" t="s">
        <v>157</v>
      </c>
      <c r="C57" s="154">
        <v>20000.0</v>
      </c>
      <c r="D57" s="155">
        <v>0.0825</v>
      </c>
      <c r="E57" s="267">
        <f t="shared" si="2"/>
        <v>0.00625</v>
      </c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</row>
    <row r="58" ht="15.75" customHeight="1">
      <c r="A58" s="232">
        <v>45112.0</v>
      </c>
      <c r="B58" s="140" t="s">
        <v>160</v>
      </c>
      <c r="C58" s="233">
        <v>50000.0</v>
      </c>
      <c r="D58" s="234">
        <v>0.0825</v>
      </c>
      <c r="E58" s="235">
        <f t="shared" si="2"/>
        <v>0.015625</v>
      </c>
    </row>
    <row r="59" ht="15.75" customHeight="1">
      <c r="A59" s="152">
        <v>45113.0</v>
      </c>
      <c r="B59" s="284" t="s">
        <v>165</v>
      </c>
      <c r="C59" s="154">
        <v>80000.0</v>
      </c>
      <c r="D59" s="155">
        <v>0.085</v>
      </c>
      <c r="E59" s="235">
        <f t="shared" si="2"/>
        <v>0.025</v>
      </c>
    </row>
    <row r="60" ht="15.75" customHeight="1">
      <c r="A60" s="232">
        <v>45197.0</v>
      </c>
      <c r="B60" s="140" t="s">
        <v>168</v>
      </c>
      <c r="C60" s="233">
        <v>100000.0</v>
      </c>
      <c r="D60" s="234">
        <v>0.0775</v>
      </c>
      <c r="E60" s="235">
        <f t="shared" si="2"/>
        <v>0.03125</v>
      </c>
    </row>
    <row r="61" ht="15.75" customHeight="1">
      <c r="A61" s="232">
        <v>45203.0</v>
      </c>
      <c r="B61" s="140" t="s">
        <v>172</v>
      </c>
      <c r="C61" s="233">
        <v>50000.0</v>
      </c>
      <c r="D61" s="234">
        <v>0.0825</v>
      </c>
      <c r="E61" s="235">
        <f t="shared" si="2"/>
        <v>0.015625</v>
      </c>
    </row>
    <row r="62" ht="15.75" customHeight="1"/>
    <row r="63" ht="15.75" customHeight="1">
      <c r="A63" s="224"/>
      <c r="B63" s="244" t="s">
        <v>185</v>
      </c>
      <c r="C63" s="225">
        <f>sum(C32:C61)</f>
        <v>1800000</v>
      </c>
      <c r="D63" s="224"/>
      <c r="E63" s="285">
        <f>sum(E32:E61)</f>
        <v>0.5625</v>
      </c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</row>
    <row r="64" ht="15.75" customHeight="1"/>
    <row r="65" ht="15.75" customHeight="1">
      <c r="A65" s="246" t="s">
        <v>186</v>
      </c>
    </row>
    <row r="66" ht="15.75" customHeight="1">
      <c r="A66" s="232">
        <v>44825.0</v>
      </c>
      <c r="B66" s="140" t="s">
        <v>27</v>
      </c>
      <c r="C66" s="233">
        <v>100000.0</v>
      </c>
      <c r="D66" s="286">
        <v>0.0775</v>
      </c>
      <c r="E66" s="235">
        <f t="shared" ref="E66:E81" si="3">C66/$C$84</f>
        <v>0.03125</v>
      </c>
    </row>
    <row r="67" ht="15.75" customHeight="1">
      <c r="A67" s="232">
        <v>44825.0</v>
      </c>
      <c r="B67" s="140" t="s">
        <v>37</v>
      </c>
      <c r="C67" s="233">
        <v>50000.0</v>
      </c>
      <c r="D67" s="286">
        <v>0.0775</v>
      </c>
      <c r="E67" s="235">
        <f t="shared" si="3"/>
        <v>0.015625</v>
      </c>
    </row>
    <row r="68" ht="15.75" customHeight="1">
      <c r="A68" s="232">
        <v>44825.0</v>
      </c>
      <c r="B68" s="140" t="s">
        <v>40</v>
      </c>
      <c r="C68" s="233">
        <v>30000.0</v>
      </c>
      <c r="D68" s="286">
        <v>0.0775</v>
      </c>
      <c r="E68" s="235">
        <f t="shared" si="3"/>
        <v>0.009375</v>
      </c>
    </row>
    <row r="69" ht="15.75" customHeight="1">
      <c r="A69" s="269">
        <v>44825.0</v>
      </c>
      <c r="B69" s="270" t="s">
        <v>43</v>
      </c>
      <c r="C69" s="271">
        <v>120000.0</v>
      </c>
      <c r="D69" s="287">
        <v>0.0775</v>
      </c>
      <c r="E69" s="273">
        <f t="shared" si="3"/>
        <v>0.0375</v>
      </c>
      <c r="F69" s="288">
        <f>E69+E47</f>
        <v>0.04375</v>
      </c>
    </row>
    <row r="70" ht="15.75" customHeight="1">
      <c r="A70" s="289">
        <v>44825.0</v>
      </c>
      <c r="B70" s="290" t="s">
        <v>47</v>
      </c>
      <c r="C70" s="291">
        <v>20000.0</v>
      </c>
      <c r="D70" s="292">
        <v>0.0775</v>
      </c>
      <c r="E70" s="293">
        <f t="shared" si="3"/>
        <v>0.00625</v>
      </c>
      <c r="F70" s="294">
        <f>E37+E36+E70</f>
        <v>0.01875</v>
      </c>
    </row>
    <row r="71" ht="15.75" customHeight="1">
      <c r="A71" s="232">
        <v>44825.0</v>
      </c>
      <c r="B71" s="140" t="s">
        <v>51</v>
      </c>
      <c r="C71" s="233">
        <v>200000.0</v>
      </c>
      <c r="D71" s="286">
        <v>0.08</v>
      </c>
      <c r="E71" s="235">
        <f t="shared" si="3"/>
        <v>0.0625</v>
      </c>
    </row>
    <row r="72" ht="15.75" customHeight="1">
      <c r="A72" s="232">
        <v>44826.0</v>
      </c>
      <c r="B72" s="140" t="s">
        <v>54</v>
      </c>
      <c r="C72" s="233">
        <v>50000.0</v>
      </c>
      <c r="D72" s="286">
        <v>0.0775</v>
      </c>
      <c r="E72" s="235">
        <f t="shared" si="3"/>
        <v>0.015625</v>
      </c>
    </row>
    <row r="73" ht="15.75" customHeight="1">
      <c r="A73" s="232">
        <v>44826.0</v>
      </c>
      <c r="B73" s="140" t="s">
        <v>57</v>
      </c>
      <c r="C73" s="233">
        <v>30000.0</v>
      </c>
      <c r="D73" s="286">
        <v>0.0775</v>
      </c>
      <c r="E73" s="235">
        <f t="shared" si="3"/>
        <v>0.009375</v>
      </c>
    </row>
    <row r="74" ht="15.75" customHeight="1">
      <c r="A74" s="275">
        <v>44826.0</v>
      </c>
      <c r="B74" s="276" t="s">
        <v>60</v>
      </c>
      <c r="C74" s="277">
        <v>60000.0</v>
      </c>
      <c r="D74" s="295">
        <v>0.0775</v>
      </c>
      <c r="E74" s="279">
        <f t="shared" si="3"/>
        <v>0.01875</v>
      </c>
      <c r="F74" s="296">
        <f>E51+E74</f>
        <v>0.0375</v>
      </c>
    </row>
    <row r="75" ht="15.75" customHeight="1">
      <c r="A75" s="232">
        <v>44826.0</v>
      </c>
      <c r="B75" s="140" t="s">
        <v>64</v>
      </c>
      <c r="C75" s="233">
        <v>20000.0</v>
      </c>
      <c r="D75" s="286">
        <v>0.0775</v>
      </c>
      <c r="E75" s="235">
        <f t="shared" si="3"/>
        <v>0.00625</v>
      </c>
    </row>
    <row r="76" ht="15.75" customHeight="1">
      <c r="A76" s="232">
        <v>44826.0</v>
      </c>
      <c r="B76" s="140" t="s">
        <v>67</v>
      </c>
      <c r="C76" s="233">
        <v>40000.0</v>
      </c>
      <c r="D76" s="286">
        <v>0.0775</v>
      </c>
      <c r="E76" s="235">
        <f t="shared" si="3"/>
        <v>0.0125</v>
      </c>
    </row>
    <row r="77" ht="15.75" customHeight="1">
      <c r="A77" s="232">
        <v>44827.0</v>
      </c>
      <c r="B77" s="140" t="s">
        <v>70</v>
      </c>
      <c r="C77" s="233">
        <v>200000.0</v>
      </c>
      <c r="D77" s="286">
        <v>0.08</v>
      </c>
      <c r="E77" s="235">
        <f t="shared" si="3"/>
        <v>0.0625</v>
      </c>
    </row>
    <row r="78" ht="15.75" customHeight="1">
      <c r="A78" s="232">
        <v>44827.0</v>
      </c>
      <c r="B78" s="140" t="s">
        <v>74</v>
      </c>
      <c r="C78" s="233">
        <v>50000.0</v>
      </c>
      <c r="D78" s="286">
        <v>0.08</v>
      </c>
      <c r="E78" s="235">
        <f t="shared" si="3"/>
        <v>0.015625</v>
      </c>
    </row>
    <row r="79" ht="15.75" customHeight="1">
      <c r="A79" s="232">
        <v>44830.0</v>
      </c>
      <c r="B79" s="140" t="s">
        <v>77</v>
      </c>
      <c r="C79" s="233">
        <v>100000.0</v>
      </c>
      <c r="D79" s="286">
        <v>0.0775</v>
      </c>
      <c r="E79" s="235">
        <f t="shared" si="3"/>
        <v>0.03125</v>
      </c>
    </row>
    <row r="80" ht="15.75" customHeight="1">
      <c r="A80" s="232">
        <v>44830.0</v>
      </c>
      <c r="B80" s="140" t="s">
        <v>80</v>
      </c>
      <c r="C80" s="233">
        <v>50000.0</v>
      </c>
      <c r="D80" s="286">
        <v>0.0775</v>
      </c>
      <c r="E80" s="235">
        <f t="shared" si="3"/>
        <v>0.015625</v>
      </c>
    </row>
    <row r="81" ht="15.75" customHeight="1">
      <c r="A81" s="232">
        <v>44833.0</v>
      </c>
      <c r="B81" s="140" t="s">
        <v>83</v>
      </c>
      <c r="C81" s="233">
        <v>280000.0</v>
      </c>
      <c r="D81" s="286">
        <v>0.08</v>
      </c>
      <c r="E81" s="235">
        <f t="shared" si="3"/>
        <v>0.0875</v>
      </c>
    </row>
    <row r="82" ht="15.75" customHeight="1">
      <c r="A82" s="232"/>
      <c r="B82" s="140"/>
      <c r="C82" s="233"/>
      <c r="D82" s="234"/>
      <c r="E82" s="235"/>
    </row>
    <row r="83" ht="15.75" customHeight="1">
      <c r="A83" s="232"/>
      <c r="B83" s="140"/>
      <c r="C83" s="233"/>
      <c r="D83" s="234"/>
      <c r="E83" s="235"/>
    </row>
    <row r="84" ht="15.75" customHeight="1">
      <c r="A84" s="297"/>
      <c r="B84" s="244" t="s">
        <v>180</v>
      </c>
      <c r="C84" s="225">
        <f>sum(C66:C81)+sum(C32:C61)</f>
        <v>3200000</v>
      </c>
      <c r="D84" s="224"/>
      <c r="E84" s="285">
        <f>sum(E66:E81)+sum(E32:E61)</f>
        <v>1</v>
      </c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</row>
    <row r="85" ht="15.75" customHeight="1">
      <c r="A85" s="232"/>
      <c r="B85" s="140"/>
      <c r="C85" s="233"/>
      <c r="D85" s="234"/>
      <c r="E85" s="235"/>
    </row>
    <row r="86" ht="15.75" customHeight="1">
      <c r="A86" s="232"/>
      <c r="B86" s="140"/>
      <c r="C86" s="233"/>
      <c r="D86" s="234"/>
      <c r="E86" s="235"/>
    </row>
    <row r="87" ht="15.75" customHeight="1">
      <c r="A87" s="232"/>
      <c r="B87" s="140"/>
      <c r="C87" s="233"/>
      <c r="D87" s="234"/>
      <c r="E87" s="235"/>
    </row>
    <row r="88" ht="15.75" customHeight="1">
      <c r="A88" s="232"/>
      <c r="B88" s="140"/>
      <c r="C88" s="233"/>
      <c r="D88" s="234"/>
      <c r="E88" s="235"/>
    </row>
    <row r="89" ht="15.75" customHeight="1">
      <c r="A89" s="298" t="s">
        <v>187</v>
      </c>
      <c r="B89" s="140"/>
      <c r="C89" s="233"/>
      <c r="D89" s="234"/>
      <c r="E89" s="231" t="s">
        <v>179</v>
      </c>
    </row>
    <row r="90" ht="15.75" customHeight="1">
      <c r="A90" s="246" t="s">
        <v>186</v>
      </c>
      <c r="B90" s="140"/>
      <c r="C90" s="233"/>
      <c r="D90" s="234"/>
      <c r="F90" s="247" t="s">
        <v>184</v>
      </c>
    </row>
    <row r="91" ht="15.75" customHeight="1">
      <c r="A91" s="299">
        <v>44825.0</v>
      </c>
      <c r="B91" s="300" t="s">
        <v>43</v>
      </c>
      <c r="C91" s="301">
        <v>120000.0</v>
      </c>
      <c r="D91" s="302">
        <v>0.0775</v>
      </c>
      <c r="E91" s="303">
        <f t="shared" ref="E91:E132" si="4">C91/$C$138</f>
        <v>0.0375</v>
      </c>
      <c r="F91" s="304"/>
    </row>
    <row r="92" ht="15.75" customHeight="1">
      <c r="A92" s="299">
        <v>45100.0</v>
      </c>
      <c r="B92" s="300" t="s">
        <v>43</v>
      </c>
      <c r="C92" s="301">
        <v>20000.0</v>
      </c>
      <c r="D92" s="302">
        <v>0.0825</v>
      </c>
      <c r="E92" s="303">
        <f t="shared" si="4"/>
        <v>0.00625</v>
      </c>
      <c r="F92" s="305">
        <f>E91+E92</f>
        <v>0.04375</v>
      </c>
    </row>
    <row r="93" ht="15.75" customHeight="1">
      <c r="A93" s="306">
        <v>44825.0</v>
      </c>
      <c r="B93" s="307" t="s">
        <v>47</v>
      </c>
      <c r="C93" s="308">
        <v>20000.0</v>
      </c>
      <c r="D93" s="309">
        <v>0.0775</v>
      </c>
      <c r="E93" s="310">
        <f t="shared" si="4"/>
        <v>0.00625</v>
      </c>
      <c r="F93" s="311"/>
    </row>
    <row r="94" ht="15.75" customHeight="1">
      <c r="A94" s="306">
        <v>44944.0</v>
      </c>
      <c r="B94" s="307" t="s">
        <v>47</v>
      </c>
      <c r="C94" s="308">
        <v>20000.0</v>
      </c>
      <c r="D94" s="309">
        <v>0.0775</v>
      </c>
      <c r="E94" s="310">
        <f t="shared" si="4"/>
        <v>0.00625</v>
      </c>
      <c r="F94" s="311"/>
    </row>
    <row r="95" ht="15.75" customHeight="1">
      <c r="A95" s="306">
        <v>45113.0</v>
      </c>
      <c r="B95" s="307" t="s">
        <v>47</v>
      </c>
      <c r="C95" s="308">
        <v>20000.0</v>
      </c>
      <c r="D95" s="309">
        <v>0.085</v>
      </c>
      <c r="E95" s="310">
        <f t="shared" si="4"/>
        <v>0.00625</v>
      </c>
      <c r="F95" s="312">
        <f>E94+E95+E93</f>
        <v>0.01875</v>
      </c>
    </row>
    <row r="96" ht="15.75" customHeight="1">
      <c r="A96" s="313">
        <v>44826.0</v>
      </c>
      <c r="B96" s="314" t="s">
        <v>60</v>
      </c>
      <c r="C96" s="315">
        <v>60000.0</v>
      </c>
      <c r="D96" s="316">
        <v>0.0775</v>
      </c>
      <c r="E96" s="317">
        <f t="shared" si="4"/>
        <v>0.01875</v>
      </c>
      <c r="F96" s="318"/>
    </row>
    <row r="97" ht="15.75" customHeight="1">
      <c r="A97" s="313">
        <v>45104.0</v>
      </c>
      <c r="B97" s="314" t="s">
        <v>60</v>
      </c>
      <c r="C97" s="315">
        <v>60000.0</v>
      </c>
      <c r="D97" s="316">
        <v>0.0825</v>
      </c>
      <c r="E97" s="317">
        <f t="shared" si="4"/>
        <v>0.01875</v>
      </c>
      <c r="F97" s="319">
        <f>E96+E97</f>
        <v>0.0375</v>
      </c>
    </row>
    <row r="98" ht="15.75" customHeight="1">
      <c r="A98" s="320">
        <v>44936.0</v>
      </c>
      <c r="B98" s="321" t="s">
        <v>87</v>
      </c>
      <c r="C98" s="322">
        <v>30000.0</v>
      </c>
      <c r="D98" s="323">
        <v>0.0775</v>
      </c>
      <c r="E98" s="324">
        <f t="shared" si="4"/>
        <v>0.009375</v>
      </c>
      <c r="F98" s="325"/>
    </row>
    <row r="99" ht="15.75" customHeight="1">
      <c r="A99" s="320">
        <v>45106.0</v>
      </c>
      <c r="B99" s="326" t="s">
        <v>87</v>
      </c>
      <c r="C99" s="322">
        <v>30000.0</v>
      </c>
      <c r="D99" s="323">
        <v>0.0825</v>
      </c>
      <c r="E99" s="324">
        <f t="shared" si="4"/>
        <v>0.009375</v>
      </c>
      <c r="F99" s="327">
        <f>E98+E99</f>
        <v>0.01875</v>
      </c>
    </row>
    <row r="100" ht="15.75" customHeight="1">
      <c r="A100" s="232">
        <v>44825.0</v>
      </c>
      <c r="B100" s="140" t="s">
        <v>27</v>
      </c>
      <c r="C100" s="233">
        <v>100000.0</v>
      </c>
      <c r="D100" s="234">
        <v>0.0775</v>
      </c>
      <c r="E100" s="235">
        <f t="shared" si="4"/>
        <v>0.03125</v>
      </c>
    </row>
    <row r="101" ht="15.75" customHeight="1">
      <c r="A101" s="232">
        <v>44825.0</v>
      </c>
      <c r="B101" s="140" t="s">
        <v>37</v>
      </c>
      <c r="C101" s="233">
        <v>50000.0</v>
      </c>
      <c r="D101" s="234">
        <v>0.0775</v>
      </c>
      <c r="E101" s="235">
        <f t="shared" si="4"/>
        <v>0.015625</v>
      </c>
    </row>
    <row r="102" ht="15.75" customHeight="1">
      <c r="A102" s="232">
        <v>44825.0</v>
      </c>
      <c r="B102" s="140" t="s">
        <v>40</v>
      </c>
      <c r="C102" s="233">
        <v>30000.0</v>
      </c>
      <c r="D102" s="234">
        <v>0.0775</v>
      </c>
      <c r="E102" s="235">
        <f t="shared" si="4"/>
        <v>0.009375</v>
      </c>
    </row>
    <row r="103" ht="15.75" customHeight="1">
      <c r="A103" s="232">
        <v>44825.0</v>
      </c>
      <c r="B103" s="140" t="s">
        <v>51</v>
      </c>
      <c r="C103" s="233">
        <v>200000.0</v>
      </c>
      <c r="D103" s="234">
        <v>0.08</v>
      </c>
      <c r="E103" s="235">
        <f t="shared" si="4"/>
        <v>0.0625</v>
      </c>
    </row>
    <row r="104" ht="15.75" customHeight="1">
      <c r="A104" s="232">
        <v>44826.0</v>
      </c>
      <c r="B104" s="140" t="s">
        <v>54</v>
      </c>
      <c r="C104" s="233">
        <v>50000.0</v>
      </c>
      <c r="D104" s="234">
        <v>0.0775</v>
      </c>
      <c r="E104" s="235">
        <f t="shared" si="4"/>
        <v>0.015625</v>
      </c>
    </row>
    <row r="105" ht="15.75" customHeight="1">
      <c r="A105" s="232">
        <v>44826.0</v>
      </c>
      <c r="B105" s="140" t="s">
        <v>57</v>
      </c>
      <c r="C105" s="233">
        <v>30000.0</v>
      </c>
      <c r="D105" s="234">
        <v>0.0775</v>
      </c>
      <c r="E105" s="235">
        <f t="shared" si="4"/>
        <v>0.009375</v>
      </c>
    </row>
    <row r="106" ht="15.75" customHeight="1">
      <c r="A106" s="232">
        <v>44826.0</v>
      </c>
      <c r="B106" s="140" t="s">
        <v>64</v>
      </c>
      <c r="C106" s="233">
        <v>20000.0</v>
      </c>
      <c r="D106" s="234">
        <v>0.0775</v>
      </c>
      <c r="E106" s="235">
        <f t="shared" si="4"/>
        <v>0.00625</v>
      </c>
    </row>
    <row r="107" ht="15.75" customHeight="1">
      <c r="A107" s="232">
        <v>44826.0</v>
      </c>
      <c r="B107" s="140" t="s">
        <v>67</v>
      </c>
      <c r="C107" s="233">
        <v>40000.0</v>
      </c>
      <c r="D107" s="234">
        <v>0.0775</v>
      </c>
      <c r="E107" s="235">
        <f t="shared" si="4"/>
        <v>0.0125</v>
      </c>
    </row>
    <row r="108" ht="15.75" customHeight="1">
      <c r="A108" s="232">
        <v>44827.0</v>
      </c>
      <c r="B108" s="140" t="s">
        <v>70</v>
      </c>
      <c r="C108" s="233">
        <v>200000.0</v>
      </c>
      <c r="D108" s="234">
        <v>0.08</v>
      </c>
      <c r="E108" s="235">
        <f t="shared" si="4"/>
        <v>0.0625</v>
      </c>
    </row>
    <row r="109" ht="15.75" customHeight="1">
      <c r="A109" s="232">
        <v>44827.0</v>
      </c>
      <c r="B109" s="140" t="s">
        <v>74</v>
      </c>
      <c r="C109" s="233">
        <v>50000.0</v>
      </c>
      <c r="D109" s="234">
        <v>0.08</v>
      </c>
      <c r="E109" s="235">
        <f t="shared" si="4"/>
        <v>0.015625</v>
      </c>
    </row>
    <row r="110" ht="15.75" customHeight="1">
      <c r="A110" s="232">
        <v>44830.0</v>
      </c>
      <c r="B110" s="140" t="s">
        <v>77</v>
      </c>
      <c r="C110" s="233">
        <v>100000.0</v>
      </c>
      <c r="D110" s="234">
        <v>0.0775</v>
      </c>
      <c r="E110" s="235">
        <f t="shared" si="4"/>
        <v>0.03125</v>
      </c>
    </row>
    <row r="111" ht="15.75" customHeight="1">
      <c r="A111" s="232">
        <v>44830.0</v>
      </c>
      <c r="B111" s="140" t="s">
        <v>80</v>
      </c>
      <c r="C111" s="233">
        <v>50000.0</v>
      </c>
      <c r="D111" s="234">
        <v>0.0775</v>
      </c>
      <c r="E111" s="235">
        <f t="shared" si="4"/>
        <v>0.015625</v>
      </c>
    </row>
    <row r="112" ht="15.75" customHeight="1">
      <c r="A112" s="232">
        <v>44833.0</v>
      </c>
      <c r="B112" s="140" t="s">
        <v>83</v>
      </c>
      <c r="C112" s="233">
        <v>280000.0</v>
      </c>
      <c r="D112" s="234">
        <v>0.08</v>
      </c>
      <c r="E112" s="235">
        <f t="shared" si="4"/>
        <v>0.0875</v>
      </c>
    </row>
    <row r="113" ht="15.75" customHeight="1">
      <c r="A113" s="232">
        <v>44939.0</v>
      </c>
      <c r="B113" s="140" t="s">
        <v>91</v>
      </c>
      <c r="C113" s="233">
        <v>20000.0</v>
      </c>
      <c r="D113" s="234">
        <v>0.0775</v>
      </c>
      <c r="E113" s="235">
        <f t="shared" si="4"/>
        <v>0.00625</v>
      </c>
    </row>
    <row r="114" ht="15.75" customHeight="1">
      <c r="A114" s="232">
        <v>44943.0</v>
      </c>
      <c r="B114" s="140" t="s">
        <v>94</v>
      </c>
      <c r="C114" s="233">
        <v>80000.0</v>
      </c>
      <c r="D114" s="234">
        <v>0.0775</v>
      </c>
      <c r="E114" s="235">
        <f t="shared" si="4"/>
        <v>0.025</v>
      </c>
    </row>
    <row r="115" ht="15.75" customHeight="1">
      <c r="A115" s="232">
        <v>44944.0</v>
      </c>
      <c r="B115" s="140" t="s">
        <v>97</v>
      </c>
      <c r="C115" s="233">
        <v>30000.0</v>
      </c>
      <c r="D115" s="234">
        <v>0.0775</v>
      </c>
      <c r="E115" s="235">
        <f t="shared" si="4"/>
        <v>0.009375</v>
      </c>
    </row>
    <row r="116" ht="15.75" customHeight="1">
      <c r="A116" s="232">
        <v>44945.0</v>
      </c>
      <c r="B116" s="140" t="s">
        <v>101</v>
      </c>
      <c r="C116" s="233">
        <v>50000.0</v>
      </c>
      <c r="D116" s="234">
        <v>0.0775</v>
      </c>
      <c r="E116" s="235">
        <f t="shared" si="4"/>
        <v>0.015625</v>
      </c>
    </row>
    <row r="117" ht="15.75" customHeight="1">
      <c r="A117" s="232">
        <v>44949.0</v>
      </c>
      <c r="B117" s="140" t="s">
        <v>104</v>
      </c>
      <c r="C117" s="233">
        <v>20000.0</v>
      </c>
      <c r="D117" s="234">
        <v>0.0775</v>
      </c>
      <c r="E117" s="235">
        <f t="shared" si="4"/>
        <v>0.00625</v>
      </c>
    </row>
    <row r="118" ht="15.75" customHeight="1">
      <c r="A118" s="232">
        <v>44949.0</v>
      </c>
      <c r="B118" s="140" t="s">
        <v>107</v>
      </c>
      <c r="C118" s="233">
        <v>10000.0</v>
      </c>
      <c r="D118" s="234">
        <v>0.0775</v>
      </c>
      <c r="E118" s="235">
        <f t="shared" si="4"/>
        <v>0.003125</v>
      </c>
    </row>
    <row r="119" ht="15.75" customHeight="1">
      <c r="A119" s="232">
        <v>44950.0</v>
      </c>
      <c r="B119" s="140" t="s">
        <v>110</v>
      </c>
      <c r="C119" s="233">
        <v>30000.0</v>
      </c>
      <c r="D119" s="234">
        <v>0.08</v>
      </c>
      <c r="E119" s="235">
        <f t="shared" si="4"/>
        <v>0.009375</v>
      </c>
    </row>
    <row r="120" ht="15.75" customHeight="1">
      <c r="A120" s="232">
        <v>44950.0</v>
      </c>
      <c r="B120" s="140" t="s">
        <v>113</v>
      </c>
      <c r="C120" s="233">
        <v>20000.0</v>
      </c>
      <c r="D120" s="234">
        <v>0.08</v>
      </c>
      <c r="E120" s="235">
        <f t="shared" si="4"/>
        <v>0.00625</v>
      </c>
    </row>
    <row r="121" ht="15.75" customHeight="1">
      <c r="A121" s="152">
        <v>44951.0</v>
      </c>
      <c r="B121" s="153" t="s">
        <v>118</v>
      </c>
      <c r="C121" s="154">
        <v>200000.0</v>
      </c>
      <c r="D121" s="155">
        <v>0.08</v>
      </c>
      <c r="E121" s="267">
        <f t="shared" si="4"/>
        <v>0.0625</v>
      </c>
      <c r="F121" s="268"/>
      <c r="G121" s="268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</row>
    <row r="122" ht="15.75" customHeight="1">
      <c r="A122" s="232">
        <v>44952.0</v>
      </c>
      <c r="B122" s="140" t="s">
        <v>121</v>
      </c>
      <c r="C122" s="233">
        <v>20000.0</v>
      </c>
      <c r="D122" s="234">
        <v>0.0775</v>
      </c>
      <c r="E122" s="235">
        <f t="shared" si="4"/>
        <v>0.00625</v>
      </c>
    </row>
    <row r="123" ht="15.75" customHeight="1">
      <c r="A123" s="232">
        <v>44953.0</v>
      </c>
      <c r="B123" s="140" t="s">
        <v>124</v>
      </c>
      <c r="C123" s="233">
        <v>200000.0</v>
      </c>
      <c r="D123" s="234">
        <v>0.08</v>
      </c>
      <c r="E123" s="235">
        <f t="shared" si="4"/>
        <v>0.0625</v>
      </c>
    </row>
    <row r="124" ht="15.75" customHeight="1">
      <c r="A124" s="232">
        <v>45068.0</v>
      </c>
      <c r="B124" s="140" t="s">
        <v>128</v>
      </c>
      <c r="C124" s="233">
        <v>200000.0</v>
      </c>
      <c r="D124" s="234">
        <v>0.0875</v>
      </c>
      <c r="E124" s="235">
        <f t="shared" si="4"/>
        <v>0.0625</v>
      </c>
    </row>
    <row r="125" ht="15.75" customHeight="1">
      <c r="A125" s="232">
        <v>45102.0</v>
      </c>
      <c r="B125" s="140" t="s">
        <v>133</v>
      </c>
      <c r="C125" s="233">
        <v>20000.0</v>
      </c>
      <c r="D125" s="234">
        <v>0.0825</v>
      </c>
      <c r="E125" s="235">
        <f t="shared" si="4"/>
        <v>0.00625</v>
      </c>
    </row>
    <row r="126" ht="15.75" customHeight="1">
      <c r="A126" s="232">
        <v>45102.0</v>
      </c>
      <c r="B126" s="140" t="s">
        <v>136</v>
      </c>
      <c r="C126" s="233">
        <v>20000.0</v>
      </c>
      <c r="D126" s="234">
        <v>0.0825</v>
      </c>
      <c r="E126" s="235">
        <f t="shared" si="4"/>
        <v>0.00625</v>
      </c>
    </row>
    <row r="127" ht="15.75" customHeight="1">
      <c r="A127" s="232">
        <v>45102.0</v>
      </c>
      <c r="B127" s="140" t="s">
        <v>140</v>
      </c>
      <c r="C127" s="233">
        <v>50000.0</v>
      </c>
      <c r="D127" s="234">
        <v>0.0825</v>
      </c>
      <c r="E127" s="235">
        <f t="shared" si="4"/>
        <v>0.015625</v>
      </c>
    </row>
    <row r="128" ht="15.75" customHeight="1">
      <c r="A128" s="232">
        <v>45104.0</v>
      </c>
      <c r="B128" s="140" t="s">
        <v>143</v>
      </c>
      <c r="C128" s="233">
        <v>40000.0</v>
      </c>
      <c r="D128" s="234">
        <v>0.0825</v>
      </c>
      <c r="E128" s="235">
        <f t="shared" si="4"/>
        <v>0.0125</v>
      </c>
    </row>
    <row r="129" ht="15.75" customHeight="1">
      <c r="A129" s="232">
        <v>45104.0</v>
      </c>
      <c r="B129" s="140" t="s">
        <v>146</v>
      </c>
      <c r="C129" s="233">
        <v>10000.0</v>
      </c>
      <c r="D129" s="234">
        <v>0.0825</v>
      </c>
      <c r="E129" s="235">
        <f t="shared" si="4"/>
        <v>0.003125</v>
      </c>
    </row>
    <row r="130" ht="15.75" customHeight="1">
      <c r="A130" s="232">
        <v>45107.0</v>
      </c>
      <c r="B130" s="140" t="s">
        <v>149</v>
      </c>
      <c r="C130" s="233">
        <v>200000.0</v>
      </c>
      <c r="D130" s="283">
        <v>0.0875</v>
      </c>
      <c r="E130" s="235">
        <f t="shared" si="4"/>
        <v>0.0625</v>
      </c>
    </row>
    <row r="131" ht="15.75" customHeight="1">
      <c r="A131" s="232">
        <v>45107.0</v>
      </c>
      <c r="B131" s="140" t="s">
        <v>153</v>
      </c>
      <c r="C131" s="233">
        <v>100000.0</v>
      </c>
      <c r="D131" s="234">
        <v>0.085</v>
      </c>
      <c r="E131" s="235">
        <f t="shared" si="4"/>
        <v>0.03125</v>
      </c>
    </row>
    <row r="132" ht="15.75" customHeight="1">
      <c r="A132" s="152">
        <v>45112.0</v>
      </c>
      <c r="B132" s="153" t="s">
        <v>157</v>
      </c>
      <c r="C132" s="154">
        <v>20000.0</v>
      </c>
      <c r="D132" s="155">
        <v>0.0825</v>
      </c>
      <c r="E132" s="267">
        <f t="shared" si="4"/>
        <v>0.00625</v>
      </c>
      <c r="F132" s="268"/>
      <c r="G132" s="268"/>
      <c r="H132" s="268"/>
      <c r="I132" s="268"/>
      <c r="J132" s="268"/>
      <c r="K132" s="268"/>
      <c r="L132" s="268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268"/>
      <c r="Z132" s="268"/>
    </row>
    <row r="133" ht="15.75" customHeight="1">
      <c r="A133" s="232">
        <v>45112.0</v>
      </c>
      <c r="B133" s="140" t="s">
        <v>160</v>
      </c>
      <c r="C133" s="233">
        <v>50000.0</v>
      </c>
      <c r="D133" s="234">
        <v>0.0825</v>
      </c>
      <c r="E133" s="235">
        <f t="shared" ref="E133:E136" si="5">C133/$C$84</f>
        <v>0.015625</v>
      </c>
    </row>
    <row r="134" ht="15.75" customHeight="1">
      <c r="A134" s="152">
        <v>45113.0</v>
      </c>
      <c r="B134" s="284" t="s">
        <v>165</v>
      </c>
      <c r="C134" s="154">
        <v>80000.0</v>
      </c>
      <c r="D134" s="155">
        <v>0.085</v>
      </c>
      <c r="E134" s="267">
        <f t="shared" si="5"/>
        <v>0.025</v>
      </c>
      <c r="F134" s="268"/>
      <c r="G134" s="268"/>
      <c r="H134" s="268"/>
      <c r="I134" s="268"/>
      <c r="J134" s="268"/>
      <c r="K134" s="268"/>
      <c r="L134" s="268"/>
      <c r="M134" s="268"/>
      <c r="N134" s="268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268"/>
      <c r="Z134" s="268"/>
    </row>
    <row r="135" ht="15.75" customHeight="1">
      <c r="A135" s="232">
        <v>45197.0</v>
      </c>
      <c r="B135" s="140" t="s">
        <v>168</v>
      </c>
      <c r="C135" s="233">
        <v>100000.0</v>
      </c>
      <c r="D135" s="234">
        <v>0.0775</v>
      </c>
      <c r="E135" s="235">
        <f t="shared" si="5"/>
        <v>0.03125</v>
      </c>
    </row>
    <row r="136" ht="15.75" customHeight="1">
      <c r="A136" s="232">
        <v>45203.0</v>
      </c>
      <c r="B136" s="140" t="s">
        <v>172</v>
      </c>
      <c r="C136" s="233">
        <v>50000.0</v>
      </c>
      <c r="D136" s="234">
        <v>0.0825</v>
      </c>
      <c r="E136" s="235">
        <f t="shared" si="5"/>
        <v>0.015625</v>
      </c>
    </row>
    <row r="137" ht="15.75" customHeight="1"/>
    <row r="138" ht="15.75" customHeight="1">
      <c r="A138" s="224"/>
      <c r="B138" s="244" t="s">
        <v>180</v>
      </c>
      <c r="C138" s="225">
        <f>sum(C91:C136)</f>
        <v>3200000</v>
      </c>
      <c r="D138" s="224"/>
      <c r="E138" s="285">
        <f>sum(E91:E136)</f>
        <v>1</v>
      </c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