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dlbrSNe9xiggJnifPVYZsx3E9GR3LsF0GONVcnHmU30="/>
    </ext>
  </extLst>
</workbook>
</file>

<file path=xl/sharedStrings.xml><?xml version="1.0" encoding="utf-8"?>
<sst xmlns="http://schemas.openxmlformats.org/spreadsheetml/2006/main" count="300" uniqueCount="115">
  <si>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</si>
  <si>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</si>
  <si>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</si>
  <si>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</si>
  <si>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</si>
  <si>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</si>
  <si>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</si>
  <si>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</si>
  <si>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</si>
  <si>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</si>
  <si>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</si>
  <si>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</si>
  <si>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</si>
  <si>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</si>
  <si>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</si>
  <si>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Note 1</t>
  </si>
  <si>
    <t>Note 2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</si>
  <si>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</si>
  <si>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</si>
  <si>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</si>
  <si>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</si>
  <si>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</si>
  <si>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</si>
  <si>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</si>
  <si>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</si>
  <si>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</si>
  <si>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</si>
  <si>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</si>
  <si>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</si>
  <si>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</si>
  <si>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</si>
  <si>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</si>
  <si>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Fiscal Year 2023</t>
  </si>
  <si>
    <t>Yingchun Cohen</t>
  </si>
  <si>
    <t>Chase 831 ACH</t>
  </si>
  <si>
    <t>Yingchun Cohen's 3rd dividend was paid  in total  $831.78 + $4,839.45 = $5,671.23</t>
  </si>
  <si>
    <t xml:space="preserve">Yingchun Cohen's 3rd dividend for 2 subscriptions was paid  in total   $ 4,760.55 + $ 818.22 =  $ 5,578.77 </t>
  </si>
  <si>
    <t>Chase 831 Branch Wire</t>
  </si>
  <si>
    <t>Yingchun Cohen's principal for 3 subscriptions was paid  in total of  $ 120,000.00  +  $ 20,000.00  +  $ 350,000.00 =  $ 490,000.00 on 3/13/2025</t>
  </si>
  <si>
    <t>Domestic</t>
  </si>
  <si>
    <t>058-92-1523</t>
  </si>
  <si>
    <t>ACH</t>
  </si>
  <si>
    <t>525 7th Ave 2nd FL, New York, NY, 10018</t>
  </si>
  <si>
    <t>Yongcai Mao</t>
  </si>
  <si>
    <t>Yongcai Mao exited the fund on 11/15/2024; the over-paid dividend in total of  $ 5,017.81 was deducted from the principal repayment.</t>
  </si>
  <si>
    <t>605-19-3597</t>
  </si>
  <si>
    <t>659 Belgrove Dr, Kearny, NJ, 07032</t>
  </si>
  <si>
    <t>Hongmei Tao</t>
  </si>
  <si>
    <t>086-78-8517</t>
  </si>
  <si>
    <t>7036 Juno St, Forest Hills, NY, 11375</t>
  </si>
  <si>
    <t>Yitong Deng</t>
  </si>
  <si>
    <t>Yitong Deng exited the fund on 11/15/2024; the over-paid dividend in total of  $ 3,763.36 was deducted from the principal repayment.</t>
  </si>
  <si>
    <t>125-90-9197</t>
  </si>
  <si>
    <t>9411 65th Road, 3C, Rego Park, NY, 11374</t>
  </si>
  <si>
    <t>Reliance USA Service Inc (Lina Tasci)</t>
  </si>
  <si>
    <t>92-195-6411</t>
  </si>
  <si>
    <t>29-14 139th Street, APT 6G, Flushing, NY, 11354</t>
  </si>
  <si>
    <t>Yuchi Li</t>
  </si>
  <si>
    <t>206-64-0682</t>
  </si>
  <si>
    <t>12 Wilmington Drive, Melville, NY, 11747</t>
  </si>
  <si>
    <t>Jieyang Zhou</t>
  </si>
  <si>
    <t>142-04-5858</t>
  </si>
  <si>
    <t>5701 Providence Country Club Dr, Charlotte, NC, 28277</t>
  </si>
  <si>
    <t>Song Huang</t>
  </si>
  <si>
    <t>Chase 831 Online Wire</t>
  </si>
  <si>
    <t>017-82-3859</t>
  </si>
  <si>
    <t>2700 Broadway, Apt 10A, New York, NY, 10025</t>
  </si>
  <si>
    <t>Wei Li</t>
  </si>
  <si>
    <t>574-21-8104</t>
  </si>
  <si>
    <t>280 Hamilton Ave, Berkeley Heights, NJ, 07922</t>
  </si>
  <si>
    <t>LI Queens Medical PC (Steve Xiang-hui Shay)</t>
  </si>
  <si>
    <t>46-1578900</t>
  </si>
  <si>
    <t>88 Cuttermill Road #402, Great Neck, NY, 11021</t>
  </si>
  <si>
    <t>Qihao Jiang (Roth IRA)</t>
  </si>
  <si>
    <t>CrowdFunz resent the third dividend on 4/4/2024 based on the requirement of Qihao Jiang; CrowdFunz saved the returned check of the second dividend paid on 3/20/204</t>
  </si>
  <si>
    <t>Chase 831 Wire</t>
  </si>
  <si>
    <t>248-83-7535</t>
  </si>
  <si>
    <t>6 Manchur Court, Flemington, NJ, 08822</t>
  </si>
  <si>
    <t>Hong Chen</t>
  </si>
  <si>
    <t>249-85-0481</t>
  </si>
  <si>
    <t>Hualong Zhang</t>
  </si>
  <si>
    <t>138-90-5601</t>
  </si>
  <si>
    <t>17 Montauk Trail, Wayne, NJ, 07470</t>
  </si>
  <si>
    <t>Long Cheng</t>
  </si>
  <si>
    <t>342-93-7783</t>
  </si>
  <si>
    <t>350 Sharon Park Dr., Menlo Park, CA, 94025</t>
  </si>
  <si>
    <t>KZZ Management LLC (Li Zhang)</t>
  </si>
  <si>
    <t>1. Yingchun Cohen replaced Li Zhang's $20,000 investment on 12/18/2023; 2. Peiling Zhong replaced Li Zhang's $20,000 investment on 12/19/2023.3.  Quyuan Zhou replaced Li Zhang's $10,000 investment on 12/22/2023.</t>
  </si>
  <si>
    <t xml:space="preserve">1. the second dividend cover end date is 12/18/2023, but the amount paid on 9/12/2023 is $2,555.48. The over paid second dividend amount $443.70 for Li Zhang's $20,000 investment is deducted from the principal repayment. The principal repayment amount of the $$20,000 on 12/19/2023 is $19,556.30. 2. The over paid second dividend amount $665.55 for Li Zhang's $30,000 investment is deducted from the principal repayment. The principal repayment amount of the $$30,000 on 12/22/2023  is $29,334.45. </t>
  </si>
  <si>
    <t>-</t>
  </si>
  <si>
    <t>Domestic/Entity</t>
  </si>
  <si>
    <t>83-1651044</t>
  </si>
  <si>
    <t>150 Betty Rd, New Hyde Park, NY, 11040</t>
  </si>
  <si>
    <t>Yingchun Cohen replaced Li Zhang's $20,000 investment on 12/18/2023.</t>
  </si>
  <si>
    <t>Peiling Zhong</t>
  </si>
  <si>
    <t>Peiling Zhong replaced Li Zhang's $20,000 investment on 12/19/2023.</t>
  </si>
  <si>
    <t>International</t>
  </si>
  <si>
    <t>Tiyu Road No.2, Building 8, Unit 2, Chengzhong District, Liuzhou City, Guangxi Province, China, 545006</t>
  </si>
  <si>
    <t>Quyuan Zhou</t>
  </si>
  <si>
    <t xml:space="preserve"> Quyuan Zhou replaced Li Zhang's $10,000 investment on 12/22/2023.</t>
  </si>
  <si>
    <t>084-92-5849</t>
  </si>
  <si>
    <t>5615 Netherland Ave, Apt 2E, Bronx, NY, 10471</t>
  </si>
  <si>
    <t>Fiscal Year 2024</t>
  </si>
  <si>
    <t>Yingchun Cohen replaced Yongcai Mao and Yitong Deng on 11/14/2024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</si>
  <si>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</si>
  <si>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</si>
  <si>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</si>
  <si>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Exit Equity</t>
  </si>
  <si>
    <t>% of Capital Contribution</t>
  </si>
  <si>
    <t>Invest-in Equity</t>
  </si>
  <si>
    <t>Existing Equity</t>
  </si>
  <si>
    <t>Yingchun Cohen (Melvin A Cohen)</t>
  </si>
  <si>
    <t>Jacqueline Shay (Steve Xiang-hui Shay)</t>
  </si>
  <si>
    <t>Qihao Jiang</t>
  </si>
  <si>
    <t>Total Capital Contribution: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</si>
</sst>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&quot;$&quot;#,##0.00"/>
    <numFmt numFmtId="168" formatCode="&quot;$&quot;#,##0"/>
    <numFmt numFmtId="169" formatCode="0.0000%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rgb="FFFF0000"/>
      <name val="Calibri"/>
    </font>
    <font>
      <color rgb="FFFF0000"/>
      <name val="Arial"/>
    </font>
    <font>
      <color rgb="FFFF0000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Calibri"/>
    </font>
    <font>
      <b/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164" xfId="0" applyAlignment="1" applyFont="1" applyNumberFormat="1">
      <alignment horizontal="center" shrinkToFit="0" vertical="bottom" wrapText="1"/>
    </xf>
    <xf borderId="1" fillId="0" fontId="3" numFmtId="164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4" xfId="0" applyAlignment="1" applyBorder="1" applyFont="1" applyNumberFormat="1">
      <alignment horizontal="center" shrinkToFit="0" wrapText="0"/>
    </xf>
    <xf borderId="0" fillId="0" fontId="5" numFmtId="164" xfId="0" applyAlignment="1" applyFont="1" applyNumberForma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left" shrinkToFit="0" wrapText="1"/>
    </xf>
    <xf borderId="1" fillId="0" fontId="6" numFmtId="164" xfId="0" applyBorder="1" applyFont="1" applyNumberFormat="1"/>
    <xf borderId="0" fillId="0" fontId="6" numFmtId="164" xfId="0" applyFont="1" applyNumberFormat="1"/>
    <xf borderId="0" fillId="0" fontId="6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 shrinkToFit="0" wrapText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1" fillId="0" fontId="6" numFmtId="0" xfId="0" applyBorder="1" applyFont="1"/>
    <xf borderId="0" fillId="0" fontId="5" numFmtId="165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left" shrinkToFit="0" vertical="bottom" wrapText="1"/>
    </xf>
    <xf borderId="1" fillId="0" fontId="5" numFmtId="165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horizontal="left" vertical="bottom"/>
    </xf>
    <xf borderId="0" fillId="3" fontId="4" numFmtId="165" xfId="0" applyAlignment="1" applyFill="1" applyFont="1" applyNumberFormat="1">
      <alignment horizontal="center" shrinkToFit="0" wrapText="0"/>
    </xf>
    <xf borderId="0" fillId="3" fontId="4" numFmtId="0" xfId="0" applyAlignment="1" applyFont="1">
      <alignment horizontal="center" readingOrder="0" shrinkToFit="0" wrapText="0"/>
    </xf>
    <xf borderId="0" fillId="3" fontId="4" numFmtId="164" xfId="0" applyAlignment="1" applyFont="1" applyNumberFormat="1">
      <alignment horizontal="center" shrinkToFit="0" wrapText="0"/>
    </xf>
    <xf borderId="0" fillId="3" fontId="4" numFmtId="10" xfId="0" applyAlignment="1" applyFont="1" applyNumberFormat="1">
      <alignment horizontal="center" shrinkToFit="0" wrapText="0"/>
    </xf>
    <xf borderId="1" fillId="3" fontId="4" numFmtId="164" xfId="0" applyAlignment="1" applyBorder="1" applyFont="1" applyNumberFormat="1">
      <alignment horizontal="center" shrinkToFit="0" wrapText="0"/>
    </xf>
    <xf borderId="0" fillId="3" fontId="5" numFmtId="164" xfId="0" applyAlignment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center" shrinkToFit="0" wrapText="0"/>
    </xf>
    <xf borderId="0" fillId="3" fontId="4" numFmtId="0" xfId="0" applyAlignment="1" applyFont="1">
      <alignment horizontal="left" shrinkToFit="0" wrapText="0"/>
    </xf>
    <xf borderId="0" fillId="3" fontId="4" numFmtId="0" xfId="0" applyAlignment="1" applyFont="1">
      <alignment horizontal="left" shrinkToFit="0" wrapText="1"/>
    </xf>
    <xf borderId="1" fillId="3" fontId="6" numFmtId="164" xfId="0" applyBorder="1" applyFont="1" applyNumberFormat="1"/>
    <xf borderId="0" fillId="3" fontId="6" numFmtId="164" xfId="0" applyFont="1" applyNumberFormat="1"/>
    <xf borderId="0" fillId="3" fontId="6" numFmtId="165" xfId="0" applyAlignment="1" applyFont="1" applyNumberFormat="1">
      <alignment horizontal="center" readingOrder="0"/>
    </xf>
    <xf borderId="0" fillId="3" fontId="4" numFmtId="165" xfId="0" applyAlignment="1" applyFont="1" applyNumberFormat="1">
      <alignment horizontal="center" readingOrder="0" shrinkToFit="0" wrapText="0"/>
    </xf>
    <xf borderId="0" fillId="3" fontId="6" numFmtId="0" xfId="0" applyAlignment="1" applyFont="1">
      <alignment readingOrder="0" shrinkToFit="0" wrapText="1"/>
    </xf>
    <xf borderId="0" fillId="3" fontId="6" numFmtId="0" xfId="0" applyFont="1"/>
    <xf borderId="0" fillId="3" fontId="6" numFmtId="0" xfId="0" applyAlignment="1" applyFont="1">
      <alignment readingOrder="0"/>
    </xf>
    <xf borderId="0" fillId="3" fontId="5" numFmtId="165" xfId="0" applyAlignment="1" applyFont="1" applyNumberForma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left" readingOrder="0" shrinkToFit="0" vertical="bottom" wrapText="1"/>
    </xf>
    <xf borderId="0" fillId="3" fontId="5" numFmtId="165" xfId="0" applyAlignment="1" applyFont="1" applyNumberFormat="1">
      <alignment horizontal="center" vertical="bottom"/>
    </xf>
    <xf borderId="1" fillId="3" fontId="5" numFmtId="165" xfId="0" applyAlignment="1" applyBorder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5" numFmtId="0" xfId="0" applyAlignment="1" applyFont="1">
      <alignment horizontal="left" vertical="bottom"/>
    </xf>
    <xf borderId="0" fillId="4" fontId="4" numFmtId="165" xfId="0" applyAlignment="1" applyFill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wrapText="0"/>
    </xf>
    <xf borderId="0" fillId="4" fontId="4" numFmtId="10" xfId="0" applyAlignment="1" applyFont="1" applyNumberFormat="1">
      <alignment horizontal="center" shrinkToFit="0" wrapText="0"/>
    </xf>
    <xf borderId="1" fillId="4" fontId="4" numFmtId="164" xfId="0" applyAlignment="1" applyBorder="1" applyFont="1" applyNumberFormat="1">
      <alignment horizontal="center" shrinkToFit="0" wrapText="0"/>
    </xf>
    <xf borderId="0" fillId="4" fontId="5" numFmtId="164" xfId="0" applyAlignment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1"/>
    </xf>
    <xf borderId="0" fillId="4" fontId="4" numFmtId="0" xfId="0" applyAlignment="1" applyFont="1">
      <alignment horizontal="left" shrinkToFit="0" wrapText="0"/>
    </xf>
    <xf borderId="0" fillId="4" fontId="4" numFmtId="0" xfId="0" applyAlignment="1" applyFont="1">
      <alignment horizontal="left" shrinkToFit="0" wrapText="1"/>
    </xf>
    <xf borderId="1" fillId="4" fontId="6" numFmtId="164" xfId="0" applyBorder="1" applyFont="1" applyNumberFormat="1"/>
    <xf borderId="0" fillId="4" fontId="6" numFmtId="164" xfId="0" applyFont="1" applyNumberFormat="1"/>
    <xf borderId="0" fillId="4" fontId="6" numFmtId="165" xfId="0" applyAlignment="1" applyFont="1" applyNumberFormat="1">
      <alignment horizontal="center" readingOrder="0"/>
    </xf>
    <xf borderId="0" fillId="4" fontId="4" numFmtId="165" xfId="0" applyAlignment="1" applyFont="1" applyNumberFormat="1">
      <alignment horizontal="center" readingOrder="0" shrinkToFit="0" wrapText="0"/>
    </xf>
    <xf borderId="0" fillId="4" fontId="6" numFmtId="0" xfId="0" applyAlignment="1" applyFont="1">
      <alignment shrinkToFit="0" wrapText="1"/>
    </xf>
    <xf borderId="0" fillId="4" fontId="6" numFmtId="0" xfId="0" applyFont="1"/>
    <xf borderId="0" fillId="4" fontId="6" numFmtId="0" xfId="0" applyAlignment="1" applyFont="1">
      <alignment readingOrder="0" shrinkToFit="0" wrapText="1"/>
    </xf>
    <xf borderId="0" fillId="4" fontId="5" numFmtId="0" xfId="0" applyAlignment="1" applyFont="1">
      <alignment horizontal="center" readingOrder="0" vertical="bottom"/>
    </xf>
    <xf borderId="0" fillId="4" fontId="5" numFmtId="165" xfId="0" applyAlignment="1" applyFont="1" applyNumberFormat="1">
      <alignment horizontal="left" shrinkToFit="0" vertical="bottom" wrapText="1"/>
    </xf>
    <xf borderId="0" fillId="4" fontId="5" numFmtId="165" xfId="0" applyAlignment="1" applyFont="1" applyNumberFormat="1">
      <alignment horizontal="center" vertical="bottom"/>
    </xf>
    <xf borderId="1" fillId="4" fontId="5" numFmtId="165" xfId="0" applyAlignment="1" applyBorder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5" numFmtId="0" xfId="0" applyAlignment="1" applyFont="1">
      <alignment horizontal="left" vertical="bottom"/>
    </xf>
    <xf borderId="0" fillId="0" fontId="6" numFmtId="0" xfId="0" applyAlignment="1" applyFont="1">
      <alignment shrinkToFit="0" wrapText="1"/>
    </xf>
    <xf borderId="0" fillId="0" fontId="5" numFmtId="165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center" readingOrder="0" shrinkToFit="0" vertical="bottom" wrapText="0"/>
    </xf>
    <xf borderId="0" fillId="4" fontId="5" numFmtId="165" xfId="0" applyAlignment="1" applyFont="1" applyNumberFormat="1">
      <alignment horizontal="center" shrinkToFit="0" vertical="bottom" wrapText="0"/>
    </xf>
    <xf borderId="1" fillId="4" fontId="5" numFmtId="165" xfId="0" applyAlignment="1" applyBorder="1" applyFont="1" applyNumberFormat="1">
      <alignment horizontal="center" shrinkToFit="0" vertical="bottom" wrapText="0"/>
    </xf>
    <xf borderId="0" fillId="4" fontId="5" numFmtId="0" xfId="0" applyAlignment="1" applyFont="1">
      <alignment horizontal="center" shrinkToFit="0" vertical="bottom" wrapText="0"/>
    </xf>
    <xf borderId="0" fillId="4" fontId="5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left" shrinkToFit="0" vertical="bottom" wrapText="1"/>
    </xf>
    <xf borderId="0" fillId="0" fontId="4" numFmtId="165" xfId="0" applyAlignment="1" applyFont="1" applyNumberFormat="1">
      <alignment horizontal="center" shrinkToFit="0" vertical="bottom" wrapText="0"/>
    </xf>
    <xf borderId="1" fillId="0" fontId="4" numFmtId="165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left" vertical="bottom"/>
    </xf>
    <xf borderId="0" fillId="5" fontId="4" numFmtId="165" xfId="0" applyAlignment="1" applyFill="1" applyFont="1" applyNumberFormat="1">
      <alignment horizontal="center" shrinkToFit="0" wrapText="0"/>
    </xf>
    <xf borderId="0" fillId="5" fontId="4" numFmtId="0" xfId="0" applyAlignment="1" applyFont="1">
      <alignment horizontal="center" readingOrder="0" shrinkToFit="0" wrapText="0"/>
    </xf>
    <xf borderId="0" fillId="5" fontId="4" numFmtId="164" xfId="0" applyAlignment="1" applyFont="1" applyNumberFormat="1">
      <alignment horizontal="center" shrinkToFit="0" wrapText="0"/>
    </xf>
    <xf borderId="0" fillId="5" fontId="4" numFmtId="10" xfId="0" applyAlignment="1" applyFont="1" applyNumberFormat="1">
      <alignment horizontal="center" shrinkToFit="0" wrapText="0"/>
    </xf>
    <xf borderId="1" fillId="5" fontId="4" numFmtId="164" xfId="0" applyAlignment="1" applyBorder="1" applyFont="1" applyNumberFormat="1">
      <alignment horizontal="center" shrinkToFit="0" wrapText="0"/>
    </xf>
    <xf borderId="0" fillId="5" fontId="5" numFmtId="164" xfId="0" applyAlignment="1" applyFont="1" applyNumberFormat="1">
      <alignment horizontal="center" shrinkToFit="0" wrapText="0"/>
    </xf>
    <xf borderId="0" fillId="5" fontId="4" numFmtId="0" xfId="0" applyAlignment="1" applyFont="1">
      <alignment horizontal="center" shrinkToFit="0" wrapText="1"/>
    </xf>
    <xf borderId="0" fillId="5" fontId="4" numFmtId="0" xfId="0" applyAlignment="1" applyFont="1">
      <alignment horizontal="center" shrinkToFit="0" wrapText="0"/>
    </xf>
    <xf borderId="0" fillId="5" fontId="4" numFmtId="0" xfId="0" applyAlignment="1" applyFont="1">
      <alignment horizontal="left" readingOrder="0" shrinkToFit="0" wrapText="1"/>
    </xf>
    <xf borderId="0" fillId="5" fontId="4" numFmtId="0" xfId="0" applyAlignment="1" applyFont="1">
      <alignment horizontal="left" shrinkToFit="0" wrapText="1"/>
    </xf>
    <xf borderId="1" fillId="5" fontId="6" numFmtId="164" xfId="0" applyBorder="1" applyFont="1" applyNumberFormat="1"/>
    <xf borderId="0" fillId="5" fontId="6" numFmtId="164" xfId="0" applyFont="1" applyNumberFormat="1"/>
    <xf borderId="0" fillId="5" fontId="6" numFmtId="165" xfId="0" applyAlignment="1" applyFont="1" applyNumberFormat="1">
      <alignment horizontal="center" readingOrder="0"/>
    </xf>
    <xf borderId="0" fillId="5" fontId="4" numFmtId="165" xfId="0" applyAlignment="1" applyFont="1" applyNumberFormat="1">
      <alignment horizontal="center" readingOrder="0" shrinkToFit="0" wrapText="0"/>
    </xf>
    <xf borderId="0" fillId="5" fontId="6" numFmtId="0" xfId="0" applyAlignment="1" applyFont="1">
      <alignment readingOrder="0" shrinkToFit="0" wrapText="1"/>
    </xf>
    <xf borderId="0" fillId="5" fontId="6" numFmtId="0" xfId="0" applyFont="1"/>
    <xf borderId="0" fillId="5" fontId="6" numFmtId="0" xfId="0" applyAlignment="1" applyFont="1">
      <alignment readingOrder="0"/>
    </xf>
    <xf borderId="0" fillId="5" fontId="6" numFmtId="0" xfId="0" applyAlignment="1" applyFont="1">
      <alignment shrinkToFit="0" wrapText="1"/>
    </xf>
    <xf borderId="0" fillId="5" fontId="5" numFmtId="165" xfId="0" applyAlignment="1" applyFont="1" applyNumberFormat="1">
      <alignment horizontal="center" readingOrder="0" vertical="bottom"/>
    </xf>
    <xf borderId="0" fillId="5" fontId="5" numFmtId="0" xfId="0" applyAlignment="1" applyFont="1">
      <alignment horizontal="center" readingOrder="0" vertical="bottom"/>
    </xf>
    <xf borderId="0" fillId="5" fontId="5" numFmtId="165" xfId="0" applyAlignment="1" applyFont="1" applyNumberFormat="1">
      <alignment horizontal="left" shrinkToFit="0" vertical="bottom" wrapText="1"/>
    </xf>
    <xf borderId="0" fillId="5" fontId="5" numFmtId="165" xfId="0" applyAlignment="1" applyFont="1" applyNumberFormat="1">
      <alignment horizontal="center" vertical="bottom"/>
    </xf>
    <xf borderId="1" fillId="5" fontId="5" numFmtId="165" xfId="0" applyAlignment="1" applyBorder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5" fontId="5" numFmtId="0" xfId="0" applyAlignment="1" applyFont="1">
      <alignment horizontal="left" vertical="bottom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shrinkToFit="0" wrapText="1"/>
    </xf>
    <xf borderId="0" fillId="0" fontId="5" numFmtId="165" xfId="0" applyAlignment="1" applyFont="1" applyNumberFormat="1">
      <alignment horizontal="center"/>
    </xf>
    <xf borderId="1" fillId="0" fontId="5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left" shrinkToFit="0" vertical="top" wrapText="1"/>
    </xf>
    <xf borderId="0" fillId="2" fontId="8" numFmtId="0" xfId="0" applyAlignment="1" applyFont="1">
      <alignment horizontal="left" shrinkToFit="0" vertical="top" wrapText="1"/>
    </xf>
    <xf borderId="0" fillId="2" fontId="8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3" fontId="7" numFmtId="0" xfId="0" applyAlignment="1" applyFont="1">
      <alignment horizontal="center" readingOrder="0"/>
    </xf>
    <xf borderId="1" fillId="3" fontId="7" numFmtId="164" xfId="0" applyBorder="1" applyFont="1" applyNumberFormat="1"/>
    <xf borderId="0" fillId="3" fontId="7" numFmtId="164" xfId="0" applyFont="1" applyNumberFormat="1"/>
    <xf borderId="0" fillId="3" fontId="7" numFmtId="0" xfId="0" applyAlignment="1" applyFont="1">
      <alignment shrinkToFit="0" wrapText="1"/>
    </xf>
    <xf borderId="1" fillId="3" fontId="7" numFmtId="164" xfId="0" applyAlignment="1" applyBorder="1" applyFont="1" applyNumberFormat="1">
      <alignment horizontal="center"/>
    </xf>
    <xf borderId="0" fillId="3" fontId="7" numFmtId="164" xfId="0" applyAlignment="1" applyFont="1" applyNumberFormat="1">
      <alignment horizontal="center"/>
    </xf>
    <xf borderId="0" fillId="3" fontId="7" numFmtId="0" xfId="0" applyAlignment="1" applyFont="1">
      <alignment horizontal="left" shrinkToFit="0" vertical="bottom" wrapText="1"/>
    </xf>
    <xf borderId="0" fillId="0" fontId="9" numFmtId="165" xfId="0" applyAlignment="1" applyFont="1" applyNumberFormat="1">
      <alignment horizontal="center" shrinkToFit="0" wrapText="0"/>
    </xf>
    <xf borderId="0" fillId="0" fontId="10" numFmtId="0" xfId="0" applyAlignment="1" applyFont="1">
      <alignment horizontal="center"/>
    </xf>
    <xf borderId="0" fillId="0" fontId="9" numFmtId="164" xfId="0" applyAlignment="1" applyFont="1" applyNumberFormat="1">
      <alignment horizontal="center" shrinkToFit="0" wrapText="0"/>
    </xf>
    <xf borderId="0" fillId="0" fontId="9" numFmtId="10" xfId="0" applyAlignment="1" applyFont="1" applyNumberFormat="1">
      <alignment horizontal="center" shrinkToFit="0" wrapText="0"/>
    </xf>
    <xf borderId="1" fillId="0" fontId="10" numFmtId="164" xfId="0" applyBorder="1" applyFont="1" applyNumberFormat="1"/>
    <xf borderId="0" fillId="0" fontId="10" numFmtId="164" xfId="0" applyFont="1" applyNumberFormat="1"/>
    <xf borderId="0" fillId="0" fontId="10" numFmtId="0" xfId="0" applyFont="1"/>
    <xf borderId="0" fillId="0" fontId="10" numFmtId="0" xfId="0" applyAlignment="1" applyFont="1">
      <alignment shrinkToFit="0" wrapText="1"/>
    </xf>
    <xf borderId="1" fillId="0" fontId="10" numFmtId="164" xfId="0" applyAlignment="1" applyBorder="1" applyFont="1" applyNumberFormat="1">
      <alignment horizontal="center"/>
    </xf>
    <xf borderId="0" fillId="0" fontId="10" numFmtId="164" xfId="0" applyAlignment="1" applyFont="1" applyNumberFormat="1">
      <alignment horizontal="center"/>
    </xf>
    <xf borderId="0" fillId="0" fontId="9" numFmtId="0" xfId="0" applyAlignment="1" applyFont="1">
      <alignment horizontal="center" shrinkToFit="0" wrapText="0"/>
    </xf>
    <xf borderId="0" fillId="0" fontId="10" numFmtId="0" xfId="0" applyAlignment="1" applyFont="1">
      <alignment horizontal="left" shrinkToFit="0" vertical="bottom" wrapText="1"/>
    </xf>
    <xf borderId="1" fillId="0" fontId="11" numFmtId="164" xfId="0" applyBorder="1" applyFont="1" applyNumberFormat="1"/>
    <xf borderId="0" fillId="0" fontId="11" numFmtId="164" xfId="0" applyFont="1" applyNumberFormat="1"/>
    <xf borderId="0" fillId="0" fontId="11" numFmtId="165" xfId="0" applyAlignment="1" applyFont="1" applyNumberFormat="1">
      <alignment horizontal="center" readingOrder="0"/>
    </xf>
    <xf borderId="0" fillId="0" fontId="9" numFmtId="165" xfId="0" applyAlignment="1" applyFont="1" applyNumberFormat="1">
      <alignment horizontal="center" readingOrder="0" shrinkToFit="0" wrapText="0"/>
    </xf>
    <xf borderId="1" fillId="2" fontId="11" numFmtId="164" xfId="0" applyBorder="1" applyFont="1" applyNumberFormat="1"/>
    <xf borderId="0" fillId="0" fontId="10" numFmtId="165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165" xfId="0" applyAlignment="1" applyFont="1" applyNumberFormat="1">
      <alignment horizontal="left" shrinkToFit="0" wrapText="1"/>
    </xf>
    <xf borderId="0" fillId="0" fontId="10" numFmtId="165" xfId="0" applyAlignment="1" applyFont="1" applyNumberFormat="1">
      <alignment horizontal="center"/>
    </xf>
    <xf borderId="1" fillId="0" fontId="10" numFmtId="165" xfId="0" applyAlignment="1" applyBorder="1" applyFont="1" applyNumberFormat="1">
      <alignment horizontal="center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left"/>
    </xf>
    <xf borderId="0" fillId="0" fontId="7" numFmtId="0" xfId="0" applyAlignment="1" applyFont="1">
      <alignment horizontal="center"/>
    </xf>
    <xf borderId="1" fillId="0" fontId="7" numFmtId="164" xfId="0" applyBorder="1" applyFont="1" applyNumberFormat="1"/>
    <xf borderId="0" fillId="0" fontId="7" numFmtId="164" xfId="0" applyFont="1" applyNumberFormat="1"/>
    <xf borderId="1" fillId="0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horizontal="left" readingOrder="0"/>
    </xf>
    <xf borderId="0" fillId="4" fontId="6" numFmtId="0" xfId="0" applyAlignment="1" applyFont="1">
      <alignment horizontal="center" readingOrder="0"/>
    </xf>
    <xf borderId="0" fillId="4" fontId="4" numFmtId="164" xfId="0" applyAlignment="1" applyFont="1" applyNumberFormat="1">
      <alignment horizontal="center" readingOrder="0" shrinkToFit="0" wrapText="0"/>
    </xf>
    <xf borderId="1" fillId="4" fontId="6" numFmtId="0" xfId="0" applyBorder="1" applyFont="1"/>
    <xf borderId="0" fillId="4" fontId="7" numFmtId="0" xfId="0" applyAlignment="1" applyFont="1">
      <alignment shrinkToFit="0" wrapText="1"/>
    </xf>
    <xf borderId="0" fillId="4" fontId="7" numFmtId="0" xfId="0" applyAlignment="1" applyFont="1">
      <alignment horizontal="left"/>
    </xf>
    <xf borderId="0" fillId="4" fontId="7" numFmtId="0" xfId="0" applyAlignment="1" applyFont="1">
      <alignment horizontal="left" shrinkToFit="0" wrapText="1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left" readingOrder="0" shrinkToFit="0" wrapText="1"/>
    </xf>
    <xf borderId="1" fillId="4" fontId="6" numFmtId="166" xfId="0" applyAlignment="1" applyBorder="1" applyFont="1" applyNumberFormat="1">
      <alignment horizontal="center" readingOrder="0"/>
    </xf>
    <xf borderId="0" fillId="4" fontId="5" numFmtId="0" xfId="0" applyAlignment="1" applyFont="1">
      <alignment horizontal="center" shrinkToFit="0" vertical="bottom" wrapText="1"/>
    </xf>
    <xf borderId="0" fillId="4" fontId="5" numFmtId="0" xfId="0" applyAlignment="1" applyFont="1">
      <alignment horizontal="center"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2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 vertical="bottom"/>
    </xf>
    <xf borderId="0" fillId="0" fontId="7" numFmtId="167" xfId="0" applyAlignment="1" applyFont="1" applyNumberForma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4" xfId="0" applyAlignment="1" applyFont="1" applyNumberFormat="1">
      <alignment readingOrder="0" shrinkToFit="0" vertical="bottom" wrapText="1"/>
    </xf>
    <xf borderId="0" fillId="0" fontId="3" numFmtId="0" xfId="0" applyAlignment="1" applyFont="1">
      <alignment horizontal="right" vertical="bottom"/>
    </xf>
    <xf borderId="0" fillId="2" fontId="8" numFmtId="0" xfId="0" applyAlignment="1" applyFont="1">
      <alignment horizontal="left"/>
    </xf>
    <xf borderId="0" fillId="0" fontId="4" numFmtId="167" xfId="0" applyAlignment="1" applyFont="1" applyNumberFormat="1">
      <alignment horizontal="center" shrinkToFit="0" wrapText="0"/>
    </xf>
    <xf borderId="0" fillId="2" fontId="8" numFmtId="168" xfId="0" applyAlignment="1" applyFont="1" applyNumberFormat="1">
      <alignment horizontal="left"/>
    </xf>
    <xf borderId="0" fillId="0" fontId="7" numFmtId="167" xfId="0" applyAlignment="1" applyFont="1" applyNumberFormat="1">
      <alignment horizontal="left" shrinkToFit="0" vertical="bottom" wrapText="1"/>
    </xf>
    <xf borderId="0" fillId="0" fontId="5" numFmtId="164" xfId="0" applyAlignment="1" applyFont="1" applyNumberFormat="1">
      <alignment shrinkToFit="0" vertical="bottom" wrapText="0"/>
    </xf>
    <xf borderId="0" fillId="0" fontId="13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0" fillId="0" fontId="2" numFmtId="169" xfId="0" applyAlignment="1" applyFont="1" applyNumberFormat="1">
      <alignment shrinkToFit="0" vertical="bottom" wrapText="0"/>
    </xf>
    <xf borderId="0" fillId="5" fontId="7" numFmtId="0" xfId="0" applyFont="1"/>
    <xf borderId="0" fillId="0" fontId="1" numFmtId="0" xfId="0" applyAlignment="1" applyFont="1">
      <alignment horizontal="right" shrinkToFit="0" wrapText="0"/>
    </xf>
    <xf borderId="0" fillId="0" fontId="1" numFmtId="0" xfId="0" applyAlignment="1" applyFont="1">
      <alignment horizontal="right" readingOrder="0" shrinkToFit="0" wrapText="0"/>
    </xf>
    <xf borderId="0" fillId="0" fontId="7" numFmtId="169" xfId="0" applyFont="1" applyNumberFormat="1"/>
    <xf borderId="0" fillId="5" fontId="7" numFmtId="0" xfId="0" applyAlignment="1" applyFont="1">
      <alignment horizontal="center"/>
    </xf>
    <xf borderId="0" fillId="5" fontId="7" numFmtId="169" xfId="0" applyFont="1" applyNumberFormat="1"/>
    <xf borderId="0" fillId="5" fontId="9" numFmtId="165" xfId="0" applyAlignment="1" applyFont="1" applyNumberFormat="1">
      <alignment horizontal="center" shrinkToFit="0" wrapText="0"/>
    </xf>
    <xf borderId="0" fillId="5" fontId="10" numFmtId="0" xfId="0" applyAlignment="1" applyFont="1">
      <alignment horizontal="center"/>
    </xf>
    <xf borderId="0" fillId="5" fontId="9" numFmtId="164" xfId="0" applyAlignment="1" applyFont="1" applyNumberFormat="1">
      <alignment horizontal="center" shrinkToFit="0" wrapText="0"/>
    </xf>
    <xf borderId="0" fillId="5" fontId="9" numFmtId="10" xfId="0" applyAlignment="1" applyFont="1" applyNumberFormat="1">
      <alignment horizontal="center" shrinkToFit="0" wrapText="0"/>
    </xf>
    <xf borderId="0" fillId="5" fontId="10" numFmtId="169" xfId="0" applyFont="1" applyNumberFormat="1"/>
    <xf borderId="0" fillId="5" fontId="10" numFmtId="0" xfId="0" applyFont="1"/>
    <xf borderId="0" fillId="0" fontId="14" numFmtId="0" xfId="0" applyAlignment="1" applyFont="1">
      <alignment horizontal="right" vertical="bottom"/>
    </xf>
    <xf borderId="0" fillId="0" fontId="13" numFmtId="0" xfId="0" applyAlignment="1" applyFont="1">
      <alignment readingOrder="0" vertical="bottom"/>
    </xf>
    <xf borderId="0" fillId="0" fontId="7" numFmtId="0" xfId="0" applyFont="1"/>
    <xf borderId="2" fillId="0" fontId="4" numFmtId="165" xfId="0" applyAlignment="1" applyBorder="1" applyFont="1" applyNumberForma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3" fillId="0" fontId="4" numFmtId="164" xfId="0" applyAlignment="1" applyBorder="1" applyFont="1" applyNumberFormat="1">
      <alignment horizontal="center" readingOrder="0" shrinkToFit="0" wrapText="0"/>
    </xf>
    <xf borderId="3" fillId="0" fontId="4" numFmtId="10" xfId="0" applyAlignment="1" applyBorder="1" applyFont="1" applyNumberFormat="1">
      <alignment horizontal="center" readingOrder="0" shrinkToFit="0" wrapText="0"/>
    </xf>
    <xf borderId="4" fillId="0" fontId="6" numFmtId="0" xfId="0" applyBorder="1" applyFont="1"/>
    <xf borderId="5" fillId="0" fontId="6" numFmtId="0" xfId="0" applyBorder="1" applyFont="1"/>
    <xf borderId="6" fillId="0" fontId="4" numFmtId="165" xfId="0" applyAlignment="1" applyBorder="1" applyFont="1" applyNumberFormat="1">
      <alignment horizontal="center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0" fontId="4" numFmtId="164" xfId="0" applyAlignment="1" applyBorder="1" applyFont="1" applyNumberFormat="1">
      <alignment horizontal="center" shrinkToFit="0" wrapText="0"/>
    </xf>
    <xf borderId="7" fillId="0" fontId="4" numFmtId="10" xfId="0" applyAlignment="1" applyBorder="1" applyFont="1" applyNumberFormat="1">
      <alignment horizontal="center" shrinkToFit="0" wrapText="0"/>
    </xf>
    <xf borderId="8" fillId="0" fontId="7" numFmtId="169" xfId="0" applyBorder="1" applyFont="1" applyNumberFormat="1"/>
    <xf borderId="0" fillId="0" fontId="11" numFmtId="0" xfId="0" applyFon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25"/>
    <col customWidth="1" min="2" max="2" width="36.38"/>
    <col customWidth="1" min="3" max="3" width="19.25"/>
    <col customWidth="1" min="4" max="4" width="15.0"/>
    <col customWidth="1" min="8" max="9" width="15.38"/>
    <col customWidth="1" min="11" max="11" width="28.38"/>
    <col customWidth="1" min="15" max="15" width="16.13"/>
    <col customWidth="1" min="18" max="18" width="58.0"/>
    <col customWidth="1" min="19" max="19" width="75.88"/>
    <col customWidth="1" min="20" max="20" width="17.63"/>
    <col customWidth="1" min="21" max="21" width="26.38"/>
    <col customWidth="1" min="22" max="22" width="19.38"/>
    <col customWidth="1" min="24" max="25" width="14.88"/>
    <col customWidth="1" min="27" max="27" width="44.63"/>
    <col customWidth="1" min="34" max="34" width="14.13"/>
    <col customWidth="1" min="35" max="35" width="52.75"/>
    <col customWidth="1" min="37" max="37" width="25.38"/>
    <col customWidth="1" min="39" max="39" width="24.88"/>
    <col customWidth="1" min="40" max="40" width="58.5"/>
    <col customWidth="1" min="43" max="43" width="20.13"/>
    <col customWidth="1" min="44" max="44" width="14.25"/>
    <col customWidth="1" min="47" max="47" width="16.38"/>
    <col customWidth="1" min="48" max="48" width="15.13"/>
    <col customWidth="1" min="49" max="49" width="78.88"/>
  </cols>
  <sheetData>
    <row r="1" ht="27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6</v>
      </c>
      <c r="O1" s="5" t="s">
        <v>13</v>
      </c>
      <c r="P1" s="5" t="s">
        <v>14</v>
      </c>
      <c r="Q1" s="5" t="s">
        <v>9</v>
      </c>
      <c r="R1" s="5" t="s">
        <v>15</v>
      </c>
      <c r="S1" s="7" t="s">
        <v>16</v>
      </c>
      <c r="T1" s="7"/>
      <c r="U1" s="6" t="s">
        <v>17</v>
      </c>
      <c r="V1" s="5" t="s">
        <v>18</v>
      </c>
      <c r="W1" s="5" t="s">
        <v>6</v>
      </c>
      <c r="X1" s="5" t="s">
        <v>13</v>
      </c>
      <c r="Y1" s="5" t="s">
        <v>14</v>
      </c>
      <c r="Z1" s="5" t="s">
        <v>9</v>
      </c>
      <c r="AA1" s="7" t="s">
        <v>10</v>
      </c>
      <c r="AB1" s="8"/>
      <c r="AC1" s="6" t="s">
        <v>19</v>
      </c>
      <c r="AD1" s="5" t="s">
        <v>20</v>
      </c>
      <c r="AE1" s="5" t="s">
        <v>6</v>
      </c>
      <c r="AF1" s="5" t="s">
        <v>13</v>
      </c>
      <c r="AG1" s="5" t="s">
        <v>14</v>
      </c>
      <c r="AH1" s="5" t="s">
        <v>9</v>
      </c>
      <c r="AI1" s="7" t="s">
        <v>10</v>
      </c>
      <c r="AJ1" s="9"/>
      <c r="AK1" s="10" t="s">
        <v>21</v>
      </c>
      <c r="AL1" s="11" t="s">
        <v>22</v>
      </c>
      <c r="AM1" s="11" t="s">
        <v>23</v>
      </c>
      <c r="AN1" s="11" t="s">
        <v>10</v>
      </c>
      <c r="AO1" s="12"/>
      <c r="AP1" s="13" t="s">
        <v>24</v>
      </c>
      <c r="AQ1" s="12" t="s">
        <v>25</v>
      </c>
      <c r="AR1" s="12" t="s">
        <v>26</v>
      </c>
      <c r="AS1" s="12" t="s">
        <v>27</v>
      </c>
      <c r="AT1" s="12" t="s">
        <v>28</v>
      </c>
      <c r="AU1" s="12" t="s">
        <v>29</v>
      </c>
      <c r="AV1" s="12" t="s">
        <v>30</v>
      </c>
      <c r="AW1" s="12" t="s">
        <v>31</v>
      </c>
      <c r="AX1" s="12"/>
      <c r="AY1" s="12"/>
    </row>
    <row r="2" ht="18.75" customHeight="1">
      <c r="A2" s="14" t="s">
        <v>32</v>
      </c>
      <c r="B2" s="15"/>
      <c r="C2" s="16"/>
      <c r="D2" s="17"/>
      <c r="E2" s="18"/>
      <c r="F2" s="19"/>
      <c r="G2" s="20"/>
      <c r="H2" s="20"/>
      <c r="I2" s="20"/>
      <c r="J2" s="21"/>
      <c r="K2" s="15"/>
      <c r="L2" s="18"/>
      <c r="M2" s="16"/>
      <c r="N2" s="20"/>
      <c r="O2" s="20"/>
      <c r="P2" s="20"/>
      <c r="Q2" s="15"/>
      <c r="R2" s="22"/>
      <c r="S2" s="23"/>
      <c r="T2" s="23"/>
      <c r="U2" s="24"/>
      <c r="V2" s="25"/>
      <c r="W2" s="26"/>
      <c r="X2" s="27"/>
      <c r="Y2" s="26"/>
      <c r="Z2" s="15"/>
      <c r="AA2" s="28"/>
      <c r="AC2" s="24"/>
      <c r="AD2" s="25"/>
      <c r="AE2" s="26"/>
      <c r="AF2" s="26"/>
      <c r="AG2" s="26"/>
      <c r="AH2" s="29"/>
      <c r="AI2" s="28"/>
      <c r="AK2" s="30"/>
      <c r="AL2" s="31"/>
      <c r="AM2" s="31"/>
      <c r="AN2" s="32"/>
      <c r="AO2" s="31"/>
      <c r="AP2" s="33"/>
      <c r="AQ2" s="34"/>
      <c r="AR2" s="34"/>
      <c r="AS2" s="35"/>
      <c r="AT2" s="34"/>
      <c r="AU2" s="34"/>
      <c r="AV2" s="34"/>
      <c r="AW2" s="36"/>
    </row>
    <row r="3" ht="30.0" customHeight="1">
      <c r="A3" s="37">
        <v>44985.0</v>
      </c>
      <c r="B3" s="38" t="s">
        <v>33</v>
      </c>
      <c r="C3" s="39">
        <v>120000.0</v>
      </c>
      <c r="D3" s="40">
        <v>0.08</v>
      </c>
      <c r="E3" s="41">
        <v>4839.45</v>
      </c>
      <c r="F3" s="42">
        <v>4839.45</v>
      </c>
      <c r="G3" s="37">
        <v>45000.0</v>
      </c>
      <c r="H3" s="37">
        <v>44992.0</v>
      </c>
      <c r="I3" s="37">
        <v>45175.0</v>
      </c>
      <c r="J3" s="43" t="s">
        <v>34</v>
      </c>
      <c r="K3" s="44"/>
      <c r="L3" s="41">
        <v>4786.85</v>
      </c>
      <c r="M3" s="39">
        <v>4786.85</v>
      </c>
      <c r="N3" s="37">
        <v>45181.0</v>
      </c>
      <c r="O3" s="37">
        <v>45176.0</v>
      </c>
      <c r="P3" s="37">
        <v>45357.0</v>
      </c>
      <c r="Q3" s="44" t="s">
        <v>34</v>
      </c>
      <c r="R3" s="45"/>
      <c r="S3" s="46"/>
      <c r="T3" s="46"/>
      <c r="U3" s="47">
        <f t="shared" ref="U3:U16" si="1">((C3*D3)*((Y3-X3+1)/365))</f>
        <v>4839.452055</v>
      </c>
      <c r="V3" s="48">
        <f t="shared" ref="V3:V18" si="2">U3</f>
        <v>4839.452055</v>
      </c>
      <c r="W3" s="49">
        <v>45371.0</v>
      </c>
      <c r="X3" s="50">
        <v>45358.0</v>
      </c>
      <c r="Y3" s="49">
        <v>45541.0</v>
      </c>
      <c r="Z3" s="44" t="s">
        <v>34</v>
      </c>
      <c r="AA3" s="51" t="s">
        <v>35</v>
      </c>
      <c r="AB3" s="52"/>
      <c r="AC3" s="47">
        <f t="shared" ref="AC3:AC16" si="3">(C3*D3)*((AG3-AF3+1)/365)</f>
        <v>4760.547945</v>
      </c>
      <c r="AD3" s="48">
        <f t="shared" ref="AD3:AD16" si="4">AC3</f>
        <v>4760.547945</v>
      </c>
      <c r="AE3" s="49">
        <v>45542.0</v>
      </c>
      <c r="AF3" s="49">
        <v>45542.0</v>
      </c>
      <c r="AG3" s="49">
        <v>45722.0</v>
      </c>
      <c r="AH3" s="53" t="s">
        <v>34</v>
      </c>
      <c r="AI3" s="51" t="s">
        <v>36</v>
      </c>
      <c r="AJ3" s="52"/>
      <c r="AK3" s="47">
        <f>C3</f>
        <v>120000</v>
      </c>
      <c r="AL3" s="54">
        <v>45729.0</v>
      </c>
      <c r="AM3" s="55" t="s">
        <v>37</v>
      </c>
      <c r="AN3" s="56" t="s">
        <v>38</v>
      </c>
      <c r="AO3" s="57"/>
      <c r="AP3" s="58">
        <v>23419.0</v>
      </c>
      <c r="AQ3" s="59" t="s">
        <v>39</v>
      </c>
      <c r="AR3" s="59" t="s">
        <v>40</v>
      </c>
      <c r="AS3" s="60"/>
      <c r="AT3" s="59" t="s">
        <v>41</v>
      </c>
      <c r="AU3" s="59">
        <v>6.795033275E9</v>
      </c>
      <c r="AV3" s="59">
        <v>2.1000089E7</v>
      </c>
      <c r="AW3" s="61" t="s">
        <v>42</v>
      </c>
      <c r="AX3" s="52"/>
      <c r="AY3" s="52"/>
    </row>
    <row r="4" ht="39.0" customHeight="1">
      <c r="A4" s="62">
        <v>44986.0</v>
      </c>
      <c r="B4" s="63" t="s">
        <v>43</v>
      </c>
      <c r="C4" s="64">
        <v>200000.0</v>
      </c>
      <c r="D4" s="65">
        <v>0.0825</v>
      </c>
      <c r="E4" s="66">
        <v>8317.81</v>
      </c>
      <c r="F4" s="67">
        <v>8317.81</v>
      </c>
      <c r="G4" s="62">
        <v>45000.0</v>
      </c>
      <c r="H4" s="62">
        <v>44992.0</v>
      </c>
      <c r="I4" s="62">
        <v>45175.0</v>
      </c>
      <c r="J4" s="68" t="s">
        <v>34</v>
      </c>
      <c r="K4" s="63"/>
      <c r="L4" s="66">
        <v>8227.4</v>
      </c>
      <c r="M4" s="64">
        <v>8227.4</v>
      </c>
      <c r="N4" s="62">
        <v>45181.0</v>
      </c>
      <c r="O4" s="62">
        <v>45176.0</v>
      </c>
      <c r="P4" s="62">
        <v>45357.0</v>
      </c>
      <c r="Q4" s="63" t="s">
        <v>34</v>
      </c>
      <c r="R4" s="69"/>
      <c r="S4" s="70"/>
      <c r="T4" s="70"/>
      <c r="U4" s="71">
        <f t="shared" si="1"/>
        <v>8317.808219</v>
      </c>
      <c r="V4" s="72">
        <f t="shared" si="2"/>
        <v>8317.808219</v>
      </c>
      <c r="W4" s="73">
        <v>45371.0</v>
      </c>
      <c r="X4" s="74">
        <v>45358.0</v>
      </c>
      <c r="Y4" s="73">
        <v>45541.0</v>
      </c>
      <c r="Z4" s="63" t="s">
        <v>34</v>
      </c>
      <c r="AA4" s="75"/>
      <c r="AB4" s="76"/>
      <c r="AC4" s="71">
        <f t="shared" si="3"/>
        <v>8182.191781</v>
      </c>
      <c r="AD4" s="72">
        <f t="shared" si="4"/>
        <v>8182.191781</v>
      </c>
      <c r="AE4" s="73">
        <v>45542.0</v>
      </c>
      <c r="AF4" s="73">
        <v>45542.0</v>
      </c>
      <c r="AG4" s="73">
        <v>45722.0</v>
      </c>
      <c r="AH4" s="63" t="s">
        <v>34</v>
      </c>
      <c r="AI4" s="77" t="s">
        <v>44</v>
      </c>
      <c r="AJ4" s="76"/>
      <c r="AK4" s="71">
        <f>C4-5017.81</f>
        <v>194982.19</v>
      </c>
      <c r="AL4" s="73">
        <v>45611.0</v>
      </c>
      <c r="AM4" s="78" t="s">
        <v>34</v>
      </c>
      <c r="AN4" s="79"/>
      <c r="AO4" s="80"/>
      <c r="AP4" s="81">
        <v>23285.0</v>
      </c>
      <c r="AQ4" s="82" t="s">
        <v>39</v>
      </c>
      <c r="AR4" s="82" t="s">
        <v>45</v>
      </c>
      <c r="AS4" s="83"/>
      <c r="AT4" s="82" t="s">
        <v>41</v>
      </c>
      <c r="AU4" s="82">
        <v>8.140066083E9</v>
      </c>
      <c r="AV4" s="82">
        <v>3.1207607E7</v>
      </c>
      <c r="AW4" s="84" t="s">
        <v>46</v>
      </c>
      <c r="AX4" s="76"/>
      <c r="AY4" s="76"/>
    </row>
    <row r="5" ht="15.75" customHeight="1">
      <c r="A5" s="20">
        <v>44986.0</v>
      </c>
      <c r="B5" s="15" t="s">
        <v>47</v>
      </c>
      <c r="C5" s="16">
        <v>80000.0</v>
      </c>
      <c r="D5" s="17">
        <v>0.08</v>
      </c>
      <c r="E5" s="18">
        <v>3226.3</v>
      </c>
      <c r="F5" s="19">
        <v>3226.3</v>
      </c>
      <c r="G5" s="20">
        <v>45000.0</v>
      </c>
      <c r="H5" s="20">
        <v>44992.0</v>
      </c>
      <c r="I5" s="20">
        <v>45175.0</v>
      </c>
      <c r="J5" s="21" t="s">
        <v>34</v>
      </c>
      <c r="K5" s="15"/>
      <c r="L5" s="18">
        <v>3191.23</v>
      </c>
      <c r="M5" s="16">
        <v>3191.23</v>
      </c>
      <c r="N5" s="20">
        <v>45181.0</v>
      </c>
      <c r="O5" s="20">
        <v>45176.0</v>
      </c>
      <c r="P5" s="20">
        <v>45357.0</v>
      </c>
      <c r="Q5" s="15" t="s">
        <v>34</v>
      </c>
      <c r="R5" s="22"/>
      <c r="S5" s="23"/>
      <c r="T5" s="23"/>
      <c r="U5" s="24">
        <f t="shared" si="1"/>
        <v>3226.30137</v>
      </c>
      <c r="V5" s="25">
        <f t="shared" si="2"/>
        <v>3226.30137</v>
      </c>
      <c r="W5" s="26">
        <v>45371.0</v>
      </c>
      <c r="X5" s="27">
        <v>45358.0</v>
      </c>
      <c r="Y5" s="26">
        <v>45541.0</v>
      </c>
      <c r="Z5" s="15" t="s">
        <v>34</v>
      </c>
      <c r="AA5" s="85"/>
      <c r="AC5" s="24">
        <f t="shared" si="3"/>
        <v>3173.69863</v>
      </c>
      <c r="AD5" s="25">
        <f t="shared" si="4"/>
        <v>3173.69863</v>
      </c>
      <c r="AE5" s="26">
        <v>45542.0</v>
      </c>
      <c r="AF5" s="26">
        <v>45542.0</v>
      </c>
      <c r="AG5" s="26">
        <v>45722.0</v>
      </c>
      <c r="AH5" s="15" t="s">
        <v>34</v>
      </c>
      <c r="AI5" s="85"/>
      <c r="AK5" s="24">
        <f>C5</f>
        <v>80000</v>
      </c>
      <c r="AL5" s="86">
        <v>45729.0</v>
      </c>
      <c r="AM5" s="87" t="s">
        <v>34</v>
      </c>
      <c r="AN5" s="32"/>
      <c r="AO5" s="31"/>
      <c r="AP5" s="33">
        <v>20953.0</v>
      </c>
      <c r="AQ5" s="34" t="s">
        <v>39</v>
      </c>
      <c r="AR5" s="34" t="s">
        <v>48</v>
      </c>
      <c r="AS5" s="35"/>
      <c r="AT5" s="34" t="s">
        <v>41</v>
      </c>
      <c r="AU5" s="34">
        <v>7.58382771E8</v>
      </c>
      <c r="AV5" s="34">
        <v>2.1000021E7</v>
      </c>
      <c r="AW5" s="36" t="s">
        <v>49</v>
      </c>
    </row>
    <row r="6" ht="36.0" customHeight="1">
      <c r="A6" s="62">
        <v>44988.0</v>
      </c>
      <c r="B6" s="63" t="s">
        <v>50</v>
      </c>
      <c r="C6" s="64">
        <v>150000.0</v>
      </c>
      <c r="D6" s="65">
        <v>0.0825</v>
      </c>
      <c r="E6" s="66">
        <v>6238.36</v>
      </c>
      <c r="F6" s="67">
        <v>6238.36</v>
      </c>
      <c r="G6" s="62">
        <v>45000.0</v>
      </c>
      <c r="H6" s="62">
        <v>44992.0</v>
      </c>
      <c r="I6" s="62">
        <v>45175.0</v>
      </c>
      <c r="J6" s="68" t="s">
        <v>34</v>
      </c>
      <c r="K6" s="63"/>
      <c r="L6" s="66">
        <v>6170.55</v>
      </c>
      <c r="M6" s="64">
        <v>6170.55</v>
      </c>
      <c r="N6" s="62">
        <v>45181.0</v>
      </c>
      <c r="O6" s="62">
        <v>45176.0</v>
      </c>
      <c r="P6" s="62">
        <v>45357.0</v>
      </c>
      <c r="Q6" s="63" t="s">
        <v>34</v>
      </c>
      <c r="R6" s="69"/>
      <c r="S6" s="70"/>
      <c r="T6" s="70"/>
      <c r="U6" s="71">
        <f t="shared" si="1"/>
        <v>6238.356164</v>
      </c>
      <c r="V6" s="72">
        <f t="shared" si="2"/>
        <v>6238.356164</v>
      </c>
      <c r="W6" s="73">
        <v>45371.0</v>
      </c>
      <c r="X6" s="74">
        <v>45358.0</v>
      </c>
      <c r="Y6" s="73">
        <v>45541.0</v>
      </c>
      <c r="Z6" s="63" t="s">
        <v>34</v>
      </c>
      <c r="AA6" s="75"/>
      <c r="AB6" s="76"/>
      <c r="AC6" s="71">
        <f t="shared" si="3"/>
        <v>6136.643836</v>
      </c>
      <c r="AD6" s="72">
        <f t="shared" si="4"/>
        <v>6136.643836</v>
      </c>
      <c r="AE6" s="73">
        <v>45542.0</v>
      </c>
      <c r="AF6" s="73">
        <v>45542.0</v>
      </c>
      <c r="AG6" s="73">
        <v>45722.0</v>
      </c>
      <c r="AH6" s="63" t="s">
        <v>34</v>
      </c>
      <c r="AI6" s="77" t="s">
        <v>51</v>
      </c>
      <c r="AJ6" s="76"/>
      <c r="AK6" s="71">
        <f>C6-3763.36 </f>
        <v>146236.64</v>
      </c>
      <c r="AL6" s="73">
        <v>45611.0</v>
      </c>
      <c r="AM6" s="88" t="s">
        <v>34</v>
      </c>
      <c r="AN6" s="79"/>
      <c r="AO6" s="89"/>
      <c r="AP6" s="90">
        <v>24641.0</v>
      </c>
      <c r="AQ6" s="91" t="s">
        <v>39</v>
      </c>
      <c r="AR6" s="91" t="s">
        <v>52</v>
      </c>
      <c r="AS6" s="91"/>
      <c r="AT6" s="91" t="s">
        <v>41</v>
      </c>
      <c r="AU6" s="91">
        <v>5.08119567E8</v>
      </c>
      <c r="AV6" s="91">
        <v>1.2220395E8</v>
      </c>
      <c r="AW6" s="92" t="s">
        <v>53</v>
      </c>
      <c r="AX6" s="76"/>
      <c r="AY6" s="76"/>
    </row>
    <row r="7" ht="15.75" customHeight="1">
      <c r="A7" s="20">
        <v>44988.0</v>
      </c>
      <c r="B7" s="15" t="s">
        <v>54</v>
      </c>
      <c r="C7" s="16">
        <v>50000.0</v>
      </c>
      <c r="D7" s="17">
        <v>0.08</v>
      </c>
      <c r="E7" s="18">
        <v>2016.44</v>
      </c>
      <c r="F7" s="19">
        <v>2016.44</v>
      </c>
      <c r="G7" s="20">
        <v>45000.0</v>
      </c>
      <c r="H7" s="20">
        <v>44992.0</v>
      </c>
      <c r="I7" s="20">
        <v>45175.0</v>
      </c>
      <c r="J7" s="21" t="s">
        <v>34</v>
      </c>
      <c r="K7" s="15"/>
      <c r="L7" s="18">
        <v>1994.52</v>
      </c>
      <c r="M7" s="16">
        <v>1994.52</v>
      </c>
      <c r="N7" s="20">
        <v>45181.0</v>
      </c>
      <c r="O7" s="20">
        <v>45176.0</v>
      </c>
      <c r="P7" s="20">
        <v>45357.0</v>
      </c>
      <c r="Q7" s="15" t="s">
        <v>34</v>
      </c>
      <c r="R7" s="22"/>
      <c r="S7" s="23"/>
      <c r="T7" s="23"/>
      <c r="U7" s="24">
        <f t="shared" si="1"/>
        <v>2016.438356</v>
      </c>
      <c r="V7" s="25">
        <f t="shared" si="2"/>
        <v>2016.438356</v>
      </c>
      <c r="W7" s="26">
        <v>45371.0</v>
      </c>
      <c r="X7" s="27">
        <v>45358.0</v>
      </c>
      <c r="Y7" s="26">
        <v>45541.0</v>
      </c>
      <c r="Z7" s="15" t="s">
        <v>34</v>
      </c>
      <c r="AA7" s="85"/>
      <c r="AC7" s="24">
        <f t="shared" si="3"/>
        <v>1983.561644</v>
      </c>
      <c r="AD7" s="25">
        <f t="shared" si="4"/>
        <v>1983.561644</v>
      </c>
      <c r="AE7" s="26">
        <v>45542.0</v>
      </c>
      <c r="AF7" s="26">
        <v>45542.0</v>
      </c>
      <c r="AG7" s="26">
        <v>45722.0</v>
      </c>
      <c r="AH7" s="15" t="s">
        <v>34</v>
      </c>
      <c r="AI7" s="85"/>
      <c r="AK7" s="24">
        <f t="shared" ref="AK7:AK16" si="5">C7</f>
        <v>50000</v>
      </c>
      <c r="AL7" s="93">
        <v>45729.0</v>
      </c>
      <c r="AM7" s="94" t="s">
        <v>34</v>
      </c>
      <c r="AN7" s="95"/>
      <c r="AO7" s="96"/>
      <c r="AP7" s="97">
        <v>31209.0</v>
      </c>
      <c r="AQ7" s="98" t="s">
        <v>39</v>
      </c>
      <c r="AR7" s="98"/>
      <c r="AS7" s="98" t="s">
        <v>55</v>
      </c>
      <c r="AT7" s="98" t="s">
        <v>41</v>
      </c>
      <c r="AU7" s="98">
        <v>6.4058514E7</v>
      </c>
      <c r="AV7" s="98">
        <v>2.200002E7</v>
      </c>
      <c r="AW7" s="99" t="s">
        <v>56</v>
      </c>
    </row>
    <row r="8" ht="15.75" customHeight="1">
      <c r="A8" s="20">
        <v>44988.0</v>
      </c>
      <c r="B8" s="15" t="s">
        <v>57</v>
      </c>
      <c r="C8" s="16">
        <v>20000.0</v>
      </c>
      <c r="D8" s="17">
        <v>0.08</v>
      </c>
      <c r="E8" s="18">
        <v>806.58</v>
      </c>
      <c r="F8" s="19">
        <v>806.58</v>
      </c>
      <c r="G8" s="20">
        <v>45000.0</v>
      </c>
      <c r="H8" s="20">
        <v>44992.0</v>
      </c>
      <c r="I8" s="20">
        <v>45175.0</v>
      </c>
      <c r="J8" s="21" t="s">
        <v>34</v>
      </c>
      <c r="K8" s="15"/>
      <c r="L8" s="18">
        <v>797.81</v>
      </c>
      <c r="M8" s="16">
        <v>797.81</v>
      </c>
      <c r="N8" s="20">
        <v>45181.0</v>
      </c>
      <c r="O8" s="20">
        <v>45176.0</v>
      </c>
      <c r="P8" s="20">
        <v>45357.0</v>
      </c>
      <c r="Q8" s="15" t="s">
        <v>34</v>
      </c>
      <c r="R8" s="22"/>
      <c r="S8" s="23"/>
      <c r="T8" s="23"/>
      <c r="U8" s="24">
        <f t="shared" si="1"/>
        <v>806.5753425</v>
      </c>
      <c r="V8" s="25">
        <f t="shared" si="2"/>
        <v>806.5753425</v>
      </c>
      <c r="W8" s="26">
        <v>45371.0</v>
      </c>
      <c r="X8" s="27">
        <v>45358.0</v>
      </c>
      <c r="Y8" s="26">
        <v>45541.0</v>
      </c>
      <c r="Z8" s="15" t="s">
        <v>34</v>
      </c>
      <c r="AA8" s="85"/>
      <c r="AC8" s="24">
        <f t="shared" si="3"/>
        <v>793.4246575</v>
      </c>
      <c r="AD8" s="25">
        <f t="shared" si="4"/>
        <v>793.4246575</v>
      </c>
      <c r="AE8" s="26">
        <v>45542.0</v>
      </c>
      <c r="AF8" s="26">
        <v>45542.0</v>
      </c>
      <c r="AG8" s="26">
        <v>45722.0</v>
      </c>
      <c r="AH8" s="15" t="s">
        <v>34</v>
      </c>
      <c r="AI8" s="85"/>
      <c r="AK8" s="24">
        <f t="shared" si="5"/>
        <v>20000</v>
      </c>
      <c r="AL8" s="86">
        <v>45729.0</v>
      </c>
      <c r="AM8" s="87" t="s">
        <v>34</v>
      </c>
      <c r="AN8" s="32"/>
      <c r="AO8" s="31"/>
      <c r="AP8" s="33">
        <v>21850.0</v>
      </c>
      <c r="AQ8" s="34" t="s">
        <v>39</v>
      </c>
      <c r="AR8" s="34" t="s">
        <v>58</v>
      </c>
      <c r="AS8" s="35"/>
      <c r="AT8" s="34" t="s">
        <v>41</v>
      </c>
      <c r="AU8" s="34">
        <v>7.97878873E8</v>
      </c>
      <c r="AV8" s="34">
        <v>2.1000021E7</v>
      </c>
      <c r="AW8" s="36" t="s">
        <v>59</v>
      </c>
    </row>
    <row r="9" ht="15.75" customHeight="1">
      <c r="A9" s="20">
        <v>44991.0</v>
      </c>
      <c r="B9" s="15" t="s">
        <v>60</v>
      </c>
      <c r="C9" s="16">
        <v>50000.0</v>
      </c>
      <c r="D9" s="17">
        <v>0.08</v>
      </c>
      <c r="E9" s="18">
        <v>2016.44</v>
      </c>
      <c r="F9" s="19">
        <v>2016.44</v>
      </c>
      <c r="G9" s="20">
        <v>45000.0</v>
      </c>
      <c r="H9" s="20">
        <v>44992.0</v>
      </c>
      <c r="I9" s="20">
        <v>45175.0</v>
      </c>
      <c r="J9" s="21" t="s">
        <v>34</v>
      </c>
      <c r="K9" s="15"/>
      <c r="L9" s="18">
        <v>1994.52</v>
      </c>
      <c r="M9" s="16">
        <v>1994.52</v>
      </c>
      <c r="N9" s="20">
        <v>45181.0</v>
      </c>
      <c r="O9" s="20">
        <v>45176.0</v>
      </c>
      <c r="P9" s="20">
        <v>45357.0</v>
      </c>
      <c r="Q9" s="15" t="s">
        <v>34</v>
      </c>
      <c r="R9" s="22"/>
      <c r="S9" s="23"/>
      <c r="T9" s="23"/>
      <c r="U9" s="24">
        <f t="shared" si="1"/>
        <v>2016.438356</v>
      </c>
      <c r="V9" s="25">
        <f t="shared" si="2"/>
        <v>2016.438356</v>
      </c>
      <c r="W9" s="26">
        <v>45371.0</v>
      </c>
      <c r="X9" s="27">
        <v>45358.0</v>
      </c>
      <c r="Y9" s="26">
        <v>45541.0</v>
      </c>
      <c r="Z9" s="15" t="s">
        <v>34</v>
      </c>
      <c r="AA9" s="85"/>
      <c r="AC9" s="24">
        <f t="shared" si="3"/>
        <v>1983.561644</v>
      </c>
      <c r="AD9" s="25">
        <f t="shared" si="4"/>
        <v>1983.561644</v>
      </c>
      <c r="AE9" s="26">
        <v>45542.0</v>
      </c>
      <c r="AF9" s="26">
        <v>45542.0</v>
      </c>
      <c r="AG9" s="26">
        <v>45722.0</v>
      </c>
      <c r="AH9" s="15" t="s">
        <v>34</v>
      </c>
      <c r="AI9" s="85"/>
      <c r="AK9" s="24">
        <f t="shared" si="5"/>
        <v>50000</v>
      </c>
      <c r="AL9" s="86">
        <v>45729.0</v>
      </c>
      <c r="AM9" s="87" t="s">
        <v>34</v>
      </c>
      <c r="AN9" s="32"/>
      <c r="AO9" s="31"/>
      <c r="AP9" s="33">
        <v>25614.0</v>
      </c>
      <c r="AQ9" s="34" t="s">
        <v>39</v>
      </c>
      <c r="AR9" s="34" t="s">
        <v>61</v>
      </c>
      <c r="AS9" s="35"/>
      <c r="AT9" s="34" t="s">
        <v>41</v>
      </c>
      <c r="AU9" s="34">
        <v>2.37040551696E11</v>
      </c>
      <c r="AV9" s="34">
        <v>5.3000196E7</v>
      </c>
      <c r="AW9" s="36" t="s">
        <v>62</v>
      </c>
    </row>
    <row r="10" ht="15.75" customHeight="1">
      <c r="A10" s="20">
        <v>44991.0</v>
      </c>
      <c r="B10" s="15" t="s">
        <v>63</v>
      </c>
      <c r="C10" s="16">
        <v>100000.0</v>
      </c>
      <c r="D10" s="17">
        <v>0.08</v>
      </c>
      <c r="E10" s="18">
        <v>4032.88</v>
      </c>
      <c r="F10" s="19">
        <v>4032.88</v>
      </c>
      <c r="G10" s="20">
        <v>45000.0</v>
      </c>
      <c r="H10" s="20">
        <v>44992.0</v>
      </c>
      <c r="I10" s="20">
        <v>45175.0</v>
      </c>
      <c r="J10" s="21" t="s">
        <v>34</v>
      </c>
      <c r="K10" s="15"/>
      <c r="L10" s="18">
        <v>3989.04</v>
      </c>
      <c r="M10" s="16">
        <v>3989.04</v>
      </c>
      <c r="N10" s="20">
        <v>45181.0</v>
      </c>
      <c r="O10" s="20">
        <v>45176.0</v>
      </c>
      <c r="P10" s="20">
        <v>45357.0</v>
      </c>
      <c r="Q10" s="15" t="s">
        <v>34</v>
      </c>
      <c r="R10" s="22"/>
      <c r="S10" s="23"/>
      <c r="T10" s="23"/>
      <c r="U10" s="24">
        <f t="shared" si="1"/>
        <v>4032.876712</v>
      </c>
      <c r="V10" s="25">
        <f t="shared" si="2"/>
        <v>4032.876712</v>
      </c>
      <c r="W10" s="26">
        <v>45371.0</v>
      </c>
      <c r="X10" s="27">
        <v>45358.0</v>
      </c>
      <c r="Y10" s="26">
        <v>45541.0</v>
      </c>
      <c r="Z10" s="15" t="s">
        <v>34</v>
      </c>
      <c r="AA10" s="85"/>
      <c r="AC10" s="24">
        <f t="shared" si="3"/>
        <v>3967.123288</v>
      </c>
      <c r="AD10" s="25">
        <f t="shared" si="4"/>
        <v>3967.123288</v>
      </c>
      <c r="AE10" s="26">
        <v>45542.0</v>
      </c>
      <c r="AF10" s="26">
        <v>45542.0</v>
      </c>
      <c r="AG10" s="26">
        <v>45722.0</v>
      </c>
      <c r="AH10" s="15" t="s">
        <v>34</v>
      </c>
      <c r="AI10" s="85"/>
      <c r="AK10" s="24">
        <f t="shared" si="5"/>
        <v>100000</v>
      </c>
      <c r="AL10" s="86">
        <v>45729.0</v>
      </c>
      <c r="AM10" s="87" t="s">
        <v>64</v>
      </c>
      <c r="AN10" s="32"/>
      <c r="AO10" s="31"/>
      <c r="AP10" s="33">
        <v>27212.0</v>
      </c>
      <c r="AQ10" s="34" t="s">
        <v>39</v>
      </c>
      <c r="AR10" s="34" t="s">
        <v>65</v>
      </c>
      <c r="AS10" s="35"/>
      <c r="AT10" s="34" t="s">
        <v>41</v>
      </c>
      <c r="AU10" s="34">
        <v>1.4790115E7</v>
      </c>
      <c r="AV10" s="34">
        <v>1.1000138E7</v>
      </c>
      <c r="AW10" s="36" t="s">
        <v>66</v>
      </c>
    </row>
    <row r="11" ht="15.75" customHeight="1">
      <c r="A11" s="20">
        <v>44991.0</v>
      </c>
      <c r="B11" s="15" t="s">
        <v>67</v>
      </c>
      <c r="C11" s="16">
        <v>30000.0</v>
      </c>
      <c r="D11" s="17">
        <v>0.08</v>
      </c>
      <c r="E11" s="18">
        <v>1209.86</v>
      </c>
      <c r="F11" s="19">
        <v>1209.86</v>
      </c>
      <c r="G11" s="20">
        <v>45000.0</v>
      </c>
      <c r="H11" s="20">
        <v>44992.0</v>
      </c>
      <c r="I11" s="20">
        <v>45175.0</v>
      </c>
      <c r="J11" s="21" t="s">
        <v>34</v>
      </c>
      <c r="K11" s="15"/>
      <c r="L11" s="18">
        <v>1196.71</v>
      </c>
      <c r="M11" s="16">
        <v>1196.71</v>
      </c>
      <c r="N11" s="20">
        <v>45181.0</v>
      </c>
      <c r="O11" s="20">
        <v>45176.0</v>
      </c>
      <c r="P11" s="20">
        <v>45357.0</v>
      </c>
      <c r="Q11" s="15" t="s">
        <v>34</v>
      </c>
      <c r="R11" s="22"/>
      <c r="S11" s="23"/>
      <c r="T11" s="23"/>
      <c r="U11" s="24">
        <f t="shared" si="1"/>
        <v>1209.863014</v>
      </c>
      <c r="V11" s="25">
        <f t="shared" si="2"/>
        <v>1209.863014</v>
      </c>
      <c r="W11" s="26">
        <v>45371.0</v>
      </c>
      <c r="X11" s="27">
        <v>45358.0</v>
      </c>
      <c r="Y11" s="26">
        <v>45541.0</v>
      </c>
      <c r="Z11" s="15" t="s">
        <v>34</v>
      </c>
      <c r="AA11" s="85"/>
      <c r="AC11" s="24">
        <f t="shared" si="3"/>
        <v>1190.136986</v>
      </c>
      <c r="AD11" s="25">
        <f t="shared" si="4"/>
        <v>1190.136986</v>
      </c>
      <c r="AE11" s="26">
        <v>45542.0</v>
      </c>
      <c r="AF11" s="26">
        <v>45542.0</v>
      </c>
      <c r="AG11" s="26">
        <v>45722.0</v>
      </c>
      <c r="AH11" s="15" t="s">
        <v>34</v>
      </c>
      <c r="AI11" s="85"/>
      <c r="AK11" s="24">
        <f t="shared" si="5"/>
        <v>30000</v>
      </c>
      <c r="AL11" s="86">
        <v>45729.0</v>
      </c>
      <c r="AM11" s="87" t="s">
        <v>34</v>
      </c>
      <c r="AN11" s="32"/>
      <c r="AO11" s="31"/>
      <c r="AP11" s="33">
        <v>22411.0</v>
      </c>
      <c r="AQ11" s="34" t="s">
        <v>39</v>
      </c>
      <c r="AR11" s="34" t="s">
        <v>68</v>
      </c>
      <c r="AS11" s="100"/>
      <c r="AT11" s="34" t="s">
        <v>41</v>
      </c>
      <c r="AU11" s="34">
        <v>8.041634399E9</v>
      </c>
      <c r="AV11" s="34">
        <v>3.1207607E7</v>
      </c>
      <c r="AW11" s="101" t="s">
        <v>69</v>
      </c>
    </row>
    <row r="12" ht="15.75" customHeight="1">
      <c r="A12" s="20">
        <v>44991.0</v>
      </c>
      <c r="B12" s="102" t="s">
        <v>70</v>
      </c>
      <c r="C12" s="16">
        <v>100000.0</v>
      </c>
      <c r="D12" s="17">
        <v>0.08</v>
      </c>
      <c r="E12" s="18">
        <v>4032.88</v>
      </c>
      <c r="F12" s="19">
        <v>4032.88</v>
      </c>
      <c r="G12" s="20">
        <v>45000.0</v>
      </c>
      <c r="H12" s="20">
        <v>44992.0</v>
      </c>
      <c r="I12" s="20">
        <v>45175.0</v>
      </c>
      <c r="J12" s="21" t="s">
        <v>34</v>
      </c>
      <c r="K12" s="15"/>
      <c r="L12" s="18">
        <v>3989.04</v>
      </c>
      <c r="M12" s="16">
        <v>3989.04</v>
      </c>
      <c r="N12" s="20">
        <v>45181.0</v>
      </c>
      <c r="O12" s="20">
        <v>45176.0</v>
      </c>
      <c r="P12" s="20">
        <v>45357.0</v>
      </c>
      <c r="Q12" s="15" t="s">
        <v>34</v>
      </c>
      <c r="R12" s="22"/>
      <c r="S12" s="23"/>
      <c r="T12" s="23"/>
      <c r="U12" s="24">
        <f t="shared" si="1"/>
        <v>4032.876712</v>
      </c>
      <c r="V12" s="25">
        <f t="shared" si="2"/>
        <v>4032.876712</v>
      </c>
      <c r="W12" s="26">
        <v>45371.0</v>
      </c>
      <c r="X12" s="27">
        <v>45358.0</v>
      </c>
      <c r="Y12" s="26">
        <v>45541.0</v>
      </c>
      <c r="Z12" s="15" t="s">
        <v>34</v>
      </c>
      <c r="AA12" s="85"/>
      <c r="AC12" s="24">
        <f t="shared" si="3"/>
        <v>3967.123288</v>
      </c>
      <c r="AD12" s="25">
        <f t="shared" si="4"/>
        <v>3967.123288</v>
      </c>
      <c r="AE12" s="26">
        <v>45542.0</v>
      </c>
      <c r="AF12" s="26">
        <v>45542.0</v>
      </c>
      <c r="AG12" s="26">
        <v>45722.0</v>
      </c>
      <c r="AH12" s="15" t="s">
        <v>34</v>
      </c>
      <c r="AI12" s="85"/>
      <c r="AK12" s="24">
        <f t="shared" si="5"/>
        <v>100000</v>
      </c>
      <c r="AL12" s="86">
        <v>45729.0</v>
      </c>
      <c r="AM12" s="87" t="s">
        <v>34</v>
      </c>
      <c r="AN12" s="32"/>
      <c r="AO12" s="31"/>
      <c r="AP12" s="33"/>
      <c r="AQ12" s="34" t="s">
        <v>39</v>
      </c>
      <c r="AR12" s="35"/>
      <c r="AS12" s="103" t="s">
        <v>71</v>
      </c>
      <c r="AT12" s="34" t="s">
        <v>41</v>
      </c>
      <c r="AU12" s="35">
        <v>4.83081378983E11</v>
      </c>
      <c r="AV12" s="35">
        <v>2.1000322E7</v>
      </c>
      <c r="AW12" s="104" t="s">
        <v>72</v>
      </c>
    </row>
    <row r="13" ht="53.25" customHeight="1">
      <c r="A13" s="105">
        <v>44991.0</v>
      </c>
      <c r="B13" s="106" t="s">
        <v>73</v>
      </c>
      <c r="C13" s="107">
        <v>60000.0</v>
      </c>
      <c r="D13" s="108">
        <v>0.0825</v>
      </c>
      <c r="E13" s="109">
        <v>2495.34</v>
      </c>
      <c r="F13" s="110">
        <v>2495.34</v>
      </c>
      <c r="G13" s="105">
        <v>45000.0</v>
      </c>
      <c r="H13" s="105">
        <v>44992.0</v>
      </c>
      <c r="I13" s="105">
        <v>45175.0</v>
      </c>
      <c r="J13" s="111" t="s">
        <v>34</v>
      </c>
      <c r="K13" s="112"/>
      <c r="L13" s="109">
        <v>2468.22</v>
      </c>
      <c r="M13" s="107">
        <v>2468.22</v>
      </c>
      <c r="N13" s="105">
        <v>45181.0</v>
      </c>
      <c r="O13" s="105">
        <v>45176.0</v>
      </c>
      <c r="P13" s="105">
        <v>45357.0</v>
      </c>
      <c r="Q13" s="112" t="s">
        <v>34</v>
      </c>
      <c r="R13" s="113"/>
      <c r="S13" s="114"/>
      <c r="T13" s="114"/>
      <c r="U13" s="115">
        <f t="shared" si="1"/>
        <v>2495.342466</v>
      </c>
      <c r="V13" s="116">
        <f t="shared" si="2"/>
        <v>2495.342466</v>
      </c>
      <c r="W13" s="117">
        <v>45371.0</v>
      </c>
      <c r="X13" s="118">
        <v>45358.0</v>
      </c>
      <c r="Y13" s="117">
        <v>45541.0</v>
      </c>
      <c r="Z13" s="112" t="s">
        <v>34</v>
      </c>
      <c r="AA13" s="119" t="s">
        <v>74</v>
      </c>
      <c r="AB13" s="120"/>
      <c r="AC13" s="115">
        <f t="shared" si="3"/>
        <v>2454.657534</v>
      </c>
      <c r="AD13" s="116">
        <f t="shared" si="4"/>
        <v>2454.657534</v>
      </c>
      <c r="AE13" s="117">
        <v>45542.0</v>
      </c>
      <c r="AF13" s="117">
        <v>45542.0</v>
      </c>
      <c r="AG13" s="117">
        <v>45722.0</v>
      </c>
      <c r="AH13" s="121" t="s">
        <v>75</v>
      </c>
      <c r="AI13" s="122"/>
      <c r="AJ13" s="120"/>
      <c r="AK13" s="115">
        <f t="shared" si="5"/>
        <v>60000</v>
      </c>
      <c r="AL13" s="123">
        <v>45729.0</v>
      </c>
      <c r="AM13" s="124" t="s">
        <v>64</v>
      </c>
      <c r="AN13" s="125"/>
      <c r="AO13" s="126"/>
      <c r="AP13" s="127">
        <v>22769.0</v>
      </c>
      <c r="AQ13" s="128" t="s">
        <v>39</v>
      </c>
      <c r="AR13" s="128" t="s">
        <v>76</v>
      </c>
      <c r="AS13" s="129"/>
      <c r="AT13" s="128" t="s">
        <v>41</v>
      </c>
      <c r="AU13" s="128">
        <v>5.006130776E9</v>
      </c>
      <c r="AV13" s="128">
        <v>2.1213591E7</v>
      </c>
      <c r="AW13" s="130" t="s">
        <v>77</v>
      </c>
      <c r="AX13" s="120"/>
      <c r="AY13" s="120"/>
    </row>
    <row r="14" ht="15.75" customHeight="1">
      <c r="A14" s="20">
        <v>44993.0</v>
      </c>
      <c r="B14" s="15" t="s">
        <v>78</v>
      </c>
      <c r="C14" s="16">
        <v>140000.0</v>
      </c>
      <c r="D14" s="17">
        <v>0.0825</v>
      </c>
      <c r="E14" s="18">
        <v>5822.47</v>
      </c>
      <c r="F14" s="19">
        <v>5822.47</v>
      </c>
      <c r="G14" s="20">
        <v>45000.0</v>
      </c>
      <c r="H14" s="20">
        <v>44992.0</v>
      </c>
      <c r="I14" s="20">
        <v>45175.0</v>
      </c>
      <c r="J14" s="21" t="s">
        <v>34</v>
      </c>
      <c r="K14" s="15"/>
      <c r="L14" s="18">
        <v>5759.18</v>
      </c>
      <c r="M14" s="16">
        <v>5759.18</v>
      </c>
      <c r="N14" s="20">
        <v>45181.0</v>
      </c>
      <c r="O14" s="20">
        <v>45176.0</v>
      </c>
      <c r="P14" s="20">
        <v>45357.0</v>
      </c>
      <c r="Q14" s="15" t="s">
        <v>34</v>
      </c>
      <c r="R14" s="22"/>
      <c r="S14" s="23"/>
      <c r="T14" s="23"/>
      <c r="U14" s="24">
        <f t="shared" si="1"/>
        <v>5822.465753</v>
      </c>
      <c r="V14" s="25">
        <f t="shared" si="2"/>
        <v>5822.465753</v>
      </c>
      <c r="W14" s="26">
        <v>45371.0</v>
      </c>
      <c r="X14" s="27">
        <v>45358.0</v>
      </c>
      <c r="Y14" s="26">
        <v>45541.0</v>
      </c>
      <c r="Z14" s="15" t="s">
        <v>34</v>
      </c>
      <c r="AA14" s="85"/>
      <c r="AC14" s="24">
        <f t="shared" si="3"/>
        <v>5727.534247</v>
      </c>
      <c r="AD14" s="25">
        <f t="shared" si="4"/>
        <v>5727.534247</v>
      </c>
      <c r="AE14" s="26">
        <v>45542.0</v>
      </c>
      <c r="AF14" s="26">
        <v>45542.0</v>
      </c>
      <c r="AG14" s="26">
        <v>45722.0</v>
      </c>
      <c r="AH14" s="15" t="s">
        <v>34</v>
      </c>
      <c r="AI14" s="85"/>
      <c r="AK14" s="24">
        <f t="shared" si="5"/>
        <v>140000</v>
      </c>
      <c r="AL14" s="86">
        <v>45729.0</v>
      </c>
      <c r="AM14" s="87" t="s">
        <v>64</v>
      </c>
      <c r="AN14" s="32"/>
      <c r="AO14" s="31"/>
      <c r="AP14" s="33">
        <v>24464.0</v>
      </c>
      <c r="AQ14" s="34" t="s">
        <v>39</v>
      </c>
      <c r="AR14" s="34" t="s">
        <v>79</v>
      </c>
      <c r="AS14" s="35"/>
      <c r="AT14" s="34" t="s">
        <v>41</v>
      </c>
      <c r="AU14" s="34">
        <v>5.008141375E9</v>
      </c>
      <c r="AV14" s="34">
        <v>2.1213591E7</v>
      </c>
      <c r="AW14" s="36" t="s">
        <v>77</v>
      </c>
    </row>
    <row r="15" ht="15.75" customHeight="1">
      <c r="A15" s="20">
        <v>45016.0</v>
      </c>
      <c r="B15" s="15" t="s">
        <v>80</v>
      </c>
      <c r="C15" s="16">
        <v>400000.0</v>
      </c>
      <c r="D15" s="17">
        <v>0.0825</v>
      </c>
      <c r="E15" s="18">
        <v>13832.88</v>
      </c>
      <c r="F15" s="19">
        <v>13832.88</v>
      </c>
      <c r="G15" s="20">
        <v>45027.0</v>
      </c>
      <c r="H15" s="20">
        <v>45023.0</v>
      </c>
      <c r="I15" s="20">
        <v>45175.0</v>
      </c>
      <c r="J15" s="21" t="s">
        <v>34</v>
      </c>
      <c r="L15" s="18">
        <v>16454.79</v>
      </c>
      <c r="M15" s="16">
        <v>16454.79</v>
      </c>
      <c r="N15" s="20">
        <v>45181.0</v>
      </c>
      <c r="O15" s="20">
        <v>45176.0</v>
      </c>
      <c r="P15" s="20">
        <v>45357.0</v>
      </c>
      <c r="Q15" s="15" t="s">
        <v>34</v>
      </c>
      <c r="R15" s="22"/>
      <c r="S15" s="23"/>
      <c r="T15" s="23"/>
      <c r="U15" s="24">
        <f t="shared" si="1"/>
        <v>16635.61644</v>
      </c>
      <c r="V15" s="25">
        <f t="shared" si="2"/>
        <v>16635.61644</v>
      </c>
      <c r="W15" s="26">
        <v>45371.0</v>
      </c>
      <c r="X15" s="27">
        <v>45358.0</v>
      </c>
      <c r="Y15" s="26">
        <v>45541.0</v>
      </c>
      <c r="Z15" s="15" t="s">
        <v>34</v>
      </c>
      <c r="AA15" s="85"/>
      <c r="AC15" s="24">
        <f t="shared" si="3"/>
        <v>16364.38356</v>
      </c>
      <c r="AD15" s="25">
        <f t="shared" si="4"/>
        <v>16364.38356</v>
      </c>
      <c r="AE15" s="26">
        <v>45542.0</v>
      </c>
      <c r="AF15" s="26">
        <v>45542.0</v>
      </c>
      <c r="AG15" s="26">
        <v>45722.0</v>
      </c>
      <c r="AH15" s="15" t="s">
        <v>34</v>
      </c>
      <c r="AI15" s="85"/>
      <c r="AK15" s="24">
        <f t="shared" si="5"/>
        <v>400000</v>
      </c>
      <c r="AL15" s="86">
        <v>45729.0</v>
      </c>
      <c r="AM15" s="87" t="s">
        <v>37</v>
      </c>
      <c r="AN15" s="32"/>
      <c r="AO15" s="31"/>
      <c r="AP15" s="33">
        <v>20235.0</v>
      </c>
      <c r="AQ15" s="34" t="s">
        <v>39</v>
      </c>
      <c r="AR15" s="35" t="s">
        <v>81</v>
      </c>
      <c r="AS15" s="35"/>
      <c r="AT15" s="34" t="s">
        <v>41</v>
      </c>
      <c r="AU15" s="35">
        <v>3.286636558E9</v>
      </c>
      <c r="AV15" s="35">
        <v>2.1202337E7</v>
      </c>
      <c r="AW15" s="104" t="s">
        <v>82</v>
      </c>
    </row>
    <row r="16" ht="15.75" customHeight="1">
      <c r="A16" s="20">
        <v>45023.0</v>
      </c>
      <c r="B16" s="15" t="s">
        <v>83</v>
      </c>
      <c r="C16" s="16">
        <v>50000.0</v>
      </c>
      <c r="D16" s="17">
        <v>0.08</v>
      </c>
      <c r="E16" s="18">
        <v>1676.71</v>
      </c>
      <c r="F16" s="19">
        <v>1676.71</v>
      </c>
      <c r="G16" s="20">
        <v>45027.0</v>
      </c>
      <c r="H16" s="20">
        <v>45023.0</v>
      </c>
      <c r="I16" s="20">
        <v>45175.0</v>
      </c>
      <c r="J16" s="21" t="s">
        <v>34</v>
      </c>
      <c r="L16" s="18">
        <v>1994.52</v>
      </c>
      <c r="M16" s="16">
        <v>1994.52</v>
      </c>
      <c r="N16" s="20">
        <v>45181.0</v>
      </c>
      <c r="O16" s="20">
        <v>45176.0</v>
      </c>
      <c r="P16" s="20">
        <v>45357.0</v>
      </c>
      <c r="Q16" s="15" t="s">
        <v>34</v>
      </c>
      <c r="R16" s="22"/>
      <c r="S16" s="23"/>
      <c r="T16" s="23"/>
      <c r="U16" s="24">
        <f t="shared" si="1"/>
        <v>2016.438356</v>
      </c>
      <c r="V16" s="25">
        <f t="shared" si="2"/>
        <v>2016.438356</v>
      </c>
      <c r="W16" s="26">
        <v>45371.0</v>
      </c>
      <c r="X16" s="27">
        <v>45358.0</v>
      </c>
      <c r="Y16" s="26">
        <v>45541.0</v>
      </c>
      <c r="Z16" s="15" t="s">
        <v>34</v>
      </c>
      <c r="AA16" s="85"/>
      <c r="AC16" s="24">
        <f t="shared" si="3"/>
        <v>1983.561644</v>
      </c>
      <c r="AD16" s="25">
        <f t="shared" si="4"/>
        <v>1983.561644</v>
      </c>
      <c r="AE16" s="26">
        <v>45542.0</v>
      </c>
      <c r="AF16" s="26">
        <v>45542.0</v>
      </c>
      <c r="AG16" s="26">
        <v>45722.0</v>
      </c>
      <c r="AH16" s="15" t="s">
        <v>34</v>
      </c>
      <c r="AI16" s="85"/>
      <c r="AK16" s="24">
        <f t="shared" si="5"/>
        <v>50000</v>
      </c>
      <c r="AL16" s="86">
        <v>45729.0</v>
      </c>
      <c r="AM16" s="131" t="s">
        <v>34</v>
      </c>
      <c r="AN16" s="132"/>
      <c r="AO16" s="133"/>
      <c r="AP16" s="134">
        <v>29997.0</v>
      </c>
      <c r="AQ16" s="135" t="s">
        <v>39</v>
      </c>
      <c r="AR16" s="135" t="s">
        <v>84</v>
      </c>
      <c r="AS16" s="136"/>
      <c r="AT16" s="135" t="s">
        <v>41</v>
      </c>
      <c r="AU16" s="135">
        <v>4.83070629669E11</v>
      </c>
      <c r="AV16" s="135">
        <v>2.1000322E7</v>
      </c>
      <c r="AW16" s="137" t="s">
        <v>85</v>
      </c>
    </row>
    <row r="17" ht="79.5" customHeight="1">
      <c r="A17" s="20">
        <v>45023.0</v>
      </c>
      <c r="B17" s="15" t="s">
        <v>86</v>
      </c>
      <c r="C17" s="16">
        <v>50000.0</v>
      </c>
      <c r="D17" s="17">
        <v>0.1025</v>
      </c>
      <c r="E17" s="18">
        <v>2148.29</v>
      </c>
      <c r="F17" s="19">
        <v>2148.29</v>
      </c>
      <c r="G17" s="20">
        <v>45027.0</v>
      </c>
      <c r="H17" s="20">
        <v>45023.0</v>
      </c>
      <c r="I17" s="20">
        <v>45175.0</v>
      </c>
      <c r="J17" s="21" t="s">
        <v>34</v>
      </c>
      <c r="K17" s="138"/>
      <c r="L17" s="18">
        <v>2555.48</v>
      </c>
      <c r="M17" s="16">
        <v>2555.48</v>
      </c>
      <c r="N17" s="20">
        <v>45181.0</v>
      </c>
      <c r="O17" s="20">
        <v>45176.0</v>
      </c>
      <c r="P17" s="20">
        <v>45357.0</v>
      </c>
      <c r="Q17" s="15" t="s">
        <v>34</v>
      </c>
      <c r="R17" s="139" t="s">
        <v>87</v>
      </c>
      <c r="S17" s="140" t="s">
        <v>88</v>
      </c>
      <c r="T17" s="141"/>
      <c r="U17" s="24"/>
      <c r="V17" s="25" t="str">
        <f t="shared" si="2"/>
        <v/>
      </c>
      <c r="W17" s="26"/>
      <c r="X17" s="27"/>
      <c r="Y17" s="26"/>
      <c r="Z17" s="15"/>
      <c r="AA17" s="85"/>
      <c r="AC17" s="24"/>
      <c r="AD17" s="25"/>
      <c r="AE17" s="26"/>
      <c r="AF17" s="26"/>
      <c r="AG17" s="26"/>
      <c r="AI17" s="85"/>
      <c r="AK17" s="30"/>
      <c r="AL17" s="31"/>
      <c r="AM17" s="142"/>
      <c r="AN17" s="32"/>
      <c r="AO17" s="31"/>
      <c r="AP17" s="33" t="s">
        <v>89</v>
      </c>
      <c r="AQ17" s="34" t="s">
        <v>90</v>
      </c>
      <c r="AR17" s="35"/>
      <c r="AS17" s="143" t="s">
        <v>91</v>
      </c>
      <c r="AT17" s="34" t="s">
        <v>41</v>
      </c>
      <c r="AU17" s="35">
        <v>8.85056686E8</v>
      </c>
      <c r="AV17" s="35">
        <v>2.1000021E7</v>
      </c>
      <c r="AW17" s="36" t="s">
        <v>92</v>
      </c>
    </row>
    <row r="18" ht="35.25" customHeight="1">
      <c r="A18" s="37">
        <v>45278.0</v>
      </c>
      <c r="B18" s="144" t="s">
        <v>33</v>
      </c>
      <c r="C18" s="39">
        <v>20000.0</v>
      </c>
      <c r="D18" s="40">
        <v>0.0825</v>
      </c>
      <c r="E18" s="145"/>
      <c r="F18" s="146"/>
      <c r="G18" s="52"/>
      <c r="H18" s="52"/>
      <c r="I18" s="52"/>
      <c r="J18" s="147"/>
      <c r="K18" s="147"/>
      <c r="L18" s="148">
        <f t="shared" ref="L18:L20" si="6">(C18*D18)*((P18-O18+1)/365)</f>
        <v>357.1232877</v>
      </c>
      <c r="M18" s="149">
        <f>L18</f>
        <v>357.1232877</v>
      </c>
      <c r="N18" s="37">
        <v>45279.0</v>
      </c>
      <c r="O18" s="37">
        <v>45279.0</v>
      </c>
      <c r="P18" s="37">
        <v>45357.0</v>
      </c>
      <c r="Q18" s="44" t="s">
        <v>34</v>
      </c>
      <c r="R18" s="150" t="s">
        <v>93</v>
      </c>
      <c r="S18" s="150"/>
      <c r="T18" s="150"/>
      <c r="U18" s="47">
        <f t="shared" ref="U18:U20" si="7">((C18*D18)*((Y18-X18+1)/365))</f>
        <v>831.7808219</v>
      </c>
      <c r="V18" s="48">
        <f t="shared" si="2"/>
        <v>831.7808219</v>
      </c>
      <c r="W18" s="49">
        <v>45371.0</v>
      </c>
      <c r="X18" s="50">
        <v>45358.0</v>
      </c>
      <c r="Y18" s="49">
        <v>45541.0</v>
      </c>
      <c r="Z18" s="44" t="s">
        <v>34</v>
      </c>
      <c r="AA18" s="51" t="s">
        <v>35</v>
      </c>
      <c r="AB18" s="52"/>
      <c r="AC18" s="47">
        <f t="shared" ref="AC18:AC20" si="8">(C18*D18)*((AG18-AF18+1)/365)</f>
        <v>818.2191781</v>
      </c>
      <c r="AD18" s="48">
        <f>AC18</f>
        <v>818.2191781</v>
      </c>
      <c r="AE18" s="49">
        <v>45542.0</v>
      </c>
      <c r="AF18" s="49">
        <v>45542.0</v>
      </c>
      <c r="AG18" s="49">
        <v>45722.0</v>
      </c>
      <c r="AH18" s="53" t="s">
        <v>34</v>
      </c>
      <c r="AI18" s="51" t="s">
        <v>36</v>
      </c>
      <c r="AJ18" s="52"/>
      <c r="AK18" s="47">
        <f t="shared" ref="AK18:AK20" si="9">C18</f>
        <v>20000</v>
      </c>
      <c r="AL18" s="54">
        <v>45729.0</v>
      </c>
      <c r="AM18" s="55" t="s">
        <v>37</v>
      </c>
      <c r="AN18" s="56" t="s">
        <v>38</v>
      </c>
      <c r="AO18" s="57"/>
      <c r="AP18" s="58">
        <v>23419.0</v>
      </c>
      <c r="AQ18" s="59" t="s">
        <v>39</v>
      </c>
      <c r="AR18" s="59" t="s">
        <v>40</v>
      </c>
      <c r="AS18" s="60"/>
      <c r="AT18" s="59" t="s">
        <v>41</v>
      </c>
      <c r="AU18" s="59">
        <v>6.795033275E9</v>
      </c>
      <c r="AV18" s="59">
        <v>2.1000089E7</v>
      </c>
      <c r="AW18" s="61" t="s">
        <v>42</v>
      </c>
      <c r="AX18" s="52"/>
      <c r="AY18" s="52"/>
    </row>
    <row r="19" ht="15.75" customHeight="1">
      <c r="A19" s="151">
        <v>45279.0</v>
      </c>
      <c r="B19" s="152" t="s">
        <v>94</v>
      </c>
      <c r="C19" s="153">
        <v>20000.0</v>
      </c>
      <c r="D19" s="154">
        <v>0.0825</v>
      </c>
      <c r="E19" s="155"/>
      <c r="F19" s="156"/>
      <c r="G19" s="157"/>
      <c r="H19" s="157"/>
      <c r="I19" s="157"/>
      <c r="J19" s="158"/>
      <c r="K19" s="157"/>
      <c r="L19" s="159">
        <f t="shared" si="6"/>
        <v>357.1232877</v>
      </c>
      <c r="M19" s="160">
        <f>L19*0.9</f>
        <v>321.4109589</v>
      </c>
      <c r="N19" s="151">
        <v>45282.0</v>
      </c>
      <c r="O19" s="151">
        <v>45279.0</v>
      </c>
      <c r="P19" s="151">
        <v>45357.0</v>
      </c>
      <c r="Q19" s="161" t="s">
        <v>34</v>
      </c>
      <c r="R19" s="162" t="s">
        <v>95</v>
      </c>
      <c r="S19" s="162"/>
      <c r="T19" s="162"/>
      <c r="U19" s="163">
        <f t="shared" si="7"/>
        <v>831.7808219</v>
      </c>
      <c r="V19" s="164">
        <f>U19*0.9</f>
        <v>748.6027397</v>
      </c>
      <c r="W19" s="165">
        <v>45371.0</v>
      </c>
      <c r="X19" s="166">
        <v>45358.0</v>
      </c>
      <c r="Y19" s="165">
        <v>45541.0</v>
      </c>
      <c r="Z19" s="161" t="s">
        <v>34</v>
      </c>
      <c r="AA19" s="158"/>
      <c r="AB19" s="157"/>
      <c r="AC19" s="163">
        <f t="shared" si="8"/>
        <v>818.2191781</v>
      </c>
      <c r="AD19" s="164">
        <f>AC19*0.9</f>
        <v>736.3972603</v>
      </c>
      <c r="AE19" s="165">
        <v>45542.0</v>
      </c>
      <c r="AF19" s="165">
        <v>45542.0</v>
      </c>
      <c r="AG19" s="165">
        <v>45722.0</v>
      </c>
      <c r="AH19" s="15" t="s">
        <v>34</v>
      </c>
      <c r="AI19" s="158"/>
      <c r="AJ19" s="157"/>
      <c r="AK19" s="167">
        <f t="shared" si="9"/>
        <v>20000</v>
      </c>
      <c r="AL19" s="168">
        <v>45729.0</v>
      </c>
      <c r="AM19" s="169" t="s">
        <v>34</v>
      </c>
      <c r="AN19" s="170"/>
      <c r="AO19" s="171"/>
      <c r="AP19" s="172">
        <v>28410.0</v>
      </c>
      <c r="AQ19" s="173" t="s">
        <v>96</v>
      </c>
      <c r="AR19" s="173" t="s">
        <v>89</v>
      </c>
      <c r="AS19" s="152"/>
      <c r="AT19" s="174" t="s">
        <v>41</v>
      </c>
      <c r="AU19" s="152">
        <v>4.83092851606E11</v>
      </c>
      <c r="AV19" s="152">
        <v>2.1000322E7</v>
      </c>
      <c r="AW19" s="175" t="s">
        <v>97</v>
      </c>
      <c r="AX19" s="157"/>
      <c r="AY19" s="157"/>
    </row>
    <row r="20" ht="15.75" customHeight="1">
      <c r="A20" s="20">
        <v>45282.0</v>
      </c>
      <c r="B20" s="176" t="s">
        <v>98</v>
      </c>
      <c r="C20" s="16">
        <v>10000.0</v>
      </c>
      <c r="D20" s="17">
        <v>0.0825</v>
      </c>
      <c r="E20" s="177"/>
      <c r="F20" s="178"/>
      <c r="J20" s="138"/>
      <c r="L20" s="179">
        <f t="shared" si="6"/>
        <v>171.7808219</v>
      </c>
      <c r="M20" s="180">
        <f>L20</f>
        <v>171.7808219</v>
      </c>
      <c r="N20" s="20">
        <v>45282.0</v>
      </c>
      <c r="O20" s="20">
        <v>45282.0</v>
      </c>
      <c r="P20" s="20">
        <v>45357.0</v>
      </c>
      <c r="Q20" s="15" t="s">
        <v>34</v>
      </c>
      <c r="R20" s="181" t="s">
        <v>99</v>
      </c>
      <c r="S20" s="182"/>
      <c r="T20" s="182"/>
      <c r="U20" s="24">
        <f t="shared" si="7"/>
        <v>415.890411</v>
      </c>
      <c r="V20" s="25">
        <f>U20</f>
        <v>415.890411</v>
      </c>
      <c r="W20" s="26">
        <v>45371.0</v>
      </c>
      <c r="X20" s="27">
        <v>45358.0</v>
      </c>
      <c r="Y20" s="26">
        <v>45541.0</v>
      </c>
      <c r="Z20" s="15" t="s">
        <v>34</v>
      </c>
      <c r="AA20" s="85"/>
      <c r="AC20" s="24">
        <f t="shared" si="8"/>
        <v>409.109589</v>
      </c>
      <c r="AD20" s="25">
        <f>AC20</f>
        <v>409.109589</v>
      </c>
      <c r="AE20" s="26">
        <v>45542.0</v>
      </c>
      <c r="AF20" s="26">
        <v>45542.0</v>
      </c>
      <c r="AG20" s="26">
        <v>45722.0</v>
      </c>
      <c r="AH20" s="15" t="s">
        <v>34</v>
      </c>
      <c r="AI20" s="85"/>
      <c r="AK20" s="24">
        <f t="shared" si="9"/>
        <v>10000</v>
      </c>
      <c r="AL20" s="86">
        <v>45729.0</v>
      </c>
      <c r="AM20" s="87" t="s">
        <v>34</v>
      </c>
      <c r="AN20" s="32"/>
      <c r="AO20" s="31"/>
      <c r="AP20" s="33">
        <v>23778.0</v>
      </c>
      <c r="AQ20" s="34" t="s">
        <v>39</v>
      </c>
      <c r="AR20" s="176" t="s">
        <v>100</v>
      </c>
      <c r="AS20" s="176"/>
      <c r="AT20" s="34" t="s">
        <v>41</v>
      </c>
      <c r="AU20" s="176">
        <v>1.010005817957E12</v>
      </c>
      <c r="AV20" s="176">
        <v>6.3107513E7</v>
      </c>
      <c r="AW20" s="183" t="s">
        <v>101</v>
      </c>
    </row>
    <row r="21" ht="11.25" customHeight="1">
      <c r="A21" s="14"/>
      <c r="B21" s="15"/>
      <c r="C21" s="16"/>
      <c r="D21" s="17"/>
      <c r="E21" s="18"/>
      <c r="F21" s="19"/>
      <c r="G21" s="20"/>
      <c r="H21" s="20"/>
      <c r="I21" s="20"/>
      <c r="J21" s="21"/>
      <c r="K21" s="15"/>
      <c r="L21" s="18"/>
      <c r="M21" s="16"/>
      <c r="N21" s="20"/>
      <c r="O21" s="20"/>
      <c r="P21" s="20"/>
      <c r="Q21" s="15"/>
      <c r="R21" s="22"/>
      <c r="S21" s="23"/>
      <c r="T21" s="23"/>
      <c r="U21" s="24"/>
      <c r="V21" s="25"/>
      <c r="W21" s="26"/>
      <c r="X21" s="27"/>
      <c r="Y21" s="26"/>
      <c r="Z21" s="15"/>
      <c r="AA21" s="28"/>
      <c r="AC21" s="24"/>
      <c r="AD21" s="25"/>
      <c r="AE21" s="26"/>
      <c r="AF21" s="26"/>
      <c r="AG21" s="26"/>
      <c r="AH21" s="29"/>
      <c r="AI21" s="28"/>
      <c r="AK21" s="30"/>
      <c r="AL21" s="31"/>
      <c r="AM21" s="31"/>
      <c r="AN21" s="32"/>
      <c r="AO21" s="31"/>
      <c r="AP21" s="33"/>
      <c r="AQ21" s="34"/>
      <c r="AR21" s="34"/>
      <c r="AS21" s="35"/>
      <c r="AT21" s="34"/>
      <c r="AU21" s="34"/>
      <c r="AV21" s="34"/>
      <c r="AW21" s="36"/>
    </row>
    <row r="22" ht="18.75" customHeight="1">
      <c r="A22" s="14" t="s">
        <v>102</v>
      </c>
      <c r="B22" s="15"/>
      <c r="C22" s="16"/>
      <c r="D22" s="17"/>
      <c r="E22" s="18"/>
      <c r="F22" s="19"/>
      <c r="G22" s="20"/>
      <c r="H22" s="20"/>
      <c r="I22" s="20"/>
      <c r="J22" s="21"/>
      <c r="K22" s="15"/>
      <c r="L22" s="18"/>
      <c r="M22" s="16"/>
      <c r="N22" s="20"/>
      <c r="O22" s="20"/>
      <c r="P22" s="20"/>
      <c r="Q22" s="15"/>
      <c r="R22" s="22"/>
      <c r="S22" s="23"/>
      <c r="T22" s="23"/>
      <c r="U22" s="24"/>
      <c r="V22" s="25"/>
      <c r="W22" s="26"/>
      <c r="X22" s="27"/>
      <c r="Y22" s="26"/>
      <c r="Z22" s="15"/>
      <c r="AA22" s="28"/>
      <c r="AC22" s="24"/>
      <c r="AD22" s="25"/>
      <c r="AE22" s="26"/>
      <c r="AF22" s="26"/>
      <c r="AG22" s="26"/>
      <c r="AH22" s="29"/>
      <c r="AI22" s="28"/>
      <c r="AK22" s="30"/>
      <c r="AL22" s="31"/>
      <c r="AM22" s="31"/>
      <c r="AN22" s="32"/>
      <c r="AO22" s="31"/>
      <c r="AP22" s="33"/>
      <c r="AQ22" s="34"/>
      <c r="AR22" s="34"/>
      <c r="AS22" s="35"/>
      <c r="AT22" s="34"/>
      <c r="AU22" s="34"/>
      <c r="AV22" s="34"/>
      <c r="AW22" s="36"/>
    </row>
    <row r="23" ht="32.25" customHeight="1">
      <c r="A23" s="73">
        <v>45610.0</v>
      </c>
      <c r="B23" s="184" t="s">
        <v>33</v>
      </c>
      <c r="C23" s="185">
        <v>350000.0</v>
      </c>
      <c r="D23" s="65">
        <v>0.0825</v>
      </c>
      <c r="E23" s="186"/>
      <c r="F23" s="76"/>
      <c r="G23" s="76"/>
      <c r="H23" s="76"/>
      <c r="I23" s="76"/>
      <c r="J23" s="187"/>
      <c r="K23" s="76"/>
      <c r="L23" s="186"/>
      <c r="M23" s="76"/>
      <c r="N23" s="76"/>
      <c r="O23" s="76"/>
      <c r="P23" s="76"/>
      <c r="Q23" s="76"/>
      <c r="R23" s="188"/>
      <c r="S23" s="189"/>
      <c r="T23" s="189"/>
      <c r="U23" s="186"/>
      <c r="V23" s="76"/>
      <c r="W23" s="76"/>
      <c r="X23" s="76"/>
      <c r="Y23" s="76"/>
      <c r="Z23" s="76"/>
      <c r="AA23" s="75"/>
      <c r="AB23" s="76"/>
      <c r="AC23" s="71">
        <f>(C23*D23)*((AG23-AF23+1)/365)</f>
        <v>8860.273973</v>
      </c>
      <c r="AD23" s="72">
        <f>AC23</f>
        <v>8860.273973</v>
      </c>
      <c r="AE23" s="73">
        <v>45611.0</v>
      </c>
      <c r="AF23" s="73">
        <v>45611.0</v>
      </c>
      <c r="AG23" s="73">
        <v>45722.0</v>
      </c>
      <c r="AH23" s="190" t="s">
        <v>34</v>
      </c>
      <c r="AI23" s="77" t="s">
        <v>103</v>
      </c>
      <c r="AJ23" s="76"/>
      <c r="AK23" s="71">
        <f>C23</f>
        <v>350000</v>
      </c>
      <c r="AL23" s="73">
        <v>45729.0</v>
      </c>
      <c r="AM23" s="184" t="s">
        <v>37</v>
      </c>
      <c r="AN23" s="191" t="s">
        <v>38</v>
      </c>
      <c r="AO23" s="76"/>
      <c r="AP23" s="192">
        <v>23419.0</v>
      </c>
      <c r="AQ23" s="82" t="s">
        <v>39</v>
      </c>
      <c r="AR23" s="193" t="s">
        <v>40</v>
      </c>
      <c r="AS23" s="76"/>
      <c r="AT23" s="193" t="s">
        <v>41</v>
      </c>
      <c r="AU23" s="193">
        <v>6.795033275E9</v>
      </c>
      <c r="AV23" s="194">
        <v>2.1000089E7</v>
      </c>
      <c r="AW23" s="195" t="s">
        <v>42</v>
      </c>
      <c r="AX23" s="76"/>
      <c r="AY23" s="76"/>
    </row>
    <row r="24" ht="15.75" customHeight="1">
      <c r="J24" s="138"/>
      <c r="R24" s="196"/>
      <c r="S24" s="182"/>
      <c r="T24" s="182"/>
      <c r="AA24" s="85"/>
      <c r="AE24" s="197"/>
      <c r="AI24" s="85"/>
      <c r="AN24" s="85"/>
    </row>
    <row r="25" ht="15.75" customHeight="1">
      <c r="J25" s="138"/>
      <c r="R25" s="196"/>
      <c r="S25" s="182"/>
      <c r="T25" s="182"/>
      <c r="AA25" s="85"/>
      <c r="AE25" s="197"/>
      <c r="AI25" s="85"/>
      <c r="AN25" s="85"/>
    </row>
    <row r="26" ht="15.75" customHeight="1">
      <c r="A26" s="198"/>
      <c r="B26" s="198"/>
      <c r="C26" s="199">
        <f>sum(C3:C20)-C17</f>
        <v>1600000</v>
      </c>
      <c r="D26" s="198"/>
      <c r="E26" s="199">
        <f t="shared" ref="E26:F26" si="10">sum(E3:E23)</f>
        <v>62712.69</v>
      </c>
      <c r="F26" s="199">
        <f t="shared" si="10"/>
        <v>62712.69</v>
      </c>
      <c r="G26" s="198"/>
      <c r="H26" s="198"/>
      <c r="I26" s="198"/>
      <c r="J26" s="200"/>
      <c r="K26" s="198"/>
      <c r="L26" s="199">
        <f t="shared" ref="L26:M26" si="11">sum(L3:L23)</f>
        <v>66455.8874</v>
      </c>
      <c r="M26" s="199">
        <f t="shared" si="11"/>
        <v>66420.17507</v>
      </c>
      <c r="N26" s="198"/>
      <c r="O26" s="198"/>
      <c r="P26" s="198"/>
      <c r="Q26" s="198"/>
      <c r="R26" s="201"/>
      <c r="S26" s="202"/>
      <c r="T26" s="202"/>
      <c r="U26" s="199">
        <f t="shared" ref="U26:V26" si="12">sum(U3:U23)</f>
        <v>65786.30137</v>
      </c>
      <c r="V26" s="199">
        <f t="shared" si="12"/>
        <v>65703.12329</v>
      </c>
      <c r="W26" s="198"/>
      <c r="X26" s="198"/>
      <c r="Y26" s="198"/>
      <c r="Z26" s="198"/>
      <c r="AA26" s="203"/>
      <c r="AB26" s="198"/>
      <c r="AC26" s="199">
        <f t="shared" ref="AC26:AD26" si="13">sum(AC3:AC23)</f>
        <v>73573.9726</v>
      </c>
      <c r="AD26" s="199">
        <f t="shared" si="13"/>
        <v>73492.15068</v>
      </c>
      <c r="AE26" s="204"/>
      <c r="AF26" s="198"/>
      <c r="AG26" s="198"/>
      <c r="AH26" s="198"/>
      <c r="AI26" s="203"/>
      <c r="AJ26" s="198"/>
      <c r="AK26" s="199">
        <f>sum(AK3:AK23)</f>
        <v>1941218.83</v>
      </c>
      <c r="AL26" s="198"/>
      <c r="AM26" s="198"/>
      <c r="AN26" s="203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</row>
    <row r="27" ht="15.75" customHeight="1">
      <c r="J27" s="138"/>
      <c r="R27" s="196"/>
      <c r="S27" s="182"/>
      <c r="T27" s="182"/>
      <c r="AA27" s="85"/>
      <c r="AE27" s="197"/>
      <c r="AI27" s="85"/>
      <c r="AN27" s="85"/>
    </row>
    <row r="28" ht="15.75" customHeight="1">
      <c r="A28" s="205"/>
      <c r="B28" s="100"/>
      <c r="C28" s="206"/>
      <c r="D28" s="100"/>
      <c r="E28" s="206"/>
      <c r="F28" s="206"/>
      <c r="G28" s="100"/>
      <c r="H28" s="100"/>
      <c r="I28" s="100"/>
      <c r="J28" s="100"/>
      <c r="K28" s="16"/>
      <c r="L28" s="100"/>
      <c r="M28" s="100"/>
      <c r="N28" s="100"/>
      <c r="O28" s="100"/>
      <c r="P28" s="100"/>
      <c r="Q28" s="100"/>
      <c r="R28" s="104"/>
      <c r="S28" s="181"/>
      <c r="T28" s="181"/>
      <c r="U28" s="100"/>
      <c r="V28" s="100"/>
      <c r="W28" s="100"/>
      <c r="X28" s="100"/>
      <c r="Y28" s="100"/>
      <c r="Z28" s="100"/>
      <c r="AA28" s="207"/>
      <c r="AB28" s="100"/>
      <c r="AC28" s="100"/>
      <c r="AD28" s="100"/>
      <c r="AE28" s="35"/>
      <c r="AF28" s="100"/>
      <c r="AG28" s="100"/>
      <c r="AH28" s="100"/>
      <c r="AI28" s="207"/>
      <c r="AJ28" s="100"/>
      <c r="AK28" s="100"/>
      <c r="AL28" s="100"/>
      <c r="AM28" s="100"/>
      <c r="AN28" s="207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</row>
    <row r="29" ht="15.75" customHeight="1">
      <c r="A29" s="205"/>
      <c r="B29" s="100"/>
      <c r="C29" s="206"/>
      <c r="D29" s="100"/>
      <c r="E29" s="206"/>
      <c r="F29" s="20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4"/>
      <c r="S29" s="181"/>
      <c r="T29" s="181"/>
      <c r="U29" s="100"/>
      <c r="V29" s="100"/>
      <c r="W29" s="100"/>
      <c r="X29" s="100"/>
      <c r="Y29" s="100"/>
      <c r="Z29" s="100"/>
      <c r="AA29" s="207"/>
      <c r="AB29" s="100"/>
      <c r="AC29" s="100"/>
      <c r="AD29" s="100"/>
      <c r="AE29" s="35"/>
      <c r="AF29" s="100"/>
      <c r="AG29" s="100"/>
      <c r="AH29" s="100"/>
      <c r="AI29" s="208"/>
      <c r="AJ29" s="100"/>
      <c r="AK29" s="100"/>
      <c r="AL29" s="100"/>
      <c r="AM29" s="100"/>
      <c r="AN29" s="207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</row>
    <row r="30" ht="15.75" customHeight="1">
      <c r="A30" s="209"/>
      <c r="B30" s="100"/>
      <c r="C30" s="100"/>
      <c r="D30" s="100"/>
      <c r="E30" s="206"/>
      <c r="F30" s="20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4"/>
      <c r="S30" s="210"/>
      <c r="T30" s="210"/>
      <c r="U30" s="100"/>
      <c r="V30" s="100"/>
      <c r="W30" s="100"/>
      <c r="X30" s="100"/>
      <c r="Y30" s="100"/>
      <c r="Z30" s="100"/>
      <c r="AA30" s="207"/>
      <c r="AB30" s="100"/>
      <c r="AC30" s="100"/>
      <c r="AD30" s="100"/>
      <c r="AE30" s="35"/>
      <c r="AF30" s="100"/>
      <c r="AG30" s="100"/>
      <c r="AH30" s="100"/>
      <c r="AI30" s="208"/>
      <c r="AJ30" s="100"/>
      <c r="AK30" s="100"/>
      <c r="AL30" s="100"/>
      <c r="AM30" s="100"/>
      <c r="AN30" s="207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</row>
    <row r="31" ht="15.75" customHeight="1">
      <c r="A31" s="20"/>
      <c r="B31" s="15"/>
      <c r="C31" s="211"/>
      <c r="D31" s="100"/>
      <c r="E31" s="206"/>
      <c r="F31" s="20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4"/>
      <c r="S31" s="181"/>
      <c r="T31" s="181"/>
      <c r="U31" s="100"/>
      <c r="V31" s="100"/>
      <c r="W31" s="100"/>
      <c r="X31" s="100"/>
      <c r="Y31" s="100"/>
      <c r="Z31" s="100"/>
      <c r="AA31" s="207"/>
      <c r="AB31" s="100"/>
      <c r="AC31" s="100"/>
      <c r="AD31" s="100"/>
      <c r="AE31" s="35"/>
      <c r="AF31" s="100"/>
      <c r="AG31" s="100"/>
      <c r="AH31" s="100"/>
      <c r="AI31" s="207"/>
      <c r="AJ31" s="100"/>
      <c r="AK31" s="100"/>
      <c r="AL31" s="100"/>
      <c r="AM31" s="100"/>
      <c r="AN31" s="207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ht="15.75" customHeight="1">
      <c r="J32" s="138"/>
      <c r="R32" s="196"/>
      <c r="S32" s="212"/>
      <c r="T32" s="212"/>
      <c r="AA32" s="85"/>
      <c r="AE32" s="197"/>
      <c r="AI32" s="85"/>
      <c r="AN32" s="85"/>
    </row>
    <row r="33" ht="15.75" customHeight="1">
      <c r="A33" s="209"/>
      <c r="B33" s="100"/>
      <c r="C33" s="206"/>
      <c r="D33" s="100"/>
      <c r="E33" s="206"/>
      <c r="F33" s="20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4"/>
      <c r="S33" s="213"/>
      <c r="T33" s="213"/>
      <c r="U33" s="100"/>
      <c r="V33" s="100"/>
      <c r="W33" s="100"/>
      <c r="X33" s="100"/>
      <c r="Y33" s="100"/>
      <c r="Z33" s="100"/>
      <c r="AA33" s="207"/>
      <c r="AB33" s="100"/>
      <c r="AC33" s="100"/>
      <c r="AD33" s="100"/>
      <c r="AE33" s="35"/>
      <c r="AF33" s="100"/>
      <c r="AG33" s="100"/>
      <c r="AH33" s="100"/>
      <c r="AI33" s="207"/>
      <c r="AJ33" s="100"/>
      <c r="AK33" s="100"/>
      <c r="AL33" s="100"/>
      <c r="AM33" s="100"/>
      <c r="AN33" s="207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</row>
    <row r="34" ht="15.75" customHeight="1">
      <c r="A34" s="20"/>
      <c r="B34" s="176"/>
      <c r="C34" s="214" t="s">
        <v>104</v>
      </c>
      <c r="J34" s="138"/>
      <c r="R34" s="196"/>
      <c r="S34" s="182"/>
      <c r="T34" s="182"/>
      <c r="AA34" s="85"/>
      <c r="AE34" s="197"/>
      <c r="AI34" s="85"/>
      <c r="AN34" s="85"/>
    </row>
    <row r="35" ht="15.75" customHeight="1">
      <c r="A35" s="20"/>
      <c r="B35" s="176"/>
      <c r="C35" s="214" t="s">
        <v>105</v>
      </c>
      <c r="J35" s="138"/>
      <c r="R35" s="196"/>
      <c r="S35" s="182"/>
      <c r="T35" s="182"/>
      <c r="AA35" s="85"/>
      <c r="AE35" s="197"/>
      <c r="AI35" s="85"/>
      <c r="AN35" s="85"/>
    </row>
    <row r="36" ht="15.75" customHeight="1">
      <c r="A36" s="20"/>
      <c r="B36" s="176"/>
      <c r="C36" s="211"/>
      <c r="J36" s="138"/>
      <c r="R36" s="196"/>
      <c r="S36" s="182"/>
      <c r="T36" s="182"/>
      <c r="AA36" s="85"/>
      <c r="AE36" s="197"/>
      <c r="AI36" s="85"/>
      <c r="AN36" s="85"/>
    </row>
    <row r="37" ht="15.75" customHeight="1">
      <c r="J37" s="138"/>
      <c r="R37" s="196"/>
      <c r="S37" s="182"/>
      <c r="T37" s="182"/>
      <c r="AA37" s="85"/>
      <c r="AE37" s="197"/>
      <c r="AI37" s="85"/>
      <c r="AN37" s="85"/>
    </row>
    <row r="38" ht="15.75" customHeight="1">
      <c r="J38" s="138"/>
      <c r="R38" s="196"/>
      <c r="S38" s="182"/>
      <c r="T38" s="182"/>
      <c r="AA38" s="85"/>
      <c r="AE38" s="197"/>
      <c r="AI38" s="85"/>
      <c r="AN38" s="85"/>
    </row>
    <row r="39" ht="15.75" customHeight="1">
      <c r="J39" s="138"/>
      <c r="R39" s="196"/>
      <c r="S39" s="182"/>
      <c r="T39" s="182"/>
      <c r="AA39" s="85"/>
      <c r="AE39" s="197"/>
      <c r="AI39" s="85"/>
      <c r="AN39" s="85"/>
    </row>
    <row r="40" ht="15.75" customHeight="1">
      <c r="J40" s="138"/>
      <c r="R40" s="196"/>
      <c r="S40" s="182"/>
      <c r="T40" s="182"/>
      <c r="AA40" s="85"/>
      <c r="AE40" s="197"/>
      <c r="AI40" s="85"/>
      <c r="AN40" s="85"/>
    </row>
    <row r="41" ht="15.75" customHeight="1">
      <c r="J41" s="138"/>
      <c r="R41" s="196"/>
      <c r="S41" s="182"/>
      <c r="T41" s="182"/>
      <c r="AA41" s="85"/>
      <c r="AE41" s="197"/>
      <c r="AI41" s="85"/>
      <c r="AN41" s="85"/>
    </row>
    <row r="42" ht="15.75" customHeight="1">
      <c r="J42" s="138"/>
      <c r="R42" s="196"/>
      <c r="S42" s="182"/>
      <c r="T42" s="182"/>
      <c r="AA42" s="85"/>
      <c r="AE42" s="197"/>
      <c r="AI42" s="85"/>
      <c r="AN42" s="85"/>
    </row>
    <row r="43" ht="15.75" customHeight="1">
      <c r="J43" s="138"/>
      <c r="R43" s="196"/>
      <c r="S43" s="182"/>
      <c r="T43" s="182"/>
      <c r="AA43" s="85"/>
      <c r="AE43" s="197"/>
      <c r="AI43" s="85"/>
      <c r="AN43" s="85"/>
    </row>
    <row r="44" ht="15.75" customHeight="1">
      <c r="J44" s="138"/>
      <c r="R44" s="196"/>
      <c r="S44" s="182"/>
      <c r="T44" s="182"/>
      <c r="AA44" s="85"/>
      <c r="AE44" s="197"/>
      <c r="AI44" s="85"/>
      <c r="AN44" s="85"/>
    </row>
    <row r="45" ht="15.75" customHeight="1">
      <c r="J45" s="138"/>
      <c r="R45" s="196"/>
      <c r="S45" s="182"/>
      <c r="T45" s="182"/>
      <c r="AA45" s="85"/>
      <c r="AE45" s="197"/>
      <c r="AI45" s="85"/>
      <c r="AN45" s="85"/>
    </row>
    <row r="46" ht="15.75" customHeight="1">
      <c r="J46" s="138"/>
      <c r="R46" s="196"/>
      <c r="S46" s="182"/>
      <c r="T46" s="182"/>
      <c r="AA46" s="85"/>
      <c r="AE46" s="197"/>
      <c r="AI46" s="85"/>
      <c r="AN46" s="85"/>
    </row>
    <row r="47" ht="15.75" customHeight="1">
      <c r="J47" s="138"/>
      <c r="R47" s="196"/>
      <c r="S47" s="182"/>
      <c r="T47" s="182"/>
      <c r="AA47" s="85"/>
      <c r="AE47" s="197"/>
      <c r="AI47" s="85"/>
      <c r="AN47" s="85"/>
    </row>
    <row r="48" ht="15.75" customHeight="1">
      <c r="J48" s="138"/>
      <c r="R48" s="196"/>
      <c r="S48" s="182"/>
      <c r="T48" s="182"/>
      <c r="AA48" s="85"/>
      <c r="AE48" s="197"/>
      <c r="AI48" s="85"/>
      <c r="AN48" s="85"/>
    </row>
    <row r="49" ht="15.75" customHeight="1">
      <c r="J49" s="138"/>
      <c r="R49" s="196"/>
      <c r="S49" s="182"/>
      <c r="T49" s="182"/>
      <c r="AA49" s="85"/>
      <c r="AE49" s="197"/>
      <c r="AI49" s="85"/>
      <c r="AN49" s="85"/>
    </row>
    <row r="50" ht="15.75" customHeight="1">
      <c r="J50" s="138"/>
      <c r="R50" s="196"/>
      <c r="S50" s="182"/>
      <c r="T50" s="182"/>
      <c r="AA50" s="85"/>
      <c r="AE50" s="197"/>
      <c r="AI50" s="85"/>
      <c r="AN50" s="85"/>
    </row>
    <row r="51" ht="15.75" customHeight="1">
      <c r="J51" s="138"/>
      <c r="R51" s="196"/>
      <c r="S51" s="182"/>
      <c r="T51" s="182"/>
      <c r="AA51" s="85"/>
      <c r="AE51" s="197"/>
      <c r="AI51" s="85"/>
      <c r="AN51" s="85"/>
    </row>
    <row r="52" ht="15.75" customHeight="1">
      <c r="J52" s="138"/>
      <c r="R52" s="196"/>
      <c r="S52" s="182"/>
      <c r="T52" s="182"/>
      <c r="AA52" s="85"/>
      <c r="AE52" s="197"/>
      <c r="AI52" s="85"/>
      <c r="AN52" s="85"/>
    </row>
    <row r="53" ht="15.75" customHeight="1">
      <c r="J53" s="138"/>
      <c r="S53" s="138"/>
      <c r="T53" s="138"/>
      <c r="AA53" s="85"/>
      <c r="AE53" s="197"/>
      <c r="AI53" s="85"/>
      <c r="AN53" s="85"/>
    </row>
    <row r="54" ht="15.75" customHeight="1">
      <c r="J54" s="138"/>
      <c r="S54" s="138"/>
      <c r="T54" s="138"/>
      <c r="AA54" s="85"/>
      <c r="AE54" s="197"/>
      <c r="AI54" s="85"/>
      <c r="AN54" s="85"/>
    </row>
    <row r="55" ht="15.75" customHeight="1">
      <c r="J55" s="138"/>
      <c r="S55" s="138"/>
      <c r="T55" s="138"/>
      <c r="AA55" s="85"/>
      <c r="AE55" s="197"/>
      <c r="AI55" s="85"/>
      <c r="AN55" s="85"/>
    </row>
    <row r="56" ht="15.75" customHeight="1">
      <c r="J56" s="138"/>
      <c r="S56" s="138"/>
      <c r="T56" s="138"/>
      <c r="AA56" s="85"/>
      <c r="AE56" s="197"/>
      <c r="AI56" s="85"/>
      <c r="AN56" s="85"/>
    </row>
    <row r="57" ht="15.75" customHeight="1">
      <c r="J57" s="138"/>
      <c r="S57" s="138"/>
      <c r="T57" s="138"/>
      <c r="AA57" s="85"/>
      <c r="AE57" s="197"/>
      <c r="AI57" s="85"/>
      <c r="AN57" s="85"/>
    </row>
    <row r="58" ht="15.75" customHeight="1">
      <c r="J58" s="138"/>
      <c r="S58" s="138"/>
      <c r="T58" s="138"/>
      <c r="AA58" s="85"/>
      <c r="AE58" s="197"/>
      <c r="AI58" s="85"/>
      <c r="AN58" s="85"/>
    </row>
    <row r="59" ht="15.75" customHeight="1">
      <c r="J59" s="138"/>
      <c r="S59" s="138"/>
      <c r="T59" s="138"/>
      <c r="AA59" s="85"/>
      <c r="AE59" s="197"/>
      <c r="AI59" s="85"/>
      <c r="AN59" s="85"/>
    </row>
    <row r="60" ht="15.75" customHeight="1">
      <c r="J60" s="138"/>
      <c r="S60" s="138"/>
      <c r="T60" s="138"/>
      <c r="AA60" s="85"/>
      <c r="AE60" s="197"/>
      <c r="AI60" s="85"/>
      <c r="AN60" s="85"/>
    </row>
    <row r="61" ht="15.75" customHeight="1">
      <c r="J61" s="138"/>
      <c r="S61" s="138"/>
      <c r="T61" s="138"/>
      <c r="AA61" s="85"/>
      <c r="AE61" s="197"/>
      <c r="AI61" s="85"/>
      <c r="AN61" s="85"/>
    </row>
    <row r="62" ht="15.75" customHeight="1">
      <c r="J62" s="138"/>
      <c r="S62" s="138"/>
      <c r="T62" s="138"/>
      <c r="AA62" s="85"/>
      <c r="AE62" s="197"/>
      <c r="AI62" s="85"/>
      <c r="AN62" s="85"/>
    </row>
    <row r="63" ht="15.75" customHeight="1">
      <c r="J63" s="138"/>
      <c r="S63" s="138"/>
      <c r="T63" s="138"/>
      <c r="AA63" s="85"/>
      <c r="AE63" s="197"/>
      <c r="AI63" s="85"/>
      <c r="AN63" s="85"/>
    </row>
    <row r="64" ht="15.75" customHeight="1">
      <c r="J64" s="138"/>
      <c r="S64" s="138"/>
      <c r="T64" s="138"/>
      <c r="AA64" s="85"/>
      <c r="AE64" s="197"/>
      <c r="AI64" s="85"/>
      <c r="AN64" s="85"/>
    </row>
    <row r="65" ht="15.75" customHeight="1">
      <c r="J65" s="138"/>
      <c r="S65" s="138"/>
      <c r="T65" s="138"/>
      <c r="AA65" s="85"/>
      <c r="AE65" s="197"/>
      <c r="AI65" s="85"/>
      <c r="AN65" s="85"/>
    </row>
    <row r="66" ht="15.75" customHeight="1">
      <c r="J66" s="138"/>
      <c r="S66" s="138"/>
      <c r="T66" s="138"/>
      <c r="AA66" s="85"/>
      <c r="AE66" s="197"/>
      <c r="AI66" s="85"/>
      <c r="AN66" s="85"/>
    </row>
    <row r="67" ht="15.75" customHeight="1">
      <c r="J67" s="138"/>
      <c r="S67" s="138"/>
      <c r="T67" s="138"/>
      <c r="AA67" s="85"/>
      <c r="AE67" s="197"/>
      <c r="AI67" s="85"/>
      <c r="AN67" s="85"/>
    </row>
    <row r="68" ht="15.75" customHeight="1">
      <c r="J68" s="138"/>
      <c r="S68" s="138"/>
      <c r="T68" s="138"/>
      <c r="AA68" s="85"/>
      <c r="AE68" s="197"/>
      <c r="AI68" s="85"/>
      <c r="AN68" s="85"/>
    </row>
    <row r="69" ht="15.75" customHeight="1">
      <c r="J69" s="138"/>
      <c r="S69" s="138"/>
      <c r="T69" s="138"/>
      <c r="AA69" s="85"/>
      <c r="AE69" s="197"/>
      <c r="AI69" s="85"/>
      <c r="AN69" s="85"/>
    </row>
    <row r="70" ht="15.75" customHeight="1">
      <c r="J70" s="138"/>
      <c r="S70" s="138"/>
      <c r="T70" s="138"/>
      <c r="AA70" s="85"/>
      <c r="AE70" s="197"/>
      <c r="AI70" s="85"/>
      <c r="AN70" s="85"/>
    </row>
    <row r="71" ht="15.75" customHeight="1">
      <c r="J71" s="138"/>
      <c r="S71" s="138"/>
      <c r="T71" s="138"/>
      <c r="AA71" s="85"/>
      <c r="AE71" s="197"/>
      <c r="AI71" s="85"/>
      <c r="AN71" s="85"/>
    </row>
    <row r="72" ht="15.75" customHeight="1">
      <c r="J72" s="138"/>
      <c r="S72" s="138"/>
      <c r="T72" s="138"/>
      <c r="AA72" s="85"/>
      <c r="AE72" s="197"/>
      <c r="AI72" s="85"/>
      <c r="AN72" s="85"/>
    </row>
    <row r="73" ht="15.75" customHeight="1">
      <c r="J73" s="138"/>
      <c r="S73" s="138"/>
      <c r="T73" s="138"/>
      <c r="AA73" s="85"/>
      <c r="AE73" s="197"/>
      <c r="AI73" s="85"/>
      <c r="AN73" s="85"/>
    </row>
    <row r="74" ht="15.75" customHeight="1">
      <c r="J74" s="138"/>
      <c r="S74" s="138"/>
      <c r="T74" s="138"/>
      <c r="AA74" s="85"/>
      <c r="AE74" s="197"/>
      <c r="AI74" s="85"/>
      <c r="AN74" s="85"/>
    </row>
    <row r="75" ht="15.75" customHeight="1">
      <c r="J75" s="138"/>
      <c r="S75" s="138"/>
      <c r="T75" s="138"/>
      <c r="AA75" s="85"/>
      <c r="AE75" s="197"/>
      <c r="AI75" s="85"/>
      <c r="AN75" s="85"/>
    </row>
    <row r="76" ht="15.75" customHeight="1">
      <c r="J76" s="138"/>
      <c r="S76" s="138"/>
      <c r="T76" s="138"/>
      <c r="AA76" s="85"/>
      <c r="AE76" s="197"/>
      <c r="AI76" s="85"/>
      <c r="AN76" s="85"/>
    </row>
    <row r="77" ht="15.75" customHeight="1">
      <c r="J77" s="138"/>
      <c r="S77" s="138"/>
      <c r="T77" s="138"/>
      <c r="AA77" s="85"/>
      <c r="AE77" s="197"/>
      <c r="AI77" s="85"/>
      <c r="AN77" s="85"/>
    </row>
    <row r="78" ht="15.75" customHeight="1">
      <c r="J78" s="138"/>
      <c r="S78" s="138"/>
      <c r="T78" s="138"/>
      <c r="AA78" s="85"/>
      <c r="AE78" s="197"/>
      <c r="AI78" s="85"/>
      <c r="AN78" s="85"/>
    </row>
    <row r="79" ht="15.75" customHeight="1">
      <c r="J79" s="138"/>
      <c r="S79" s="138"/>
      <c r="T79" s="138"/>
      <c r="AA79" s="85"/>
      <c r="AE79" s="197"/>
      <c r="AI79" s="85"/>
      <c r="AN79" s="85"/>
    </row>
    <row r="80" ht="15.75" customHeight="1">
      <c r="J80" s="138"/>
      <c r="S80" s="138"/>
      <c r="T80" s="138"/>
      <c r="AA80" s="85"/>
      <c r="AE80" s="197"/>
      <c r="AI80" s="85"/>
      <c r="AN80" s="85"/>
    </row>
    <row r="81" ht="15.75" customHeight="1">
      <c r="J81" s="138"/>
      <c r="S81" s="138"/>
      <c r="T81" s="138"/>
      <c r="AA81" s="85"/>
      <c r="AE81" s="197"/>
      <c r="AI81" s="85"/>
      <c r="AN81" s="85"/>
    </row>
    <row r="82" ht="15.75" customHeight="1">
      <c r="J82" s="138"/>
      <c r="S82" s="138"/>
      <c r="T82" s="138"/>
      <c r="AA82" s="85"/>
      <c r="AE82" s="197"/>
      <c r="AI82" s="85"/>
      <c r="AN82" s="85"/>
    </row>
    <row r="83" ht="15.75" customHeight="1">
      <c r="J83" s="138"/>
      <c r="S83" s="138"/>
      <c r="T83" s="138"/>
      <c r="AA83" s="85"/>
      <c r="AE83" s="197"/>
      <c r="AI83" s="85"/>
      <c r="AN83" s="85"/>
    </row>
    <row r="84" ht="15.75" customHeight="1">
      <c r="J84" s="138"/>
      <c r="S84" s="138"/>
      <c r="T84" s="138"/>
      <c r="AA84" s="85"/>
      <c r="AE84" s="197"/>
      <c r="AI84" s="85"/>
      <c r="AN84" s="85"/>
    </row>
    <row r="85" ht="15.75" customHeight="1">
      <c r="J85" s="138"/>
      <c r="S85" s="138"/>
      <c r="T85" s="138"/>
      <c r="AA85" s="85"/>
      <c r="AE85" s="197"/>
      <c r="AI85" s="85"/>
      <c r="AN85" s="85"/>
    </row>
    <row r="86" ht="15.75" customHeight="1">
      <c r="J86" s="138"/>
      <c r="S86" s="138"/>
      <c r="T86" s="138"/>
      <c r="AA86" s="85"/>
      <c r="AE86" s="197"/>
      <c r="AI86" s="85"/>
      <c r="AN86" s="85"/>
    </row>
    <row r="87" ht="15.75" customHeight="1">
      <c r="J87" s="138"/>
      <c r="S87" s="138"/>
      <c r="T87" s="138"/>
      <c r="AA87" s="85"/>
      <c r="AE87" s="197"/>
      <c r="AI87" s="85"/>
      <c r="AN87" s="85"/>
    </row>
    <row r="88" ht="15.75" customHeight="1">
      <c r="J88" s="138"/>
      <c r="S88" s="138"/>
      <c r="T88" s="138"/>
      <c r="AA88" s="85"/>
      <c r="AE88" s="197"/>
      <c r="AI88" s="85"/>
      <c r="AN88" s="85"/>
    </row>
    <row r="89" ht="15.75" customHeight="1">
      <c r="J89" s="138"/>
      <c r="S89" s="138"/>
      <c r="T89" s="138"/>
      <c r="AA89" s="85"/>
      <c r="AE89" s="197"/>
      <c r="AI89" s="85"/>
      <c r="AN89" s="85"/>
    </row>
    <row r="90" ht="15.75" customHeight="1">
      <c r="J90" s="138"/>
      <c r="S90" s="138"/>
      <c r="T90" s="138"/>
      <c r="AA90" s="85"/>
      <c r="AE90" s="197"/>
      <c r="AI90" s="85"/>
      <c r="AN90" s="85"/>
    </row>
    <row r="91" ht="15.75" customHeight="1">
      <c r="J91" s="138"/>
      <c r="S91" s="138"/>
      <c r="T91" s="138"/>
      <c r="AA91" s="85"/>
      <c r="AE91" s="197"/>
      <c r="AI91" s="85"/>
      <c r="AN91" s="85"/>
    </row>
    <row r="92" ht="15.75" customHeight="1">
      <c r="J92" s="138"/>
      <c r="S92" s="138"/>
      <c r="T92" s="138"/>
      <c r="AA92" s="85"/>
      <c r="AE92" s="197"/>
      <c r="AI92" s="85"/>
      <c r="AN92" s="85"/>
    </row>
    <row r="93" ht="15.75" customHeight="1">
      <c r="J93" s="138"/>
      <c r="S93" s="138"/>
      <c r="T93" s="138"/>
      <c r="AA93" s="85"/>
      <c r="AE93" s="197"/>
      <c r="AI93" s="85"/>
      <c r="AN93" s="85"/>
    </row>
    <row r="94" ht="15.75" customHeight="1">
      <c r="J94" s="138"/>
      <c r="S94" s="138"/>
      <c r="T94" s="138"/>
      <c r="AA94" s="85"/>
      <c r="AE94" s="197"/>
      <c r="AI94" s="85"/>
      <c r="AN94" s="85"/>
    </row>
    <row r="95" ht="15.75" customHeight="1">
      <c r="J95" s="138"/>
      <c r="S95" s="138"/>
      <c r="T95" s="138"/>
      <c r="AA95" s="85"/>
      <c r="AE95" s="197"/>
      <c r="AI95" s="85"/>
      <c r="AN95" s="85"/>
    </row>
    <row r="96" ht="15.75" customHeight="1">
      <c r="J96" s="138"/>
      <c r="S96" s="138"/>
      <c r="T96" s="138"/>
      <c r="AA96" s="85"/>
      <c r="AE96" s="197"/>
      <c r="AI96" s="85"/>
      <c r="AN96" s="85"/>
    </row>
    <row r="97" ht="15.75" customHeight="1">
      <c r="J97" s="138"/>
      <c r="S97" s="138"/>
      <c r="T97" s="138"/>
      <c r="AA97" s="85"/>
      <c r="AE97" s="197"/>
      <c r="AI97" s="85"/>
      <c r="AN97" s="85"/>
    </row>
    <row r="98" ht="15.75" customHeight="1">
      <c r="J98" s="138"/>
      <c r="S98" s="138"/>
      <c r="T98" s="138"/>
      <c r="AA98" s="85"/>
      <c r="AE98" s="197"/>
      <c r="AI98" s="85"/>
      <c r="AN98" s="85"/>
    </row>
    <row r="99" ht="15.75" customHeight="1">
      <c r="J99" s="138"/>
      <c r="S99" s="138"/>
      <c r="T99" s="138"/>
      <c r="AA99" s="85"/>
      <c r="AE99" s="197"/>
      <c r="AI99" s="85"/>
      <c r="AN99" s="85"/>
    </row>
    <row r="100" ht="15.75" customHeight="1">
      <c r="J100" s="138"/>
      <c r="S100" s="138"/>
      <c r="T100" s="138"/>
      <c r="AA100" s="85"/>
      <c r="AE100" s="197"/>
      <c r="AI100" s="85"/>
      <c r="AN100" s="85"/>
    </row>
    <row r="101" ht="15.75" customHeight="1">
      <c r="J101" s="138"/>
      <c r="S101" s="138"/>
      <c r="T101" s="138"/>
      <c r="AA101" s="85"/>
      <c r="AE101" s="197"/>
      <c r="AI101" s="85"/>
      <c r="AN101" s="85"/>
    </row>
    <row r="102" ht="15.75" customHeight="1">
      <c r="J102" s="138"/>
      <c r="S102" s="138"/>
      <c r="T102" s="138"/>
      <c r="AA102" s="85"/>
      <c r="AE102" s="197"/>
      <c r="AI102" s="85"/>
      <c r="AN102" s="85"/>
    </row>
    <row r="103" ht="15.75" customHeight="1">
      <c r="J103" s="138"/>
      <c r="S103" s="138"/>
      <c r="T103" s="138"/>
      <c r="AA103" s="85"/>
      <c r="AE103" s="197"/>
      <c r="AI103" s="85"/>
      <c r="AN103" s="85"/>
    </row>
    <row r="104" ht="15.75" customHeight="1">
      <c r="J104" s="138"/>
      <c r="S104" s="138"/>
      <c r="T104" s="138"/>
      <c r="AA104" s="85"/>
      <c r="AE104" s="197"/>
      <c r="AI104" s="85"/>
      <c r="AN104" s="85"/>
    </row>
    <row r="105" ht="15.75" customHeight="1">
      <c r="J105" s="138"/>
      <c r="S105" s="138"/>
      <c r="T105" s="138"/>
      <c r="AA105" s="85"/>
      <c r="AE105" s="197"/>
      <c r="AI105" s="85"/>
      <c r="AN105" s="85"/>
    </row>
    <row r="106" ht="15.75" customHeight="1">
      <c r="J106" s="138"/>
      <c r="S106" s="138"/>
      <c r="T106" s="138"/>
      <c r="AA106" s="85"/>
      <c r="AE106" s="197"/>
      <c r="AI106" s="85"/>
      <c r="AN106" s="85"/>
    </row>
    <row r="107" ht="15.75" customHeight="1">
      <c r="J107" s="138"/>
      <c r="S107" s="138"/>
      <c r="T107" s="138"/>
      <c r="AA107" s="85"/>
      <c r="AE107" s="197"/>
      <c r="AI107" s="85"/>
      <c r="AN107" s="85"/>
    </row>
    <row r="108" ht="15.75" customHeight="1">
      <c r="J108" s="138"/>
      <c r="S108" s="138"/>
      <c r="T108" s="138"/>
      <c r="AA108" s="85"/>
      <c r="AE108" s="197"/>
      <c r="AI108" s="85"/>
      <c r="AN108" s="85"/>
    </row>
    <row r="109" ht="15.75" customHeight="1">
      <c r="J109" s="138"/>
      <c r="S109" s="138"/>
      <c r="T109" s="138"/>
      <c r="AA109" s="85"/>
      <c r="AE109" s="197"/>
      <c r="AI109" s="85"/>
      <c r="AN109" s="85"/>
    </row>
    <row r="110" ht="15.75" customHeight="1">
      <c r="J110" s="138"/>
      <c r="S110" s="138"/>
      <c r="T110" s="138"/>
      <c r="AA110" s="85"/>
      <c r="AE110" s="197"/>
      <c r="AI110" s="85"/>
      <c r="AN110" s="85"/>
    </row>
    <row r="111" ht="15.75" customHeight="1">
      <c r="J111" s="138"/>
      <c r="S111" s="138"/>
      <c r="T111" s="138"/>
      <c r="AA111" s="85"/>
      <c r="AE111" s="197"/>
      <c r="AI111" s="85"/>
      <c r="AN111" s="85"/>
    </row>
    <row r="112" ht="15.75" customHeight="1">
      <c r="J112" s="138"/>
      <c r="S112" s="138"/>
      <c r="T112" s="138"/>
      <c r="AA112" s="85"/>
      <c r="AE112" s="197"/>
      <c r="AI112" s="85"/>
      <c r="AN112" s="85"/>
    </row>
    <row r="113" ht="15.75" customHeight="1">
      <c r="J113" s="138"/>
      <c r="S113" s="138"/>
      <c r="T113" s="138"/>
      <c r="AA113" s="85"/>
      <c r="AE113" s="197"/>
      <c r="AI113" s="85"/>
      <c r="AN113" s="85"/>
    </row>
    <row r="114" ht="15.75" customHeight="1">
      <c r="J114" s="138"/>
      <c r="S114" s="138"/>
      <c r="T114" s="138"/>
      <c r="AA114" s="85"/>
      <c r="AE114" s="197"/>
      <c r="AI114" s="85"/>
      <c r="AN114" s="85"/>
    </row>
    <row r="115" ht="15.75" customHeight="1">
      <c r="J115" s="138"/>
      <c r="S115" s="138"/>
      <c r="T115" s="138"/>
      <c r="AA115" s="85"/>
      <c r="AE115" s="197"/>
      <c r="AI115" s="85"/>
      <c r="AN115" s="85"/>
    </row>
    <row r="116" ht="15.75" customHeight="1">
      <c r="J116" s="138"/>
      <c r="S116" s="138"/>
      <c r="T116" s="138"/>
      <c r="AA116" s="85"/>
      <c r="AE116" s="197"/>
      <c r="AI116" s="85"/>
      <c r="AN116" s="85"/>
    </row>
    <row r="117" ht="15.75" customHeight="1">
      <c r="J117" s="138"/>
      <c r="S117" s="138"/>
      <c r="T117" s="138"/>
      <c r="AA117" s="85"/>
      <c r="AE117" s="197"/>
      <c r="AI117" s="85"/>
      <c r="AN117" s="85"/>
    </row>
    <row r="118" ht="15.75" customHeight="1">
      <c r="J118" s="138"/>
      <c r="S118" s="138"/>
      <c r="T118" s="138"/>
      <c r="AA118" s="85"/>
      <c r="AE118" s="197"/>
      <c r="AI118" s="85"/>
      <c r="AN118" s="85"/>
    </row>
    <row r="119" ht="15.75" customHeight="1">
      <c r="J119" s="138"/>
      <c r="S119" s="138"/>
      <c r="T119" s="138"/>
      <c r="AA119" s="85"/>
      <c r="AE119" s="197"/>
      <c r="AI119" s="85"/>
      <c r="AN119" s="85"/>
    </row>
    <row r="120" ht="15.75" customHeight="1">
      <c r="J120" s="138"/>
      <c r="S120" s="138"/>
      <c r="T120" s="138"/>
      <c r="AA120" s="85"/>
      <c r="AE120" s="197"/>
      <c r="AI120" s="85"/>
      <c r="AN120" s="85"/>
    </row>
    <row r="121" ht="15.75" customHeight="1">
      <c r="J121" s="138"/>
      <c r="S121" s="138"/>
      <c r="T121" s="138"/>
      <c r="AA121" s="85"/>
      <c r="AE121" s="197"/>
      <c r="AI121" s="85"/>
      <c r="AN121" s="85"/>
    </row>
    <row r="122" ht="15.75" customHeight="1">
      <c r="J122" s="138"/>
      <c r="S122" s="138"/>
      <c r="T122" s="138"/>
      <c r="AA122" s="85"/>
      <c r="AE122" s="197"/>
      <c r="AI122" s="85"/>
      <c r="AN122" s="85"/>
    </row>
    <row r="123" ht="15.75" customHeight="1">
      <c r="J123" s="138"/>
      <c r="S123" s="138"/>
      <c r="T123" s="138"/>
      <c r="AA123" s="85"/>
      <c r="AE123" s="197"/>
      <c r="AI123" s="85"/>
      <c r="AN123" s="85"/>
    </row>
    <row r="124" ht="15.75" customHeight="1">
      <c r="J124" s="138"/>
      <c r="S124" s="138"/>
      <c r="T124" s="138"/>
      <c r="AA124" s="85"/>
      <c r="AE124" s="197"/>
      <c r="AI124" s="85"/>
      <c r="AN124" s="85"/>
    </row>
    <row r="125" ht="15.75" customHeight="1">
      <c r="J125" s="138"/>
      <c r="S125" s="138"/>
      <c r="T125" s="138"/>
      <c r="AA125" s="85"/>
      <c r="AE125" s="197"/>
      <c r="AI125" s="85"/>
      <c r="AN125" s="85"/>
    </row>
    <row r="126" ht="15.75" customHeight="1">
      <c r="J126" s="138"/>
      <c r="S126" s="138"/>
      <c r="T126" s="138"/>
      <c r="AA126" s="85"/>
      <c r="AE126" s="197"/>
      <c r="AI126" s="85"/>
      <c r="AN126" s="85"/>
    </row>
    <row r="127" ht="15.75" customHeight="1">
      <c r="J127" s="138"/>
      <c r="S127" s="138"/>
      <c r="T127" s="138"/>
      <c r="AA127" s="85"/>
      <c r="AE127" s="197"/>
      <c r="AI127" s="85"/>
      <c r="AN127" s="85"/>
    </row>
    <row r="128" ht="15.75" customHeight="1">
      <c r="J128" s="138"/>
      <c r="S128" s="138"/>
      <c r="T128" s="138"/>
      <c r="AA128" s="85"/>
      <c r="AE128" s="197"/>
      <c r="AI128" s="85"/>
      <c r="AN128" s="85"/>
    </row>
    <row r="129" ht="15.75" customHeight="1">
      <c r="J129" s="138"/>
      <c r="S129" s="138"/>
      <c r="T129" s="138"/>
      <c r="AA129" s="85"/>
      <c r="AE129" s="197"/>
      <c r="AI129" s="85"/>
      <c r="AN129" s="85"/>
    </row>
    <row r="130" ht="15.75" customHeight="1">
      <c r="J130" s="138"/>
      <c r="S130" s="138"/>
      <c r="T130" s="138"/>
      <c r="AA130" s="85"/>
      <c r="AE130" s="197"/>
      <c r="AI130" s="85"/>
      <c r="AN130" s="85"/>
    </row>
    <row r="131" ht="15.75" customHeight="1">
      <c r="J131" s="138"/>
      <c r="S131" s="138"/>
      <c r="T131" s="138"/>
      <c r="AA131" s="85"/>
      <c r="AE131" s="197"/>
      <c r="AI131" s="85"/>
      <c r="AN131" s="85"/>
    </row>
    <row r="132" ht="15.75" customHeight="1">
      <c r="J132" s="138"/>
      <c r="S132" s="138"/>
      <c r="T132" s="138"/>
      <c r="AA132" s="85"/>
      <c r="AE132" s="197"/>
      <c r="AI132" s="85"/>
      <c r="AN132" s="85"/>
    </row>
    <row r="133" ht="15.75" customHeight="1">
      <c r="J133" s="138"/>
      <c r="S133" s="138"/>
      <c r="T133" s="138"/>
      <c r="AA133" s="85"/>
      <c r="AE133" s="197"/>
      <c r="AI133" s="85"/>
      <c r="AN133" s="85"/>
    </row>
    <row r="134" ht="15.75" customHeight="1">
      <c r="J134" s="138"/>
      <c r="S134" s="138"/>
      <c r="T134" s="138"/>
      <c r="AA134" s="85"/>
      <c r="AE134" s="197"/>
      <c r="AI134" s="85"/>
      <c r="AN134" s="85"/>
    </row>
    <row r="135" ht="15.75" customHeight="1">
      <c r="J135" s="138"/>
      <c r="S135" s="138"/>
      <c r="T135" s="138"/>
      <c r="AA135" s="85"/>
      <c r="AE135" s="197"/>
      <c r="AI135" s="85"/>
      <c r="AN135" s="85"/>
    </row>
    <row r="136" ht="15.75" customHeight="1">
      <c r="J136" s="138"/>
      <c r="S136" s="138"/>
      <c r="T136" s="138"/>
      <c r="AA136" s="85"/>
      <c r="AE136" s="197"/>
      <c r="AI136" s="85"/>
      <c r="AN136" s="85"/>
    </row>
    <row r="137" ht="15.75" customHeight="1">
      <c r="J137" s="138"/>
      <c r="S137" s="138"/>
      <c r="T137" s="138"/>
      <c r="AA137" s="85"/>
      <c r="AE137" s="197"/>
      <c r="AI137" s="85"/>
      <c r="AN137" s="85"/>
    </row>
    <row r="138" ht="15.75" customHeight="1">
      <c r="J138" s="138"/>
      <c r="S138" s="138"/>
      <c r="T138" s="138"/>
      <c r="AA138" s="85"/>
      <c r="AE138" s="197"/>
      <c r="AI138" s="85"/>
      <c r="AN138" s="85"/>
    </row>
    <row r="139" ht="15.75" customHeight="1">
      <c r="J139" s="138"/>
      <c r="S139" s="138"/>
      <c r="T139" s="138"/>
      <c r="AA139" s="85"/>
      <c r="AE139" s="197"/>
      <c r="AI139" s="85"/>
      <c r="AN139" s="85"/>
    </row>
    <row r="140" ht="15.75" customHeight="1">
      <c r="J140" s="138"/>
      <c r="S140" s="138"/>
      <c r="T140" s="138"/>
      <c r="AA140" s="85"/>
      <c r="AE140" s="197"/>
      <c r="AI140" s="85"/>
      <c r="AN140" s="85"/>
    </row>
    <row r="141" ht="15.75" customHeight="1">
      <c r="J141" s="138"/>
      <c r="S141" s="138"/>
      <c r="T141" s="138"/>
      <c r="AA141" s="85"/>
      <c r="AE141" s="197"/>
      <c r="AI141" s="85"/>
      <c r="AN141" s="85"/>
    </row>
    <row r="142" ht="15.75" customHeight="1">
      <c r="J142" s="138"/>
      <c r="S142" s="138"/>
      <c r="T142" s="138"/>
      <c r="AA142" s="85"/>
      <c r="AE142" s="197"/>
      <c r="AI142" s="85"/>
      <c r="AN142" s="85"/>
    </row>
    <row r="143" ht="15.75" customHeight="1">
      <c r="J143" s="138"/>
      <c r="S143" s="138"/>
      <c r="T143" s="138"/>
      <c r="AA143" s="85"/>
      <c r="AE143" s="197"/>
      <c r="AI143" s="85"/>
      <c r="AN143" s="85"/>
    </row>
    <row r="144" ht="15.75" customHeight="1">
      <c r="J144" s="138"/>
      <c r="S144" s="138"/>
      <c r="T144" s="138"/>
      <c r="AA144" s="85"/>
      <c r="AE144" s="197"/>
      <c r="AI144" s="85"/>
      <c r="AN144" s="85"/>
    </row>
    <row r="145" ht="15.75" customHeight="1">
      <c r="J145" s="138"/>
      <c r="S145" s="138"/>
      <c r="T145" s="138"/>
      <c r="AA145" s="85"/>
      <c r="AE145" s="197"/>
      <c r="AI145" s="85"/>
      <c r="AN145" s="85"/>
    </row>
    <row r="146" ht="15.75" customHeight="1">
      <c r="J146" s="138"/>
      <c r="S146" s="138"/>
      <c r="T146" s="138"/>
      <c r="AA146" s="85"/>
      <c r="AE146" s="197"/>
      <c r="AI146" s="85"/>
      <c r="AN146" s="85"/>
    </row>
    <row r="147" ht="15.75" customHeight="1">
      <c r="J147" s="138"/>
      <c r="S147" s="138"/>
      <c r="T147" s="138"/>
      <c r="AA147" s="85"/>
      <c r="AE147" s="197"/>
      <c r="AI147" s="85"/>
      <c r="AN147" s="85"/>
    </row>
    <row r="148" ht="15.75" customHeight="1">
      <c r="J148" s="138"/>
      <c r="S148" s="138"/>
      <c r="T148" s="138"/>
      <c r="AA148" s="85"/>
      <c r="AE148" s="197"/>
      <c r="AI148" s="85"/>
      <c r="AN148" s="85"/>
    </row>
    <row r="149" ht="15.75" customHeight="1">
      <c r="J149" s="138"/>
      <c r="S149" s="138"/>
      <c r="T149" s="138"/>
      <c r="AA149" s="85"/>
      <c r="AE149" s="197"/>
      <c r="AI149" s="85"/>
      <c r="AN149" s="85"/>
    </row>
    <row r="150" ht="15.75" customHeight="1">
      <c r="J150" s="138"/>
      <c r="S150" s="138"/>
      <c r="T150" s="138"/>
      <c r="AA150" s="85"/>
      <c r="AE150" s="197"/>
      <c r="AI150" s="85"/>
      <c r="AN150" s="85"/>
    </row>
    <row r="151" ht="15.75" customHeight="1">
      <c r="J151" s="138"/>
      <c r="S151" s="138"/>
      <c r="T151" s="138"/>
      <c r="AA151" s="85"/>
      <c r="AE151" s="197"/>
      <c r="AI151" s="85"/>
      <c r="AN151" s="85"/>
    </row>
    <row r="152" ht="15.75" customHeight="1">
      <c r="J152" s="138"/>
      <c r="S152" s="138"/>
      <c r="T152" s="138"/>
      <c r="AA152" s="85"/>
      <c r="AE152" s="197"/>
      <c r="AI152" s="85"/>
      <c r="AN152" s="85"/>
    </row>
    <row r="153" ht="15.75" customHeight="1">
      <c r="J153" s="138"/>
      <c r="S153" s="138"/>
      <c r="T153" s="138"/>
      <c r="AA153" s="85"/>
      <c r="AE153" s="197"/>
      <c r="AI153" s="85"/>
      <c r="AN153" s="85"/>
    </row>
    <row r="154" ht="15.75" customHeight="1">
      <c r="J154" s="138"/>
      <c r="S154" s="138"/>
      <c r="T154" s="138"/>
      <c r="AA154" s="85"/>
      <c r="AE154" s="197"/>
      <c r="AI154" s="85"/>
      <c r="AN154" s="85"/>
    </row>
    <row r="155" ht="15.75" customHeight="1">
      <c r="J155" s="138"/>
      <c r="S155" s="138"/>
      <c r="T155" s="138"/>
      <c r="AA155" s="85"/>
      <c r="AE155" s="197"/>
      <c r="AI155" s="85"/>
      <c r="AN155" s="85"/>
    </row>
    <row r="156" ht="15.75" customHeight="1">
      <c r="J156" s="138"/>
      <c r="S156" s="138"/>
      <c r="T156" s="138"/>
      <c r="AA156" s="85"/>
      <c r="AE156" s="197"/>
      <c r="AI156" s="85"/>
      <c r="AN156" s="85"/>
    </row>
    <row r="157" ht="15.75" customHeight="1">
      <c r="J157" s="138"/>
      <c r="S157" s="138"/>
      <c r="T157" s="138"/>
      <c r="AA157" s="85"/>
      <c r="AE157" s="197"/>
      <c r="AI157" s="85"/>
      <c r="AN157" s="85"/>
    </row>
    <row r="158" ht="15.75" customHeight="1">
      <c r="J158" s="138"/>
      <c r="S158" s="138"/>
      <c r="T158" s="138"/>
      <c r="AA158" s="85"/>
      <c r="AE158" s="197"/>
      <c r="AI158" s="85"/>
      <c r="AN158" s="85"/>
    </row>
    <row r="159" ht="15.75" customHeight="1">
      <c r="J159" s="138"/>
      <c r="S159" s="138"/>
      <c r="T159" s="138"/>
      <c r="AA159" s="85"/>
      <c r="AE159" s="197"/>
      <c r="AI159" s="85"/>
      <c r="AN159" s="85"/>
    </row>
    <row r="160" ht="15.75" customHeight="1">
      <c r="J160" s="138"/>
      <c r="S160" s="138"/>
      <c r="T160" s="138"/>
      <c r="AA160" s="85"/>
      <c r="AE160" s="197"/>
      <c r="AI160" s="85"/>
      <c r="AN160" s="85"/>
    </row>
    <row r="161" ht="15.75" customHeight="1">
      <c r="J161" s="138"/>
      <c r="S161" s="138"/>
      <c r="T161" s="138"/>
      <c r="AA161" s="85"/>
      <c r="AE161" s="197"/>
      <c r="AI161" s="85"/>
      <c r="AN161" s="85"/>
    </row>
    <row r="162" ht="15.75" customHeight="1">
      <c r="J162" s="138"/>
      <c r="S162" s="138"/>
      <c r="T162" s="138"/>
      <c r="AA162" s="85"/>
      <c r="AE162" s="197"/>
      <c r="AI162" s="85"/>
      <c r="AN162" s="85"/>
    </row>
    <row r="163" ht="15.75" customHeight="1">
      <c r="J163" s="138"/>
      <c r="S163" s="138"/>
      <c r="T163" s="138"/>
      <c r="AA163" s="85"/>
      <c r="AE163" s="197"/>
      <c r="AI163" s="85"/>
      <c r="AN163" s="85"/>
    </row>
    <row r="164" ht="15.75" customHeight="1">
      <c r="J164" s="138"/>
      <c r="S164" s="138"/>
      <c r="T164" s="138"/>
      <c r="AA164" s="85"/>
      <c r="AE164" s="197"/>
      <c r="AI164" s="85"/>
      <c r="AN164" s="85"/>
    </row>
    <row r="165" ht="15.75" customHeight="1">
      <c r="J165" s="138"/>
      <c r="S165" s="138"/>
      <c r="T165" s="138"/>
      <c r="AA165" s="85"/>
      <c r="AE165" s="197"/>
      <c r="AI165" s="85"/>
      <c r="AN165" s="85"/>
    </row>
    <row r="166" ht="15.75" customHeight="1">
      <c r="J166" s="138"/>
      <c r="S166" s="138"/>
      <c r="T166" s="138"/>
      <c r="AA166" s="85"/>
      <c r="AE166" s="197"/>
      <c r="AI166" s="85"/>
      <c r="AN166" s="85"/>
    </row>
    <row r="167" ht="15.75" customHeight="1">
      <c r="J167" s="138"/>
      <c r="S167" s="138"/>
      <c r="T167" s="138"/>
      <c r="AA167" s="85"/>
      <c r="AE167" s="197"/>
      <c r="AI167" s="85"/>
      <c r="AN167" s="85"/>
    </row>
    <row r="168" ht="15.75" customHeight="1">
      <c r="J168" s="138"/>
      <c r="S168" s="138"/>
      <c r="T168" s="138"/>
      <c r="AA168" s="85"/>
      <c r="AE168" s="197"/>
      <c r="AI168" s="85"/>
      <c r="AN168" s="85"/>
    </row>
    <row r="169" ht="15.75" customHeight="1">
      <c r="J169" s="138"/>
      <c r="S169" s="138"/>
      <c r="T169" s="138"/>
      <c r="AA169" s="85"/>
      <c r="AE169" s="197"/>
      <c r="AI169" s="85"/>
      <c r="AN169" s="85"/>
    </row>
    <row r="170" ht="15.75" customHeight="1">
      <c r="J170" s="138"/>
      <c r="S170" s="138"/>
      <c r="T170" s="138"/>
      <c r="AA170" s="85"/>
      <c r="AE170" s="197"/>
      <c r="AI170" s="85"/>
      <c r="AN170" s="85"/>
    </row>
    <row r="171" ht="15.75" customHeight="1">
      <c r="J171" s="138"/>
      <c r="S171" s="138"/>
      <c r="T171" s="138"/>
      <c r="AA171" s="85"/>
      <c r="AE171" s="197"/>
      <c r="AI171" s="85"/>
      <c r="AN171" s="85"/>
    </row>
    <row r="172" ht="15.75" customHeight="1">
      <c r="J172" s="138"/>
      <c r="S172" s="138"/>
      <c r="T172" s="138"/>
      <c r="AA172" s="85"/>
      <c r="AE172" s="197"/>
      <c r="AI172" s="85"/>
      <c r="AN172" s="85"/>
    </row>
    <row r="173" ht="15.75" customHeight="1">
      <c r="J173" s="138"/>
      <c r="S173" s="138"/>
      <c r="T173" s="138"/>
      <c r="AA173" s="85"/>
      <c r="AE173" s="197"/>
      <c r="AI173" s="85"/>
      <c r="AN173" s="85"/>
    </row>
    <row r="174" ht="15.75" customHeight="1">
      <c r="J174" s="138"/>
      <c r="S174" s="138"/>
      <c r="T174" s="138"/>
      <c r="AA174" s="85"/>
      <c r="AE174" s="197"/>
      <c r="AI174" s="85"/>
      <c r="AN174" s="85"/>
    </row>
    <row r="175" ht="15.75" customHeight="1">
      <c r="J175" s="138"/>
      <c r="S175" s="138"/>
      <c r="T175" s="138"/>
      <c r="AA175" s="85"/>
      <c r="AE175" s="197"/>
      <c r="AI175" s="85"/>
      <c r="AN175" s="85"/>
    </row>
    <row r="176" ht="15.75" customHeight="1">
      <c r="J176" s="138"/>
      <c r="S176" s="138"/>
      <c r="T176" s="138"/>
      <c r="AA176" s="85"/>
      <c r="AE176" s="197"/>
      <c r="AI176" s="85"/>
      <c r="AN176" s="85"/>
    </row>
    <row r="177" ht="15.75" customHeight="1">
      <c r="J177" s="138"/>
      <c r="S177" s="138"/>
      <c r="T177" s="138"/>
      <c r="AA177" s="85"/>
      <c r="AE177" s="197"/>
      <c r="AI177" s="85"/>
      <c r="AN177" s="85"/>
    </row>
    <row r="178" ht="15.75" customHeight="1">
      <c r="J178" s="138"/>
      <c r="S178" s="138"/>
      <c r="T178" s="138"/>
      <c r="AA178" s="85"/>
      <c r="AE178" s="197"/>
      <c r="AI178" s="85"/>
      <c r="AN178" s="85"/>
    </row>
    <row r="179" ht="15.75" customHeight="1">
      <c r="J179" s="138"/>
      <c r="S179" s="138"/>
      <c r="T179" s="138"/>
      <c r="AA179" s="85"/>
      <c r="AE179" s="197"/>
      <c r="AI179" s="85"/>
      <c r="AN179" s="85"/>
    </row>
    <row r="180" ht="15.75" customHeight="1">
      <c r="J180" s="138"/>
      <c r="S180" s="138"/>
      <c r="T180" s="138"/>
      <c r="AA180" s="85"/>
      <c r="AE180" s="197"/>
      <c r="AI180" s="85"/>
      <c r="AN180" s="85"/>
    </row>
    <row r="181" ht="15.75" customHeight="1">
      <c r="J181" s="138"/>
      <c r="S181" s="138"/>
      <c r="T181" s="138"/>
      <c r="AA181" s="85"/>
      <c r="AE181" s="197"/>
      <c r="AI181" s="85"/>
      <c r="AN181" s="85"/>
    </row>
    <row r="182" ht="15.75" customHeight="1">
      <c r="J182" s="138"/>
      <c r="S182" s="138"/>
      <c r="T182" s="138"/>
      <c r="AA182" s="85"/>
      <c r="AE182" s="197"/>
      <c r="AI182" s="85"/>
      <c r="AN182" s="85"/>
    </row>
    <row r="183" ht="15.75" customHeight="1">
      <c r="J183" s="138"/>
      <c r="S183" s="138"/>
      <c r="T183" s="138"/>
      <c r="AA183" s="85"/>
      <c r="AE183" s="197"/>
      <c r="AI183" s="85"/>
      <c r="AN183" s="85"/>
    </row>
    <row r="184" ht="15.75" customHeight="1">
      <c r="J184" s="138"/>
      <c r="S184" s="138"/>
      <c r="T184" s="138"/>
      <c r="AA184" s="85"/>
      <c r="AE184" s="197"/>
      <c r="AI184" s="85"/>
      <c r="AN184" s="85"/>
    </row>
    <row r="185" ht="15.75" customHeight="1">
      <c r="J185" s="138"/>
      <c r="S185" s="138"/>
      <c r="T185" s="138"/>
      <c r="AA185" s="85"/>
      <c r="AE185" s="197"/>
      <c r="AI185" s="85"/>
      <c r="AN185" s="85"/>
    </row>
    <row r="186" ht="15.75" customHeight="1">
      <c r="J186" s="138"/>
      <c r="S186" s="138"/>
      <c r="T186" s="138"/>
      <c r="AA186" s="85"/>
      <c r="AE186" s="197"/>
      <c r="AI186" s="85"/>
      <c r="AN186" s="85"/>
    </row>
    <row r="187" ht="15.75" customHeight="1">
      <c r="J187" s="138"/>
      <c r="S187" s="138"/>
      <c r="T187" s="138"/>
      <c r="AA187" s="85"/>
      <c r="AE187" s="197"/>
      <c r="AI187" s="85"/>
      <c r="AN187" s="85"/>
    </row>
    <row r="188" ht="15.75" customHeight="1">
      <c r="J188" s="138"/>
      <c r="S188" s="138"/>
      <c r="T188" s="138"/>
      <c r="AA188" s="85"/>
      <c r="AE188" s="197"/>
      <c r="AI188" s="85"/>
      <c r="AN188" s="85"/>
    </row>
    <row r="189" ht="15.75" customHeight="1">
      <c r="J189" s="138"/>
      <c r="S189" s="138"/>
      <c r="T189" s="138"/>
      <c r="AA189" s="85"/>
      <c r="AE189" s="197"/>
      <c r="AI189" s="85"/>
      <c r="AN189" s="85"/>
    </row>
    <row r="190" ht="15.75" customHeight="1">
      <c r="J190" s="138"/>
      <c r="S190" s="138"/>
      <c r="T190" s="138"/>
      <c r="AA190" s="85"/>
      <c r="AE190" s="197"/>
      <c r="AI190" s="85"/>
      <c r="AN190" s="85"/>
    </row>
    <row r="191" ht="15.75" customHeight="1">
      <c r="J191" s="138"/>
      <c r="S191" s="138"/>
      <c r="T191" s="138"/>
      <c r="AA191" s="85"/>
      <c r="AE191" s="197"/>
      <c r="AI191" s="85"/>
      <c r="AN191" s="85"/>
    </row>
    <row r="192" ht="15.75" customHeight="1">
      <c r="J192" s="138"/>
      <c r="S192" s="138"/>
      <c r="T192" s="138"/>
      <c r="AA192" s="85"/>
      <c r="AE192" s="197"/>
      <c r="AI192" s="85"/>
      <c r="AN192" s="85"/>
    </row>
    <row r="193" ht="15.75" customHeight="1">
      <c r="J193" s="138"/>
      <c r="S193" s="138"/>
      <c r="T193" s="138"/>
      <c r="AA193" s="85"/>
      <c r="AE193" s="197"/>
      <c r="AI193" s="85"/>
      <c r="AN193" s="85"/>
    </row>
    <row r="194" ht="15.75" customHeight="1">
      <c r="J194" s="138"/>
      <c r="S194" s="138"/>
      <c r="T194" s="138"/>
      <c r="AA194" s="85"/>
      <c r="AE194" s="197"/>
      <c r="AI194" s="85"/>
      <c r="AN194" s="85"/>
    </row>
    <row r="195" ht="15.75" customHeight="1">
      <c r="J195" s="138"/>
      <c r="S195" s="138"/>
      <c r="T195" s="138"/>
      <c r="AA195" s="85"/>
      <c r="AE195" s="197"/>
      <c r="AI195" s="85"/>
      <c r="AN195" s="85"/>
    </row>
    <row r="196" ht="15.75" customHeight="1">
      <c r="J196" s="138"/>
      <c r="S196" s="138"/>
      <c r="T196" s="138"/>
      <c r="AA196" s="85"/>
      <c r="AE196" s="197"/>
      <c r="AI196" s="85"/>
      <c r="AN196" s="85"/>
    </row>
    <row r="197" ht="15.75" customHeight="1">
      <c r="J197" s="138"/>
      <c r="S197" s="138"/>
      <c r="T197" s="138"/>
      <c r="AA197" s="85"/>
      <c r="AE197" s="197"/>
      <c r="AI197" s="85"/>
      <c r="AN197" s="85"/>
    </row>
    <row r="198" ht="15.75" customHeight="1">
      <c r="J198" s="138"/>
      <c r="S198" s="138"/>
      <c r="T198" s="138"/>
      <c r="AA198" s="85"/>
      <c r="AE198" s="197"/>
      <c r="AI198" s="85"/>
      <c r="AN198" s="85"/>
    </row>
    <row r="199" ht="15.75" customHeight="1">
      <c r="J199" s="138"/>
      <c r="S199" s="138"/>
      <c r="T199" s="138"/>
      <c r="AA199" s="85"/>
      <c r="AE199" s="197"/>
      <c r="AI199" s="85"/>
      <c r="AN199" s="85"/>
    </row>
    <row r="200" ht="15.75" customHeight="1">
      <c r="J200" s="138"/>
      <c r="S200" s="138"/>
      <c r="T200" s="138"/>
      <c r="AA200" s="85"/>
      <c r="AE200" s="197"/>
      <c r="AI200" s="85"/>
      <c r="AN200" s="85"/>
    </row>
    <row r="201" ht="15.75" customHeight="1">
      <c r="J201" s="138"/>
      <c r="S201" s="138"/>
      <c r="T201" s="138"/>
      <c r="AA201" s="85"/>
      <c r="AE201" s="197"/>
      <c r="AI201" s="85"/>
      <c r="AN201" s="85"/>
    </row>
    <row r="202" ht="15.75" customHeight="1">
      <c r="J202" s="138"/>
      <c r="S202" s="138"/>
      <c r="T202" s="138"/>
      <c r="AA202" s="85"/>
      <c r="AE202" s="197"/>
      <c r="AI202" s="85"/>
      <c r="AN202" s="85"/>
    </row>
    <row r="203" ht="15.75" customHeight="1">
      <c r="J203" s="138"/>
      <c r="S203" s="138"/>
      <c r="T203" s="138"/>
      <c r="AA203" s="85"/>
      <c r="AE203" s="197"/>
      <c r="AI203" s="85"/>
      <c r="AN203" s="85"/>
    </row>
    <row r="204" ht="15.75" customHeight="1">
      <c r="J204" s="138"/>
      <c r="S204" s="138"/>
      <c r="T204" s="138"/>
      <c r="AA204" s="85"/>
      <c r="AE204" s="197"/>
      <c r="AI204" s="85"/>
      <c r="AN204" s="85"/>
    </row>
    <row r="205" ht="15.75" customHeight="1">
      <c r="J205" s="138"/>
      <c r="S205" s="138"/>
      <c r="T205" s="138"/>
      <c r="AA205" s="85"/>
      <c r="AE205" s="197"/>
      <c r="AI205" s="85"/>
      <c r="AN205" s="85"/>
    </row>
    <row r="206" ht="15.75" customHeight="1">
      <c r="J206" s="138"/>
      <c r="S206" s="138"/>
      <c r="T206" s="138"/>
      <c r="AA206" s="85"/>
      <c r="AE206" s="197"/>
      <c r="AI206" s="85"/>
      <c r="AN206" s="85"/>
    </row>
    <row r="207" ht="15.75" customHeight="1">
      <c r="J207" s="138"/>
      <c r="S207" s="138"/>
      <c r="T207" s="138"/>
      <c r="AA207" s="85"/>
      <c r="AE207" s="197"/>
      <c r="AI207" s="85"/>
      <c r="AN207" s="85"/>
    </row>
    <row r="208" ht="15.75" customHeight="1">
      <c r="J208" s="138"/>
      <c r="S208" s="138"/>
      <c r="T208" s="138"/>
      <c r="AA208" s="85"/>
      <c r="AE208" s="197"/>
      <c r="AI208" s="85"/>
      <c r="AN208" s="85"/>
    </row>
    <row r="209" ht="15.75" customHeight="1">
      <c r="J209" s="138"/>
      <c r="S209" s="138"/>
      <c r="T209" s="138"/>
      <c r="AA209" s="85"/>
      <c r="AE209" s="197"/>
      <c r="AI209" s="85"/>
      <c r="AN209" s="85"/>
    </row>
    <row r="210" ht="15.75" customHeight="1">
      <c r="J210" s="138"/>
      <c r="S210" s="138"/>
      <c r="T210" s="138"/>
      <c r="AA210" s="85"/>
      <c r="AE210" s="197"/>
      <c r="AI210" s="85"/>
      <c r="AN210" s="85"/>
    </row>
    <row r="211" ht="15.75" customHeight="1">
      <c r="J211" s="138"/>
      <c r="S211" s="138"/>
      <c r="T211" s="138"/>
      <c r="AA211" s="85"/>
      <c r="AE211" s="197"/>
      <c r="AI211" s="85"/>
      <c r="AN211" s="85"/>
    </row>
    <row r="212" ht="15.75" customHeight="1">
      <c r="J212" s="138"/>
      <c r="S212" s="138"/>
      <c r="T212" s="138"/>
      <c r="AA212" s="85"/>
      <c r="AE212" s="197"/>
      <c r="AI212" s="85"/>
      <c r="AN212" s="85"/>
    </row>
    <row r="213" ht="15.75" customHeight="1">
      <c r="J213" s="138"/>
      <c r="S213" s="138"/>
      <c r="T213" s="138"/>
      <c r="AA213" s="85"/>
      <c r="AE213" s="197"/>
      <c r="AI213" s="85"/>
      <c r="AN213" s="85"/>
    </row>
    <row r="214" ht="15.75" customHeight="1">
      <c r="J214" s="138"/>
      <c r="S214" s="138"/>
      <c r="T214" s="138"/>
      <c r="AA214" s="85"/>
      <c r="AE214" s="197"/>
      <c r="AI214" s="85"/>
      <c r="AN214" s="85"/>
    </row>
    <row r="215" ht="15.75" customHeight="1">
      <c r="J215" s="138"/>
      <c r="S215" s="138"/>
      <c r="T215" s="138"/>
      <c r="AA215" s="85"/>
      <c r="AE215" s="197"/>
      <c r="AI215" s="85"/>
      <c r="AN215" s="85"/>
    </row>
    <row r="216" ht="15.75" customHeight="1">
      <c r="J216" s="138"/>
      <c r="S216" s="138"/>
      <c r="T216" s="138"/>
      <c r="AA216" s="85"/>
      <c r="AE216" s="197"/>
      <c r="AI216" s="85"/>
      <c r="AN216" s="85"/>
    </row>
    <row r="217" ht="15.75" customHeight="1">
      <c r="J217" s="138"/>
      <c r="S217" s="138"/>
      <c r="T217" s="138"/>
      <c r="AA217" s="85"/>
      <c r="AE217" s="197"/>
      <c r="AI217" s="85"/>
      <c r="AN217" s="85"/>
    </row>
    <row r="218" ht="15.75" customHeight="1">
      <c r="J218" s="138"/>
      <c r="S218" s="138"/>
      <c r="T218" s="138"/>
      <c r="AA218" s="85"/>
      <c r="AE218" s="197"/>
      <c r="AI218" s="85"/>
      <c r="AN218" s="85"/>
    </row>
    <row r="219" ht="15.75" customHeight="1">
      <c r="J219" s="138"/>
      <c r="S219" s="138"/>
      <c r="T219" s="138"/>
      <c r="AA219" s="85"/>
      <c r="AE219" s="197"/>
      <c r="AI219" s="85"/>
      <c r="AN219" s="85"/>
    </row>
    <row r="220" ht="15.75" customHeight="1">
      <c r="J220" s="138"/>
      <c r="S220" s="138"/>
      <c r="T220" s="138"/>
      <c r="AA220" s="85"/>
      <c r="AE220" s="197"/>
      <c r="AI220" s="85"/>
      <c r="AN220" s="85"/>
    </row>
    <row r="221" ht="15.75" customHeight="1">
      <c r="J221" s="138"/>
      <c r="S221" s="138"/>
      <c r="T221" s="138"/>
      <c r="AA221" s="85"/>
      <c r="AE221" s="197"/>
      <c r="AI221" s="85"/>
      <c r="AN221" s="85"/>
    </row>
    <row r="222" ht="15.75" customHeight="1">
      <c r="J222" s="138"/>
      <c r="S222" s="138"/>
      <c r="T222" s="138"/>
      <c r="AA222" s="85"/>
      <c r="AE222" s="197"/>
      <c r="AI222" s="85"/>
      <c r="AN222" s="85"/>
    </row>
    <row r="223" ht="15.75" customHeight="1">
      <c r="J223" s="138"/>
      <c r="S223" s="138"/>
      <c r="T223" s="138"/>
      <c r="AA223" s="85"/>
      <c r="AE223" s="197"/>
      <c r="AI223" s="85"/>
      <c r="AN223" s="85"/>
    </row>
    <row r="224" ht="15.75" customHeight="1">
      <c r="J224" s="138"/>
      <c r="S224" s="138"/>
      <c r="T224" s="138"/>
      <c r="AA224" s="85"/>
      <c r="AE224" s="197"/>
      <c r="AI224" s="85"/>
      <c r="AN224" s="85"/>
    </row>
    <row r="225" ht="15.75" customHeight="1">
      <c r="J225" s="138"/>
      <c r="S225" s="138"/>
      <c r="T225" s="138"/>
      <c r="AA225" s="85"/>
      <c r="AE225" s="197"/>
      <c r="AI225" s="85"/>
      <c r="AN225" s="85"/>
    </row>
    <row r="226" ht="15.75" customHeight="1">
      <c r="J226" s="138"/>
      <c r="S226" s="138"/>
      <c r="T226" s="138"/>
      <c r="AA226" s="85"/>
      <c r="AE226" s="197"/>
      <c r="AI226" s="85"/>
      <c r="AN226" s="85"/>
    </row>
    <row r="227" ht="15.75" customHeight="1">
      <c r="J227" s="138"/>
      <c r="S227" s="138"/>
      <c r="T227" s="138"/>
      <c r="AA227" s="85"/>
      <c r="AE227" s="197"/>
      <c r="AI227" s="85"/>
      <c r="AN227" s="85"/>
    </row>
    <row r="228" ht="15.75" customHeight="1">
      <c r="AA228" s="85"/>
      <c r="AE228" s="197"/>
      <c r="AI228" s="85"/>
      <c r="AN228" s="85"/>
    </row>
    <row r="229" ht="15.75" customHeight="1">
      <c r="AA229" s="85"/>
      <c r="AE229" s="197"/>
      <c r="AI229" s="85"/>
      <c r="AN229" s="85"/>
    </row>
    <row r="230" ht="15.75" customHeight="1">
      <c r="AA230" s="85"/>
      <c r="AE230" s="197"/>
      <c r="AI230" s="85"/>
      <c r="AN230" s="85"/>
    </row>
    <row r="231" ht="15.75" customHeight="1">
      <c r="AA231" s="85"/>
      <c r="AE231" s="197"/>
      <c r="AI231" s="85"/>
      <c r="AN231" s="85"/>
    </row>
    <row r="232" ht="15.75" customHeight="1">
      <c r="AA232" s="85"/>
      <c r="AE232" s="197"/>
      <c r="AI232" s="85"/>
      <c r="AN232" s="85"/>
    </row>
    <row r="233" ht="15.75" customHeight="1">
      <c r="AA233" s="85"/>
      <c r="AE233" s="197"/>
      <c r="AI233" s="85"/>
      <c r="AN233" s="85"/>
    </row>
    <row r="234" ht="15.75" customHeight="1">
      <c r="AA234" s="85"/>
      <c r="AE234" s="197"/>
      <c r="AI234" s="85"/>
      <c r="AN234" s="85"/>
    </row>
    <row r="235" ht="15.75" customHeight="1">
      <c r="AA235" s="85"/>
      <c r="AE235" s="197"/>
      <c r="AI235" s="85"/>
      <c r="AN235" s="85"/>
    </row>
    <row r="236" ht="15.75" customHeight="1">
      <c r="AA236" s="85"/>
      <c r="AE236" s="197"/>
      <c r="AI236" s="85"/>
      <c r="AN236" s="85"/>
    </row>
    <row r="237" ht="15.75" customHeight="1">
      <c r="AA237" s="85"/>
      <c r="AE237" s="197"/>
      <c r="AI237" s="85"/>
      <c r="AN237" s="85"/>
    </row>
    <row r="238" ht="15.75" customHeight="1">
      <c r="AA238" s="85"/>
      <c r="AE238" s="197"/>
      <c r="AI238" s="85"/>
      <c r="AN238" s="85"/>
    </row>
    <row r="239" ht="15.75" customHeight="1">
      <c r="AA239" s="85"/>
      <c r="AE239" s="197"/>
      <c r="AI239" s="85"/>
      <c r="AN239" s="85"/>
    </row>
    <row r="240" ht="15.75" customHeight="1">
      <c r="AA240" s="85"/>
      <c r="AE240" s="197"/>
      <c r="AI240" s="85"/>
      <c r="AN240" s="85"/>
    </row>
    <row r="241" ht="15.75" customHeight="1">
      <c r="AA241" s="85"/>
      <c r="AE241" s="197"/>
      <c r="AI241" s="85"/>
      <c r="AN241" s="85"/>
    </row>
    <row r="242" ht="15.75" customHeight="1">
      <c r="AA242" s="85"/>
      <c r="AE242" s="197"/>
      <c r="AI242" s="85"/>
      <c r="AN242" s="85"/>
    </row>
    <row r="243" ht="15.75" customHeight="1">
      <c r="AA243" s="85"/>
      <c r="AE243" s="197"/>
      <c r="AI243" s="85"/>
      <c r="AN243" s="85"/>
    </row>
    <row r="244" ht="15.75" customHeight="1">
      <c r="AA244" s="85"/>
      <c r="AE244" s="197"/>
      <c r="AI244" s="85"/>
      <c r="AN244" s="85"/>
    </row>
    <row r="245" ht="15.75" customHeight="1">
      <c r="AA245" s="85"/>
      <c r="AE245" s="197"/>
      <c r="AI245" s="85"/>
      <c r="AN245" s="85"/>
    </row>
    <row r="246" ht="15.75" customHeight="1">
      <c r="AA246" s="85"/>
      <c r="AE246" s="197"/>
      <c r="AI246" s="85"/>
      <c r="AN246" s="85"/>
    </row>
    <row r="247" ht="15.75" customHeight="1">
      <c r="AA247" s="85"/>
      <c r="AE247" s="197"/>
      <c r="AI247" s="85"/>
      <c r="AN247" s="85"/>
    </row>
    <row r="248" ht="15.75" customHeight="1">
      <c r="AA248" s="85"/>
      <c r="AE248" s="197"/>
      <c r="AI248" s="85"/>
      <c r="AN248" s="85"/>
    </row>
    <row r="249" ht="15.75" customHeight="1">
      <c r="AA249" s="85"/>
      <c r="AE249" s="197"/>
      <c r="AI249" s="85"/>
      <c r="AN249" s="85"/>
    </row>
    <row r="250" ht="15.75" customHeight="1">
      <c r="AA250" s="85"/>
      <c r="AE250" s="197"/>
      <c r="AI250" s="85"/>
      <c r="AN250" s="85"/>
    </row>
    <row r="251" ht="15.75" customHeight="1">
      <c r="AA251" s="85"/>
      <c r="AE251" s="197"/>
      <c r="AI251" s="85"/>
      <c r="AN251" s="85"/>
    </row>
    <row r="252" ht="15.75" customHeight="1">
      <c r="AA252" s="85"/>
      <c r="AE252" s="197"/>
      <c r="AI252" s="85"/>
      <c r="AN252" s="85"/>
    </row>
    <row r="253" ht="15.75" customHeight="1">
      <c r="AA253" s="85"/>
      <c r="AE253" s="197"/>
      <c r="AI253" s="85"/>
      <c r="AN253" s="85"/>
    </row>
    <row r="254" ht="15.75" customHeight="1">
      <c r="AA254" s="85"/>
      <c r="AE254" s="197"/>
      <c r="AI254" s="85"/>
      <c r="AN254" s="85"/>
    </row>
    <row r="255" ht="15.75" customHeight="1">
      <c r="AA255" s="85"/>
      <c r="AE255" s="197"/>
      <c r="AI255" s="85"/>
      <c r="AN255" s="85"/>
    </row>
    <row r="256" ht="15.75" customHeight="1">
      <c r="AA256" s="85"/>
      <c r="AE256" s="197"/>
      <c r="AI256" s="85"/>
      <c r="AN256" s="85"/>
    </row>
    <row r="257" ht="15.75" customHeight="1">
      <c r="AA257" s="85"/>
      <c r="AE257" s="197"/>
      <c r="AI257" s="85"/>
      <c r="AN257" s="85"/>
    </row>
    <row r="258" ht="15.75" customHeight="1">
      <c r="AA258" s="85"/>
      <c r="AE258" s="197"/>
      <c r="AI258" s="85"/>
      <c r="AN258" s="85"/>
    </row>
    <row r="259" ht="15.75" customHeight="1">
      <c r="AA259" s="85"/>
      <c r="AE259" s="197"/>
      <c r="AI259" s="85"/>
      <c r="AN259" s="85"/>
    </row>
    <row r="260" ht="15.75" customHeight="1">
      <c r="AA260" s="85"/>
      <c r="AE260" s="197"/>
      <c r="AI260" s="85"/>
      <c r="AN260" s="85"/>
    </row>
    <row r="261" ht="15.75" customHeight="1">
      <c r="AA261" s="85"/>
      <c r="AE261" s="197"/>
      <c r="AI261" s="85"/>
      <c r="AN261" s="85"/>
    </row>
    <row r="262" ht="15.75" customHeight="1">
      <c r="AA262" s="85"/>
      <c r="AE262" s="197"/>
      <c r="AI262" s="85"/>
      <c r="AN262" s="85"/>
    </row>
    <row r="263" ht="15.75" customHeight="1">
      <c r="AA263" s="85"/>
      <c r="AE263" s="197"/>
      <c r="AI263" s="85"/>
      <c r="AN263" s="85"/>
    </row>
    <row r="264" ht="15.75" customHeight="1">
      <c r="AA264" s="85"/>
      <c r="AE264" s="197"/>
      <c r="AI264" s="85"/>
      <c r="AN264" s="85"/>
    </row>
    <row r="265" ht="15.75" customHeight="1">
      <c r="AA265" s="85"/>
      <c r="AE265" s="197"/>
      <c r="AI265" s="85"/>
      <c r="AN265" s="85"/>
    </row>
    <row r="266" ht="15.75" customHeight="1">
      <c r="AA266" s="85"/>
      <c r="AE266" s="197"/>
      <c r="AI266" s="85"/>
      <c r="AN266" s="85"/>
    </row>
    <row r="267" ht="15.75" customHeight="1">
      <c r="AA267" s="85"/>
      <c r="AE267" s="197"/>
      <c r="AI267" s="85"/>
      <c r="AN267" s="85"/>
    </row>
    <row r="268" ht="15.75" customHeight="1">
      <c r="AA268" s="85"/>
      <c r="AE268" s="197"/>
      <c r="AI268" s="85"/>
      <c r="AN268" s="85"/>
    </row>
    <row r="269" ht="15.75" customHeight="1">
      <c r="AA269" s="85"/>
      <c r="AE269" s="197"/>
      <c r="AI269" s="85"/>
      <c r="AN269" s="85"/>
    </row>
    <row r="270" ht="15.75" customHeight="1">
      <c r="AA270" s="85"/>
      <c r="AE270" s="197"/>
      <c r="AI270" s="85"/>
      <c r="AN270" s="85"/>
    </row>
    <row r="271" ht="15.75" customHeight="1">
      <c r="AA271" s="85"/>
      <c r="AE271" s="197"/>
      <c r="AI271" s="85"/>
      <c r="AN271" s="85"/>
    </row>
    <row r="272" ht="15.75" customHeight="1">
      <c r="AA272" s="85"/>
      <c r="AE272" s="197"/>
      <c r="AI272" s="85"/>
      <c r="AN272" s="85"/>
    </row>
    <row r="273" ht="15.75" customHeight="1">
      <c r="AA273" s="85"/>
      <c r="AE273" s="197"/>
      <c r="AI273" s="85"/>
      <c r="AN273" s="85"/>
    </row>
    <row r="274" ht="15.75" customHeight="1">
      <c r="AA274" s="85"/>
      <c r="AE274" s="197"/>
      <c r="AI274" s="85"/>
      <c r="AN274" s="85"/>
    </row>
    <row r="275" ht="15.75" customHeight="1">
      <c r="AA275" s="85"/>
      <c r="AE275" s="197"/>
      <c r="AI275" s="85"/>
      <c r="AN275" s="85"/>
    </row>
    <row r="276" ht="15.75" customHeight="1">
      <c r="AA276" s="85"/>
      <c r="AE276" s="197"/>
      <c r="AI276" s="85"/>
      <c r="AN276" s="85"/>
    </row>
    <row r="277" ht="15.75" customHeight="1">
      <c r="AA277" s="85"/>
      <c r="AE277" s="197"/>
      <c r="AI277" s="85"/>
      <c r="AN277" s="85"/>
    </row>
    <row r="278" ht="15.75" customHeight="1">
      <c r="AA278" s="85"/>
      <c r="AE278" s="197"/>
      <c r="AI278" s="85"/>
      <c r="AN278" s="85"/>
    </row>
    <row r="279" ht="15.75" customHeight="1">
      <c r="AA279" s="85"/>
      <c r="AE279" s="197"/>
      <c r="AI279" s="85"/>
      <c r="AN279" s="85"/>
    </row>
    <row r="280" ht="15.75" customHeight="1">
      <c r="AA280" s="85"/>
      <c r="AE280" s="197"/>
      <c r="AI280" s="85"/>
      <c r="AN280" s="85"/>
    </row>
    <row r="281" ht="15.75" customHeight="1">
      <c r="AA281" s="85"/>
      <c r="AE281" s="197"/>
      <c r="AI281" s="85"/>
      <c r="AN281" s="85"/>
    </row>
    <row r="282" ht="15.75" customHeight="1">
      <c r="AA282" s="85"/>
      <c r="AE282" s="197"/>
      <c r="AI282" s="85"/>
      <c r="AN282" s="85"/>
    </row>
    <row r="283" ht="15.75" customHeight="1">
      <c r="AA283" s="85"/>
      <c r="AE283" s="197"/>
      <c r="AI283" s="85"/>
      <c r="AN283" s="85"/>
    </row>
    <row r="284" ht="15.75" customHeight="1">
      <c r="AA284" s="85"/>
      <c r="AE284" s="197"/>
      <c r="AI284" s="85"/>
      <c r="AN284" s="85"/>
    </row>
    <row r="285" ht="15.75" customHeight="1">
      <c r="AA285" s="85"/>
      <c r="AE285" s="197"/>
      <c r="AI285" s="85"/>
      <c r="AN285" s="85"/>
    </row>
    <row r="286" ht="15.75" customHeight="1">
      <c r="AA286" s="85"/>
      <c r="AE286" s="197"/>
      <c r="AI286" s="85"/>
      <c r="AN286" s="85"/>
    </row>
    <row r="287" ht="15.75" customHeight="1">
      <c r="AA287" s="85"/>
      <c r="AE287" s="197"/>
      <c r="AI287" s="85"/>
      <c r="AN287" s="85"/>
    </row>
    <row r="288" ht="15.75" customHeight="1">
      <c r="AA288" s="85"/>
      <c r="AE288" s="197"/>
      <c r="AI288" s="85"/>
      <c r="AN288" s="85"/>
    </row>
    <row r="289" ht="15.75" customHeight="1">
      <c r="AA289" s="85"/>
      <c r="AE289" s="197"/>
      <c r="AI289" s="85"/>
      <c r="AN289" s="85"/>
    </row>
    <row r="290" ht="15.75" customHeight="1">
      <c r="AA290" s="85"/>
      <c r="AE290" s="197"/>
      <c r="AI290" s="85"/>
      <c r="AN290" s="85"/>
    </row>
    <row r="291" ht="15.75" customHeight="1">
      <c r="AA291" s="85"/>
      <c r="AE291" s="197"/>
      <c r="AI291" s="85"/>
      <c r="AN291" s="85"/>
    </row>
    <row r="292" ht="15.75" customHeight="1">
      <c r="AA292" s="85"/>
      <c r="AE292" s="197"/>
      <c r="AI292" s="85"/>
      <c r="AN292" s="85"/>
    </row>
    <row r="293" ht="15.75" customHeight="1">
      <c r="AA293" s="85"/>
      <c r="AE293" s="197"/>
      <c r="AI293" s="85"/>
      <c r="AN293" s="85"/>
    </row>
    <row r="294" ht="15.75" customHeight="1">
      <c r="AA294" s="85"/>
      <c r="AE294" s="197"/>
      <c r="AI294" s="85"/>
      <c r="AN294" s="85"/>
    </row>
    <row r="295" ht="15.75" customHeight="1">
      <c r="AA295" s="85"/>
      <c r="AE295" s="197"/>
      <c r="AI295" s="85"/>
      <c r="AN295" s="85"/>
    </row>
    <row r="296" ht="15.75" customHeight="1">
      <c r="AA296" s="85"/>
      <c r="AE296" s="197"/>
      <c r="AI296" s="85"/>
      <c r="AN296" s="85"/>
    </row>
    <row r="297" ht="15.75" customHeight="1">
      <c r="AA297" s="85"/>
      <c r="AE297" s="197"/>
      <c r="AI297" s="85"/>
      <c r="AN297" s="85"/>
    </row>
    <row r="298" ht="15.75" customHeight="1">
      <c r="AA298" s="85"/>
      <c r="AE298" s="197"/>
      <c r="AI298" s="85"/>
      <c r="AN298" s="85"/>
    </row>
    <row r="299" ht="15.75" customHeight="1">
      <c r="AA299" s="85"/>
      <c r="AE299" s="197"/>
      <c r="AI299" s="85"/>
      <c r="AN299" s="85"/>
    </row>
    <row r="300" ht="15.75" customHeight="1">
      <c r="AA300" s="85"/>
      <c r="AE300" s="197"/>
      <c r="AI300" s="85"/>
      <c r="AN300" s="85"/>
    </row>
    <row r="301" ht="15.75" customHeight="1">
      <c r="AA301" s="85"/>
      <c r="AE301" s="197"/>
      <c r="AI301" s="85"/>
      <c r="AN301" s="85"/>
    </row>
    <row r="302" ht="15.75" customHeight="1">
      <c r="AA302" s="85"/>
      <c r="AE302" s="197"/>
      <c r="AI302" s="85"/>
      <c r="AN302" s="85"/>
    </row>
    <row r="303" ht="15.75" customHeight="1">
      <c r="AA303" s="85"/>
      <c r="AE303" s="197"/>
      <c r="AI303" s="85"/>
      <c r="AN303" s="85"/>
    </row>
    <row r="304" ht="15.75" customHeight="1">
      <c r="AA304" s="85"/>
      <c r="AE304" s="197"/>
      <c r="AI304" s="85"/>
      <c r="AN304" s="85"/>
    </row>
    <row r="305" ht="15.75" customHeight="1">
      <c r="AA305" s="85"/>
      <c r="AE305" s="197"/>
      <c r="AI305" s="85"/>
      <c r="AN305" s="85"/>
    </row>
    <row r="306" ht="15.75" customHeight="1">
      <c r="AA306" s="85"/>
      <c r="AE306" s="197"/>
      <c r="AI306" s="85"/>
      <c r="AN306" s="85"/>
    </row>
    <row r="307" ht="15.75" customHeight="1">
      <c r="AA307" s="85"/>
      <c r="AE307" s="197"/>
      <c r="AI307" s="85"/>
      <c r="AN307" s="85"/>
    </row>
    <row r="308" ht="15.75" customHeight="1">
      <c r="AA308" s="85"/>
      <c r="AE308" s="197"/>
      <c r="AI308" s="85"/>
      <c r="AN308" s="85"/>
    </row>
    <row r="309" ht="15.75" customHeight="1">
      <c r="AA309" s="85"/>
      <c r="AE309" s="197"/>
      <c r="AI309" s="85"/>
      <c r="AN309" s="85"/>
    </row>
    <row r="310" ht="15.75" customHeight="1">
      <c r="AA310" s="85"/>
      <c r="AE310" s="197"/>
      <c r="AI310" s="85"/>
      <c r="AN310" s="85"/>
    </row>
    <row r="311" ht="15.75" customHeight="1">
      <c r="AA311" s="85"/>
      <c r="AE311" s="197"/>
      <c r="AI311" s="85"/>
      <c r="AN311" s="85"/>
    </row>
    <row r="312" ht="15.75" customHeight="1">
      <c r="AA312" s="85"/>
      <c r="AE312" s="197"/>
      <c r="AI312" s="85"/>
      <c r="AN312" s="85"/>
    </row>
    <row r="313" ht="15.75" customHeight="1">
      <c r="AA313" s="85"/>
      <c r="AE313" s="197"/>
      <c r="AI313" s="85"/>
      <c r="AN313" s="85"/>
    </row>
    <row r="314" ht="15.75" customHeight="1">
      <c r="AA314" s="85"/>
      <c r="AE314" s="197"/>
      <c r="AI314" s="85"/>
      <c r="AN314" s="85"/>
    </row>
    <row r="315" ht="15.75" customHeight="1">
      <c r="AA315" s="85"/>
      <c r="AE315" s="197"/>
      <c r="AI315" s="85"/>
      <c r="AN315" s="85"/>
    </row>
    <row r="316" ht="15.75" customHeight="1">
      <c r="AA316" s="85"/>
      <c r="AE316" s="197"/>
      <c r="AI316" s="85"/>
      <c r="AN316" s="85"/>
    </row>
    <row r="317" ht="15.75" customHeight="1">
      <c r="AA317" s="85"/>
      <c r="AE317" s="197"/>
      <c r="AI317" s="85"/>
      <c r="AN317" s="85"/>
    </row>
    <row r="318" ht="15.75" customHeight="1">
      <c r="AA318" s="85"/>
      <c r="AE318" s="197"/>
      <c r="AI318" s="85"/>
      <c r="AN318" s="85"/>
    </row>
    <row r="319" ht="15.75" customHeight="1">
      <c r="AA319" s="85"/>
      <c r="AE319" s="197"/>
      <c r="AI319" s="85"/>
      <c r="AN319" s="85"/>
    </row>
    <row r="320" ht="15.75" customHeight="1">
      <c r="AA320" s="85"/>
      <c r="AE320" s="197"/>
      <c r="AI320" s="85"/>
      <c r="AN320" s="85"/>
    </row>
    <row r="321" ht="15.75" customHeight="1">
      <c r="AA321" s="85"/>
      <c r="AE321" s="197"/>
      <c r="AI321" s="85"/>
      <c r="AN321" s="85"/>
    </row>
    <row r="322" ht="15.75" customHeight="1">
      <c r="AA322" s="85"/>
      <c r="AE322" s="197"/>
      <c r="AI322" s="85"/>
      <c r="AN322" s="85"/>
    </row>
    <row r="323" ht="15.75" customHeight="1">
      <c r="AA323" s="85"/>
      <c r="AE323" s="197"/>
      <c r="AI323" s="85"/>
      <c r="AN323" s="85"/>
    </row>
    <row r="324" ht="15.75" customHeight="1">
      <c r="AA324" s="85"/>
      <c r="AE324" s="197"/>
      <c r="AI324" s="85"/>
      <c r="AN324" s="85"/>
    </row>
    <row r="325" ht="15.75" customHeight="1">
      <c r="AA325" s="85"/>
      <c r="AE325" s="197"/>
      <c r="AI325" s="85"/>
      <c r="AN325" s="85"/>
    </row>
    <row r="326" ht="15.75" customHeight="1">
      <c r="AA326" s="85"/>
      <c r="AE326" s="197"/>
      <c r="AI326" s="85"/>
      <c r="AN326" s="85"/>
    </row>
    <row r="327" ht="15.75" customHeight="1">
      <c r="AA327" s="85"/>
      <c r="AE327" s="197"/>
      <c r="AI327" s="85"/>
      <c r="AN327" s="85"/>
    </row>
    <row r="328" ht="15.75" customHeight="1">
      <c r="AA328" s="85"/>
      <c r="AE328" s="197"/>
      <c r="AI328" s="85"/>
      <c r="AN328" s="85"/>
    </row>
    <row r="329" ht="15.75" customHeight="1">
      <c r="AA329" s="85"/>
      <c r="AE329" s="197"/>
      <c r="AI329" s="85"/>
      <c r="AN329" s="85"/>
    </row>
    <row r="330" ht="15.75" customHeight="1">
      <c r="AA330" s="85"/>
      <c r="AE330" s="197"/>
      <c r="AI330" s="85"/>
      <c r="AN330" s="85"/>
    </row>
    <row r="331" ht="15.75" customHeight="1">
      <c r="AA331" s="85"/>
      <c r="AE331" s="197"/>
      <c r="AI331" s="85"/>
      <c r="AN331" s="85"/>
    </row>
    <row r="332" ht="15.75" customHeight="1">
      <c r="AA332" s="85"/>
      <c r="AE332" s="197"/>
      <c r="AI332" s="85"/>
      <c r="AN332" s="85"/>
    </row>
    <row r="333" ht="15.75" customHeight="1">
      <c r="AA333" s="85"/>
      <c r="AE333" s="197"/>
      <c r="AI333" s="85"/>
      <c r="AN333" s="85"/>
    </row>
    <row r="334" ht="15.75" customHeight="1">
      <c r="AA334" s="85"/>
      <c r="AE334" s="197"/>
      <c r="AI334" s="85"/>
      <c r="AN334" s="85"/>
    </row>
    <row r="335" ht="15.75" customHeight="1">
      <c r="AA335" s="85"/>
      <c r="AE335" s="197"/>
      <c r="AI335" s="85"/>
      <c r="AN335" s="85"/>
    </row>
    <row r="336" ht="15.75" customHeight="1">
      <c r="AA336" s="85"/>
      <c r="AE336" s="197"/>
      <c r="AI336" s="85"/>
      <c r="AN336" s="85"/>
    </row>
    <row r="337" ht="15.75" customHeight="1">
      <c r="AA337" s="85"/>
      <c r="AE337" s="197"/>
      <c r="AI337" s="85"/>
      <c r="AN337" s="85"/>
    </row>
    <row r="338" ht="15.75" customHeight="1">
      <c r="AA338" s="85"/>
      <c r="AE338" s="197"/>
      <c r="AI338" s="85"/>
      <c r="AN338" s="85"/>
    </row>
    <row r="339" ht="15.75" customHeight="1">
      <c r="AA339" s="85"/>
      <c r="AE339" s="197"/>
      <c r="AI339" s="85"/>
      <c r="AN339" s="85"/>
    </row>
    <row r="340" ht="15.75" customHeight="1">
      <c r="AA340" s="85"/>
      <c r="AE340" s="197"/>
      <c r="AI340" s="85"/>
      <c r="AN340" s="85"/>
    </row>
    <row r="341" ht="15.75" customHeight="1">
      <c r="AA341" s="85"/>
      <c r="AE341" s="197"/>
      <c r="AI341" s="85"/>
      <c r="AN341" s="85"/>
    </row>
    <row r="342" ht="15.75" customHeight="1">
      <c r="AA342" s="85"/>
      <c r="AE342" s="197"/>
      <c r="AI342" s="85"/>
      <c r="AN342" s="85"/>
    </row>
    <row r="343" ht="15.75" customHeight="1">
      <c r="AA343" s="85"/>
      <c r="AE343" s="197"/>
      <c r="AI343" s="85"/>
      <c r="AN343" s="85"/>
    </row>
    <row r="344" ht="15.75" customHeight="1">
      <c r="AA344" s="85"/>
      <c r="AE344" s="197"/>
      <c r="AI344" s="85"/>
      <c r="AN344" s="85"/>
    </row>
    <row r="345" ht="15.75" customHeight="1">
      <c r="AA345" s="85"/>
      <c r="AE345" s="197"/>
      <c r="AI345" s="85"/>
      <c r="AN345" s="85"/>
    </row>
    <row r="346" ht="15.75" customHeight="1">
      <c r="AA346" s="85"/>
      <c r="AE346" s="197"/>
      <c r="AI346" s="85"/>
      <c r="AN346" s="85"/>
    </row>
    <row r="347" ht="15.75" customHeight="1">
      <c r="AA347" s="85"/>
      <c r="AE347" s="197"/>
      <c r="AI347" s="85"/>
      <c r="AN347" s="85"/>
    </row>
    <row r="348" ht="15.75" customHeight="1">
      <c r="AA348" s="85"/>
      <c r="AE348" s="197"/>
      <c r="AI348" s="85"/>
      <c r="AN348" s="85"/>
    </row>
    <row r="349" ht="15.75" customHeight="1">
      <c r="AA349" s="85"/>
      <c r="AE349" s="197"/>
      <c r="AI349" s="85"/>
      <c r="AN349" s="85"/>
    </row>
    <row r="350" ht="15.75" customHeight="1">
      <c r="AA350" s="85"/>
      <c r="AE350" s="197"/>
      <c r="AI350" s="85"/>
      <c r="AN350" s="85"/>
    </row>
    <row r="351" ht="15.75" customHeight="1">
      <c r="AA351" s="85"/>
      <c r="AE351" s="197"/>
      <c r="AI351" s="85"/>
      <c r="AN351" s="85"/>
    </row>
    <row r="352" ht="15.75" customHeight="1">
      <c r="AA352" s="85"/>
      <c r="AE352" s="197"/>
      <c r="AI352" s="85"/>
      <c r="AN352" s="85"/>
    </row>
    <row r="353" ht="15.75" customHeight="1">
      <c r="AA353" s="85"/>
      <c r="AE353" s="197"/>
      <c r="AI353" s="85"/>
      <c r="AN353" s="85"/>
    </row>
    <row r="354" ht="15.75" customHeight="1">
      <c r="AA354" s="85"/>
      <c r="AE354" s="197"/>
      <c r="AI354" s="85"/>
      <c r="AN354" s="85"/>
    </row>
    <row r="355" ht="15.75" customHeight="1">
      <c r="AA355" s="85"/>
      <c r="AE355" s="197"/>
      <c r="AI355" s="85"/>
      <c r="AN355" s="85"/>
    </row>
    <row r="356" ht="15.75" customHeight="1">
      <c r="AA356" s="85"/>
      <c r="AE356" s="197"/>
      <c r="AI356" s="85"/>
      <c r="AN356" s="85"/>
    </row>
    <row r="357" ht="15.75" customHeight="1">
      <c r="AA357" s="85"/>
      <c r="AE357" s="197"/>
      <c r="AI357" s="85"/>
      <c r="AN357" s="85"/>
    </row>
    <row r="358" ht="15.75" customHeight="1">
      <c r="AA358" s="85"/>
      <c r="AE358" s="197"/>
      <c r="AI358" s="85"/>
      <c r="AN358" s="85"/>
    </row>
    <row r="359" ht="15.75" customHeight="1">
      <c r="AA359" s="85"/>
      <c r="AE359" s="197"/>
      <c r="AI359" s="85"/>
      <c r="AN359" s="85"/>
    </row>
    <row r="360" ht="15.75" customHeight="1">
      <c r="AA360" s="85"/>
      <c r="AE360" s="197"/>
      <c r="AI360" s="85"/>
      <c r="AN360" s="85"/>
    </row>
    <row r="361" ht="15.75" customHeight="1">
      <c r="AA361" s="85"/>
      <c r="AE361" s="197"/>
      <c r="AI361" s="85"/>
      <c r="AN361" s="85"/>
    </row>
    <row r="362" ht="15.75" customHeight="1">
      <c r="AA362" s="85"/>
      <c r="AE362" s="197"/>
      <c r="AI362" s="85"/>
      <c r="AN362" s="85"/>
    </row>
    <row r="363" ht="15.75" customHeight="1">
      <c r="AA363" s="85"/>
      <c r="AE363" s="197"/>
      <c r="AI363" s="85"/>
      <c r="AN363" s="85"/>
    </row>
    <row r="364" ht="15.75" customHeight="1">
      <c r="AA364" s="85"/>
      <c r="AE364" s="197"/>
      <c r="AI364" s="85"/>
      <c r="AN364" s="85"/>
    </row>
    <row r="365" ht="15.75" customHeight="1">
      <c r="AA365" s="85"/>
      <c r="AE365" s="197"/>
      <c r="AI365" s="85"/>
      <c r="AN365" s="85"/>
    </row>
    <row r="366" ht="15.75" customHeight="1">
      <c r="AA366" s="85"/>
      <c r="AE366" s="197"/>
      <c r="AI366" s="85"/>
      <c r="AN366" s="85"/>
    </row>
    <row r="367" ht="15.75" customHeight="1">
      <c r="AA367" s="85"/>
      <c r="AE367" s="197"/>
      <c r="AI367" s="85"/>
      <c r="AN367" s="85"/>
    </row>
    <row r="368" ht="15.75" customHeight="1">
      <c r="AA368" s="85"/>
      <c r="AE368" s="197"/>
      <c r="AI368" s="85"/>
      <c r="AN368" s="85"/>
    </row>
    <row r="369" ht="15.75" customHeight="1">
      <c r="AA369" s="85"/>
      <c r="AE369" s="197"/>
      <c r="AI369" s="85"/>
      <c r="AN369" s="85"/>
    </row>
    <row r="370" ht="15.75" customHeight="1">
      <c r="AA370" s="85"/>
      <c r="AE370" s="197"/>
      <c r="AI370" s="85"/>
      <c r="AN370" s="85"/>
    </row>
    <row r="371" ht="15.75" customHeight="1">
      <c r="AA371" s="85"/>
      <c r="AE371" s="197"/>
      <c r="AI371" s="85"/>
      <c r="AN371" s="85"/>
    </row>
    <row r="372" ht="15.75" customHeight="1">
      <c r="AA372" s="85"/>
      <c r="AE372" s="197"/>
      <c r="AI372" s="85"/>
      <c r="AN372" s="85"/>
    </row>
    <row r="373" ht="15.75" customHeight="1">
      <c r="AA373" s="85"/>
      <c r="AE373" s="197"/>
      <c r="AI373" s="85"/>
      <c r="AN373" s="85"/>
    </row>
    <row r="374" ht="15.75" customHeight="1">
      <c r="AA374" s="85"/>
      <c r="AE374" s="197"/>
      <c r="AI374" s="85"/>
      <c r="AN374" s="85"/>
    </row>
    <row r="375" ht="15.75" customHeight="1">
      <c r="AA375" s="85"/>
      <c r="AE375" s="197"/>
      <c r="AI375" s="85"/>
      <c r="AN375" s="85"/>
    </row>
    <row r="376" ht="15.75" customHeight="1">
      <c r="AA376" s="85"/>
      <c r="AE376" s="197"/>
      <c r="AI376" s="85"/>
      <c r="AN376" s="85"/>
    </row>
    <row r="377" ht="15.75" customHeight="1">
      <c r="AA377" s="85"/>
      <c r="AE377" s="197"/>
      <c r="AI377" s="85"/>
      <c r="AN377" s="85"/>
    </row>
    <row r="378" ht="15.75" customHeight="1">
      <c r="AA378" s="85"/>
      <c r="AE378" s="197"/>
      <c r="AI378" s="85"/>
      <c r="AN378" s="85"/>
    </row>
    <row r="379" ht="15.75" customHeight="1">
      <c r="AA379" s="85"/>
      <c r="AE379" s="197"/>
      <c r="AI379" s="85"/>
      <c r="AN379" s="85"/>
    </row>
    <row r="380" ht="15.75" customHeight="1">
      <c r="AA380" s="85"/>
      <c r="AE380" s="197"/>
      <c r="AI380" s="85"/>
      <c r="AN380" s="85"/>
    </row>
    <row r="381" ht="15.75" customHeight="1">
      <c r="AA381" s="85"/>
      <c r="AE381" s="197"/>
      <c r="AI381" s="85"/>
      <c r="AN381" s="85"/>
    </row>
    <row r="382" ht="15.75" customHeight="1">
      <c r="AA382" s="85"/>
      <c r="AE382" s="197"/>
      <c r="AI382" s="85"/>
      <c r="AN382" s="85"/>
    </row>
    <row r="383" ht="15.75" customHeight="1">
      <c r="AA383" s="85"/>
      <c r="AE383" s="197"/>
      <c r="AI383" s="85"/>
      <c r="AN383" s="85"/>
    </row>
    <row r="384" ht="15.75" customHeight="1">
      <c r="AA384" s="85"/>
      <c r="AE384" s="197"/>
      <c r="AI384" s="85"/>
      <c r="AN384" s="85"/>
    </row>
    <row r="385" ht="15.75" customHeight="1">
      <c r="AA385" s="85"/>
      <c r="AE385" s="197"/>
      <c r="AI385" s="85"/>
      <c r="AN385" s="85"/>
    </row>
    <row r="386" ht="15.75" customHeight="1">
      <c r="AA386" s="85"/>
      <c r="AE386" s="197"/>
      <c r="AI386" s="85"/>
      <c r="AN386" s="85"/>
    </row>
    <row r="387" ht="15.75" customHeight="1">
      <c r="AA387" s="85"/>
      <c r="AE387" s="197"/>
      <c r="AI387" s="85"/>
      <c r="AN387" s="85"/>
    </row>
    <row r="388" ht="15.75" customHeight="1">
      <c r="AA388" s="85"/>
      <c r="AE388" s="197"/>
      <c r="AI388" s="85"/>
      <c r="AN388" s="85"/>
    </row>
    <row r="389" ht="15.75" customHeight="1">
      <c r="AA389" s="85"/>
      <c r="AE389" s="197"/>
      <c r="AI389" s="85"/>
      <c r="AN389" s="85"/>
    </row>
    <row r="390" ht="15.75" customHeight="1">
      <c r="AA390" s="85"/>
      <c r="AE390" s="197"/>
      <c r="AI390" s="85"/>
      <c r="AN390" s="85"/>
    </row>
    <row r="391" ht="15.75" customHeight="1">
      <c r="AA391" s="85"/>
      <c r="AE391" s="197"/>
      <c r="AI391" s="85"/>
      <c r="AN391" s="85"/>
    </row>
    <row r="392" ht="15.75" customHeight="1">
      <c r="AA392" s="85"/>
      <c r="AE392" s="197"/>
      <c r="AI392" s="85"/>
      <c r="AN392" s="85"/>
    </row>
    <row r="393" ht="15.75" customHeight="1">
      <c r="AA393" s="85"/>
      <c r="AE393" s="197"/>
      <c r="AI393" s="85"/>
      <c r="AN393" s="85"/>
    </row>
    <row r="394" ht="15.75" customHeight="1">
      <c r="AA394" s="85"/>
      <c r="AE394" s="197"/>
      <c r="AI394" s="85"/>
      <c r="AN394" s="85"/>
    </row>
    <row r="395" ht="15.75" customHeight="1">
      <c r="AA395" s="85"/>
      <c r="AE395" s="197"/>
      <c r="AI395" s="85"/>
      <c r="AN395" s="85"/>
    </row>
    <row r="396" ht="15.75" customHeight="1">
      <c r="AA396" s="85"/>
      <c r="AE396" s="197"/>
      <c r="AI396" s="85"/>
      <c r="AN396" s="85"/>
    </row>
    <row r="397" ht="15.75" customHeight="1">
      <c r="AA397" s="85"/>
      <c r="AE397" s="197"/>
      <c r="AI397" s="85"/>
      <c r="AN397" s="85"/>
    </row>
    <row r="398" ht="15.75" customHeight="1">
      <c r="AA398" s="85"/>
      <c r="AE398" s="197"/>
      <c r="AI398" s="85"/>
      <c r="AN398" s="85"/>
    </row>
    <row r="399" ht="15.75" customHeight="1">
      <c r="AA399" s="85"/>
      <c r="AE399" s="197"/>
      <c r="AI399" s="85"/>
      <c r="AN399" s="85"/>
    </row>
    <row r="400" ht="15.75" customHeight="1">
      <c r="AA400" s="85"/>
      <c r="AE400" s="197"/>
      <c r="AI400" s="85"/>
      <c r="AN400" s="85"/>
    </row>
    <row r="401" ht="15.75" customHeight="1">
      <c r="AA401" s="85"/>
      <c r="AE401" s="197"/>
      <c r="AI401" s="85"/>
      <c r="AN401" s="85"/>
    </row>
    <row r="402" ht="15.75" customHeight="1">
      <c r="AA402" s="85"/>
      <c r="AE402" s="197"/>
      <c r="AI402" s="85"/>
      <c r="AN402" s="85"/>
    </row>
    <row r="403" ht="15.75" customHeight="1">
      <c r="AA403" s="85"/>
      <c r="AE403" s="197"/>
      <c r="AI403" s="85"/>
      <c r="AN403" s="85"/>
    </row>
    <row r="404" ht="15.75" customHeight="1">
      <c r="AA404" s="85"/>
      <c r="AE404" s="197"/>
      <c r="AI404" s="85"/>
      <c r="AN404" s="85"/>
    </row>
    <row r="405" ht="15.75" customHeight="1">
      <c r="AA405" s="85"/>
      <c r="AE405" s="197"/>
      <c r="AI405" s="85"/>
      <c r="AN405" s="85"/>
    </row>
    <row r="406" ht="15.75" customHeight="1">
      <c r="AA406" s="85"/>
      <c r="AE406" s="197"/>
      <c r="AI406" s="85"/>
      <c r="AN406" s="85"/>
    </row>
    <row r="407" ht="15.75" customHeight="1">
      <c r="AA407" s="85"/>
      <c r="AE407" s="197"/>
      <c r="AI407" s="85"/>
      <c r="AN407" s="85"/>
    </row>
    <row r="408" ht="15.75" customHeight="1">
      <c r="AA408" s="85"/>
      <c r="AE408" s="197"/>
      <c r="AI408" s="85"/>
      <c r="AN408" s="85"/>
    </row>
    <row r="409" ht="15.75" customHeight="1">
      <c r="AA409" s="85"/>
      <c r="AE409" s="197"/>
      <c r="AI409" s="85"/>
      <c r="AN409" s="85"/>
    </row>
    <row r="410" ht="15.75" customHeight="1">
      <c r="AA410" s="85"/>
      <c r="AE410" s="197"/>
      <c r="AI410" s="85"/>
      <c r="AN410" s="85"/>
    </row>
    <row r="411" ht="15.75" customHeight="1">
      <c r="AA411" s="85"/>
      <c r="AE411" s="197"/>
      <c r="AI411" s="85"/>
      <c r="AN411" s="85"/>
    </row>
    <row r="412" ht="15.75" customHeight="1">
      <c r="AA412" s="85"/>
      <c r="AE412" s="197"/>
      <c r="AI412" s="85"/>
      <c r="AN412" s="85"/>
    </row>
    <row r="413" ht="15.75" customHeight="1">
      <c r="AA413" s="85"/>
      <c r="AE413" s="197"/>
      <c r="AI413" s="85"/>
      <c r="AN413" s="85"/>
    </row>
    <row r="414" ht="15.75" customHeight="1">
      <c r="AA414" s="85"/>
      <c r="AE414" s="197"/>
      <c r="AI414" s="85"/>
      <c r="AN414" s="85"/>
    </row>
    <row r="415" ht="15.75" customHeight="1">
      <c r="AA415" s="85"/>
      <c r="AE415" s="197"/>
      <c r="AI415" s="85"/>
      <c r="AN415" s="85"/>
    </row>
    <row r="416" ht="15.75" customHeight="1">
      <c r="AA416" s="85"/>
      <c r="AE416" s="197"/>
      <c r="AI416" s="85"/>
      <c r="AN416" s="85"/>
    </row>
    <row r="417" ht="15.75" customHeight="1">
      <c r="AA417" s="85"/>
      <c r="AE417" s="197"/>
      <c r="AI417" s="85"/>
      <c r="AN417" s="85"/>
    </row>
    <row r="418" ht="15.75" customHeight="1">
      <c r="AA418" s="85"/>
      <c r="AE418" s="197"/>
      <c r="AI418" s="85"/>
      <c r="AN418" s="85"/>
    </row>
    <row r="419" ht="15.75" customHeight="1">
      <c r="AA419" s="85"/>
      <c r="AE419" s="197"/>
      <c r="AI419" s="85"/>
      <c r="AN419" s="85"/>
    </row>
    <row r="420" ht="15.75" customHeight="1">
      <c r="AA420" s="85"/>
      <c r="AE420" s="197"/>
      <c r="AI420" s="85"/>
      <c r="AN420" s="85"/>
    </row>
    <row r="421" ht="15.75" customHeight="1">
      <c r="AA421" s="85"/>
      <c r="AE421" s="197"/>
      <c r="AI421" s="85"/>
      <c r="AN421" s="85"/>
    </row>
    <row r="422" ht="15.75" customHeight="1">
      <c r="AA422" s="85"/>
      <c r="AE422" s="197"/>
      <c r="AI422" s="85"/>
      <c r="AN422" s="85"/>
    </row>
    <row r="423" ht="15.75" customHeight="1">
      <c r="AA423" s="85"/>
      <c r="AE423" s="197"/>
      <c r="AI423" s="85"/>
      <c r="AN423" s="85"/>
    </row>
    <row r="424" ht="15.75" customHeight="1">
      <c r="AA424" s="85"/>
      <c r="AE424" s="197"/>
      <c r="AI424" s="85"/>
      <c r="AN424" s="85"/>
    </row>
    <row r="425" ht="15.75" customHeight="1">
      <c r="AA425" s="85"/>
      <c r="AE425" s="197"/>
      <c r="AI425" s="85"/>
      <c r="AN425" s="85"/>
    </row>
    <row r="426" ht="15.75" customHeight="1">
      <c r="AA426" s="85"/>
      <c r="AE426" s="197"/>
      <c r="AI426" s="85"/>
      <c r="AN426" s="85"/>
    </row>
    <row r="427" ht="15.75" customHeight="1">
      <c r="AA427" s="85"/>
      <c r="AE427" s="197"/>
      <c r="AI427" s="85"/>
      <c r="AN427" s="85"/>
    </row>
    <row r="428" ht="15.75" customHeight="1">
      <c r="AA428" s="85"/>
      <c r="AE428" s="197"/>
      <c r="AI428" s="85"/>
      <c r="AN428" s="85"/>
    </row>
    <row r="429" ht="15.75" customHeight="1">
      <c r="AA429" s="85"/>
      <c r="AE429" s="197"/>
      <c r="AI429" s="85"/>
      <c r="AN429" s="85"/>
    </row>
    <row r="430" ht="15.75" customHeight="1">
      <c r="AA430" s="85"/>
      <c r="AE430" s="197"/>
      <c r="AI430" s="85"/>
      <c r="AN430" s="85"/>
    </row>
    <row r="431" ht="15.75" customHeight="1">
      <c r="AA431" s="85"/>
      <c r="AE431" s="197"/>
      <c r="AI431" s="85"/>
      <c r="AN431" s="85"/>
    </row>
    <row r="432" ht="15.75" customHeight="1">
      <c r="AA432" s="85"/>
      <c r="AE432" s="197"/>
      <c r="AI432" s="85"/>
      <c r="AN432" s="85"/>
    </row>
    <row r="433" ht="15.75" customHeight="1">
      <c r="AA433" s="85"/>
      <c r="AE433" s="197"/>
      <c r="AI433" s="85"/>
      <c r="AN433" s="85"/>
    </row>
    <row r="434" ht="15.75" customHeight="1">
      <c r="AA434" s="85"/>
      <c r="AE434" s="197"/>
      <c r="AI434" s="85"/>
      <c r="AN434" s="85"/>
    </row>
    <row r="435" ht="15.75" customHeight="1">
      <c r="AA435" s="85"/>
      <c r="AE435" s="197"/>
      <c r="AI435" s="85"/>
      <c r="AN435" s="85"/>
    </row>
    <row r="436" ht="15.75" customHeight="1">
      <c r="AA436" s="85"/>
      <c r="AE436" s="197"/>
      <c r="AI436" s="85"/>
      <c r="AN436" s="85"/>
    </row>
    <row r="437" ht="15.75" customHeight="1">
      <c r="AA437" s="85"/>
      <c r="AE437" s="197"/>
      <c r="AI437" s="85"/>
      <c r="AN437" s="85"/>
    </row>
    <row r="438" ht="15.75" customHeight="1">
      <c r="AA438" s="85"/>
      <c r="AE438" s="197"/>
      <c r="AI438" s="85"/>
      <c r="AN438" s="85"/>
    </row>
    <row r="439" ht="15.75" customHeight="1">
      <c r="AA439" s="85"/>
      <c r="AE439" s="197"/>
      <c r="AI439" s="85"/>
      <c r="AN439" s="85"/>
    </row>
    <row r="440" ht="15.75" customHeight="1">
      <c r="AA440" s="85"/>
      <c r="AE440" s="197"/>
      <c r="AI440" s="85"/>
      <c r="AN440" s="85"/>
    </row>
    <row r="441" ht="15.75" customHeight="1">
      <c r="AA441" s="85"/>
      <c r="AE441" s="197"/>
      <c r="AI441" s="85"/>
      <c r="AN441" s="85"/>
    </row>
    <row r="442" ht="15.75" customHeight="1">
      <c r="AA442" s="85"/>
      <c r="AE442" s="197"/>
      <c r="AI442" s="85"/>
      <c r="AN442" s="85"/>
    </row>
    <row r="443" ht="15.75" customHeight="1">
      <c r="AA443" s="85"/>
      <c r="AE443" s="197"/>
      <c r="AI443" s="85"/>
      <c r="AN443" s="85"/>
    </row>
    <row r="444" ht="15.75" customHeight="1">
      <c r="AA444" s="85"/>
      <c r="AE444" s="197"/>
      <c r="AI444" s="85"/>
      <c r="AN444" s="85"/>
    </row>
    <row r="445" ht="15.75" customHeight="1">
      <c r="AA445" s="85"/>
      <c r="AE445" s="197"/>
      <c r="AI445" s="85"/>
      <c r="AN445" s="85"/>
    </row>
    <row r="446" ht="15.75" customHeight="1">
      <c r="AA446" s="85"/>
      <c r="AE446" s="197"/>
      <c r="AI446" s="85"/>
      <c r="AN446" s="85"/>
    </row>
    <row r="447" ht="15.75" customHeight="1">
      <c r="AA447" s="85"/>
      <c r="AE447" s="197"/>
      <c r="AI447" s="85"/>
      <c r="AN447" s="85"/>
    </row>
    <row r="448" ht="15.75" customHeight="1">
      <c r="AA448" s="85"/>
      <c r="AE448" s="197"/>
      <c r="AI448" s="85"/>
      <c r="AN448" s="85"/>
    </row>
    <row r="449" ht="15.75" customHeight="1">
      <c r="AA449" s="85"/>
      <c r="AE449" s="197"/>
      <c r="AI449" s="85"/>
      <c r="AN449" s="85"/>
    </row>
    <row r="450" ht="15.75" customHeight="1">
      <c r="AA450" s="85"/>
      <c r="AE450" s="197"/>
      <c r="AI450" s="85"/>
      <c r="AN450" s="85"/>
    </row>
    <row r="451" ht="15.75" customHeight="1">
      <c r="AA451" s="85"/>
      <c r="AE451" s="197"/>
      <c r="AI451" s="85"/>
      <c r="AN451" s="85"/>
    </row>
    <row r="452" ht="15.75" customHeight="1">
      <c r="AA452" s="85"/>
      <c r="AE452" s="197"/>
      <c r="AI452" s="85"/>
      <c r="AN452" s="85"/>
    </row>
    <row r="453" ht="15.75" customHeight="1">
      <c r="AA453" s="85"/>
      <c r="AE453" s="197"/>
      <c r="AI453" s="85"/>
      <c r="AN453" s="85"/>
    </row>
    <row r="454" ht="15.75" customHeight="1">
      <c r="AA454" s="85"/>
      <c r="AE454" s="197"/>
      <c r="AI454" s="85"/>
      <c r="AN454" s="85"/>
    </row>
    <row r="455" ht="15.75" customHeight="1">
      <c r="AA455" s="85"/>
      <c r="AE455" s="197"/>
      <c r="AI455" s="85"/>
      <c r="AN455" s="85"/>
    </row>
    <row r="456" ht="15.75" customHeight="1">
      <c r="AA456" s="85"/>
      <c r="AE456" s="197"/>
      <c r="AI456" s="85"/>
      <c r="AN456" s="85"/>
    </row>
    <row r="457" ht="15.75" customHeight="1">
      <c r="AA457" s="85"/>
      <c r="AE457" s="197"/>
      <c r="AI457" s="85"/>
      <c r="AN457" s="85"/>
    </row>
    <row r="458" ht="15.75" customHeight="1">
      <c r="AA458" s="85"/>
      <c r="AE458" s="197"/>
      <c r="AI458" s="85"/>
      <c r="AN458" s="85"/>
    </row>
    <row r="459" ht="15.75" customHeight="1">
      <c r="AA459" s="85"/>
      <c r="AE459" s="197"/>
      <c r="AI459" s="85"/>
      <c r="AN459" s="85"/>
    </row>
    <row r="460" ht="15.75" customHeight="1">
      <c r="AA460" s="85"/>
      <c r="AE460" s="197"/>
      <c r="AI460" s="85"/>
      <c r="AN460" s="85"/>
    </row>
    <row r="461" ht="15.75" customHeight="1">
      <c r="AA461" s="85"/>
      <c r="AE461" s="197"/>
      <c r="AI461" s="85"/>
      <c r="AN461" s="85"/>
    </row>
    <row r="462" ht="15.75" customHeight="1">
      <c r="AA462" s="85"/>
      <c r="AE462" s="197"/>
      <c r="AI462" s="85"/>
      <c r="AN462" s="85"/>
    </row>
    <row r="463" ht="15.75" customHeight="1">
      <c r="AA463" s="85"/>
      <c r="AE463" s="197"/>
      <c r="AI463" s="85"/>
      <c r="AN463" s="85"/>
    </row>
    <row r="464" ht="15.75" customHeight="1">
      <c r="AA464" s="85"/>
      <c r="AE464" s="197"/>
      <c r="AI464" s="85"/>
      <c r="AN464" s="85"/>
    </row>
    <row r="465" ht="15.75" customHeight="1">
      <c r="AA465" s="85"/>
      <c r="AE465" s="197"/>
      <c r="AI465" s="85"/>
      <c r="AN465" s="85"/>
    </row>
    <row r="466" ht="15.75" customHeight="1">
      <c r="AA466" s="85"/>
      <c r="AE466" s="197"/>
      <c r="AI466" s="85"/>
      <c r="AN466" s="85"/>
    </row>
    <row r="467" ht="15.75" customHeight="1">
      <c r="AA467" s="85"/>
      <c r="AE467" s="197"/>
      <c r="AI467" s="85"/>
      <c r="AN467" s="85"/>
    </row>
    <row r="468" ht="15.75" customHeight="1">
      <c r="AA468" s="85"/>
      <c r="AE468" s="197"/>
      <c r="AI468" s="85"/>
      <c r="AN468" s="85"/>
    </row>
    <row r="469" ht="15.75" customHeight="1">
      <c r="AA469" s="85"/>
      <c r="AE469" s="197"/>
      <c r="AI469" s="85"/>
      <c r="AN469" s="85"/>
    </row>
    <row r="470" ht="15.75" customHeight="1">
      <c r="AA470" s="85"/>
      <c r="AE470" s="197"/>
      <c r="AI470" s="85"/>
      <c r="AN470" s="85"/>
    </row>
    <row r="471" ht="15.75" customHeight="1">
      <c r="AA471" s="85"/>
      <c r="AE471" s="197"/>
      <c r="AI471" s="85"/>
      <c r="AN471" s="85"/>
    </row>
    <row r="472" ht="15.75" customHeight="1">
      <c r="AA472" s="85"/>
      <c r="AE472" s="197"/>
      <c r="AI472" s="85"/>
      <c r="AN472" s="85"/>
    </row>
    <row r="473" ht="15.75" customHeight="1">
      <c r="AA473" s="85"/>
      <c r="AE473" s="197"/>
      <c r="AI473" s="85"/>
      <c r="AN473" s="85"/>
    </row>
    <row r="474" ht="15.75" customHeight="1">
      <c r="AA474" s="85"/>
      <c r="AE474" s="197"/>
      <c r="AI474" s="85"/>
      <c r="AN474" s="85"/>
    </row>
    <row r="475" ht="15.75" customHeight="1">
      <c r="AA475" s="85"/>
      <c r="AE475" s="197"/>
      <c r="AI475" s="85"/>
      <c r="AN475" s="85"/>
    </row>
    <row r="476" ht="15.75" customHeight="1">
      <c r="AA476" s="85"/>
      <c r="AE476" s="197"/>
      <c r="AI476" s="85"/>
      <c r="AN476" s="85"/>
    </row>
    <row r="477" ht="15.75" customHeight="1">
      <c r="AA477" s="85"/>
      <c r="AE477" s="197"/>
      <c r="AI477" s="85"/>
      <c r="AN477" s="85"/>
    </row>
    <row r="478" ht="15.75" customHeight="1">
      <c r="AA478" s="85"/>
      <c r="AE478" s="197"/>
      <c r="AI478" s="85"/>
      <c r="AN478" s="85"/>
    </row>
    <row r="479" ht="15.75" customHeight="1">
      <c r="AA479" s="85"/>
      <c r="AE479" s="197"/>
      <c r="AI479" s="85"/>
      <c r="AN479" s="85"/>
    </row>
    <row r="480" ht="15.75" customHeight="1">
      <c r="AA480" s="85"/>
      <c r="AE480" s="197"/>
      <c r="AI480" s="85"/>
      <c r="AN480" s="85"/>
    </row>
    <row r="481" ht="15.75" customHeight="1">
      <c r="AA481" s="85"/>
      <c r="AE481" s="197"/>
      <c r="AI481" s="85"/>
      <c r="AN481" s="85"/>
    </row>
    <row r="482" ht="15.75" customHeight="1">
      <c r="AA482" s="85"/>
      <c r="AE482" s="197"/>
      <c r="AI482" s="85"/>
      <c r="AN482" s="85"/>
    </row>
    <row r="483" ht="15.75" customHeight="1">
      <c r="AA483" s="85"/>
      <c r="AE483" s="197"/>
      <c r="AI483" s="85"/>
      <c r="AN483" s="85"/>
    </row>
    <row r="484" ht="15.75" customHeight="1">
      <c r="AA484" s="85"/>
      <c r="AE484" s="197"/>
      <c r="AI484" s="85"/>
      <c r="AN484" s="85"/>
    </row>
    <row r="485" ht="15.75" customHeight="1">
      <c r="AA485" s="85"/>
      <c r="AE485" s="197"/>
      <c r="AI485" s="85"/>
      <c r="AN485" s="85"/>
    </row>
    <row r="486" ht="15.75" customHeight="1">
      <c r="AA486" s="85"/>
      <c r="AE486" s="197"/>
      <c r="AI486" s="85"/>
      <c r="AN486" s="85"/>
    </row>
    <row r="487" ht="15.75" customHeight="1">
      <c r="AA487" s="85"/>
      <c r="AE487" s="197"/>
      <c r="AI487" s="85"/>
      <c r="AN487" s="85"/>
    </row>
    <row r="488" ht="15.75" customHeight="1">
      <c r="AA488" s="85"/>
      <c r="AE488" s="197"/>
      <c r="AI488" s="85"/>
      <c r="AN488" s="85"/>
    </row>
    <row r="489" ht="15.75" customHeight="1">
      <c r="AA489" s="85"/>
      <c r="AE489" s="197"/>
      <c r="AI489" s="85"/>
      <c r="AN489" s="85"/>
    </row>
    <row r="490" ht="15.75" customHeight="1">
      <c r="AA490" s="85"/>
      <c r="AE490" s="197"/>
      <c r="AI490" s="85"/>
      <c r="AN490" s="85"/>
    </row>
    <row r="491" ht="15.75" customHeight="1">
      <c r="AA491" s="85"/>
      <c r="AE491" s="197"/>
      <c r="AI491" s="85"/>
      <c r="AN491" s="85"/>
    </row>
    <row r="492" ht="15.75" customHeight="1">
      <c r="AA492" s="85"/>
      <c r="AE492" s="197"/>
      <c r="AI492" s="85"/>
      <c r="AN492" s="85"/>
    </row>
    <row r="493" ht="15.75" customHeight="1">
      <c r="AA493" s="85"/>
      <c r="AE493" s="197"/>
      <c r="AI493" s="85"/>
      <c r="AN493" s="85"/>
    </row>
    <row r="494" ht="15.75" customHeight="1">
      <c r="AA494" s="85"/>
      <c r="AE494" s="197"/>
      <c r="AI494" s="85"/>
      <c r="AN494" s="85"/>
    </row>
    <row r="495" ht="15.75" customHeight="1">
      <c r="AA495" s="85"/>
      <c r="AE495" s="197"/>
      <c r="AI495" s="85"/>
      <c r="AN495" s="85"/>
    </row>
    <row r="496" ht="15.75" customHeight="1">
      <c r="AA496" s="85"/>
      <c r="AE496" s="197"/>
      <c r="AI496" s="85"/>
      <c r="AN496" s="85"/>
    </row>
    <row r="497" ht="15.75" customHeight="1">
      <c r="AA497" s="85"/>
      <c r="AE497" s="197"/>
      <c r="AI497" s="85"/>
      <c r="AN497" s="85"/>
    </row>
    <row r="498" ht="15.75" customHeight="1">
      <c r="AA498" s="85"/>
      <c r="AE498" s="197"/>
      <c r="AI498" s="85"/>
      <c r="AN498" s="85"/>
    </row>
    <row r="499" ht="15.75" customHeight="1">
      <c r="AA499" s="85"/>
      <c r="AE499" s="197"/>
      <c r="AI499" s="85"/>
      <c r="AN499" s="85"/>
    </row>
    <row r="500" ht="15.75" customHeight="1">
      <c r="AA500" s="85"/>
      <c r="AE500" s="197"/>
      <c r="AI500" s="85"/>
      <c r="AN500" s="85"/>
    </row>
    <row r="501" ht="15.75" customHeight="1">
      <c r="AA501" s="85"/>
      <c r="AE501" s="197"/>
      <c r="AI501" s="85"/>
      <c r="AN501" s="85"/>
    </row>
    <row r="502" ht="15.75" customHeight="1">
      <c r="AA502" s="85"/>
      <c r="AE502" s="197"/>
      <c r="AI502" s="85"/>
      <c r="AN502" s="85"/>
    </row>
    <row r="503" ht="15.75" customHeight="1">
      <c r="AA503" s="85"/>
      <c r="AE503" s="197"/>
      <c r="AI503" s="85"/>
      <c r="AN503" s="85"/>
    </row>
    <row r="504" ht="15.75" customHeight="1">
      <c r="AA504" s="85"/>
      <c r="AE504" s="197"/>
      <c r="AI504" s="85"/>
      <c r="AN504" s="85"/>
    </row>
    <row r="505" ht="15.75" customHeight="1">
      <c r="AA505" s="85"/>
      <c r="AE505" s="197"/>
      <c r="AI505" s="85"/>
      <c r="AN505" s="85"/>
    </row>
    <row r="506" ht="15.75" customHeight="1">
      <c r="AA506" s="85"/>
      <c r="AE506" s="197"/>
      <c r="AI506" s="85"/>
      <c r="AN506" s="85"/>
    </row>
    <row r="507" ht="15.75" customHeight="1">
      <c r="AA507" s="85"/>
      <c r="AE507" s="197"/>
      <c r="AI507" s="85"/>
      <c r="AN507" s="85"/>
    </row>
    <row r="508" ht="15.75" customHeight="1">
      <c r="AA508" s="85"/>
      <c r="AE508" s="197"/>
      <c r="AI508" s="85"/>
      <c r="AN508" s="85"/>
    </row>
    <row r="509" ht="15.75" customHeight="1">
      <c r="AA509" s="85"/>
      <c r="AE509" s="197"/>
      <c r="AI509" s="85"/>
      <c r="AN509" s="85"/>
    </row>
    <row r="510" ht="15.75" customHeight="1">
      <c r="AA510" s="85"/>
      <c r="AE510" s="197"/>
      <c r="AI510" s="85"/>
      <c r="AN510" s="85"/>
    </row>
    <row r="511" ht="15.75" customHeight="1">
      <c r="AA511" s="85"/>
      <c r="AE511" s="197"/>
      <c r="AI511" s="85"/>
      <c r="AN511" s="85"/>
    </row>
    <row r="512" ht="15.75" customHeight="1">
      <c r="AA512" s="85"/>
      <c r="AE512" s="197"/>
      <c r="AI512" s="85"/>
      <c r="AN512" s="85"/>
    </row>
    <row r="513" ht="15.75" customHeight="1">
      <c r="AA513" s="85"/>
      <c r="AE513" s="197"/>
      <c r="AI513" s="85"/>
      <c r="AN513" s="85"/>
    </row>
    <row r="514" ht="15.75" customHeight="1">
      <c r="AA514" s="85"/>
      <c r="AE514" s="197"/>
      <c r="AI514" s="85"/>
      <c r="AN514" s="85"/>
    </row>
    <row r="515" ht="15.75" customHeight="1">
      <c r="AA515" s="85"/>
      <c r="AE515" s="197"/>
      <c r="AI515" s="85"/>
      <c r="AN515" s="85"/>
    </row>
    <row r="516" ht="15.75" customHeight="1">
      <c r="AA516" s="85"/>
      <c r="AE516" s="197"/>
      <c r="AI516" s="85"/>
      <c r="AN516" s="85"/>
    </row>
    <row r="517" ht="15.75" customHeight="1">
      <c r="AA517" s="85"/>
      <c r="AE517" s="197"/>
      <c r="AI517" s="85"/>
      <c r="AN517" s="85"/>
    </row>
    <row r="518" ht="15.75" customHeight="1">
      <c r="AA518" s="85"/>
      <c r="AE518" s="197"/>
      <c r="AI518" s="85"/>
      <c r="AN518" s="85"/>
    </row>
    <row r="519" ht="15.75" customHeight="1">
      <c r="AA519" s="85"/>
      <c r="AE519" s="197"/>
      <c r="AI519" s="85"/>
      <c r="AN519" s="85"/>
    </row>
    <row r="520" ht="15.75" customHeight="1">
      <c r="AA520" s="85"/>
      <c r="AE520" s="197"/>
      <c r="AI520" s="85"/>
      <c r="AN520" s="85"/>
    </row>
    <row r="521" ht="15.75" customHeight="1">
      <c r="AA521" s="85"/>
      <c r="AE521" s="197"/>
      <c r="AI521" s="85"/>
      <c r="AN521" s="85"/>
    </row>
    <row r="522" ht="15.75" customHeight="1">
      <c r="AA522" s="85"/>
      <c r="AE522" s="197"/>
      <c r="AI522" s="85"/>
      <c r="AN522" s="85"/>
    </row>
    <row r="523" ht="15.75" customHeight="1">
      <c r="AA523" s="85"/>
      <c r="AE523" s="197"/>
      <c r="AI523" s="85"/>
      <c r="AN523" s="85"/>
    </row>
    <row r="524" ht="15.75" customHeight="1">
      <c r="AA524" s="85"/>
      <c r="AE524" s="197"/>
      <c r="AI524" s="85"/>
      <c r="AN524" s="85"/>
    </row>
    <row r="525" ht="15.75" customHeight="1">
      <c r="AA525" s="85"/>
      <c r="AE525" s="197"/>
      <c r="AI525" s="85"/>
      <c r="AN525" s="85"/>
    </row>
    <row r="526" ht="15.75" customHeight="1">
      <c r="AA526" s="85"/>
      <c r="AE526" s="197"/>
      <c r="AI526" s="85"/>
      <c r="AN526" s="85"/>
    </row>
    <row r="527" ht="15.75" customHeight="1">
      <c r="AA527" s="85"/>
      <c r="AE527" s="197"/>
      <c r="AI527" s="85"/>
      <c r="AN527" s="85"/>
    </row>
    <row r="528" ht="15.75" customHeight="1">
      <c r="AA528" s="85"/>
      <c r="AE528" s="197"/>
      <c r="AI528" s="85"/>
      <c r="AN528" s="85"/>
    </row>
    <row r="529" ht="15.75" customHeight="1">
      <c r="AA529" s="85"/>
      <c r="AE529" s="197"/>
      <c r="AI529" s="85"/>
      <c r="AN529" s="85"/>
    </row>
    <row r="530" ht="15.75" customHeight="1">
      <c r="AA530" s="85"/>
      <c r="AE530" s="197"/>
      <c r="AI530" s="85"/>
      <c r="AN530" s="85"/>
    </row>
    <row r="531" ht="15.75" customHeight="1">
      <c r="AA531" s="85"/>
      <c r="AE531" s="197"/>
      <c r="AI531" s="85"/>
      <c r="AN531" s="85"/>
    </row>
    <row r="532" ht="15.75" customHeight="1">
      <c r="AA532" s="85"/>
      <c r="AE532" s="197"/>
      <c r="AI532" s="85"/>
      <c r="AN532" s="85"/>
    </row>
    <row r="533" ht="15.75" customHeight="1">
      <c r="AA533" s="85"/>
      <c r="AE533" s="197"/>
      <c r="AI533" s="85"/>
      <c r="AN533" s="85"/>
    </row>
    <row r="534" ht="15.75" customHeight="1">
      <c r="AA534" s="85"/>
      <c r="AE534" s="197"/>
      <c r="AI534" s="85"/>
      <c r="AN534" s="85"/>
    </row>
    <row r="535" ht="15.75" customHeight="1">
      <c r="AA535" s="85"/>
      <c r="AE535" s="197"/>
      <c r="AI535" s="85"/>
      <c r="AN535" s="85"/>
    </row>
    <row r="536" ht="15.75" customHeight="1">
      <c r="AA536" s="85"/>
      <c r="AE536" s="197"/>
      <c r="AI536" s="85"/>
      <c r="AN536" s="85"/>
    </row>
    <row r="537" ht="15.75" customHeight="1">
      <c r="AA537" s="85"/>
      <c r="AE537" s="197"/>
      <c r="AI537" s="85"/>
      <c r="AN537" s="85"/>
    </row>
    <row r="538" ht="15.75" customHeight="1">
      <c r="AA538" s="85"/>
      <c r="AE538" s="197"/>
      <c r="AI538" s="85"/>
      <c r="AN538" s="85"/>
    </row>
    <row r="539" ht="15.75" customHeight="1">
      <c r="AA539" s="85"/>
      <c r="AE539" s="197"/>
      <c r="AI539" s="85"/>
      <c r="AN539" s="85"/>
    </row>
    <row r="540" ht="15.75" customHeight="1">
      <c r="AA540" s="85"/>
      <c r="AE540" s="197"/>
      <c r="AI540" s="85"/>
      <c r="AN540" s="85"/>
    </row>
    <row r="541" ht="15.75" customHeight="1">
      <c r="AA541" s="85"/>
      <c r="AE541" s="197"/>
      <c r="AI541" s="85"/>
      <c r="AN541" s="85"/>
    </row>
    <row r="542" ht="15.75" customHeight="1">
      <c r="AA542" s="85"/>
      <c r="AE542" s="197"/>
      <c r="AI542" s="85"/>
      <c r="AN542" s="85"/>
    </row>
    <row r="543" ht="15.75" customHeight="1">
      <c r="AA543" s="85"/>
      <c r="AE543" s="197"/>
      <c r="AI543" s="85"/>
      <c r="AN543" s="85"/>
    </row>
    <row r="544" ht="15.75" customHeight="1">
      <c r="AA544" s="85"/>
      <c r="AE544" s="197"/>
      <c r="AI544" s="85"/>
      <c r="AN544" s="85"/>
    </row>
    <row r="545" ht="15.75" customHeight="1">
      <c r="AA545" s="85"/>
      <c r="AE545" s="197"/>
      <c r="AI545" s="85"/>
      <c r="AN545" s="85"/>
    </row>
    <row r="546" ht="15.75" customHeight="1">
      <c r="AA546" s="85"/>
      <c r="AE546" s="197"/>
      <c r="AI546" s="85"/>
      <c r="AN546" s="85"/>
    </row>
    <row r="547" ht="15.75" customHeight="1">
      <c r="AA547" s="85"/>
      <c r="AE547" s="197"/>
      <c r="AI547" s="85"/>
      <c r="AN547" s="85"/>
    </row>
    <row r="548" ht="15.75" customHeight="1">
      <c r="AA548" s="85"/>
      <c r="AE548" s="197"/>
      <c r="AI548" s="85"/>
      <c r="AN548" s="85"/>
    </row>
    <row r="549" ht="15.75" customHeight="1">
      <c r="AA549" s="85"/>
      <c r="AE549" s="197"/>
      <c r="AI549" s="85"/>
      <c r="AN549" s="85"/>
    </row>
    <row r="550" ht="15.75" customHeight="1">
      <c r="AA550" s="85"/>
      <c r="AE550" s="197"/>
      <c r="AI550" s="85"/>
      <c r="AN550" s="85"/>
    </row>
    <row r="551" ht="15.75" customHeight="1">
      <c r="AA551" s="85"/>
      <c r="AE551" s="197"/>
      <c r="AI551" s="85"/>
      <c r="AN551" s="85"/>
    </row>
    <row r="552" ht="15.75" customHeight="1">
      <c r="AA552" s="85"/>
      <c r="AE552" s="197"/>
      <c r="AI552" s="85"/>
      <c r="AN552" s="85"/>
    </row>
    <row r="553" ht="15.75" customHeight="1">
      <c r="AA553" s="85"/>
      <c r="AE553" s="197"/>
      <c r="AI553" s="85"/>
      <c r="AN553" s="85"/>
    </row>
    <row r="554" ht="15.75" customHeight="1">
      <c r="AA554" s="85"/>
      <c r="AE554" s="197"/>
      <c r="AI554" s="85"/>
      <c r="AN554" s="85"/>
    </row>
    <row r="555" ht="15.75" customHeight="1">
      <c r="AA555" s="85"/>
      <c r="AE555" s="197"/>
      <c r="AI555" s="85"/>
      <c r="AN555" s="85"/>
    </row>
    <row r="556" ht="15.75" customHeight="1">
      <c r="AA556" s="85"/>
      <c r="AE556" s="197"/>
      <c r="AI556" s="85"/>
      <c r="AN556" s="85"/>
    </row>
    <row r="557" ht="15.75" customHeight="1">
      <c r="AA557" s="85"/>
      <c r="AE557" s="197"/>
      <c r="AI557" s="85"/>
      <c r="AN557" s="85"/>
    </row>
    <row r="558" ht="15.75" customHeight="1">
      <c r="AA558" s="85"/>
      <c r="AE558" s="197"/>
      <c r="AI558" s="85"/>
      <c r="AN558" s="85"/>
    </row>
    <row r="559" ht="15.75" customHeight="1">
      <c r="AA559" s="85"/>
      <c r="AE559" s="197"/>
      <c r="AI559" s="85"/>
      <c r="AN559" s="85"/>
    </row>
    <row r="560" ht="15.75" customHeight="1">
      <c r="AA560" s="85"/>
      <c r="AE560" s="197"/>
      <c r="AI560" s="85"/>
      <c r="AN560" s="85"/>
    </row>
    <row r="561" ht="15.75" customHeight="1">
      <c r="AA561" s="85"/>
      <c r="AE561" s="197"/>
      <c r="AI561" s="85"/>
      <c r="AN561" s="85"/>
    </row>
    <row r="562" ht="15.75" customHeight="1">
      <c r="AA562" s="85"/>
      <c r="AE562" s="197"/>
      <c r="AI562" s="85"/>
      <c r="AN562" s="85"/>
    </row>
    <row r="563" ht="15.75" customHeight="1">
      <c r="AA563" s="85"/>
      <c r="AE563" s="197"/>
      <c r="AI563" s="85"/>
      <c r="AN563" s="85"/>
    </row>
    <row r="564" ht="15.75" customHeight="1">
      <c r="AA564" s="85"/>
      <c r="AE564" s="197"/>
      <c r="AI564" s="85"/>
      <c r="AN564" s="85"/>
    </row>
    <row r="565" ht="15.75" customHeight="1">
      <c r="AA565" s="85"/>
      <c r="AE565" s="197"/>
      <c r="AI565" s="85"/>
      <c r="AN565" s="85"/>
    </row>
    <row r="566" ht="15.75" customHeight="1">
      <c r="AA566" s="85"/>
      <c r="AE566" s="197"/>
      <c r="AI566" s="85"/>
      <c r="AN566" s="85"/>
    </row>
    <row r="567" ht="15.75" customHeight="1">
      <c r="AA567" s="85"/>
      <c r="AE567" s="197"/>
      <c r="AI567" s="85"/>
      <c r="AN567" s="85"/>
    </row>
    <row r="568" ht="15.75" customHeight="1">
      <c r="AA568" s="85"/>
      <c r="AE568" s="197"/>
      <c r="AI568" s="85"/>
      <c r="AN568" s="85"/>
    </row>
    <row r="569" ht="15.75" customHeight="1">
      <c r="AA569" s="85"/>
      <c r="AE569" s="197"/>
      <c r="AI569" s="85"/>
      <c r="AN569" s="85"/>
    </row>
    <row r="570" ht="15.75" customHeight="1">
      <c r="AA570" s="85"/>
      <c r="AE570" s="197"/>
      <c r="AI570" s="85"/>
      <c r="AN570" s="85"/>
    </row>
    <row r="571" ht="15.75" customHeight="1">
      <c r="AA571" s="85"/>
      <c r="AE571" s="197"/>
      <c r="AI571" s="85"/>
      <c r="AN571" s="85"/>
    </row>
    <row r="572" ht="15.75" customHeight="1">
      <c r="AA572" s="85"/>
      <c r="AE572" s="197"/>
      <c r="AI572" s="85"/>
      <c r="AN572" s="85"/>
    </row>
    <row r="573" ht="15.75" customHeight="1">
      <c r="AA573" s="85"/>
      <c r="AE573" s="197"/>
      <c r="AI573" s="85"/>
      <c r="AN573" s="85"/>
    </row>
    <row r="574" ht="15.75" customHeight="1">
      <c r="AA574" s="85"/>
      <c r="AE574" s="197"/>
      <c r="AI574" s="85"/>
      <c r="AN574" s="85"/>
    </row>
    <row r="575" ht="15.75" customHeight="1">
      <c r="AA575" s="85"/>
      <c r="AE575" s="197"/>
      <c r="AI575" s="85"/>
      <c r="AN575" s="85"/>
    </row>
    <row r="576" ht="15.75" customHeight="1">
      <c r="AA576" s="85"/>
      <c r="AE576" s="197"/>
      <c r="AI576" s="85"/>
      <c r="AN576" s="85"/>
    </row>
    <row r="577" ht="15.75" customHeight="1">
      <c r="AA577" s="85"/>
      <c r="AE577" s="197"/>
      <c r="AI577" s="85"/>
      <c r="AN577" s="85"/>
    </row>
    <row r="578" ht="15.75" customHeight="1">
      <c r="AA578" s="85"/>
      <c r="AE578" s="197"/>
      <c r="AI578" s="85"/>
      <c r="AN578" s="85"/>
    </row>
    <row r="579" ht="15.75" customHeight="1">
      <c r="AA579" s="85"/>
      <c r="AE579" s="197"/>
      <c r="AI579" s="85"/>
      <c r="AN579" s="85"/>
    </row>
    <row r="580" ht="15.75" customHeight="1">
      <c r="AA580" s="85"/>
      <c r="AE580" s="197"/>
      <c r="AI580" s="85"/>
      <c r="AN580" s="85"/>
    </row>
    <row r="581" ht="15.75" customHeight="1">
      <c r="AA581" s="85"/>
      <c r="AE581" s="197"/>
      <c r="AI581" s="85"/>
      <c r="AN581" s="85"/>
    </row>
    <row r="582" ht="15.75" customHeight="1">
      <c r="AA582" s="85"/>
      <c r="AE582" s="197"/>
      <c r="AI582" s="85"/>
      <c r="AN582" s="85"/>
    </row>
    <row r="583" ht="15.75" customHeight="1">
      <c r="AA583" s="85"/>
      <c r="AE583" s="197"/>
      <c r="AI583" s="85"/>
      <c r="AN583" s="85"/>
    </row>
    <row r="584" ht="15.75" customHeight="1">
      <c r="AA584" s="85"/>
      <c r="AE584" s="197"/>
      <c r="AI584" s="85"/>
      <c r="AN584" s="85"/>
    </row>
    <row r="585" ht="15.75" customHeight="1">
      <c r="AA585" s="85"/>
      <c r="AE585" s="197"/>
      <c r="AI585" s="85"/>
      <c r="AN585" s="85"/>
    </row>
    <row r="586" ht="15.75" customHeight="1">
      <c r="AA586" s="85"/>
      <c r="AE586" s="197"/>
      <c r="AI586" s="85"/>
      <c r="AN586" s="85"/>
    </row>
    <row r="587" ht="15.75" customHeight="1">
      <c r="AA587" s="85"/>
      <c r="AE587" s="197"/>
      <c r="AI587" s="85"/>
      <c r="AN587" s="85"/>
    </row>
    <row r="588" ht="15.75" customHeight="1">
      <c r="AA588" s="85"/>
      <c r="AE588" s="197"/>
      <c r="AI588" s="85"/>
      <c r="AN588" s="85"/>
    </row>
    <row r="589" ht="15.75" customHeight="1">
      <c r="AA589" s="85"/>
      <c r="AE589" s="197"/>
      <c r="AI589" s="85"/>
      <c r="AN589" s="85"/>
    </row>
    <row r="590" ht="15.75" customHeight="1">
      <c r="AA590" s="85"/>
      <c r="AE590" s="197"/>
      <c r="AI590" s="85"/>
      <c r="AN590" s="85"/>
    </row>
    <row r="591" ht="15.75" customHeight="1">
      <c r="AA591" s="85"/>
      <c r="AE591" s="197"/>
      <c r="AI591" s="85"/>
      <c r="AN591" s="85"/>
    </row>
    <row r="592" ht="15.75" customHeight="1">
      <c r="AA592" s="85"/>
      <c r="AE592" s="197"/>
      <c r="AI592" s="85"/>
      <c r="AN592" s="85"/>
    </row>
    <row r="593" ht="15.75" customHeight="1">
      <c r="AA593" s="85"/>
      <c r="AE593" s="197"/>
      <c r="AI593" s="85"/>
      <c r="AN593" s="85"/>
    </row>
    <row r="594" ht="15.75" customHeight="1">
      <c r="AA594" s="85"/>
      <c r="AE594" s="197"/>
      <c r="AI594" s="85"/>
      <c r="AN594" s="85"/>
    </row>
    <row r="595" ht="15.75" customHeight="1">
      <c r="AA595" s="85"/>
      <c r="AE595" s="197"/>
      <c r="AI595" s="85"/>
      <c r="AN595" s="85"/>
    </row>
    <row r="596" ht="15.75" customHeight="1">
      <c r="AA596" s="85"/>
      <c r="AE596" s="197"/>
      <c r="AI596" s="85"/>
      <c r="AN596" s="85"/>
    </row>
    <row r="597" ht="15.75" customHeight="1">
      <c r="AA597" s="85"/>
      <c r="AE597" s="197"/>
      <c r="AI597" s="85"/>
      <c r="AN597" s="85"/>
    </row>
    <row r="598" ht="15.75" customHeight="1">
      <c r="AA598" s="85"/>
      <c r="AE598" s="197"/>
      <c r="AI598" s="85"/>
      <c r="AN598" s="85"/>
    </row>
    <row r="599" ht="15.75" customHeight="1">
      <c r="AA599" s="85"/>
      <c r="AE599" s="197"/>
      <c r="AI599" s="85"/>
      <c r="AN599" s="85"/>
    </row>
    <row r="600" ht="15.75" customHeight="1">
      <c r="AA600" s="85"/>
      <c r="AE600" s="197"/>
      <c r="AI600" s="85"/>
      <c r="AN600" s="85"/>
    </row>
    <row r="601" ht="15.75" customHeight="1">
      <c r="AA601" s="85"/>
      <c r="AE601" s="197"/>
      <c r="AI601" s="85"/>
      <c r="AN601" s="85"/>
    </row>
    <row r="602" ht="15.75" customHeight="1">
      <c r="AA602" s="85"/>
      <c r="AE602" s="197"/>
      <c r="AI602" s="85"/>
      <c r="AN602" s="85"/>
    </row>
    <row r="603" ht="15.75" customHeight="1">
      <c r="AA603" s="85"/>
      <c r="AE603" s="197"/>
      <c r="AI603" s="85"/>
      <c r="AN603" s="85"/>
    </row>
    <row r="604" ht="15.75" customHeight="1">
      <c r="AA604" s="85"/>
      <c r="AE604" s="197"/>
      <c r="AI604" s="85"/>
      <c r="AN604" s="85"/>
    </row>
    <row r="605" ht="15.75" customHeight="1">
      <c r="AA605" s="85"/>
      <c r="AE605" s="197"/>
      <c r="AI605" s="85"/>
      <c r="AN605" s="85"/>
    </row>
    <row r="606" ht="15.75" customHeight="1">
      <c r="AA606" s="85"/>
      <c r="AE606" s="197"/>
      <c r="AI606" s="85"/>
      <c r="AN606" s="85"/>
    </row>
    <row r="607" ht="15.75" customHeight="1">
      <c r="AA607" s="85"/>
      <c r="AE607" s="197"/>
      <c r="AI607" s="85"/>
      <c r="AN607" s="85"/>
    </row>
    <row r="608" ht="15.75" customHeight="1">
      <c r="AA608" s="85"/>
      <c r="AE608" s="197"/>
      <c r="AI608" s="85"/>
      <c r="AN608" s="85"/>
    </row>
    <row r="609" ht="15.75" customHeight="1">
      <c r="AA609" s="85"/>
      <c r="AE609" s="197"/>
      <c r="AI609" s="85"/>
      <c r="AN609" s="85"/>
    </row>
    <row r="610" ht="15.75" customHeight="1">
      <c r="AA610" s="85"/>
      <c r="AE610" s="197"/>
      <c r="AI610" s="85"/>
      <c r="AN610" s="85"/>
    </row>
    <row r="611" ht="15.75" customHeight="1">
      <c r="AA611" s="85"/>
      <c r="AE611" s="197"/>
      <c r="AI611" s="85"/>
      <c r="AN611" s="85"/>
    </row>
    <row r="612" ht="15.75" customHeight="1">
      <c r="AA612" s="85"/>
      <c r="AE612" s="197"/>
      <c r="AI612" s="85"/>
      <c r="AN612" s="85"/>
    </row>
    <row r="613" ht="15.75" customHeight="1">
      <c r="AA613" s="85"/>
      <c r="AE613" s="197"/>
      <c r="AI613" s="85"/>
      <c r="AN613" s="85"/>
    </row>
    <row r="614" ht="15.75" customHeight="1">
      <c r="AA614" s="85"/>
      <c r="AE614" s="197"/>
      <c r="AI614" s="85"/>
      <c r="AN614" s="85"/>
    </row>
    <row r="615" ht="15.75" customHeight="1">
      <c r="AA615" s="85"/>
      <c r="AE615" s="197"/>
      <c r="AI615" s="85"/>
      <c r="AN615" s="85"/>
    </row>
    <row r="616" ht="15.75" customHeight="1">
      <c r="AA616" s="85"/>
      <c r="AE616" s="197"/>
      <c r="AI616" s="85"/>
      <c r="AN616" s="85"/>
    </row>
    <row r="617" ht="15.75" customHeight="1">
      <c r="AA617" s="85"/>
      <c r="AE617" s="197"/>
      <c r="AI617" s="85"/>
      <c r="AN617" s="85"/>
    </row>
    <row r="618" ht="15.75" customHeight="1">
      <c r="AA618" s="85"/>
      <c r="AE618" s="197"/>
      <c r="AI618" s="85"/>
      <c r="AN618" s="85"/>
    </row>
    <row r="619" ht="15.75" customHeight="1">
      <c r="AA619" s="85"/>
      <c r="AE619" s="197"/>
      <c r="AI619" s="85"/>
      <c r="AN619" s="85"/>
    </row>
    <row r="620" ht="15.75" customHeight="1">
      <c r="AA620" s="85"/>
      <c r="AE620" s="197"/>
      <c r="AI620" s="85"/>
      <c r="AN620" s="85"/>
    </row>
    <row r="621" ht="15.75" customHeight="1">
      <c r="AA621" s="85"/>
      <c r="AE621" s="197"/>
      <c r="AI621" s="85"/>
      <c r="AN621" s="85"/>
    </row>
    <row r="622" ht="15.75" customHeight="1">
      <c r="AA622" s="85"/>
      <c r="AE622" s="197"/>
      <c r="AI622" s="85"/>
      <c r="AN622" s="85"/>
    </row>
    <row r="623" ht="15.75" customHeight="1">
      <c r="AA623" s="85"/>
      <c r="AE623" s="197"/>
      <c r="AI623" s="85"/>
      <c r="AN623" s="85"/>
    </row>
    <row r="624" ht="15.75" customHeight="1">
      <c r="AA624" s="85"/>
      <c r="AE624" s="197"/>
      <c r="AI624" s="85"/>
      <c r="AN624" s="85"/>
    </row>
    <row r="625" ht="15.75" customHeight="1">
      <c r="AA625" s="85"/>
      <c r="AE625" s="197"/>
      <c r="AI625" s="85"/>
      <c r="AN625" s="85"/>
    </row>
    <row r="626" ht="15.75" customHeight="1">
      <c r="AA626" s="85"/>
      <c r="AE626" s="197"/>
      <c r="AI626" s="85"/>
      <c r="AN626" s="85"/>
    </row>
    <row r="627" ht="15.75" customHeight="1">
      <c r="AA627" s="85"/>
      <c r="AE627" s="197"/>
      <c r="AI627" s="85"/>
      <c r="AN627" s="85"/>
    </row>
    <row r="628" ht="15.75" customHeight="1">
      <c r="AA628" s="85"/>
      <c r="AE628" s="197"/>
      <c r="AI628" s="85"/>
      <c r="AN628" s="85"/>
    </row>
    <row r="629" ht="15.75" customHeight="1">
      <c r="AA629" s="85"/>
      <c r="AE629" s="197"/>
      <c r="AI629" s="85"/>
      <c r="AN629" s="85"/>
    </row>
    <row r="630" ht="15.75" customHeight="1">
      <c r="AA630" s="85"/>
      <c r="AE630" s="197"/>
      <c r="AI630" s="85"/>
      <c r="AN630" s="85"/>
    </row>
    <row r="631" ht="15.75" customHeight="1">
      <c r="AA631" s="85"/>
      <c r="AE631" s="197"/>
      <c r="AI631" s="85"/>
      <c r="AN631" s="85"/>
    </row>
    <row r="632" ht="15.75" customHeight="1">
      <c r="AA632" s="85"/>
      <c r="AE632" s="197"/>
      <c r="AI632" s="85"/>
      <c r="AN632" s="85"/>
    </row>
    <row r="633" ht="15.75" customHeight="1">
      <c r="AA633" s="85"/>
      <c r="AE633" s="197"/>
      <c r="AI633" s="85"/>
      <c r="AN633" s="85"/>
    </row>
    <row r="634" ht="15.75" customHeight="1">
      <c r="AA634" s="85"/>
      <c r="AE634" s="197"/>
      <c r="AI634" s="85"/>
      <c r="AN634" s="85"/>
    </row>
    <row r="635" ht="15.75" customHeight="1">
      <c r="AA635" s="85"/>
      <c r="AE635" s="197"/>
      <c r="AI635" s="85"/>
      <c r="AN635" s="85"/>
    </row>
    <row r="636" ht="15.75" customHeight="1">
      <c r="AA636" s="85"/>
      <c r="AE636" s="197"/>
      <c r="AI636" s="85"/>
      <c r="AN636" s="85"/>
    </row>
    <row r="637" ht="15.75" customHeight="1">
      <c r="AA637" s="85"/>
      <c r="AE637" s="197"/>
      <c r="AI637" s="85"/>
      <c r="AN637" s="85"/>
    </row>
    <row r="638" ht="15.75" customHeight="1">
      <c r="AA638" s="85"/>
      <c r="AE638" s="197"/>
      <c r="AI638" s="85"/>
      <c r="AN638" s="85"/>
    </row>
    <row r="639" ht="15.75" customHeight="1">
      <c r="AA639" s="85"/>
      <c r="AE639" s="197"/>
      <c r="AI639" s="85"/>
      <c r="AN639" s="85"/>
    </row>
    <row r="640" ht="15.75" customHeight="1">
      <c r="AA640" s="85"/>
      <c r="AE640" s="197"/>
      <c r="AI640" s="85"/>
      <c r="AN640" s="85"/>
    </row>
    <row r="641" ht="15.75" customHeight="1">
      <c r="AA641" s="85"/>
      <c r="AE641" s="197"/>
      <c r="AI641" s="85"/>
      <c r="AN641" s="85"/>
    </row>
    <row r="642" ht="15.75" customHeight="1">
      <c r="AA642" s="85"/>
      <c r="AE642" s="197"/>
      <c r="AI642" s="85"/>
      <c r="AN642" s="85"/>
    </row>
    <row r="643" ht="15.75" customHeight="1">
      <c r="AA643" s="85"/>
      <c r="AE643" s="197"/>
      <c r="AI643" s="85"/>
      <c r="AN643" s="85"/>
    </row>
    <row r="644" ht="15.75" customHeight="1">
      <c r="AA644" s="85"/>
      <c r="AE644" s="197"/>
      <c r="AI644" s="85"/>
      <c r="AN644" s="85"/>
    </row>
    <row r="645" ht="15.75" customHeight="1">
      <c r="AA645" s="85"/>
      <c r="AE645" s="197"/>
      <c r="AI645" s="85"/>
      <c r="AN645" s="85"/>
    </row>
    <row r="646" ht="15.75" customHeight="1">
      <c r="AA646" s="85"/>
      <c r="AE646" s="197"/>
      <c r="AI646" s="85"/>
      <c r="AN646" s="85"/>
    </row>
    <row r="647" ht="15.75" customHeight="1">
      <c r="AA647" s="85"/>
      <c r="AE647" s="197"/>
      <c r="AI647" s="85"/>
      <c r="AN647" s="85"/>
    </row>
    <row r="648" ht="15.75" customHeight="1">
      <c r="AA648" s="85"/>
      <c r="AE648" s="197"/>
      <c r="AI648" s="85"/>
      <c r="AN648" s="85"/>
    </row>
    <row r="649" ht="15.75" customHeight="1">
      <c r="AA649" s="85"/>
      <c r="AE649" s="197"/>
      <c r="AI649" s="85"/>
      <c r="AN649" s="85"/>
    </row>
    <row r="650" ht="15.75" customHeight="1">
      <c r="AA650" s="85"/>
      <c r="AE650" s="197"/>
      <c r="AI650" s="85"/>
      <c r="AN650" s="85"/>
    </row>
    <row r="651" ht="15.75" customHeight="1">
      <c r="AA651" s="85"/>
      <c r="AE651" s="197"/>
      <c r="AI651" s="85"/>
      <c r="AN651" s="85"/>
    </row>
    <row r="652" ht="15.75" customHeight="1">
      <c r="AA652" s="85"/>
      <c r="AE652" s="197"/>
      <c r="AI652" s="85"/>
      <c r="AN652" s="85"/>
    </row>
    <row r="653" ht="15.75" customHeight="1">
      <c r="AA653" s="85"/>
      <c r="AE653" s="197"/>
      <c r="AI653" s="85"/>
      <c r="AN653" s="85"/>
    </row>
    <row r="654" ht="15.75" customHeight="1">
      <c r="AA654" s="85"/>
      <c r="AE654" s="197"/>
      <c r="AI654" s="85"/>
      <c r="AN654" s="85"/>
    </row>
    <row r="655" ht="15.75" customHeight="1">
      <c r="AA655" s="85"/>
      <c r="AE655" s="197"/>
      <c r="AI655" s="85"/>
      <c r="AN655" s="85"/>
    </row>
    <row r="656" ht="15.75" customHeight="1">
      <c r="AA656" s="85"/>
      <c r="AE656" s="197"/>
      <c r="AI656" s="85"/>
      <c r="AN656" s="85"/>
    </row>
    <row r="657" ht="15.75" customHeight="1">
      <c r="AA657" s="85"/>
      <c r="AE657" s="197"/>
      <c r="AI657" s="85"/>
      <c r="AN657" s="85"/>
    </row>
    <row r="658" ht="15.75" customHeight="1">
      <c r="AA658" s="85"/>
      <c r="AE658" s="197"/>
      <c r="AI658" s="85"/>
      <c r="AN658" s="85"/>
    </row>
    <row r="659" ht="15.75" customHeight="1">
      <c r="AA659" s="85"/>
      <c r="AE659" s="197"/>
      <c r="AI659" s="85"/>
      <c r="AN659" s="85"/>
    </row>
    <row r="660" ht="15.75" customHeight="1">
      <c r="AA660" s="85"/>
      <c r="AE660" s="197"/>
      <c r="AI660" s="85"/>
      <c r="AN660" s="85"/>
    </row>
    <row r="661" ht="15.75" customHeight="1">
      <c r="AA661" s="85"/>
      <c r="AE661" s="197"/>
      <c r="AI661" s="85"/>
      <c r="AN661" s="85"/>
    </row>
    <row r="662" ht="15.75" customHeight="1">
      <c r="AA662" s="85"/>
      <c r="AE662" s="197"/>
      <c r="AI662" s="85"/>
      <c r="AN662" s="85"/>
    </row>
    <row r="663" ht="15.75" customHeight="1">
      <c r="AA663" s="85"/>
      <c r="AE663" s="197"/>
      <c r="AI663" s="85"/>
      <c r="AN663" s="85"/>
    </row>
    <row r="664" ht="15.75" customHeight="1">
      <c r="AA664" s="85"/>
      <c r="AE664" s="197"/>
      <c r="AI664" s="85"/>
      <c r="AN664" s="85"/>
    </row>
    <row r="665" ht="15.75" customHeight="1">
      <c r="AA665" s="85"/>
      <c r="AE665" s="197"/>
      <c r="AI665" s="85"/>
      <c r="AN665" s="85"/>
    </row>
    <row r="666" ht="15.75" customHeight="1">
      <c r="AA666" s="85"/>
      <c r="AE666" s="197"/>
      <c r="AI666" s="85"/>
      <c r="AN666" s="85"/>
    </row>
    <row r="667" ht="15.75" customHeight="1">
      <c r="AA667" s="85"/>
      <c r="AE667" s="197"/>
      <c r="AI667" s="85"/>
      <c r="AN667" s="85"/>
    </row>
    <row r="668" ht="15.75" customHeight="1">
      <c r="AA668" s="85"/>
      <c r="AE668" s="197"/>
      <c r="AI668" s="85"/>
      <c r="AN668" s="85"/>
    </row>
    <row r="669" ht="15.75" customHeight="1">
      <c r="AA669" s="85"/>
      <c r="AE669" s="197"/>
      <c r="AI669" s="85"/>
      <c r="AN669" s="85"/>
    </row>
    <row r="670" ht="15.75" customHeight="1">
      <c r="AA670" s="85"/>
      <c r="AE670" s="197"/>
      <c r="AI670" s="85"/>
      <c r="AN670" s="85"/>
    </row>
    <row r="671" ht="15.75" customHeight="1">
      <c r="AA671" s="85"/>
      <c r="AE671" s="197"/>
      <c r="AI671" s="85"/>
      <c r="AN671" s="85"/>
    </row>
    <row r="672" ht="15.75" customHeight="1">
      <c r="AA672" s="85"/>
      <c r="AE672" s="197"/>
      <c r="AI672" s="85"/>
      <c r="AN672" s="85"/>
    </row>
    <row r="673" ht="15.75" customHeight="1">
      <c r="AA673" s="85"/>
      <c r="AE673" s="197"/>
      <c r="AI673" s="85"/>
      <c r="AN673" s="85"/>
    </row>
    <row r="674" ht="15.75" customHeight="1">
      <c r="AA674" s="85"/>
      <c r="AE674" s="197"/>
      <c r="AI674" s="85"/>
      <c r="AN674" s="85"/>
    </row>
    <row r="675" ht="15.75" customHeight="1">
      <c r="AA675" s="85"/>
      <c r="AE675" s="197"/>
      <c r="AI675" s="85"/>
      <c r="AN675" s="85"/>
    </row>
    <row r="676" ht="15.75" customHeight="1">
      <c r="AA676" s="85"/>
      <c r="AE676" s="197"/>
      <c r="AI676" s="85"/>
      <c r="AN676" s="85"/>
    </row>
    <row r="677" ht="15.75" customHeight="1">
      <c r="AA677" s="85"/>
      <c r="AE677" s="197"/>
      <c r="AI677" s="85"/>
      <c r="AN677" s="85"/>
    </row>
    <row r="678" ht="15.75" customHeight="1">
      <c r="AA678" s="85"/>
      <c r="AE678" s="197"/>
      <c r="AI678" s="85"/>
      <c r="AN678" s="85"/>
    </row>
    <row r="679" ht="15.75" customHeight="1">
      <c r="AA679" s="85"/>
      <c r="AE679" s="197"/>
      <c r="AI679" s="85"/>
      <c r="AN679" s="85"/>
    </row>
    <row r="680" ht="15.75" customHeight="1">
      <c r="AA680" s="85"/>
      <c r="AE680" s="197"/>
      <c r="AI680" s="85"/>
      <c r="AN680" s="85"/>
    </row>
    <row r="681" ht="15.75" customHeight="1">
      <c r="AA681" s="85"/>
      <c r="AE681" s="197"/>
      <c r="AI681" s="85"/>
      <c r="AN681" s="85"/>
    </row>
    <row r="682" ht="15.75" customHeight="1">
      <c r="AA682" s="85"/>
      <c r="AE682" s="197"/>
      <c r="AI682" s="85"/>
      <c r="AN682" s="85"/>
    </row>
    <row r="683" ht="15.75" customHeight="1">
      <c r="AA683" s="85"/>
      <c r="AE683" s="197"/>
      <c r="AI683" s="85"/>
      <c r="AN683" s="85"/>
    </row>
    <row r="684" ht="15.75" customHeight="1">
      <c r="AA684" s="85"/>
      <c r="AE684" s="197"/>
      <c r="AI684" s="85"/>
      <c r="AN684" s="85"/>
    </row>
    <row r="685" ht="15.75" customHeight="1">
      <c r="AA685" s="85"/>
      <c r="AE685" s="197"/>
      <c r="AI685" s="85"/>
      <c r="AN685" s="85"/>
    </row>
    <row r="686" ht="15.75" customHeight="1">
      <c r="AA686" s="85"/>
      <c r="AE686" s="197"/>
      <c r="AI686" s="85"/>
      <c r="AN686" s="85"/>
    </row>
    <row r="687" ht="15.75" customHeight="1">
      <c r="AA687" s="85"/>
      <c r="AE687" s="197"/>
      <c r="AI687" s="85"/>
      <c r="AN687" s="85"/>
    </row>
    <row r="688" ht="15.75" customHeight="1">
      <c r="AA688" s="85"/>
      <c r="AE688" s="197"/>
      <c r="AI688" s="85"/>
      <c r="AN688" s="85"/>
    </row>
    <row r="689" ht="15.75" customHeight="1">
      <c r="AA689" s="85"/>
      <c r="AE689" s="197"/>
      <c r="AI689" s="85"/>
      <c r="AN689" s="85"/>
    </row>
    <row r="690" ht="15.75" customHeight="1">
      <c r="AA690" s="85"/>
      <c r="AE690" s="197"/>
      <c r="AI690" s="85"/>
      <c r="AN690" s="85"/>
    </row>
    <row r="691" ht="15.75" customHeight="1">
      <c r="AA691" s="85"/>
      <c r="AE691" s="197"/>
      <c r="AI691" s="85"/>
      <c r="AN691" s="85"/>
    </row>
    <row r="692" ht="15.75" customHeight="1">
      <c r="AA692" s="85"/>
      <c r="AE692" s="197"/>
      <c r="AI692" s="85"/>
      <c r="AN692" s="85"/>
    </row>
    <row r="693" ht="15.75" customHeight="1">
      <c r="AA693" s="85"/>
      <c r="AE693" s="197"/>
      <c r="AI693" s="85"/>
      <c r="AN693" s="85"/>
    </row>
    <row r="694" ht="15.75" customHeight="1">
      <c r="AA694" s="85"/>
      <c r="AE694" s="197"/>
      <c r="AI694" s="85"/>
      <c r="AN694" s="85"/>
    </row>
    <row r="695" ht="15.75" customHeight="1">
      <c r="AA695" s="85"/>
      <c r="AE695" s="197"/>
      <c r="AI695" s="85"/>
      <c r="AN695" s="85"/>
    </row>
    <row r="696" ht="15.75" customHeight="1">
      <c r="AA696" s="85"/>
      <c r="AE696" s="197"/>
      <c r="AI696" s="85"/>
      <c r="AN696" s="85"/>
    </row>
    <row r="697" ht="15.75" customHeight="1">
      <c r="AA697" s="85"/>
      <c r="AE697" s="197"/>
      <c r="AI697" s="85"/>
      <c r="AN697" s="85"/>
    </row>
    <row r="698" ht="15.75" customHeight="1">
      <c r="AA698" s="85"/>
      <c r="AE698" s="197"/>
      <c r="AI698" s="85"/>
      <c r="AN698" s="85"/>
    </row>
    <row r="699" ht="15.75" customHeight="1">
      <c r="AA699" s="85"/>
      <c r="AE699" s="197"/>
      <c r="AI699" s="85"/>
      <c r="AN699" s="85"/>
    </row>
    <row r="700" ht="15.75" customHeight="1">
      <c r="AA700" s="85"/>
      <c r="AE700" s="197"/>
      <c r="AI700" s="85"/>
      <c r="AN700" s="85"/>
    </row>
    <row r="701" ht="15.75" customHeight="1">
      <c r="AA701" s="85"/>
      <c r="AE701" s="197"/>
      <c r="AI701" s="85"/>
      <c r="AN701" s="85"/>
    </row>
    <row r="702" ht="15.75" customHeight="1">
      <c r="AA702" s="85"/>
      <c r="AE702" s="197"/>
      <c r="AI702" s="85"/>
      <c r="AN702" s="85"/>
    </row>
    <row r="703" ht="15.75" customHeight="1">
      <c r="AA703" s="85"/>
      <c r="AE703" s="197"/>
      <c r="AI703" s="85"/>
      <c r="AN703" s="85"/>
    </row>
    <row r="704" ht="15.75" customHeight="1">
      <c r="AA704" s="85"/>
      <c r="AE704" s="197"/>
      <c r="AI704" s="85"/>
      <c r="AN704" s="85"/>
    </row>
    <row r="705" ht="15.75" customHeight="1">
      <c r="AA705" s="85"/>
      <c r="AE705" s="197"/>
      <c r="AI705" s="85"/>
      <c r="AN705" s="85"/>
    </row>
    <row r="706" ht="15.75" customHeight="1">
      <c r="AA706" s="85"/>
      <c r="AE706" s="197"/>
      <c r="AI706" s="85"/>
      <c r="AN706" s="85"/>
    </row>
    <row r="707" ht="15.75" customHeight="1">
      <c r="AA707" s="85"/>
      <c r="AE707" s="197"/>
      <c r="AI707" s="85"/>
      <c r="AN707" s="85"/>
    </row>
    <row r="708" ht="15.75" customHeight="1">
      <c r="AA708" s="85"/>
      <c r="AE708" s="197"/>
      <c r="AI708" s="85"/>
      <c r="AN708" s="85"/>
    </row>
    <row r="709" ht="15.75" customHeight="1">
      <c r="AA709" s="85"/>
      <c r="AE709" s="197"/>
      <c r="AI709" s="85"/>
      <c r="AN709" s="85"/>
    </row>
    <row r="710" ht="15.75" customHeight="1">
      <c r="AA710" s="85"/>
      <c r="AE710" s="197"/>
      <c r="AI710" s="85"/>
      <c r="AN710" s="85"/>
    </row>
    <row r="711" ht="15.75" customHeight="1">
      <c r="AA711" s="85"/>
      <c r="AE711" s="197"/>
      <c r="AI711" s="85"/>
      <c r="AN711" s="85"/>
    </row>
    <row r="712" ht="15.75" customHeight="1">
      <c r="AA712" s="85"/>
      <c r="AE712" s="197"/>
      <c r="AI712" s="85"/>
      <c r="AN712" s="85"/>
    </row>
    <row r="713" ht="15.75" customHeight="1">
      <c r="AA713" s="85"/>
      <c r="AE713" s="197"/>
      <c r="AI713" s="85"/>
      <c r="AN713" s="85"/>
    </row>
    <row r="714" ht="15.75" customHeight="1">
      <c r="AA714" s="85"/>
      <c r="AE714" s="197"/>
      <c r="AI714" s="85"/>
      <c r="AN714" s="85"/>
    </row>
    <row r="715" ht="15.75" customHeight="1">
      <c r="AA715" s="85"/>
      <c r="AE715" s="197"/>
      <c r="AI715" s="85"/>
      <c r="AN715" s="85"/>
    </row>
    <row r="716" ht="15.75" customHeight="1">
      <c r="AA716" s="85"/>
      <c r="AE716" s="197"/>
      <c r="AI716" s="85"/>
      <c r="AN716" s="85"/>
    </row>
    <row r="717" ht="15.75" customHeight="1">
      <c r="AA717" s="85"/>
      <c r="AE717" s="197"/>
      <c r="AI717" s="85"/>
      <c r="AN717" s="85"/>
    </row>
    <row r="718" ht="15.75" customHeight="1">
      <c r="AA718" s="85"/>
      <c r="AE718" s="197"/>
      <c r="AI718" s="85"/>
      <c r="AN718" s="85"/>
    </row>
    <row r="719" ht="15.75" customHeight="1">
      <c r="AA719" s="85"/>
      <c r="AE719" s="197"/>
      <c r="AI719" s="85"/>
      <c r="AN719" s="85"/>
    </row>
    <row r="720" ht="15.75" customHeight="1">
      <c r="AA720" s="85"/>
      <c r="AE720" s="197"/>
      <c r="AI720" s="85"/>
      <c r="AN720" s="85"/>
    </row>
    <row r="721" ht="15.75" customHeight="1">
      <c r="AA721" s="85"/>
      <c r="AE721" s="197"/>
      <c r="AI721" s="85"/>
      <c r="AN721" s="85"/>
    </row>
    <row r="722" ht="15.75" customHeight="1">
      <c r="AA722" s="85"/>
      <c r="AE722" s="197"/>
      <c r="AI722" s="85"/>
      <c r="AN722" s="85"/>
    </row>
    <row r="723" ht="15.75" customHeight="1">
      <c r="AA723" s="85"/>
      <c r="AE723" s="197"/>
      <c r="AI723" s="85"/>
      <c r="AN723" s="85"/>
    </row>
    <row r="724" ht="15.75" customHeight="1">
      <c r="AA724" s="85"/>
      <c r="AE724" s="197"/>
      <c r="AI724" s="85"/>
      <c r="AN724" s="85"/>
    </row>
    <row r="725" ht="15.75" customHeight="1">
      <c r="AA725" s="85"/>
      <c r="AE725" s="197"/>
      <c r="AI725" s="85"/>
      <c r="AN725" s="85"/>
    </row>
    <row r="726" ht="15.75" customHeight="1">
      <c r="AA726" s="85"/>
      <c r="AE726" s="197"/>
      <c r="AI726" s="85"/>
      <c r="AN726" s="85"/>
    </row>
    <row r="727" ht="15.75" customHeight="1">
      <c r="AA727" s="85"/>
      <c r="AE727" s="197"/>
      <c r="AI727" s="85"/>
      <c r="AN727" s="85"/>
    </row>
    <row r="728" ht="15.75" customHeight="1">
      <c r="AA728" s="85"/>
      <c r="AE728" s="197"/>
      <c r="AI728" s="85"/>
      <c r="AN728" s="85"/>
    </row>
    <row r="729" ht="15.75" customHeight="1">
      <c r="AA729" s="85"/>
      <c r="AE729" s="197"/>
      <c r="AI729" s="85"/>
      <c r="AN729" s="85"/>
    </row>
    <row r="730" ht="15.75" customHeight="1">
      <c r="AA730" s="85"/>
      <c r="AE730" s="197"/>
      <c r="AI730" s="85"/>
      <c r="AN730" s="85"/>
    </row>
    <row r="731" ht="15.75" customHeight="1">
      <c r="AA731" s="85"/>
      <c r="AE731" s="197"/>
      <c r="AI731" s="85"/>
      <c r="AN731" s="85"/>
    </row>
    <row r="732" ht="15.75" customHeight="1">
      <c r="AA732" s="85"/>
      <c r="AE732" s="197"/>
      <c r="AI732" s="85"/>
      <c r="AN732" s="85"/>
    </row>
    <row r="733" ht="15.75" customHeight="1">
      <c r="AA733" s="85"/>
      <c r="AE733" s="197"/>
      <c r="AI733" s="85"/>
      <c r="AN733" s="85"/>
    </row>
    <row r="734" ht="15.75" customHeight="1">
      <c r="AA734" s="85"/>
      <c r="AE734" s="197"/>
      <c r="AI734" s="85"/>
      <c r="AN734" s="85"/>
    </row>
    <row r="735" ht="15.75" customHeight="1">
      <c r="AA735" s="85"/>
      <c r="AE735" s="197"/>
      <c r="AI735" s="85"/>
      <c r="AN735" s="85"/>
    </row>
    <row r="736" ht="15.75" customHeight="1">
      <c r="AA736" s="85"/>
      <c r="AE736" s="197"/>
      <c r="AI736" s="85"/>
      <c r="AN736" s="85"/>
    </row>
    <row r="737" ht="15.75" customHeight="1">
      <c r="AA737" s="85"/>
      <c r="AE737" s="197"/>
      <c r="AI737" s="85"/>
      <c r="AN737" s="85"/>
    </row>
    <row r="738" ht="15.75" customHeight="1">
      <c r="AA738" s="85"/>
      <c r="AE738" s="197"/>
      <c r="AI738" s="85"/>
      <c r="AN738" s="85"/>
    </row>
    <row r="739" ht="15.75" customHeight="1">
      <c r="AA739" s="85"/>
      <c r="AE739" s="197"/>
      <c r="AI739" s="85"/>
      <c r="AN739" s="85"/>
    </row>
    <row r="740" ht="15.75" customHeight="1">
      <c r="AA740" s="85"/>
      <c r="AE740" s="197"/>
      <c r="AI740" s="85"/>
      <c r="AN740" s="85"/>
    </row>
    <row r="741" ht="15.75" customHeight="1">
      <c r="AA741" s="85"/>
      <c r="AE741" s="197"/>
      <c r="AI741" s="85"/>
      <c r="AN741" s="85"/>
    </row>
    <row r="742" ht="15.75" customHeight="1">
      <c r="AA742" s="85"/>
      <c r="AE742" s="197"/>
      <c r="AI742" s="85"/>
      <c r="AN742" s="85"/>
    </row>
    <row r="743" ht="15.75" customHeight="1">
      <c r="AA743" s="85"/>
      <c r="AE743" s="197"/>
      <c r="AI743" s="85"/>
      <c r="AN743" s="85"/>
    </row>
    <row r="744" ht="15.75" customHeight="1">
      <c r="AA744" s="85"/>
      <c r="AE744" s="197"/>
      <c r="AI744" s="85"/>
      <c r="AN744" s="85"/>
    </row>
    <row r="745" ht="15.75" customHeight="1">
      <c r="AA745" s="85"/>
      <c r="AE745" s="197"/>
      <c r="AI745" s="85"/>
      <c r="AN745" s="85"/>
    </row>
    <row r="746" ht="15.75" customHeight="1">
      <c r="AA746" s="85"/>
      <c r="AE746" s="197"/>
      <c r="AI746" s="85"/>
      <c r="AN746" s="85"/>
    </row>
    <row r="747" ht="15.75" customHeight="1">
      <c r="AA747" s="85"/>
      <c r="AE747" s="197"/>
      <c r="AI747" s="85"/>
      <c r="AN747" s="85"/>
    </row>
    <row r="748" ht="15.75" customHeight="1">
      <c r="AA748" s="85"/>
      <c r="AE748" s="197"/>
      <c r="AI748" s="85"/>
      <c r="AN748" s="85"/>
    </row>
    <row r="749" ht="15.75" customHeight="1">
      <c r="AA749" s="85"/>
      <c r="AE749" s="197"/>
      <c r="AI749" s="85"/>
      <c r="AN749" s="85"/>
    </row>
    <row r="750" ht="15.75" customHeight="1">
      <c r="AA750" s="85"/>
      <c r="AE750" s="197"/>
      <c r="AI750" s="85"/>
      <c r="AN750" s="85"/>
    </row>
    <row r="751" ht="15.75" customHeight="1">
      <c r="AA751" s="85"/>
      <c r="AE751" s="197"/>
      <c r="AI751" s="85"/>
      <c r="AN751" s="85"/>
    </row>
    <row r="752" ht="15.75" customHeight="1">
      <c r="AA752" s="85"/>
      <c r="AE752" s="197"/>
      <c r="AI752" s="85"/>
      <c r="AN752" s="85"/>
    </row>
    <row r="753" ht="15.75" customHeight="1">
      <c r="AA753" s="85"/>
      <c r="AE753" s="197"/>
      <c r="AI753" s="85"/>
      <c r="AN753" s="85"/>
    </row>
    <row r="754" ht="15.75" customHeight="1">
      <c r="AA754" s="85"/>
      <c r="AE754" s="197"/>
      <c r="AI754" s="85"/>
      <c r="AN754" s="85"/>
    </row>
    <row r="755" ht="15.75" customHeight="1">
      <c r="AA755" s="85"/>
      <c r="AE755" s="197"/>
      <c r="AI755" s="85"/>
      <c r="AN755" s="85"/>
    </row>
    <row r="756" ht="15.75" customHeight="1">
      <c r="AA756" s="85"/>
      <c r="AE756" s="197"/>
      <c r="AI756" s="85"/>
      <c r="AN756" s="85"/>
    </row>
    <row r="757" ht="15.75" customHeight="1">
      <c r="AA757" s="85"/>
      <c r="AE757" s="197"/>
      <c r="AI757" s="85"/>
      <c r="AN757" s="85"/>
    </row>
    <row r="758" ht="15.75" customHeight="1">
      <c r="AA758" s="85"/>
      <c r="AE758" s="197"/>
      <c r="AI758" s="85"/>
      <c r="AN758" s="85"/>
    </row>
    <row r="759" ht="15.75" customHeight="1">
      <c r="AA759" s="85"/>
      <c r="AE759" s="197"/>
      <c r="AI759" s="85"/>
      <c r="AN759" s="85"/>
    </row>
    <row r="760" ht="15.75" customHeight="1">
      <c r="AA760" s="85"/>
      <c r="AE760" s="197"/>
      <c r="AI760" s="85"/>
      <c r="AN760" s="85"/>
    </row>
    <row r="761" ht="15.75" customHeight="1">
      <c r="AA761" s="85"/>
      <c r="AE761" s="197"/>
      <c r="AI761" s="85"/>
      <c r="AN761" s="85"/>
    </row>
    <row r="762" ht="15.75" customHeight="1">
      <c r="AA762" s="85"/>
      <c r="AE762" s="197"/>
      <c r="AI762" s="85"/>
      <c r="AN762" s="85"/>
    </row>
    <row r="763" ht="15.75" customHeight="1">
      <c r="AA763" s="85"/>
      <c r="AE763" s="197"/>
      <c r="AI763" s="85"/>
      <c r="AN763" s="85"/>
    </row>
    <row r="764" ht="15.75" customHeight="1">
      <c r="AA764" s="85"/>
      <c r="AE764" s="197"/>
      <c r="AI764" s="85"/>
      <c r="AN764" s="85"/>
    </row>
    <row r="765" ht="15.75" customHeight="1">
      <c r="AA765" s="85"/>
      <c r="AE765" s="197"/>
      <c r="AI765" s="85"/>
      <c r="AN765" s="85"/>
    </row>
    <row r="766" ht="15.75" customHeight="1">
      <c r="AA766" s="85"/>
      <c r="AE766" s="197"/>
      <c r="AI766" s="85"/>
      <c r="AN766" s="85"/>
    </row>
    <row r="767" ht="15.75" customHeight="1">
      <c r="AA767" s="85"/>
      <c r="AE767" s="197"/>
      <c r="AI767" s="85"/>
      <c r="AN767" s="85"/>
    </row>
    <row r="768" ht="15.75" customHeight="1">
      <c r="AA768" s="85"/>
      <c r="AE768" s="197"/>
      <c r="AI768" s="85"/>
      <c r="AN768" s="85"/>
    </row>
    <row r="769" ht="15.75" customHeight="1">
      <c r="AA769" s="85"/>
      <c r="AE769" s="197"/>
      <c r="AI769" s="85"/>
      <c r="AN769" s="85"/>
    </row>
    <row r="770" ht="15.75" customHeight="1">
      <c r="AA770" s="85"/>
      <c r="AE770" s="197"/>
      <c r="AI770" s="85"/>
      <c r="AN770" s="85"/>
    </row>
    <row r="771" ht="15.75" customHeight="1">
      <c r="AA771" s="85"/>
      <c r="AE771" s="197"/>
      <c r="AI771" s="85"/>
      <c r="AN771" s="85"/>
    </row>
    <row r="772" ht="15.75" customHeight="1">
      <c r="AA772" s="85"/>
      <c r="AE772" s="197"/>
      <c r="AI772" s="85"/>
      <c r="AN772" s="85"/>
    </row>
    <row r="773" ht="15.75" customHeight="1">
      <c r="AA773" s="85"/>
      <c r="AE773" s="197"/>
      <c r="AI773" s="85"/>
      <c r="AN773" s="85"/>
    </row>
    <row r="774" ht="15.75" customHeight="1">
      <c r="AA774" s="85"/>
      <c r="AE774" s="197"/>
      <c r="AI774" s="85"/>
      <c r="AN774" s="85"/>
    </row>
    <row r="775" ht="15.75" customHeight="1">
      <c r="AA775" s="85"/>
      <c r="AE775" s="197"/>
      <c r="AI775" s="85"/>
      <c r="AN775" s="85"/>
    </row>
    <row r="776" ht="15.75" customHeight="1">
      <c r="AA776" s="85"/>
      <c r="AE776" s="197"/>
      <c r="AI776" s="85"/>
      <c r="AN776" s="85"/>
    </row>
    <row r="777" ht="15.75" customHeight="1">
      <c r="AA777" s="85"/>
      <c r="AE777" s="197"/>
      <c r="AI777" s="85"/>
      <c r="AN777" s="85"/>
    </row>
    <row r="778" ht="15.75" customHeight="1">
      <c r="AA778" s="85"/>
      <c r="AE778" s="197"/>
      <c r="AI778" s="85"/>
      <c r="AN778" s="85"/>
    </row>
    <row r="779" ht="15.75" customHeight="1">
      <c r="AA779" s="85"/>
      <c r="AE779" s="197"/>
      <c r="AI779" s="85"/>
      <c r="AN779" s="85"/>
    </row>
    <row r="780" ht="15.75" customHeight="1">
      <c r="AA780" s="85"/>
      <c r="AE780" s="197"/>
      <c r="AI780" s="85"/>
      <c r="AN780" s="85"/>
    </row>
    <row r="781" ht="15.75" customHeight="1">
      <c r="AA781" s="85"/>
      <c r="AE781" s="197"/>
      <c r="AI781" s="85"/>
      <c r="AN781" s="85"/>
    </row>
    <row r="782" ht="15.75" customHeight="1">
      <c r="AA782" s="85"/>
      <c r="AE782" s="197"/>
      <c r="AI782" s="85"/>
      <c r="AN782" s="85"/>
    </row>
    <row r="783" ht="15.75" customHeight="1">
      <c r="AA783" s="85"/>
      <c r="AE783" s="197"/>
      <c r="AI783" s="85"/>
      <c r="AN783" s="85"/>
    </row>
    <row r="784" ht="15.75" customHeight="1">
      <c r="AA784" s="85"/>
      <c r="AE784" s="197"/>
      <c r="AI784" s="85"/>
      <c r="AN784" s="85"/>
    </row>
    <row r="785" ht="15.75" customHeight="1">
      <c r="AA785" s="85"/>
      <c r="AE785" s="197"/>
      <c r="AI785" s="85"/>
      <c r="AN785" s="85"/>
    </row>
    <row r="786" ht="15.75" customHeight="1">
      <c r="AA786" s="85"/>
      <c r="AE786" s="197"/>
      <c r="AI786" s="85"/>
      <c r="AN786" s="85"/>
    </row>
    <row r="787" ht="15.75" customHeight="1">
      <c r="AA787" s="85"/>
      <c r="AE787" s="197"/>
      <c r="AI787" s="85"/>
      <c r="AN787" s="85"/>
    </row>
    <row r="788" ht="15.75" customHeight="1">
      <c r="AA788" s="85"/>
      <c r="AE788" s="197"/>
      <c r="AI788" s="85"/>
      <c r="AN788" s="85"/>
    </row>
    <row r="789" ht="15.75" customHeight="1">
      <c r="AA789" s="85"/>
      <c r="AE789" s="197"/>
      <c r="AI789" s="85"/>
      <c r="AN789" s="85"/>
    </row>
    <row r="790" ht="15.75" customHeight="1">
      <c r="AA790" s="85"/>
      <c r="AE790" s="197"/>
      <c r="AI790" s="85"/>
      <c r="AN790" s="85"/>
    </row>
    <row r="791" ht="15.75" customHeight="1">
      <c r="AA791" s="85"/>
      <c r="AE791" s="197"/>
      <c r="AI791" s="85"/>
      <c r="AN791" s="85"/>
    </row>
    <row r="792" ht="15.75" customHeight="1">
      <c r="AA792" s="85"/>
      <c r="AE792" s="197"/>
      <c r="AI792" s="85"/>
      <c r="AN792" s="85"/>
    </row>
    <row r="793" ht="15.75" customHeight="1">
      <c r="AA793" s="85"/>
      <c r="AE793" s="197"/>
      <c r="AI793" s="85"/>
      <c r="AN793" s="85"/>
    </row>
    <row r="794" ht="15.75" customHeight="1">
      <c r="AA794" s="85"/>
      <c r="AE794" s="197"/>
      <c r="AI794" s="85"/>
      <c r="AN794" s="85"/>
    </row>
    <row r="795" ht="15.75" customHeight="1">
      <c r="AA795" s="85"/>
      <c r="AE795" s="197"/>
      <c r="AI795" s="85"/>
      <c r="AN795" s="85"/>
    </row>
    <row r="796" ht="15.75" customHeight="1">
      <c r="AA796" s="85"/>
      <c r="AE796" s="197"/>
      <c r="AI796" s="85"/>
      <c r="AN796" s="85"/>
    </row>
    <row r="797" ht="15.75" customHeight="1">
      <c r="AA797" s="85"/>
      <c r="AE797" s="197"/>
      <c r="AI797" s="85"/>
      <c r="AN797" s="85"/>
    </row>
    <row r="798" ht="15.75" customHeight="1">
      <c r="AA798" s="85"/>
      <c r="AE798" s="197"/>
      <c r="AI798" s="85"/>
      <c r="AN798" s="85"/>
    </row>
    <row r="799" ht="15.75" customHeight="1">
      <c r="AA799" s="85"/>
      <c r="AE799" s="197"/>
      <c r="AI799" s="85"/>
      <c r="AN799" s="85"/>
    </row>
    <row r="800" ht="15.75" customHeight="1">
      <c r="AA800" s="85"/>
      <c r="AE800" s="197"/>
      <c r="AI800" s="85"/>
      <c r="AN800" s="85"/>
    </row>
    <row r="801" ht="15.75" customHeight="1">
      <c r="AA801" s="85"/>
      <c r="AE801" s="197"/>
      <c r="AI801" s="85"/>
      <c r="AN801" s="85"/>
    </row>
    <row r="802" ht="15.75" customHeight="1">
      <c r="AA802" s="85"/>
      <c r="AE802" s="197"/>
      <c r="AI802" s="85"/>
      <c r="AN802" s="85"/>
    </row>
    <row r="803" ht="15.75" customHeight="1">
      <c r="AA803" s="85"/>
      <c r="AE803" s="197"/>
      <c r="AI803" s="85"/>
      <c r="AN803" s="85"/>
    </row>
    <row r="804" ht="15.75" customHeight="1">
      <c r="AA804" s="85"/>
      <c r="AE804" s="197"/>
      <c r="AI804" s="85"/>
      <c r="AN804" s="85"/>
    </row>
    <row r="805" ht="15.75" customHeight="1">
      <c r="AA805" s="85"/>
      <c r="AE805" s="197"/>
      <c r="AI805" s="85"/>
      <c r="AN805" s="85"/>
    </row>
    <row r="806" ht="15.75" customHeight="1">
      <c r="AA806" s="85"/>
      <c r="AE806" s="197"/>
      <c r="AI806" s="85"/>
      <c r="AN806" s="85"/>
    </row>
    <row r="807" ht="15.75" customHeight="1">
      <c r="AA807" s="85"/>
      <c r="AE807" s="197"/>
      <c r="AI807" s="85"/>
      <c r="AN807" s="85"/>
    </row>
    <row r="808" ht="15.75" customHeight="1">
      <c r="AA808" s="85"/>
      <c r="AE808" s="197"/>
      <c r="AI808" s="85"/>
      <c r="AN808" s="85"/>
    </row>
    <row r="809" ht="15.75" customHeight="1">
      <c r="AA809" s="85"/>
      <c r="AE809" s="197"/>
      <c r="AI809" s="85"/>
      <c r="AN809" s="85"/>
    </row>
    <row r="810" ht="15.75" customHeight="1">
      <c r="AA810" s="85"/>
      <c r="AE810" s="197"/>
      <c r="AI810" s="85"/>
      <c r="AN810" s="85"/>
    </row>
    <row r="811" ht="15.75" customHeight="1">
      <c r="AA811" s="85"/>
      <c r="AE811" s="197"/>
      <c r="AI811" s="85"/>
      <c r="AN811" s="85"/>
    </row>
    <row r="812" ht="15.75" customHeight="1">
      <c r="AA812" s="85"/>
      <c r="AE812" s="197"/>
      <c r="AI812" s="85"/>
      <c r="AN812" s="85"/>
    </row>
    <row r="813" ht="15.75" customHeight="1">
      <c r="AA813" s="85"/>
      <c r="AE813" s="197"/>
      <c r="AI813" s="85"/>
      <c r="AN813" s="85"/>
    </row>
    <row r="814" ht="15.75" customHeight="1">
      <c r="AA814" s="85"/>
      <c r="AE814" s="197"/>
      <c r="AI814" s="85"/>
      <c r="AN814" s="85"/>
    </row>
    <row r="815" ht="15.75" customHeight="1">
      <c r="AA815" s="85"/>
      <c r="AE815" s="197"/>
      <c r="AI815" s="85"/>
      <c r="AN815" s="85"/>
    </row>
    <row r="816" ht="15.75" customHeight="1">
      <c r="AA816" s="85"/>
      <c r="AE816" s="197"/>
      <c r="AI816" s="85"/>
      <c r="AN816" s="85"/>
    </row>
    <row r="817" ht="15.75" customHeight="1">
      <c r="AA817" s="85"/>
      <c r="AE817" s="197"/>
      <c r="AI817" s="85"/>
      <c r="AN817" s="85"/>
    </row>
    <row r="818" ht="15.75" customHeight="1">
      <c r="AA818" s="85"/>
      <c r="AE818" s="197"/>
      <c r="AI818" s="85"/>
      <c r="AN818" s="85"/>
    </row>
    <row r="819" ht="15.75" customHeight="1">
      <c r="AA819" s="85"/>
      <c r="AE819" s="197"/>
      <c r="AI819" s="85"/>
      <c r="AN819" s="85"/>
    </row>
    <row r="820" ht="15.75" customHeight="1">
      <c r="AA820" s="85"/>
      <c r="AE820" s="197"/>
      <c r="AI820" s="85"/>
      <c r="AN820" s="85"/>
    </row>
    <row r="821" ht="15.75" customHeight="1">
      <c r="AA821" s="85"/>
      <c r="AE821" s="197"/>
      <c r="AI821" s="85"/>
      <c r="AN821" s="85"/>
    </row>
    <row r="822" ht="15.75" customHeight="1">
      <c r="AA822" s="85"/>
      <c r="AE822" s="197"/>
      <c r="AI822" s="85"/>
      <c r="AN822" s="85"/>
    </row>
    <row r="823" ht="15.75" customHeight="1">
      <c r="AA823" s="85"/>
      <c r="AE823" s="197"/>
      <c r="AI823" s="85"/>
      <c r="AN823" s="85"/>
    </row>
    <row r="824" ht="15.75" customHeight="1">
      <c r="AA824" s="85"/>
      <c r="AE824" s="197"/>
      <c r="AI824" s="85"/>
      <c r="AN824" s="85"/>
    </row>
    <row r="825" ht="15.75" customHeight="1">
      <c r="AA825" s="85"/>
      <c r="AE825" s="197"/>
      <c r="AI825" s="85"/>
      <c r="AN825" s="85"/>
    </row>
    <row r="826" ht="15.75" customHeight="1">
      <c r="AA826" s="85"/>
      <c r="AE826" s="197"/>
      <c r="AI826" s="85"/>
      <c r="AN826" s="85"/>
    </row>
    <row r="827" ht="15.75" customHeight="1">
      <c r="AA827" s="85"/>
      <c r="AE827" s="197"/>
      <c r="AI827" s="85"/>
      <c r="AN827" s="85"/>
    </row>
    <row r="828" ht="15.75" customHeight="1">
      <c r="AA828" s="85"/>
      <c r="AE828" s="197"/>
      <c r="AI828" s="85"/>
      <c r="AN828" s="85"/>
    </row>
    <row r="829" ht="15.75" customHeight="1">
      <c r="AA829" s="85"/>
      <c r="AE829" s="197"/>
      <c r="AI829" s="85"/>
      <c r="AN829" s="85"/>
    </row>
    <row r="830" ht="15.75" customHeight="1">
      <c r="AA830" s="85"/>
      <c r="AE830" s="197"/>
      <c r="AI830" s="85"/>
      <c r="AN830" s="85"/>
    </row>
    <row r="831" ht="15.75" customHeight="1">
      <c r="AA831" s="85"/>
      <c r="AE831" s="197"/>
      <c r="AI831" s="85"/>
      <c r="AN831" s="85"/>
    </row>
    <row r="832" ht="15.75" customHeight="1">
      <c r="AA832" s="85"/>
      <c r="AE832" s="197"/>
      <c r="AI832" s="85"/>
      <c r="AN832" s="85"/>
    </row>
    <row r="833" ht="15.75" customHeight="1">
      <c r="AA833" s="85"/>
      <c r="AE833" s="197"/>
      <c r="AI833" s="85"/>
      <c r="AN833" s="85"/>
    </row>
    <row r="834" ht="15.75" customHeight="1">
      <c r="AA834" s="85"/>
      <c r="AE834" s="197"/>
      <c r="AI834" s="85"/>
      <c r="AN834" s="85"/>
    </row>
    <row r="835" ht="15.75" customHeight="1">
      <c r="AA835" s="85"/>
      <c r="AE835" s="197"/>
      <c r="AI835" s="85"/>
      <c r="AN835" s="85"/>
    </row>
    <row r="836" ht="15.75" customHeight="1">
      <c r="AA836" s="85"/>
      <c r="AE836" s="197"/>
      <c r="AI836" s="85"/>
      <c r="AN836" s="85"/>
    </row>
    <row r="837" ht="15.75" customHeight="1">
      <c r="AA837" s="85"/>
      <c r="AE837" s="197"/>
      <c r="AI837" s="85"/>
      <c r="AN837" s="85"/>
    </row>
    <row r="838" ht="15.75" customHeight="1">
      <c r="AA838" s="85"/>
      <c r="AE838" s="197"/>
      <c r="AI838" s="85"/>
      <c r="AN838" s="85"/>
    </row>
    <row r="839" ht="15.75" customHeight="1">
      <c r="AA839" s="85"/>
      <c r="AE839" s="197"/>
      <c r="AI839" s="85"/>
      <c r="AN839" s="85"/>
    </row>
    <row r="840" ht="15.75" customHeight="1">
      <c r="AA840" s="85"/>
      <c r="AE840" s="197"/>
      <c r="AI840" s="85"/>
      <c r="AN840" s="85"/>
    </row>
    <row r="841" ht="15.75" customHeight="1">
      <c r="AA841" s="85"/>
      <c r="AE841" s="197"/>
      <c r="AI841" s="85"/>
      <c r="AN841" s="85"/>
    </row>
    <row r="842" ht="15.75" customHeight="1">
      <c r="AA842" s="85"/>
      <c r="AE842" s="197"/>
      <c r="AI842" s="85"/>
      <c r="AN842" s="85"/>
    </row>
    <row r="843" ht="15.75" customHeight="1">
      <c r="AA843" s="85"/>
      <c r="AE843" s="197"/>
      <c r="AI843" s="85"/>
      <c r="AN843" s="85"/>
    </row>
    <row r="844" ht="15.75" customHeight="1">
      <c r="AA844" s="85"/>
      <c r="AE844" s="197"/>
      <c r="AI844" s="85"/>
      <c r="AN844" s="85"/>
    </row>
    <row r="845" ht="15.75" customHeight="1">
      <c r="AA845" s="85"/>
      <c r="AE845" s="197"/>
      <c r="AI845" s="85"/>
      <c r="AN845" s="85"/>
    </row>
    <row r="846" ht="15.75" customHeight="1">
      <c r="AA846" s="85"/>
      <c r="AE846" s="197"/>
      <c r="AI846" s="85"/>
      <c r="AN846" s="85"/>
    </row>
    <row r="847" ht="15.75" customHeight="1">
      <c r="AA847" s="85"/>
      <c r="AE847" s="197"/>
      <c r="AI847" s="85"/>
      <c r="AN847" s="85"/>
    </row>
    <row r="848" ht="15.75" customHeight="1">
      <c r="AA848" s="85"/>
      <c r="AE848" s="197"/>
      <c r="AI848" s="85"/>
      <c r="AN848" s="85"/>
    </row>
    <row r="849" ht="15.75" customHeight="1">
      <c r="AA849" s="85"/>
      <c r="AE849" s="197"/>
      <c r="AI849" s="85"/>
      <c r="AN849" s="85"/>
    </row>
    <row r="850" ht="15.75" customHeight="1">
      <c r="AA850" s="85"/>
      <c r="AE850" s="197"/>
      <c r="AI850" s="85"/>
      <c r="AN850" s="85"/>
    </row>
    <row r="851" ht="15.75" customHeight="1">
      <c r="AA851" s="85"/>
      <c r="AE851" s="197"/>
      <c r="AI851" s="85"/>
      <c r="AN851" s="85"/>
    </row>
    <row r="852" ht="15.75" customHeight="1">
      <c r="AA852" s="85"/>
      <c r="AE852" s="197"/>
      <c r="AI852" s="85"/>
      <c r="AN852" s="85"/>
    </row>
    <row r="853" ht="15.75" customHeight="1">
      <c r="AA853" s="85"/>
      <c r="AE853" s="197"/>
      <c r="AI853" s="85"/>
      <c r="AN853" s="85"/>
    </row>
    <row r="854" ht="15.75" customHeight="1">
      <c r="AA854" s="85"/>
      <c r="AE854" s="197"/>
      <c r="AI854" s="85"/>
      <c r="AN854" s="85"/>
    </row>
    <row r="855" ht="15.75" customHeight="1">
      <c r="AA855" s="85"/>
      <c r="AE855" s="197"/>
      <c r="AI855" s="85"/>
      <c r="AN855" s="85"/>
    </row>
    <row r="856" ht="15.75" customHeight="1">
      <c r="AA856" s="85"/>
      <c r="AE856" s="197"/>
      <c r="AI856" s="85"/>
      <c r="AN856" s="85"/>
    </row>
    <row r="857" ht="15.75" customHeight="1">
      <c r="AA857" s="85"/>
      <c r="AE857" s="197"/>
      <c r="AI857" s="85"/>
      <c r="AN857" s="85"/>
    </row>
    <row r="858" ht="15.75" customHeight="1">
      <c r="AA858" s="85"/>
      <c r="AE858" s="197"/>
      <c r="AI858" s="85"/>
      <c r="AN858" s="85"/>
    </row>
    <row r="859" ht="15.75" customHeight="1">
      <c r="AA859" s="85"/>
      <c r="AE859" s="197"/>
      <c r="AI859" s="85"/>
      <c r="AN859" s="85"/>
    </row>
    <row r="860" ht="15.75" customHeight="1">
      <c r="AA860" s="85"/>
      <c r="AE860" s="197"/>
      <c r="AI860" s="85"/>
      <c r="AN860" s="85"/>
    </row>
    <row r="861" ht="15.75" customHeight="1">
      <c r="AA861" s="85"/>
      <c r="AE861" s="197"/>
      <c r="AI861" s="85"/>
      <c r="AN861" s="85"/>
    </row>
    <row r="862" ht="15.75" customHeight="1">
      <c r="AA862" s="85"/>
      <c r="AE862" s="197"/>
      <c r="AI862" s="85"/>
      <c r="AN862" s="85"/>
    </row>
    <row r="863" ht="15.75" customHeight="1">
      <c r="AA863" s="85"/>
      <c r="AE863" s="197"/>
      <c r="AI863" s="85"/>
      <c r="AN863" s="85"/>
    </row>
    <row r="864" ht="15.75" customHeight="1">
      <c r="AA864" s="85"/>
      <c r="AE864" s="197"/>
      <c r="AI864" s="85"/>
      <c r="AN864" s="85"/>
    </row>
    <row r="865" ht="15.75" customHeight="1">
      <c r="AA865" s="85"/>
      <c r="AE865" s="197"/>
      <c r="AI865" s="85"/>
      <c r="AN865" s="85"/>
    </row>
    <row r="866" ht="15.75" customHeight="1">
      <c r="AA866" s="85"/>
      <c r="AE866" s="197"/>
      <c r="AI866" s="85"/>
      <c r="AN866" s="85"/>
    </row>
    <row r="867" ht="15.75" customHeight="1">
      <c r="AA867" s="85"/>
      <c r="AE867" s="197"/>
      <c r="AI867" s="85"/>
      <c r="AN867" s="85"/>
    </row>
    <row r="868" ht="15.75" customHeight="1">
      <c r="AA868" s="85"/>
      <c r="AE868" s="197"/>
      <c r="AI868" s="85"/>
      <c r="AN868" s="85"/>
    </row>
    <row r="869" ht="15.75" customHeight="1">
      <c r="AA869" s="85"/>
      <c r="AE869" s="197"/>
      <c r="AI869" s="85"/>
      <c r="AN869" s="85"/>
    </row>
    <row r="870" ht="15.75" customHeight="1">
      <c r="AA870" s="85"/>
      <c r="AE870" s="197"/>
      <c r="AI870" s="85"/>
      <c r="AN870" s="85"/>
    </row>
    <row r="871" ht="15.75" customHeight="1">
      <c r="AA871" s="85"/>
      <c r="AE871" s="197"/>
      <c r="AI871" s="85"/>
      <c r="AN871" s="85"/>
    </row>
    <row r="872" ht="15.75" customHeight="1">
      <c r="AA872" s="85"/>
      <c r="AE872" s="197"/>
      <c r="AI872" s="85"/>
      <c r="AN872" s="85"/>
    </row>
    <row r="873" ht="15.75" customHeight="1">
      <c r="AA873" s="85"/>
      <c r="AE873" s="197"/>
      <c r="AI873" s="85"/>
      <c r="AN873" s="85"/>
    </row>
    <row r="874" ht="15.75" customHeight="1">
      <c r="AA874" s="85"/>
      <c r="AE874" s="197"/>
      <c r="AI874" s="85"/>
      <c r="AN874" s="85"/>
    </row>
    <row r="875" ht="15.75" customHeight="1">
      <c r="AA875" s="85"/>
      <c r="AE875" s="197"/>
      <c r="AI875" s="85"/>
      <c r="AN875" s="85"/>
    </row>
    <row r="876" ht="15.75" customHeight="1">
      <c r="AA876" s="85"/>
      <c r="AE876" s="197"/>
      <c r="AI876" s="85"/>
      <c r="AN876" s="85"/>
    </row>
    <row r="877" ht="15.75" customHeight="1">
      <c r="AA877" s="85"/>
      <c r="AE877" s="197"/>
      <c r="AI877" s="85"/>
      <c r="AN877" s="85"/>
    </row>
    <row r="878" ht="15.75" customHeight="1">
      <c r="AA878" s="85"/>
      <c r="AE878" s="197"/>
      <c r="AI878" s="85"/>
      <c r="AN878" s="85"/>
    </row>
    <row r="879" ht="15.75" customHeight="1">
      <c r="AA879" s="85"/>
      <c r="AE879" s="197"/>
      <c r="AI879" s="85"/>
      <c r="AN879" s="85"/>
    </row>
    <row r="880" ht="15.75" customHeight="1">
      <c r="AA880" s="85"/>
      <c r="AE880" s="197"/>
      <c r="AI880" s="85"/>
      <c r="AN880" s="85"/>
    </row>
    <row r="881" ht="15.75" customHeight="1">
      <c r="AA881" s="85"/>
      <c r="AE881" s="197"/>
      <c r="AI881" s="85"/>
      <c r="AN881" s="85"/>
    </row>
    <row r="882" ht="15.75" customHeight="1">
      <c r="AA882" s="85"/>
      <c r="AE882" s="197"/>
      <c r="AI882" s="85"/>
      <c r="AN882" s="85"/>
    </row>
    <row r="883" ht="15.75" customHeight="1">
      <c r="AA883" s="85"/>
      <c r="AE883" s="197"/>
      <c r="AI883" s="85"/>
      <c r="AN883" s="85"/>
    </row>
    <row r="884" ht="15.75" customHeight="1">
      <c r="AA884" s="85"/>
      <c r="AE884" s="197"/>
      <c r="AI884" s="85"/>
      <c r="AN884" s="85"/>
    </row>
    <row r="885" ht="15.75" customHeight="1">
      <c r="AA885" s="85"/>
      <c r="AE885" s="197"/>
      <c r="AI885" s="85"/>
      <c r="AN885" s="85"/>
    </row>
    <row r="886" ht="15.75" customHeight="1">
      <c r="AA886" s="85"/>
      <c r="AE886" s="197"/>
      <c r="AI886" s="85"/>
      <c r="AN886" s="85"/>
    </row>
    <row r="887" ht="15.75" customHeight="1">
      <c r="AA887" s="85"/>
      <c r="AE887" s="197"/>
      <c r="AI887" s="85"/>
      <c r="AN887" s="85"/>
    </row>
    <row r="888" ht="15.75" customHeight="1">
      <c r="AA888" s="85"/>
      <c r="AE888" s="197"/>
      <c r="AI888" s="85"/>
      <c r="AN888" s="85"/>
    </row>
    <row r="889" ht="15.75" customHeight="1">
      <c r="AA889" s="85"/>
      <c r="AE889" s="197"/>
      <c r="AI889" s="85"/>
      <c r="AN889" s="85"/>
    </row>
    <row r="890" ht="15.75" customHeight="1">
      <c r="AA890" s="85"/>
      <c r="AE890" s="197"/>
      <c r="AI890" s="85"/>
      <c r="AN890" s="85"/>
    </row>
    <row r="891" ht="15.75" customHeight="1">
      <c r="AA891" s="85"/>
      <c r="AE891" s="197"/>
      <c r="AI891" s="85"/>
      <c r="AN891" s="85"/>
    </row>
    <row r="892" ht="15.75" customHeight="1">
      <c r="AA892" s="85"/>
      <c r="AE892" s="197"/>
      <c r="AI892" s="85"/>
      <c r="AN892" s="85"/>
    </row>
    <row r="893" ht="15.75" customHeight="1">
      <c r="AA893" s="85"/>
      <c r="AE893" s="197"/>
      <c r="AI893" s="85"/>
      <c r="AN893" s="85"/>
    </row>
    <row r="894" ht="15.75" customHeight="1">
      <c r="AA894" s="85"/>
      <c r="AE894" s="197"/>
      <c r="AI894" s="85"/>
      <c r="AN894" s="85"/>
    </row>
    <row r="895" ht="15.75" customHeight="1">
      <c r="AA895" s="85"/>
      <c r="AE895" s="197"/>
      <c r="AI895" s="85"/>
      <c r="AN895" s="85"/>
    </row>
    <row r="896" ht="15.75" customHeight="1">
      <c r="AA896" s="85"/>
      <c r="AE896" s="197"/>
      <c r="AI896" s="85"/>
      <c r="AN896" s="85"/>
    </row>
    <row r="897" ht="15.75" customHeight="1">
      <c r="AA897" s="85"/>
      <c r="AE897" s="197"/>
      <c r="AI897" s="85"/>
      <c r="AN897" s="85"/>
    </row>
    <row r="898" ht="15.75" customHeight="1">
      <c r="AA898" s="85"/>
      <c r="AE898" s="197"/>
      <c r="AI898" s="85"/>
      <c r="AN898" s="85"/>
    </row>
    <row r="899" ht="15.75" customHeight="1">
      <c r="AA899" s="85"/>
      <c r="AE899" s="197"/>
      <c r="AI899" s="85"/>
      <c r="AN899" s="85"/>
    </row>
    <row r="900" ht="15.75" customHeight="1">
      <c r="AA900" s="85"/>
      <c r="AE900" s="197"/>
      <c r="AI900" s="85"/>
      <c r="AN900" s="85"/>
    </row>
    <row r="901" ht="15.75" customHeight="1">
      <c r="AA901" s="85"/>
      <c r="AE901" s="197"/>
      <c r="AI901" s="85"/>
      <c r="AN901" s="85"/>
    </row>
    <row r="902" ht="15.75" customHeight="1">
      <c r="AA902" s="85"/>
      <c r="AE902" s="197"/>
      <c r="AI902" s="85"/>
      <c r="AN902" s="85"/>
    </row>
    <row r="903" ht="15.75" customHeight="1">
      <c r="AA903" s="85"/>
      <c r="AE903" s="197"/>
      <c r="AI903" s="85"/>
      <c r="AN903" s="85"/>
    </row>
    <row r="904" ht="15.75" customHeight="1">
      <c r="AA904" s="85"/>
      <c r="AE904" s="197"/>
      <c r="AI904" s="85"/>
      <c r="AN904" s="85"/>
    </row>
    <row r="905" ht="15.75" customHeight="1">
      <c r="AA905" s="85"/>
      <c r="AE905" s="197"/>
      <c r="AI905" s="85"/>
      <c r="AN905" s="85"/>
    </row>
    <row r="906" ht="15.75" customHeight="1">
      <c r="AA906" s="85"/>
      <c r="AE906" s="197"/>
      <c r="AI906" s="85"/>
      <c r="AN906" s="85"/>
    </row>
    <row r="907" ht="15.75" customHeight="1">
      <c r="AA907" s="85"/>
      <c r="AE907" s="197"/>
      <c r="AI907" s="85"/>
      <c r="AN907" s="85"/>
    </row>
    <row r="908" ht="15.75" customHeight="1">
      <c r="AA908" s="85"/>
      <c r="AE908" s="197"/>
      <c r="AI908" s="85"/>
      <c r="AN908" s="85"/>
    </row>
    <row r="909" ht="15.75" customHeight="1">
      <c r="AA909" s="85"/>
      <c r="AE909" s="197"/>
      <c r="AI909" s="85"/>
      <c r="AN909" s="85"/>
    </row>
    <row r="910" ht="15.75" customHeight="1">
      <c r="AA910" s="85"/>
      <c r="AE910" s="197"/>
      <c r="AI910" s="85"/>
      <c r="AN910" s="85"/>
    </row>
    <row r="911" ht="15.75" customHeight="1">
      <c r="AA911" s="85"/>
      <c r="AE911" s="197"/>
      <c r="AI911" s="85"/>
      <c r="AN911" s="85"/>
    </row>
    <row r="912" ht="15.75" customHeight="1">
      <c r="AA912" s="85"/>
      <c r="AE912" s="197"/>
      <c r="AI912" s="85"/>
      <c r="AN912" s="85"/>
    </row>
    <row r="913" ht="15.75" customHeight="1">
      <c r="AA913" s="85"/>
      <c r="AE913" s="197"/>
      <c r="AI913" s="85"/>
      <c r="AN913" s="85"/>
    </row>
    <row r="914" ht="15.75" customHeight="1">
      <c r="AA914" s="85"/>
      <c r="AE914" s="197"/>
      <c r="AI914" s="85"/>
      <c r="AN914" s="85"/>
    </row>
    <row r="915" ht="15.75" customHeight="1">
      <c r="AA915" s="85"/>
      <c r="AE915" s="197"/>
      <c r="AI915" s="85"/>
      <c r="AN915" s="85"/>
    </row>
    <row r="916" ht="15.75" customHeight="1">
      <c r="AA916" s="85"/>
      <c r="AE916" s="197"/>
      <c r="AI916" s="85"/>
      <c r="AN916" s="85"/>
    </row>
    <row r="917" ht="15.75" customHeight="1">
      <c r="AA917" s="85"/>
      <c r="AE917" s="197"/>
      <c r="AI917" s="85"/>
      <c r="AN917" s="85"/>
    </row>
    <row r="918" ht="15.75" customHeight="1">
      <c r="AA918" s="85"/>
      <c r="AE918" s="197"/>
      <c r="AI918" s="85"/>
      <c r="AN918" s="85"/>
    </row>
    <row r="919" ht="15.75" customHeight="1">
      <c r="AA919" s="85"/>
      <c r="AE919" s="197"/>
      <c r="AI919" s="85"/>
      <c r="AN919" s="85"/>
    </row>
    <row r="920" ht="15.75" customHeight="1">
      <c r="AA920" s="85"/>
      <c r="AE920" s="197"/>
      <c r="AI920" s="85"/>
      <c r="AN920" s="85"/>
    </row>
    <row r="921" ht="15.75" customHeight="1">
      <c r="AA921" s="85"/>
      <c r="AE921" s="197"/>
      <c r="AI921" s="85"/>
      <c r="AN921" s="85"/>
    </row>
    <row r="922" ht="15.75" customHeight="1">
      <c r="AA922" s="85"/>
      <c r="AE922" s="197"/>
      <c r="AI922" s="85"/>
      <c r="AN922" s="85"/>
    </row>
    <row r="923" ht="15.75" customHeight="1">
      <c r="AA923" s="85"/>
      <c r="AE923" s="197"/>
      <c r="AI923" s="85"/>
      <c r="AN923" s="85"/>
    </row>
    <row r="924" ht="15.75" customHeight="1">
      <c r="AA924" s="85"/>
      <c r="AE924" s="197"/>
      <c r="AI924" s="85"/>
      <c r="AN924" s="85"/>
    </row>
    <row r="925" ht="15.75" customHeight="1">
      <c r="AA925" s="85"/>
      <c r="AE925" s="197"/>
      <c r="AI925" s="85"/>
      <c r="AN925" s="85"/>
    </row>
    <row r="926" ht="15.75" customHeight="1">
      <c r="AA926" s="85"/>
      <c r="AE926" s="197"/>
      <c r="AI926" s="85"/>
      <c r="AN926" s="85"/>
    </row>
    <row r="927" ht="15.75" customHeight="1">
      <c r="AA927" s="85"/>
      <c r="AE927" s="197"/>
      <c r="AI927" s="85"/>
      <c r="AN927" s="85"/>
    </row>
    <row r="928" ht="15.75" customHeight="1">
      <c r="AA928" s="85"/>
      <c r="AE928" s="197"/>
      <c r="AI928" s="85"/>
      <c r="AN928" s="85"/>
    </row>
    <row r="929" ht="15.75" customHeight="1">
      <c r="AA929" s="85"/>
      <c r="AE929" s="197"/>
      <c r="AI929" s="85"/>
      <c r="AN929" s="85"/>
    </row>
    <row r="930" ht="15.75" customHeight="1">
      <c r="AA930" s="85"/>
      <c r="AE930" s="197"/>
      <c r="AI930" s="85"/>
      <c r="AN930" s="85"/>
    </row>
    <row r="931" ht="15.75" customHeight="1">
      <c r="AA931" s="85"/>
      <c r="AE931" s="197"/>
      <c r="AI931" s="85"/>
      <c r="AN931" s="85"/>
    </row>
    <row r="932" ht="15.75" customHeight="1">
      <c r="AA932" s="85"/>
      <c r="AE932" s="197"/>
      <c r="AI932" s="85"/>
      <c r="AN932" s="85"/>
    </row>
    <row r="933" ht="15.75" customHeight="1">
      <c r="AA933" s="85"/>
      <c r="AE933" s="197"/>
      <c r="AI933" s="85"/>
      <c r="AN933" s="85"/>
    </row>
    <row r="934" ht="15.75" customHeight="1">
      <c r="AA934" s="85"/>
      <c r="AE934" s="197"/>
      <c r="AI934" s="85"/>
      <c r="AN934" s="85"/>
    </row>
    <row r="935" ht="15.75" customHeight="1">
      <c r="AA935" s="85"/>
      <c r="AE935" s="197"/>
      <c r="AI935" s="85"/>
      <c r="AN935" s="85"/>
    </row>
    <row r="936" ht="15.75" customHeight="1">
      <c r="AA936" s="85"/>
      <c r="AE936" s="197"/>
      <c r="AI936" s="85"/>
      <c r="AN936" s="85"/>
    </row>
    <row r="937" ht="15.75" customHeight="1">
      <c r="AA937" s="85"/>
      <c r="AE937" s="197"/>
      <c r="AI937" s="85"/>
      <c r="AN937" s="85"/>
    </row>
    <row r="938" ht="15.75" customHeight="1">
      <c r="AA938" s="85"/>
      <c r="AE938" s="197"/>
      <c r="AI938" s="85"/>
      <c r="AN938" s="85"/>
    </row>
    <row r="939" ht="15.75" customHeight="1">
      <c r="AA939" s="85"/>
      <c r="AE939" s="197"/>
      <c r="AI939" s="85"/>
      <c r="AN939" s="85"/>
    </row>
    <row r="940" ht="15.75" customHeight="1">
      <c r="AA940" s="85"/>
      <c r="AE940" s="197"/>
      <c r="AI940" s="85"/>
      <c r="AN940" s="85"/>
    </row>
    <row r="941" ht="15.75" customHeight="1">
      <c r="AA941" s="85"/>
      <c r="AE941" s="197"/>
      <c r="AI941" s="85"/>
      <c r="AN941" s="85"/>
    </row>
    <row r="942" ht="15.75" customHeight="1">
      <c r="AA942" s="85"/>
      <c r="AE942" s="197"/>
      <c r="AI942" s="85"/>
      <c r="AN942" s="85"/>
    </row>
    <row r="943" ht="15.75" customHeight="1">
      <c r="AA943" s="85"/>
      <c r="AE943" s="197"/>
      <c r="AI943" s="85"/>
      <c r="AN943" s="85"/>
    </row>
    <row r="944" ht="15.75" customHeight="1">
      <c r="AA944" s="85"/>
      <c r="AE944" s="197"/>
      <c r="AI944" s="85"/>
      <c r="AN944" s="85"/>
    </row>
    <row r="945" ht="15.75" customHeight="1">
      <c r="AA945" s="85"/>
      <c r="AE945" s="197"/>
      <c r="AI945" s="85"/>
      <c r="AN945" s="85"/>
    </row>
    <row r="946" ht="15.75" customHeight="1">
      <c r="AA946" s="85"/>
      <c r="AE946" s="197"/>
      <c r="AI946" s="85"/>
      <c r="AN946" s="85"/>
    </row>
    <row r="947" ht="15.75" customHeight="1">
      <c r="AA947" s="85"/>
      <c r="AE947" s="197"/>
      <c r="AI947" s="85"/>
      <c r="AN947" s="85"/>
    </row>
    <row r="948" ht="15.75" customHeight="1">
      <c r="AA948" s="85"/>
      <c r="AE948" s="197"/>
      <c r="AI948" s="85"/>
      <c r="AN948" s="85"/>
    </row>
    <row r="949" ht="15.75" customHeight="1">
      <c r="AA949" s="85"/>
      <c r="AE949" s="197"/>
      <c r="AI949" s="85"/>
      <c r="AN949" s="85"/>
    </row>
    <row r="950" ht="15.75" customHeight="1">
      <c r="AA950" s="85"/>
      <c r="AE950" s="197"/>
      <c r="AI950" s="85"/>
      <c r="AN950" s="85"/>
    </row>
    <row r="951" ht="15.75" customHeight="1">
      <c r="AA951" s="85"/>
      <c r="AE951" s="197"/>
      <c r="AI951" s="85"/>
      <c r="AN951" s="85"/>
    </row>
    <row r="952" ht="15.75" customHeight="1">
      <c r="AA952" s="85"/>
      <c r="AE952" s="197"/>
      <c r="AI952" s="85"/>
      <c r="AN952" s="85"/>
    </row>
    <row r="953" ht="15.75" customHeight="1">
      <c r="AA953" s="85"/>
      <c r="AE953" s="197"/>
      <c r="AI953" s="85"/>
      <c r="AN953" s="85"/>
    </row>
    <row r="954" ht="15.75" customHeight="1">
      <c r="AA954" s="85"/>
      <c r="AE954" s="197"/>
      <c r="AI954" s="85"/>
      <c r="AN954" s="85"/>
    </row>
    <row r="955" ht="15.75" customHeight="1">
      <c r="AA955" s="85"/>
      <c r="AE955" s="197"/>
      <c r="AI955" s="85"/>
      <c r="AN955" s="85"/>
    </row>
    <row r="956" ht="15.75" customHeight="1">
      <c r="AA956" s="85"/>
      <c r="AE956" s="197"/>
      <c r="AI956" s="85"/>
      <c r="AN956" s="85"/>
    </row>
    <row r="957" ht="15.75" customHeight="1">
      <c r="AA957" s="85"/>
      <c r="AE957" s="197"/>
      <c r="AI957" s="85"/>
      <c r="AN957" s="85"/>
    </row>
    <row r="958" ht="15.75" customHeight="1">
      <c r="AA958" s="85"/>
      <c r="AE958" s="197"/>
      <c r="AI958" s="85"/>
      <c r="AN958" s="85"/>
    </row>
    <row r="959" ht="15.75" customHeight="1">
      <c r="AA959" s="85"/>
      <c r="AE959" s="197"/>
      <c r="AI959" s="85"/>
      <c r="AN959" s="85"/>
    </row>
    <row r="960" ht="15.75" customHeight="1">
      <c r="AA960" s="85"/>
      <c r="AE960" s="197"/>
      <c r="AI960" s="85"/>
      <c r="AN960" s="85"/>
    </row>
    <row r="961" ht="15.75" customHeight="1">
      <c r="AA961" s="85"/>
      <c r="AE961" s="197"/>
      <c r="AI961" s="85"/>
      <c r="AN961" s="85"/>
    </row>
    <row r="962" ht="15.75" customHeight="1">
      <c r="AA962" s="85"/>
      <c r="AE962" s="197"/>
      <c r="AI962" s="85"/>
      <c r="AN962" s="85"/>
    </row>
    <row r="963" ht="15.75" customHeight="1">
      <c r="AA963" s="85"/>
      <c r="AE963" s="197"/>
      <c r="AI963" s="85"/>
      <c r="AN963" s="85"/>
    </row>
    <row r="964" ht="15.75" customHeight="1">
      <c r="AA964" s="85"/>
      <c r="AE964" s="197"/>
      <c r="AI964" s="85"/>
      <c r="AN964" s="85"/>
    </row>
    <row r="965" ht="15.75" customHeight="1">
      <c r="AA965" s="85"/>
      <c r="AE965" s="197"/>
      <c r="AI965" s="85"/>
      <c r="AN965" s="85"/>
    </row>
    <row r="966" ht="15.75" customHeight="1">
      <c r="AA966" s="85"/>
      <c r="AE966" s="197"/>
      <c r="AI966" s="85"/>
      <c r="AN966" s="85"/>
    </row>
    <row r="967" ht="15.75" customHeight="1">
      <c r="AA967" s="85"/>
      <c r="AE967" s="197"/>
      <c r="AI967" s="85"/>
      <c r="AN967" s="85"/>
    </row>
    <row r="968" ht="15.75" customHeight="1">
      <c r="AA968" s="85"/>
      <c r="AE968" s="197"/>
      <c r="AI968" s="85"/>
      <c r="AN968" s="85"/>
    </row>
    <row r="969" ht="15.75" customHeight="1">
      <c r="AA969" s="85"/>
      <c r="AE969" s="197"/>
      <c r="AI969" s="85"/>
      <c r="AN969" s="85"/>
    </row>
    <row r="970" ht="15.75" customHeight="1">
      <c r="AA970" s="85"/>
      <c r="AE970" s="197"/>
      <c r="AI970" s="85"/>
      <c r="AN970" s="85"/>
    </row>
    <row r="971" ht="15.75" customHeight="1">
      <c r="AA971" s="85"/>
      <c r="AE971" s="197"/>
      <c r="AI971" s="85"/>
      <c r="AN971" s="85"/>
    </row>
    <row r="972" ht="15.75" customHeight="1">
      <c r="AA972" s="85"/>
      <c r="AE972" s="197"/>
      <c r="AI972" s="85"/>
      <c r="AN972" s="85"/>
    </row>
    <row r="973" ht="15.75" customHeight="1">
      <c r="AA973" s="85"/>
      <c r="AE973" s="197"/>
      <c r="AI973" s="85"/>
      <c r="AN973" s="85"/>
    </row>
    <row r="974" ht="15.75" customHeight="1">
      <c r="AA974" s="85"/>
      <c r="AE974" s="197"/>
      <c r="AI974" s="85"/>
      <c r="AN974" s="85"/>
    </row>
    <row r="975" ht="15.75" customHeight="1">
      <c r="AA975" s="85"/>
      <c r="AE975" s="197"/>
      <c r="AI975" s="85"/>
      <c r="AN975" s="85"/>
    </row>
    <row r="976" ht="15.75" customHeight="1">
      <c r="AA976" s="85"/>
      <c r="AE976" s="197"/>
      <c r="AI976" s="85"/>
      <c r="AN976" s="85"/>
    </row>
    <row r="977" ht="15.75" customHeight="1">
      <c r="AA977" s="85"/>
      <c r="AE977" s="197"/>
      <c r="AI977" s="85"/>
      <c r="AN977" s="85"/>
    </row>
    <row r="978" ht="15.75" customHeight="1">
      <c r="AA978" s="85"/>
      <c r="AE978" s="197"/>
      <c r="AI978" s="85"/>
      <c r="AN978" s="85"/>
    </row>
    <row r="979" ht="15.75" customHeight="1">
      <c r="AA979" s="85"/>
      <c r="AE979" s="197"/>
      <c r="AI979" s="85"/>
      <c r="AN979" s="85"/>
    </row>
    <row r="980" ht="15.75" customHeight="1">
      <c r="AA980" s="85"/>
      <c r="AE980" s="197"/>
      <c r="AI980" s="85"/>
      <c r="AN980" s="85"/>
    </row>
    <row r="981" ht="15.75" customHeight="1">
      <c r="AA981" s="85"/>
      <c r="AE981" s="197"/>
      <c r="AI981" s="85"/>
      <c r="AN981" s="85"/>
    </row>
    <row r="982" ht="15.75" customHeight="1">
      <c r="AA982" s="85"/>
      <c r="AE982" s="197"/>
      <c r="AI982" s="85"/>
      <c r="AN982" s="85"/>
    </row>
    <row r="983" ht="15.75" customHeight="1">
      <c r="AA983" s="85"/>
      <c r="AE983" s="197"/>
      <c r="AI983" s="85"/>
      <c r="AN983" s="85"/>
    </row>
    <row r="984" ht="15.75" customHeight="1">
      <c r="AA984" s="85"/>
      <c r="AE984" s="197"/>
      <c r="AI984" s="85"/>
      <c r="AN984" s="85"/>
    </row>
    <row r="985" ht="15.75" customHeight="1">
      <c r="AA985" s="85"/>
      <c r="AE985" s="197"/>
      <c r="AI985" s="85"/>
      <c r="AN985" s="85"/>
    </row>
    <row r="986" ht="15.75" customHeight="1">
      <c r="AA986" s="85"/>
      <c r="AE986" s="197"/>
      <c r="AI986" s="85"/>
      <c r="AN986" s="85"/>
    </row>
    <row r="987" ht="15.75" customHeight="1">
      <c r="AA987" s="85"/>
      <c r="AE987" s="197"/>
      <c r="AI987" s="85"/>
      <c r="AN987" s="85"/>
    </row>
    <row r="988" ht="15.75" customHeight="1">
      <c r="AA988" s="85"/>
      <c r="AE988" s="197"/>
      <c r="AI988" s="85"/>
      <c r="AN988" s="85"/>
    </row>
    <row r="989" ht="15.75" customHeight="1">
      <c r="AA989" s="85"/>
      <c r="AE989" s="197"/>
      <c r="AI989" s="85"/>
      <c r="AN989" s="85"/>
    </row>
    <row r="990" ht="15.75" customHeight="1">
      <c r="AA990" s="85"/>
      <c r="AE990" s="197"/>
      <c r="AI990" s="85"/>
      <c r="AN990" s="85"/>
    </row>
    <row r="991" ht="15.75" customHeight="1">
      <c r="AA991" s="85"/>
      <c r="AE991" s="197"/>
      <c r="AI991" s="85"/>
      <c r="AN991" s="85"/>
    </row>
    <row r="992" ht="15.75" customHeight="1">
      <c r="AA992" s="85"/>
      <c r="AE992" s="197"/>
      <c r="AI992" s="85"/>
      <c r="AN992" s="85"/>
    </row>
    <row r="993" ht="15.75" customHeight="1">
      <c r="AA993" s="85"/>
      <c r="AE993" s="197"/>
      <c r="AI993" s="85"/>
      <c r="AN993" s="85"/>
    </row>
    <row r="994" ht="15.75" customHeight="1">
      <c r="AA994" s="85"/>
      <c r="AE994" s="197"/>
      <c r="AI994" s="85"/>
      <c r="AN994" s="85"/>
    </row>
    <row r="995" ht="15.75" customHeight="1">
      <c r="AA995" s="85"/>
      <c r="AE995" s="197"/>
      <c r="AI995" s="85"/>
      <c r="AN995" s="85"/>
    </row>
    <row r="996" ht="15.75" customHeight="1">
      <c r="AA996" s="85"/>
      <c r="AE996" s="197"/>
      <c r="AI996" s="85"/>
      <c r="AN996" s="85"/>
    </row>
    <row r="997" ht="15.75" customHeight="1">
      <c r="AA997" s="85"/>
      <c r="AE997" s="197"/>
      <c r="AI997" s="85"/>
      <c r="AN997" s="85"/>
    </row>
    <row r="998" ht="15.75" customHeight="1">
      <c r="AA998" s="85"/>
      <c r="AE998" s="197"/>
      <c r="AI998" s="85"/>
      <c r="AN998" s="85"/>
    </row>
    <row r="999" ht="15.75" customHeight="1">
      <c r="AA999" s="85"/>
      <c r="AE999" s="197"/>
      <c r="AI999" s="85"/>
      <c r="AN999" s="85"/>
    </row>
    <row r="1000" ht="15.75" customHeight="1">
      <c r="AA1000" s="85"/>
      <c r="AE1000" s="197"/>
      <c r="AI1000" s="85"/>
      <c r="AN1000" s="85"/>
    </row>
    <row r="1001" ht="15.75" customHeight="1">
      <c r="AA1001" s="85"/>
      <c r="AE1001" s="197"/>
      <c r="AI1001" s="85"/>
      <c r="AN1001" s="85"/>
    </row>
    <row r="1002" ht="15.75" customHeight="1">
      <c r="AA1002" s="85"/>
      <c r="AE1002" s="197"/>
      <c r="AI1002" s="85"/>
      <c r="AN1002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25"/>
    <col customWidth="1" min="2" max="2" width="33.38"/>
    <col customWidth="1" min="3" max="3" width="19.38"/>
    <col customWidth="1" min="4" max="4" width="15.88"/>
    <col customWidth="1" min="5" max="5" width="17.13"/>
  </cols>
  <sheetData>
    <row r="1" ht="15.75" customHeight="1">
      <c r="A1" s="12" t="s">
        <v>106</v>
      </c>
      <c r="B1" s="12" t="s">
        <v>1</v>
      </c>
      <c r="C1" s="12" t="s">
        <v>2</v>
      </c>
      <c r="D1" s="12" t="s">
        <v>3</v>
      </c>
    </row>
    <row r="2" ht="15.75" customHeight="1"/>
    <row r="3" ht="15.75" customHeight="1">
      <c r="C3" s="25"/>
    </row>
    <row r="4" ht="15.75" customHeight="1">
      <c r="C4" s="25"/>
    </row>
    <row r="5" ht="15.75" customHeight="1">
      <c r="A5" s="215" t="s">
        <v>32</v>
      </c>
      <c r="C5" s="25"/>
    </row>
    <row r="6" ht="15.75" customHeight="1">
      <c r="A6" s="209" t="s">
        <v>107</v>
      </c>
      <c r="B6" s="100"/>
      <c r="C6" s="216"/>
      <c r="E6" s="217" t="s">
        <v>108</v>
      </c>
    </row>
    <row r="7" ht="15.75" customHeight="1">
      <c r="A7" s="105">
        <v>45279.0</v>
      </c>
      <c r="B7" s="112" t="s">
        <v>86</v>
      </c>
      <c r="C7" s="107">
        <v>50000.0</v>
      </c>
      <c r="D7" s="108">
        <v>0.1025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</row>
    <row r="8" ht="15.75" customHeight="1">
      <c r="A8" s="209"/>
      <c r="B8" s="100"/>
      <c r="C8" s="216"/>
    </row>
    <row r="9" ht="15.75" customHeight="1">
      <c r="A9" s="219" t="s">
        <v>109</v>
      </c>
      <c r="B9" s="15"/>
      <c r="C9" s="16"/>
    </row>
    <row r="10" ht="15.75" customHeight="1">
      <c r="A10" s="20">
        <v>45023.0</v>
      </c>
      <c r="B10" s="15" t="s">
        <v>86</v>
      </c>
      <c r="C10" s="16">
        <v>50000.0</v>
      </c>
      <c r="D10" s="17">
        <v>0.1025</v>
      </c>
    </row>
    <row r="11" ht="15.75" customHeight="1">
      <c r="A11" s="220" t="s">
        <v>110</v>
      </c>
      <c r="B11" s="15"/>
      <c r="C11" s="16"/>
    </row>
    <row r="12" ht="15.75" customHeight="1">
      <c r="A12" s="20">
        <v>44985.0</v>
      </c>
      <c r="B12" s="15" t="s">
        <v>111</v>
      </c>
      <c r="C12" s="16">
        <v>120000.0</v>
      </c>
      <c r="D12" s="17">
        <v>0.08</v>
      </c>
      <c r="E12" s="221">
        <f t="shared" ref="E12:E28" si="1">C12/$C$31</f>
        <v>0.075</v>
      </c>
    </row>
    <row r="13" ht="15.75" customHeight="1">
      <c r="A13" s="20">
        <v>44986.0</v>
      </c>
      <c r="B13" s="15" t="s">
        <v>43</v>
      </c>
      <c r="C13" s="16">
        <v>200000.0</v>
      </c>
      <c r="D13" s="17">
        <v>0.0825</v>
      </c>
      <c r="E13" s="221">
        <f t="shared" si="1"/>
        <v>0.125</v>
      </c>
    </row>
    <row r="14" ht="15.75" customHeight="1">
      <c r="A14" s="20">
        <v>44986.0</v>
      </c>
      <c r="B14" s="15" t="s">
        <v>47</v>
      </c>
      <c r="C14" s="16">
        <v>80000.0</v>
      </c>
      <c r="D14" s="17">
        <v>0.08</v>
      </c>
      <c r="E14" s="221">
        <f t="shared" si="1"/>
        <v>0.05</v>
      </c>
    </row>
    <row r="15" ht="15.75" customHeight="1">
      <c r="A15" s="20">
        <v>44988.0</v>
      </c>
      <c r="B15" s="15" t="s">
        <v>50</v>
      </c>
      <c r="C15" s="16">
        <v>150000.0</v>
      </c>
      <c r="D15" s="17">
        <v>0.0825</v>
      </c>
      <c r="E15" s="221">
        <f t="shared" si="1"/>
        <v>0.09375</v>
      </c>
    </row>
    <row r="16" ht="15.75" customHeight="1">
      <c r="A16" s="20">
        <v>44988.0</v>
      </c>
      <c r="B16" s="15" t="s">
        <v>54</v>
      </c>
      <c r="C16" s="16">
        <v>50000.0</v>
      </c>
      <c r="D16" s="17">
        <v>0.08</v>
      </c>
      <c r="E16" s="221">
        <f t="shared" si="1"/>
        <v>0.03125</v>
      </c>
    </row>
    <row r="17" ht="15.75" customHeight="1">
      <c r="A17" s="20">
        <v>44988.0</v>
      </c>
      <c r="B17" s="15" t="s">
        <v>57</v>
      </c>
      <c r="C17" s="16">
        <v>20000.0</v>
      </c>
      <c r="D17" s="17">
        <v>0.08</v>
      </c>
      <c r="E17" s="221">
        <f t="shared" si="1"/>
        <v>0.0125</v>
      </c>
    </row>
    <row r="18" ht="15.75" customHeight="1">
      <c r="A18" s="20">
        <v>44991.0</v>
      </c>
      <c r="B18" s="15" t="s">
        <v>60</v>
      </c>
      <c r="C18" s="16">
        <v>50000.0</v>
      </c>
      <c r="D18" s="17">
        <v>0.08</v>
      </c>
      <c r="E18" s="221">
        <f t="shared" si="1"/>
        <v>0.03125</v>
      </c>
    </row>
    <row r="19" ht="15.75" customHeight="1">
      <c r="A19" s="20">
        <v>44991.0</v>
      </c>
      <c r="B19" s="15" t="s">
        <v>63</v>
      </c>
      <c r="C19" s="16">
        <v>100000.0</v>
      </c>
      <c r="D19" s="17">
        <v>0.08</v>
      </c>
      <c r="E19" s="221">
        <f t="shared" si="1"/>
        <v>0.0625</v>
      </c>
    </row>
    <row r="20" ht="15.75" customHeight="1">
      <c r="A20" s="20">
        <v>44991.0</v>
      </c>
      <c r="B20" s="15" t="s">
        <v>67</v>
      </c>
      <c r="C20" s="16">
        <v>30000.0</v>
      </c>
      <c r="D20" s="17">
        <v>0.08</v>
      </c>
      <c r="E20" s="221">
        <f t="shared" si="1"/>
        <v>0.01875</v>
      </c>
    </row>
    <row r="21" ht="15.75" customHeight="1">
      <c r="A21" s="20">
        <v>44991.0</v>
      </c>
      <c r="B21" s="15" t="s">
        <v>112</v>
      </c>
      <c r="C21" s="16">
        <v>100000.0</v>
      </c>
      <c r="D21" s="17">
        <v>0.08</v>
      </c>
      <c r="E21" s="221">
        <f t="shared" si="1"/>
        <v>0.0625</v>
      </c>
    </row>
    <row r="22" ht="15.75" customHeight="1">
      <c r="A22" s="20">
        <v>44991.0</v>
      </c>
      <c r="B22" s="15" t="s">
        <v>113</v>
      </c>
      <c r="C22" s="16">
        <v>60000.0</v>
      </c>
      <c r="D22" s="17">
        <v>0.0825</v>
      </c>
      <c r="E22" s="221">
        <f t="shared" si="1"/>
        <v>0.0375</v>
      </c>
    </row>
    <row r="23" ht="15.75" customHeight="1">
      <c r="A23" s="20">
        <v>44993.0</v>
      </c>
      <c r="B23" s="15" t="s">
        <v>78</v>
      </c>
      <c r="C23" s="16">
        <v>140000.0</v>
      </c>
      <c r="D23" s="17">
        <v>0.0825</v>
      </c>
      <c r="E23" s="221">
        <f t="shared" si="1"/>
        <v>0.0875</v>
      </c>
    </row>
    <row r="24" ht="15.75" customHeight="1">
      <c r="A24" s="20">
        <v>45016.0</v>
      </c>
      <c r="B24" s="15" t="s">
        <v>80</v>
      </c>
      <c r="C24" s="16">
        <v>400000.0</v>
      </c>
      <c r="D24" s="17">
        <v>0.0825</v>
      </c>
      <c r="E24" s="221">
        <f t="shared" si="1"/>
        <v>0.25</v>
      </c>
    </row>
    <row r="25" ht="15.75" customHeight="1">
      <c r="A25" s="20">
        <v>45023.0</v>
      </c>
      <c r="B25" s="15" t="s">
        <v>83</v>
      </c>
      <c r="C25" s="16">
        <v>50000.0</v>
      </c>
      <c r="D25" s="17">
        <v>0.08</v>
      </c>
      <c r="E25" s="221">
        <f t="shared" si="1"/>
        <v>0.03125</v>
      </c>
    </row>
    <row r="26" ht="15.75" customHeight="1">
      <c r="A26" s="105">
        <v>45278.0</v>
      </c>
      <c r="B26" s="222" t="s">
        <v>111</v>
      </c>
      <c r="C26" s="107">
        <v>20000.0</v>
      </c>
      <c r="D26" s="108">
        <v>0.0825</v>
      </c>
      <c r="E26" s="223">
        <f t="shared" si="1"/>
        <v>0.0125</v>
      </c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ht="15.75" customHeight="1">
      <c r="A27" s="224">
        <v>45279.0</v>
      </c>
      <c r="B27" s="225" t="s">
        <v>94</v>
      </c>
      <c r="C27" s="226">
        <v>20000.0</v>
      </c>
      <c r="D27" s="227">
        <v>0.0825</v>
      </c>
      <c r="E27" s="228">
        <f t="shared" si="1"/>
        <v>0.0125</v>
      </c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ht="15.75" customHeight="1">
      <c r="A28" s="105">
        <v>45282.0</v>
      </c>
      <c r="B28" s="222" t="s">
        <v>98</v>
      </c>
      <c r="C28" s="107">
        <v>10000.0</v>
      </c>
      <c r="D28" s="108">
        <v>0.0825</v>
      </c>
      <c r="E28" s="223">
        <f t="shared" si="1"/>
        <v>0.00625</v>
      </c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ht="15.75" customHeight="1">
      <c r="C29" s="25"/>
    </row>
    <row r="30" ht="15.75" customHeight="1">
      <c r="C30" s="25"/>
    </row>
    <row r="31" ht="15.75" customHeight="1">
      <c r="B31" s="230" t="s">
        <v>114</v>
      </c>
      <c r="C31" s="178">
        <f>sum(C12:C28)</f>
        <v>1600000</v>
      </c>
      <c r="E31" s="221">
        <f>sum(E12:E28)</f>
        <v>1</v>
      </c>
    </row>
    <row r="32" ht="15.75" customHeight="1">
      <c r="C32" s="25"/>
    </row>
    <row r="33" ht="15.75" customHeight="1"/>
    <row r="34" ht="15.75" customHeight="1"/>
    <row r="35" ht="15.75" customHeight="1">
      <c r="A35" s="231" t="s">
        <v>102</v>
      </c>
    </row>
    <row r="36" ht="15.75" customHeight="1">
      <c r="A36" s="209" t="s">
        <v>107</v>
      </c>
      <c r="B36" s="100"/>
      <c r="C36" s="100"/>
      <c r="E36" s="217" t="s">
        <v>108</v>
      </c>
    </row>
    <row r="37" ht="15.75" customHeight="1">
      <c r="A37" s="27">
        <v>45611.0</v>
      </c>
      <c r="B37" s="102" t="s">
        <v>43</v>
      </c>
      <c r="C37" s="16">
        <v>200000.0</v>
      </c>
      <c r="D37" s="17">
        <v>0.0825</v>
      </c>
      <c r="E37" s="232"/>
    </row>
    <row r="38" ht="15.75" customHeight="1">
      <c r="A38" s="27">
        <v>45611.0</v>
      </c>
      <c r="B38" s="15" t="s">
        <v>50</v>
      </c>
      <c r="C38" s="16">
        <v>150000.0</v>
      </c>
      <c r="D38" s="17">
        <v>0.0825</v>
      </c>
      <c r="E38" s="221"/>
    </row>
    <row r="39" ht="15.75" customHeight="1">
      <c r="A39" s="209"/>
      <c r="B39" s="100"/>
      <c r="C39" s="100"/>
    </row>
    <row r="40" ht="15.75" customHeight="1">
      <c r="A40" s="219" t="s">
        <v>109</v>
      </c>
      <c r="B40" s="15"/>
      <c r="C40" s="211"/>
    </row>
    <row r="41" ht="15.75" customHeight="1">
      <c r="A41" s="233">
        <v>45611.0</v>
      </c>
      <c r="B41" s="234" t="s">
        <v>33</v>
      </c>
      <c r="C41" s="235">
        <v>350000.0</v>
      </c>
      <c r="D41" s="236">
        <v>0.0825</v>
      </c>
      <c r="E41" s="237"/>
    </row>
    <row r="42" ht="15.75" customHeight="1">
      <c r="A42" s="220" t="s">
        <v>110</v>
      </c>
      <c r="B42" s="15"/>
      <c r="C42" s="211"/>
      <c r="E42" s="238"/>
    </row>
    <row r="43" ht="15.75" customHeight="1">
      <c r="A43" s="239">
        <v>44985.0</v>
      </c>
      <c r="B43" s="240" t="s">
        <v>33</v>
      </c>
      <c r="C43" s="241">
        <v>120000.0</v>
      </c>
      <c r="D43" s="242">
        <v>0.08</v>
      </c>
      <c r="E43" s="243">
        <f>(C41+C43)/$C$60</f>
        <v>0.29375</v>
      </c>
    </row>
    <row r="44" ht="15.75" customHeight="1">
      <c r="A44" s="20">
        <v>44986.0</v>
      </c>
      <c r="B44" s="15" t="s">
        <v>47</v>
      </c>
      <c r="C44" s="16">
        <v>80000.0</v>
      </c>
      <c r="D44" s="17">
        <v>0.08</v>
      </c>
      <c r="E44" s="221">
        <f t="shared" ref="E44:E57" si="2">(C44)/$C$60</f>
        <v>0.05</v>
      </c>
    </row>
    <row r="45" ht="15.75" customHeight="1">
      <c r="A45" s="20">
        <v>44988.0</v>
      </c>
      <c r="B45" s="15" t="s">
        <v>54</v>
      </c>
      <c r="C45" s="16">
        <v>50000.0</v>
      </c>
      <c r="D45" s="17">
        <v>0.08</v>
      </c>
      <c r="E45" s="221">
        <f t="shared" si="2"/>
        <v>0.03125</v>
      </c>
    </row>
    <row r="46" ht="15.75" customHeight="1">
      <c r="A46" s="20">
        <v>44988.0</v>
      </c>
      <c r="B46" s="15" t="s">
        <v>57</v>
      </c>
      <c r="C46" s="16">
        <v>20000.0</v>
      </c>
      <c r="D46" s="17">
        <v>0.08</v>
      </c>
      <c r="E46" s="221">
        <f t="shared" si="2"/>
        <v>0.0125</v>
      </c>
    </row>
    <row r="47" ht="15.75" customHeight="1">
      <c r="A47" s="20">
        <v>44991.0</v>
      </c>
      <c r="B47" s="15" t="s">
        <v>60</v>
      </c>
      <c r="C47" s="16">
        <v>50000.0</v>
      </c>
      <c r="D47" s="17">
        <v>0.08</v>
      </c>
      <c r="E47" s="221">
        <f t="shared" si="2"/>
        <v>0.03125</v>
      </c>
    </row>
    <row r="48" ht="15.75" customHeight="1">
      <c r="A48" s="20">
        <v>44991.0</v>
      </c>
      <c r="B48" s="15" t="s">
        <v>63</v>
      </c>
      <c r="C48" s="16">
        <v>100000.0</v>
      </c>
      <c r="D48" s="17">
        <v>0.08</v>
      </c>
      <c r="E48" s="221">
        <f t="shared" si="2"/>
        <v>0.0625</v>
      </c>
    </row>
    <row r="49" ht="15.75" customHeight="1">
      <c r="A49" s="20">
        <v>44991.0</v>
      </c>
      <c r="B49" s="15" t="s">
        <v>67</v>
      </c>
      <c r="C49" s="16">
        <v>30000.0</v>
      </c>
      <c r="D49" s="17">
        <v>0.08</v>
      </c>
      <c r="E49" s="221">
        <f t="shared" si="2"/>
        <v>0.01875</v>
      </c>
    </row>
    <row r="50" ht="15.75" customHeight="1">
      <c r="A50" s="20">
        <v>44991.0</v>
      </c>
      <c r="B50" s="15" t="s">
        <v>112</v>
      </c>
      <c r="C50" s="16">
        <v>100000.0</v>
      </c>
      <c r="D50" s="17">
        <v>0.08</v>
      </c>
      <c r="E50" s="221">
        <f t="shared" si="2"/>
        <v>0.0625</v>
      </c>
    </row>
    <row r="51" ht="15.75" customHeight="1">
      <c r="A51" s="20">
        <v>44991.0</v>
      </c>
      <c r="B51" s="15" t="s">
        <v>113</v>
      </c>
      <c r="C51" s="16">
        <v>60000.0</v>
      </c>
      <c r="D51" s="17">
        <v>0.0825</v>
      </c>
      <c r="E51" s="221">
        <f t="shared" si="2"/>
        <v>0.0375</v>
      </c>
    </row>
    <row r="52" ht="15.75" customHeight="1">
      <c r="A52" s="20">
        <v>44993.0</v>
      </c>
      <c r="B52" s="15" t="s">
        <v>78</v>
      </c>
      <c r="C52" s="16">
        <v>140000.0</v>
      </c>
      <c r="D52" s="17">
        <v>0.0825</v>
      </c>
      <c r="E52" s="221">
        <f t="shared" si="2"/>
        <v>0.0875</v>
      </c>
    </row>
    <row r="53" ht="15.75" customHeight="1">
      <c r="A53" s="20">
        <v>45016.0</v>
      </c>
      <c r="B53" s="15" t="s">
        <v>80</v>
      </c>
      <c r="C53" s="16">
        <v>400000.0</v>
      </c>
      <c r="D53" s="17">
        <v>0.0825</v>
      </c>
      <c r="E53" s="221">
        <f t="shared" si="2"/>
        <v>0.25</v>
      </c>
    </row>
    <row r="54" ht="15.75" customHeight="1">
      <c r="A54" s="20">
        <v>45023.0</v>
      </c>
      <c r="B54" s="15" t="s">
        <v>83</v>
      </c>
      <c r="C54" s="16">
        <v>50000.0</v>
      </c>
      <c r="D54" s="17">
        <v>0.08</v>
      </c>
      <c r="E54" s="221">
        <f t="shared" si="2"/>
        <v>0.03125</v>
      </c>
    </row>
    <row r="55" ht="15.75" customHeight="1">
      <c r="A55" s="20">
        <v>45278.0</v>
      </c>
      <c r="B55" s="176" t="s">
        <v>111</v>
      </c>
      <c r="C55" s="16">
        <v>20000.0</v>
      </c>
      <c r="D55" s="17">
        <v>0.0825</v>
      </c>
      <c r="E55" s="221">
        <f t="shared" si="2"/>
        <v>0.0125</v>
      </c>
    </row>
    <row r="56" ht="15.75" customHeight="1">
      <c r="A56" s="151">
        <v>45279.0</v>
      </c>
      <c r="B56" s="152" t="s">
        <v>94</v>
      </c>
      <c r="C56" s="153">
        <v>20000.0</v>
      </c>
      <c r="D56" s="154">
        <v>0.0825</v>
      </c>
      <c r="E56" s="221">
        <f t="shared" si="2"/>
        <v>0.0125</v>
      </c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</row>
    <row r="57" ht="15.75" customHeight="1">
      <c r="A57" s="20">
        <v>45282.0</v>
      </c>
      <c r="B57" s="176" t="s">
        <v>98</v>
      </c>
      <c r="C57" s="16">
        <v>10000.0</v>
      </c>
      <c r="D57" s="17">
        <v>0.0825</v>
      </c>
      <c r="E57" s="221">
        <f t="shared" si="2"/>
        <v>0.00625</v>
      </c>
    </row>
    <row r="58" ht="15.75" customHeight="1"/>
    <row r="59" ht="15.75" customHeight="1"/>
    <row r="60" ht="15.75" customHeight="1">
      <c r="A60" s="198"/>
      <c r="B60" s="230" t="s">
        <v>114</v>
      </c>
      <c r="C60" s="199">
        <f>sum(C41:C57)</f>
        <v>1600000</v>
      </c>
      <c r="D60" s="198"/>
      <c r="E60" s="245">
        <f>sum(E43:E57)</f>
        <v>1</v>
      </c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