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Pro\Documents\Swinburne\INF10003\"/>
    </mc:Choice>
  </mc:AlternateContent>
  <xr:revisionPtr revIDLastSave="0" documentId="13_ncr:1_{4CA04C16-B031-4A41-8E87-27836AEDE7D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Sheet1!$B$3:$L$3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4" i="1"/>
  <c r="Q29" i="1"/>
  <c r="I5" i="1"/>
  <c r="I6" i="1"/>
  <c r="I7" i="1"/>
  <c r="I8" i="1"/>
  <c r="K8" i="1" s="1"/>
  <c r="L8" i="1" s="1"/>
  <c r="I9" i="1"/>
  <c r="K9" i="1" s="1"/>
  <c r="L9" i="1" s="1"/>
  <c r="I10" i="1"/>
  <c r="K10" i="1" s="1"/>
  <c r="L10" i="1" s="1"/>
  <c r="I11" i="1"/>
  <c r="I12" i="1"/>
  <c r="K12" i="1" s="1"/>
  <c r="L12" i="1" s="1"/>
  <c r="I13" i="1"/>
  <c r="I14" i="1"/>
  <c r="I15" i="1"/>
  <c r="K15" i="1" s="1"/>
  <c r="L15" i="1" s="1"/>
  <c r="I16" i="1"/>
  <c r="K16" i="1" s="1"/>
  <c r="L16" i="1" s="1"/>
  <c r="I17" i="1"/>
  <c r="I18" i="1"/>
  <c r="I19" i="1"/>
  <c r="I20" i="1"/>
  <c r="K20" i="1" s="1"/>
  <c r="L20" i="1" s="1"/>
  <c r="I21" i="1"/>
  <c r="K21" i="1" s="1"/>
  <c r="L21" i="1" s="1"/>
  <c r="I22" i="1"/>
  <c r="K22" i="1" s="1"/>
  <c r="L22" i="1" s="1"/>
  <c r="I23" i="1"/>
  <c r="I24" i="1"/>
  <c r="K24" i="1" s="1"/>
  <c r="L24" i="1" s="1"/>
  <c r="I25" i="1"/>
  <c r="I26" i="1"/>
  <c r="I27" i="1"/>
  <c r="K27" i="1" s="1"/>
  <c r="L27" i="1" s="1"/>
  <c r="I28" i="1"/>
  <c r="K28" i="1" s="1"/>
  <c r="L28" i="1" s="1"/>
  <c r="I29" i="1"/>
  <c r="I30" i="1"/>
  <c r="I31" i="1"/>
  <c r="I32" i="1"/>
  <c r="K32" i="1" s="1"/>
  <c r="L32" i="1" s="1"/>
  <c r="I33" i="1"/>
  <c r="K33" i="1" s="1"/>
  <c r="L33" i="1" s="1"/>
  <c r="I34" i="1"/>
  <c r="K34" i="1" s="1"/>
  <c r="L34" i="1" s="1"/>
  <c r="I35" i="1"/>
  <c r="I36" i="1"/>
  <c r="K36" i="1" s="1"/>
  <c r="L36" i="1" s="1"/>
  <c r="I37" i="1"/>
  <c r="I38" i="1"/>
  <c r="I39" i="1"/>
  <c r="K39" i="1" s="1"/>
  <c r="L39" i="1" s="1"/>
  <c r="I40" i="1"/>
  <c r="K40" i="1" s="1"/>
  <c r="L40" i="1" s="1"/>
  <c r="I41" i="1"/>
  <c r="I42" i="1"/>
  <c r="I43" i="1"/>
  <c r="I44" i="1"/>
  <c r="K44" i="1" s="1"/>
  <c r="L44" i="1" s="1"/>
  <c r="I45" i="1"/>
  <c r="K45" i="1" s="1"/>
  <c r="L45" i="1" s="1"/>
  <c r="I46" i="1"/>
  <c r="K46" i="1" s="1"/>
  <c r="L46" i="1" s="1"/>
  <c r="I47" i="1"/>
  <c r="I48" i="1"/>
  <c r="K48" i="1" s="1"/>
  <c r="L48" i="1" s="1"/>
  <c r="I49" i="1"/>
  <c r="I50" i="1"/>
  <c r="I51" i="1"/>
  <c r="K51" i="1" s="1"/>
  <c r="L51" i="1" s="1"/>
  <c r="I52" i="1"/>
  <c r="K52" i="1" s="1"/>
  <c r="L52" i="1" s="1"/>
  <c r="I53" i="1"/>
  <c r="I54" i="1"/>
  <c r="I55" i="1"/>
  <c r="I56" i="1"/>
  <c r="K56" i="1" s="1"/>
  <c r="L56" i="1" s="1"/>
  <c r="I57" i="1"/>
  <c r="K57" i="1" s="1"/>
  <c r="L57" i="1" s="1"/>
  <c r="I58" i="1"/>
  <c r="K58" i="1" s="1"/>
  <c r="L58" i="1" s="1"/>
  <c r="I59" i="1"/>
  <c r="I60" i="1"/>
  <c r="K60" i="1" s="1"/>
  <c r="L60" i="1" s="1"/>
  <c r="I61" i="1"/>
  <c r="I62" i="1"/>
  <c r="I63" i="1"/>
  <c r="K63" i="1" s="1"/>
  <c r="L63" i="1" s="1"/>
  <c r="I64" i="1"/>
  <c r="K64" i="1" s="1"/>
  <c r="L64" i="1" s="1"/>
  <c r="I65" i="1"/>
  <c r="I66" i="1"/>
  <c r="I67" i="1"/>
  <c r="I68" i="1"/>
  <c r="K68" i="1" s="1"/>
  <c r="L68" i="1" s="1"/>
  <c r="I69" i="1"/>
  <c r="K69" i="1" s="1"/>
  <c r="L69" i="1" s="1"/>
  <c r="I70" i="1"/>
  <c r="K70" i="1" s="1"/>
  <c r="L70" i="1" s="1"/>
  <c r="I71" i="1"/>
  <c r="I72" i="1"/>
  <c r="K72" i="1" s="1"/>
  <c r="L72" i="1" s="1"/>
  <c r="I73" i="1"/>
  <c r="I74" i="1"/>
  <c r="I75" i="1"/>
  <c r="K75" i="1" s="1"/>
  <c r="L75" i="1" s="1"/>
  <c r="I76" i="1"/>
  <c r="K76" i="1" s="1"/>
  <c r="L76" i="1" s="1"/>
  <c r="I77" i="1"/>
  <c r="I78" i="1"/>
  <c r="I79" i="1"/>
  <c r="K79" i="1" s="1"/>
  <c r="L79" i="1" s="1"/>
  <c r="I80" i="1"/>
  <c r="K80" i="1" s="1"/>
  <c r="L80" i="1" s="1"/>
  <c r="I81" i="1"/>
  <c r="K81" i="1" s="1"/>
  <c r="L81" i="1" s="1"/>
  <c r="I82" i="1"/>
  <c r="K82" i="1" s="1"/>
  <c r="L82" i="1" s="1"/>
  <c r="I83" i="1"/>
  <c r="K83" i="1" s="1"/>
  <c r="L83" i="1" s="1"/>
  <c r="I84" i="1"/>
  <c r="K84" i="1" s="1"/>
  <c r="L84" i="1" s="1"/>
  <c r="I85" i="1"/>
  <c r="I86" i="1"/>
  <c r="I87" i="1"/>
  <c r="K87" i="1" s="1"/>
  <c r="L87" i="1" s="1"/>
  <c r="I88" i="1"/>
  <c r="K88" i="1" s="1"/>
  <c r="L88" i="1" s="1"/>
  <c r="I89" i="1"/>
  <c r="I90" i="1"/>
  <c r="I91" i="1"/>
  <c r="I92" i="1"/>
  <c r="K92" i="1" s="1"/>
  <c r="L92" i="1" s="1"/>
  <c r="I93" i="1"/>
  <c r="K93" i="1" s="1"/>
  <c r="L93" i="1" s="1"/>
  <c r="I94" i="1"/>
  <c r="K94" i="1" s="1"/>
  <c r="L94" i="1" s="1"/>
  <c r="I95" i="1"/>
  <c r="K95" i="1" s="1"/>
  <c r="L95" i="1" s="1"/>
  <c r="I96" i="1"/>
  <c r="K96" i="1" s="1"/>
  <c r="L96" i="1" s="1"/>
  <c r="I97" i="1"/>
  <c r="I98" i="1"/>
  <c r="I99" i="1"/>
  <c r="K99" i="1" s="1"/>
  <c r="L99" i="1" s="1"/>
  <c r="I100" i="1"/>
  <c r="K100" i="1" s="1"/>
  <c r="L100" i="1" s="1"/>
  <c r="I4" i="1"/>
  <c r="K4" i="1" s="1"/>
  <c r="L4" i="1" s="1"/>
  <c r="J101" i="1"/>
  <c r="K5" i="1"/>
  <c r="L5" i="1" s="1"/>
  <c r="Q27" i="1" s="1"/>
  <c r="K6" i="1"/>
  <c r="L6" i="1" s="1"/>
  <c r="Q28" i="1" s="1"/>
  <c r="K7" i="1"/>
  <c r="L7" i="1" s="1"/>
  <c r="Q15" i="1" s="1"/>
  <c r="K11" i="1"/>
  <c r="L11" i="1" s="1"/>
  <c r="K13" i="1"/>
  <c r="L13" i="1" s="1"/>
  <c r="K14" i="1"/>
  <c r="L14" i="1" s="1"/>
  <c r="K17" i="1"/>
  <c r="L17" i="1" s="1"/>
  <c r="K18" i="1"/>
  <c r="L18" i="1" s="1"/>
  <c r="K19" i="1"/>
  <c r="L19" i="1" s="1"/>
  <c r="K23" i="1"/>
  <c r="L23" i="1" s="1"/>
  <c r="K25" i="1"/>
  <c r="L25" i="1" s="1"/>
  <c r="K26" i="1"/>
  <c r="L26" i="1" s="1"/>
  <c r="K29" i="1"/>
  <c r="L29" i="1" s="1"/>
  <c r="K30" i="1"/>
  <c r="L30" i="1" s="1"/>
  <c r="K31" i="1"/>
  <c r="L31" i="1" s="1"/>
  <c r="K35" i="1"/>
  <c r="L35" i="1" s="1"/>
  <c r="K37" i="1"/>
  <c r="L37" i="1" s="1"/>
  <c r="K38" i="1"/>
  <c r="L38" i="1" s="1"/>
  <c r="K41" i="1"/>
  <c r="L41" i="1" s="1"/>
  <c r="K42" i="1"/>
  <c r="L42" i="1" s="1"/>
  <c r="K43" i="1"/>
  <c r="L43" i="1" s="1"/>
  <c r="K47" i="1"/>
  <c r="L47" i="1" s="1"/>
  <c r="K49" i="1"/>
  <c r="L49" i="1" s="1"/>
  <c r="K50" i="1"/>
  <c r="L50" i="1" s="1"/>
  <c r="K53" i="1"/>
  <c r="L53" i="1" s="1"/>
  <c r="K54" i="1"/>
  <c r="L54" i="1" s="1"/>
  <c r="K55" i="1"/>
  <c r="L55" i="1" s="1"/>
  <c r="K59" i="1"/>
  <c r="L59" i="1" s="1"/>
  <c r="K61" i="1"/>
  <c r="L61" i="1" s="1"/>
  <c r="K62" i="1"/>
  <c r="L62" i="1" s="1"/>
  <c r="K65" i="1"/>
  <c r="L65" i="1" s="1"/>
  <c r="K66" i="1"/>
  <c r="L66" i="1" s="1"/>
  <c r="K67" i="1"/>
  <c r="L67" i="1" s="1"/>
  <c r="K71" i="1"/>
  <c r="L71" i="1" s="1"/>
  <c r="K73" i="1"/>
  <c r="L73" i="1" s="1"/>
  <c r="K74" i="1"/>
  <c r="L74" i="1" s="1"/>
  <c r="K77" i="1"/>
  <c r="L77" i="1" s="1"/>
  <c r="K78" i="1"/>
  <c r="L78" i="1" s="1"/>
  <c r="K85" i="1"/>
  <c r="L85" i="1" s="1"/>
  <c r="K86" i="1"/>
  <c r="L86" i="1" s="1"/>
  <c r="K89" i="1"/>
  <c r="L89" i="1" s="1"/>
  <c r="K90" i="1"/>
  <c r="L90" i="1" s="1"/>
  <c r="K91" i="1"/>
  <c r="L91" i="1" s="1"/>
  <c r="K97" i="1"/>
  <c r="L97" i="1" s="1"/>
  <c r="K98" i="1"/>
  <c r="L98" i="1" s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4" i="1"/>
  <c r="L101" i="1" l="1"/>
  <c r="Q14" i="1"/>
  <c r="Q13" i="1"/>
  <c r="M101" i="1"/>
  <c r="K101" i="1"/>
  <c r="Q1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Nelson Vargas</author>
  </authors>
  <commentList>
    <comment ref="E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Nelson Vargas:</t>
        </r>
        <r>
          <rPr>
            <sz val="9"/>
            <color indexed="81"/>
            <rFont val="Tahoma"/>
            <family val="2"/>
          </rPr>
          <t xml:space="preserve">
Field Name already provided</t>
        </r>
      </text>
    </comment>
    <comment ref="F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Nelson Vargas:</t>
        </r>
        <r>
          <rPr>
            <sz val="9"/>
            <color indexed="81"/>
            <rFont val="Tahoma"/>
            <family val="2"/>
          </rPr>
          <t xml:space="preserve">
Field Name already provided</t>
        </r>
      </text>
    </comment>
    <comment ref="G3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Nelson Vargas:</t>
        </r>
        <r>
          <rPr>
            <sz val="9"/>
            <color indexed="81"/>
            <rFont val="Tahoma"/>
            <family val="2"/>
          </rPr>
          <t xml:space="preserve">
Field Name already provided</t>
        </r>
      </text>
    </comment>
  </commentList>
</comments>
</file>

<file path=xl/sharedStrings.xml><?xml version="1.0" encoding="utf-8"?>
<sst xmlns="http://schemas.openxmlformats.org/spreadsheetml/2006/main" count="525" uniqueCount="68">
  <si>
    <t>Qty sold</t>
  </si>
  <si>
    <t>M</t>
  </si>
  <si>
    <t>L</t>
  </si>
  <si>
    <t xml:space="preserve">% below Retail </t>
  </si>
  <si>
    <t>Unit Retail Price</t>
  </si>
  <si>
    <t>All other products</t>
  </si>
  <si>
    <t>Wholesale Price</t>
  </si>
  <si>
    <t>Wholesale price</t>
  </si>
  <si>
    <t>Style Name</t>
  </si>
  <si>
    <t>Hoodie</t>
  </si>
  <si>
    <t>Tshirt</t>
  </si>
  <si>
    <t>Active Wear</t>
  </si>
  <si>
    <t>S</t>
  </si>
  <si>
    <t>Jacket</t>
  </si>
  <si>
    <t>Jeans</t>
  </si>
  <si>
    <t>Hat</t>
  </si>
  <si>
    <t>Hoodlum1</t>
  </si>
  <si>
    <t>Hoodlum2</t>
  </si>
  <si>
    <t>Xena</t>
  </si>
  <si>
    <t>Brooklyn</t>
  </si>
  <si>
    <t>7/8 Rib</t>
  </si>
  <si>
    <t>7/8 Reversible</t>
  </si>
  <si>
    <t>Gym T</t>
  </si>
  <si>
    <t>Hoody Anorak</t>
  </si>
  <si>
    <t>Puffer Vest</t>
  </si>
  <si>
    <t>Denim Sherpa</t>
  </si>
  <si>
    <t xml:space="preserve">Beanie </t>
  </si>
  <si>
    <t xml:space="preserve">Beach </t>
  </si>
  <si>
    <t>Shorts</t>
  </si>
  <si>
    <t>Venus Denim</t>
  </si>
  <si>
    <t>Chino Boss</t>
  </si>
  <si>
    <t>Oxford Skinny</t>
  </si>
  <si>
    <t>Stretch Blue</t>
  </si>
  <si>
    <t>Female</t>
  </si>
  <si>
    <t>Unisex</t>
  </si>
  <si>
    <t>Male</t>
  </si>
  <si>
    <t>Bomber</t>
  </si>
  <si>
    <t>Trenchy</t>
  </si>
  <si>
    <t>Hoody Denim</t>
  </si>
  <si>
    <t>Cool Queen</t>
  </si>
  <si>
    <t>1SFA</t>
  </si>
  <si>
    <t>XL</t>
  </si>
  <si>
    <t>XXL</t>
  </si>
  <si>
    <t>**1SFA = 1 SIZE FITS ALL</t>
  </si>
  <si>
    <t>Jewel Skinny</t>
  </si>
  <si>
    <t>SAT</t>
  </si>
  <si>
    <t>WED</t>
  </si>
  <si>
    <t>TUE</t>
  </si>
  <si>
    <t>THUR</t>
  </si>
  <si>
    <t>MON</t>
  </si>
  <si>
    <t>FRI</t>
  </si>
  <si>
    <t>Foxy</t>
  </si>
  <si>
    <t>All Active Wear products</t>
  </si>
  <si>
    <t>All Jacket Products</t>
  </si>
  <si>
    <t>All Hoodie Products</t>
  </si>
  <si>
    <t>Oz Attitude clothes sold in 1 working week (6 days) over June 03- 08 2019</t>
  </si>
  <si>
    <t>Day Sold</t>
  </si>
  <si>
    <t>All items sold (except hats) will incur an additional 5% surcharge to be donated to a worthy charity</t>
  </si>
  <si>
    <t>Profit</t>
  </si>
  <si>
    <t xml:space="preserve">Retail Sales Total </t>
  </si>
  <si>
    <t>Total</t>
  </si>
  <si>
    <t>Retail Sales Total after surcharge</t>
  </si>
  <si>
    <t>Gender</t>
  </si>
  <si>
    <t>Size</t>
  </si>
  <si>
    <t>Product</t>
  </si>
  <si>
    <t xml:space="preserve">Wholesale Sales Total </t>
  </si>
  <si>
    <t>Others</t>
  </si>
  <si>
    <t>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</si>
</sst>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[$-F400]h:mm:ss\ AM/P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0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64" fontId="0" fillId="4" borderId="1" xfId="0" applyNumberFormat="1" applyFill="1" applyBorder="1"/>
    <xf numFmtId="0" fontId="3" fillId="0" borderId="0" xfId="0" applyFont="1"/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16" fontId="0" fillId="0" borderId="1" xfId="0" applyNumberForma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164" fontId="0" fillId="2" borderId="1" xfId="1" applyFont="1" applyFill="1" applyBorder="1" applyAlignment="1"/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44" fontId="0" fillId="5" borderId="1" xfId="0" applyNumberFormat="1" applyFill="1" applyBorder="1"/>
    <xf numFmtId="44" fontId="0" fillId="6" borderId="1" xfId="0" applyNumberFormat="1" applyFill="1" applyBorder="1"/>
    <xf numFmtId="0" fontId="0" fillId="7" borderId="1" xfId="0" applyFill="1" applyBorder="1" applyAlignment="1">
      <alignment horizontal="left"/>
    </xf>
    <xf numFmtId="9" fontId="0" fillId="7" borderId="1" xfId="0" applyNumberFormat="1" applyFill="1" applyBorder="1"/>
    <xf numFmtId="0" fontId="2" fillId="8" borderId="1" xfId="0" applyFont="1" applyFill="1" applyBorder="1" applyAlignment="1">
      <alignment horizontal="center" vertical="center" wrapText="1"/>
    </xf>
    <xf numFmtId="44" fontId="0" fillId="8" borderId="1" xfId="0" applyNumberFormat="1" applyFill="1" applyBorder="1"/>
    <xf numFmtId="44" fontId="0" fillId="9" borderId="1" xfId="0" applyNumberFormat="1" applyFill="1" applyBorder="1"/>
    <xf numFmtId="0" fontId="0" fillId="10" borderId="1" xfId="0" applyFill="1" applyBorder="1" applyAlignment="1">
      <alignment horizontal="left"/>
    </xf>
    <xf numFmtId="0" fontId="0" fillId="10" borderId="1" xfId="0" applyFill="1" applyBorder="1"/>
    <xf numFmtId="44" fontId="0" fillId="10" borderId="1" xfId="1" applyNumberFormat="1" applyFont="1" applyFill="1" applyBorder="1"/>
    <xf numFmtId="44" fontId="0" fillId="10" borderId="1" xfId="1" applyNumberFormat="1" applyFont="1" applyFill="1" applyBorder="1" applyAlignment="1"/>
    <xf numFmtId="44" fontId="0" fillId="10" borderId="1" xfId="0" applyNumberFormat="1" applyFill="1" applyBorder="1"/>
    <xf numFmtId="0" fontId="0" fillId="11" borderId="1" xfId="0" applyFill="1" applyBorder="1" applyAlignment="1">
      <alignment horizontal="left"/>
    </xf>
    <xf numFmtId="0" fontId="0" fillId="11" borderId="1" xfId="0" applyFill="1" applyBorder="1"/>
    <xf numFmtId="164" fontId="0" fillId="11" borderId="1" xfId="1" applyFont="1" applyFill="1" applyBorder="1"/>
    <xf numFmtId="0" fontId="2" fillId="2" borderId="2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454-461B-AD70-D3A20AD248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454-461B-AD70-D3A20AD248E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454-461B-AD70-D3A20AD248E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454-461B-AD70-D3A20AD248E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Sheet1!$P$13:$P$16</c:f>
              <c:strCache>
                <c:ptCount val="4"/>
                <c:pt idx="0">
                  <c:v>Jacket</c:v>
                </c:pt>
                <c:pt idx="1">
                  <c:v>Hoodie</c:v>
                </c:pt>
                <c:pt idx="2">
                  <c:v>Active Wear</c:v>
                </c:pt>
                <c:pt idx="3">
                  <c:v>Others</c:v>
                </c:pt>
              </c:strCache>
            </c:strRef>
          </c:cat>
          <c:val>
            <c:numRef>
              <c:f>Sheet1!$Q$13:$Q$16</c:f>
              <c:numCache>
                <c:formatCode>_("$"* #,##0.00_);_("$"* \(#,##0.00\);_("$"* "-"??_);_(@_)</c:formatCode>
                <c:ptCount val="4"/>
                <c:pt idx="0">
                  <c:v>954.74999999999955</c:v>
                </c:pt>
                <c:pt idx="1">
                  <c:v>516.48720000000026</c:v>
                </c:pt>
                <c:pt idx="2">
                  <c:v>979.51019999999994</c:v>
                </c:pt>
                <c:pt idx="3">
                  <c:v>375.73199999999906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9B-4B0F-BEAB-D9D93BBF804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Sheet1!$P$27:$P$29</c:f>
              <c:strCache>
                <c:ptCount val="3"/>
                <c:pt idx="0">
                  <c:v>Unisex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Sheet1!$Q$27:$Q$29</c:f>
              <c:numCache>
                <c:formatCode>_-"$"* #,##0.00_-;\-"$"* #,##0.00_-;_-"$"* "-"??_-;_-@_-</c:formatCode>
                <c:ptCount val="3"/>
                <c:pt idx="0">
                  <c:v>202.80869999999999</c:v>
                </c:pt>
                <c:pt idx="1">
                  <c:v>801.39270000000022</c:v>
                </c:pt>
                <c:pt idx="2">
                  <c:v>1822.2779999999996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25-4AD2-B68F-60389C32AD9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81228944"/>
        <c:axId val="681228288"/>
      </c:barChart>
      <c:catAx>
        <c:axId val="681228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28288"/>
        <c:crosses val="autoZero"/>
        <c:auto val="1"/>
        <c:lblAlgn val="ctr"/>
        <c:lblOffset val="100"/>
        <c:noMultiLvlLbl val="0"/>
      </c:catAx>
      <c:valAx>
        <c:axId val="6812282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2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657225</xdr:colOff>
      <xdr:row>101</xdr:row>
      <xdr:rowOff>171450</xdr:rowOff>
    </xdr:from>
    <xdr:to>
      <xdr:col>14</xdr:col>
      <xdr:colOff>330724</xdr:colOff>
      <xdr:row>112</xdr:row>
      <xdr:rowOff>12431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565B9A-60D0-4818-9089-886BEF9EF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4250" y="19726275"/>
          <a:ext cx="4584589" cy="2755631"/>
        </a:xfrm>
        <a:prstGeom prst="rect">
          <a:avLst/>
        </a:prstGeom>
      </xdr:spPr>
    </xdr:pic>
    <xdr:clientData/>
  </xdr:twoCellAnchor>
  <xdr:twoCellAnchor>
    <xdr:from>
      <xdr:col>18</xdr:col>
      <xdr:colOff>0</xdr:colOff>
      <xdr:row>10</xdr:row>
      <xdr:rowOff>175260</xdr:rowOff>
    </xdr:from>
    <xdr:to>
      <xdr:col>25</xdr:col>
      <xdr:colOff>22860</xdr:colOff>
      <xdr:row>24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AF2422-B84A-4FD7-A4D7-75D45B8463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601980</xdr:colOff>
      <xdr:row>25</xdr:row>
      <xdr:rowOff>3810</xdr:rowOff>
    </xdr:from>
    <xdr:to>
      <xdr:col>25</xdr:col>
      <xdr:colOff>8965</xdr:colOff>
      <xdr:row>39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053333-230E-43C4-B0DE-AE0975E42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6"/>
  <sheetViews>
    <sheetView tabSelected="1" topLeftCell="A88" zoomScaleNormal="100" workbookViewId="0">
      <selection activeCell="H109" sqref="H109"/>
    </sheetView>
  </sheetViews>
  <sheetFormatPr defaultRowHeight="14.4" x14ac:dyDescent="0.3"/>
  <cols>
    <col min="2" max="2" width="16.44140625" style="8" customWidth="1"/>
    <col min="3" max="3" width="14.44140625" style="8" customWidth="1"/>
    <col min="4" max="4" width="13.109375" customWidth="1"/>
    <col min="5" max="5" width="13" style="14" customWidth="1"/>
    <col min="6" max="6" width="11.5546875" customWidth="1"/>
    <col min="7" max="7" width="12.6640625" style="14" customWidth="1"/>
    <col min="8" max="8" width="9.6640625" style="14" customWidth="1"/>
    <col min="9" max="9" width="11.109375" customWidth="1"/>
    <col min="10" max="10" width="15.109375" bestFit="1" customWidth="1"/>
    <col min="11" max="11" width="11.33203125" bestFit="1" customWidth="1"/>
    <col min="12" max="12" width="10.109375" bestFit="1" customWidth="1"/>
    <col min="13" max="13" width="15.33203125" bestFit="1" customWidth="1"/>
    <col min="16" max="16" width="10.88671875" bestFit="1" customWidth="1"/>
    <col min="17" max="17" width="10.33203125" bestFit="1" customWidth="1"/>
  </cols>
  <sheetData>
    <row r="1" spans="1:17" ht="21.75" customHeight="1" x14ac:dyDescent="0.3">
      <c r="A1" s="7" t="s">
        <v>55</v>
      </c>
    </row>
    <row r="3" spans="1:17" ht="42.6" customHeight="1" x14ac:dyDescent="0.3">
      <c r="B3" s="20" t="s">
        <v>64</v>
      </c>
      <c r="C3" s="9" t="s">
        <v>8</v>
      </c>
      <c r="D3" s="21" t="s">
        <v>62</v>
      </c>
      <c r="E3" s="23" t="s">
        <v>63</v>
      </c>
      <c r="F3" s="4" t="s">
        <v>4</v>
      </c>
      <c r="G3" s="17" t="s">
        <v>0</v>
      </c>
      <c r="H3" s="22" t="s">
        <v>56</v>
      </c>
      <c r="I3" s="5" t="s">
        <v>6</v>
      </c>
      <c r="J3" s="17" t="s">
        <v>59</v>
      </c>
      <c r="K3" s="17" t="s">
        <v>65</v>
      </c>
      <c r="L3" s="17" t="s">
        <v>58</v>
      </c>
      <c r="M3" s="29" t="s">
        <v>61</v>
      </c>
    </row>
    <row r="4" spans="1:17" x14ac:dyDescent="0.3">
      <c r="B4" s="10" t="s">
        <v>9</v>
      </c>
      <c r="C4" s="10" t="s">
        <v>39</v>
      </c>
      <c r="D4" s="2" t="s">
        <v>33</v>
      </c>
      <c r="E4" s="2" t="s">
        <v>12</v>
      </c>
      <c r="F4" s="19">
        <v>29.99</v>
      </c>
      <c r="G4" s="16">
        <v>4</v>
      </c>
      <c r="H4" s="15" t="s">
        <v>50</v>
      </c>
      <c r="I4" s="6">
        <f t="shared" ref="I4:I35" si="0">VLOOKUP(B4,$F$110:$G$116,2,FALSE)*F4</f>
        <v>24.891699999999997</v>
      </c>
      <c r="J4" s="25">
        <f>(F4*G4)</f>
        <v>119.96</v>
      </c>
      <c r="K4" s="25">
        <f>(I4*G4)</f>
        <v>99.566799999999986</v>
      </c>
      <c r="L4" s="25">
        <f>(J4-K4)</f>
        <v>20.393200000000007</v>
      </c>
      <c r="M4" s="30">
        <f>IF(B4="Hat",J4*100%,J4*105%)</f>
        <v>125.958</v>
      </c>
    </row>
    <row r="5" spans="1:17" x14ac:dyDescent="0.3">
      <c r="B5" s="12" t="s">
        <v>13</v>
      </c>
      <c r="C5" s="12" t="s">
        <v>24</v>
      </c>
      <c r="D5" s="13" t="s">
        <v>34</v>
      </c>
      <c r="E5" s="13" t="s">
        <v>1</v>
      </c>
      <c r="F5" s="19">
        <v>28.99</v>
      </c>
      <c r="G5" s="16">
        <v>5</v>
      </c>
      <c r="H5" s="18" t="s">
        <v>46</v>
      </c>
      <c r="I5" s="6">
        <f t="shared" si="0"/>
        <v>23.4819</v>
      </c>
      <c r="J5" s="25">
        <f t="shared" ref="J5:J68" si="1">(F5*G5)</f>
        <v>144.94999999999999</v>
      </c>
      <c r="K5" s="25">
        <f t="shared" ref="K5:K68" si="2">(I5*G5)</f>
        <v>117.40949999999999</v>
      </c>
      <c r="L5" s="25">
        <f t="shared" ref="L5:L68" si="3">(J5-K5)</f>
        <v>27.540499999999994</v>
      </c>
      <c r="M5" s="30">
        <f t="shared" ref="M5:M68" si="4">IF(B5="Hat",J5*100%,J5*105%)</f>
        <v>152.19749999999999</v>
      </c>
    </row>
    <row r="6" spans="1:17" x14ac:dyDescent="0.3">
      <c r="B6" s="10" t="s">
        <v>9</v>
      </c>
      <c r="C6" s="10" t="s">
        <v>17</v>
      </c>
      <c r="D6" s="2" t="s">
        <v>35</v>
      </c>
      <c r="E6" s="2" t="s">
        <v>12</v>
      </c>
      <c r="F6" s="19">
        <v>39.99</v>
      </c>
      <c r="G6" s="16">
        <v>2</v>
      </c>
      <c r="H6" s="18" t="s">
        <v>50</v>
      </c>
      <c r="I6" s="6">
        <f t="shared" si="0"/>
        <v>33.191699999999997</v>
      </c>
      <c r="J6" s="25">
        <f t="shared" si="1"/>
        <v>79.98</v>
      </c>
      <c r="K6" s="25">
        <f t="shared" si="2"/>
        <v>66.383399999999995</v>
      </c>
      <c r="L6" s="25">
        <f t="shared" si="3"/>
        <v>13.596600000000009</v>
      </c>
      <c r="M6" s="30">
        <f t="shared" si="4"/>
        <v>83.979000000000013</v>
      </c>
    </row>
    <row r="7" spans="1:17" x14ac:dyDescent="0.3">
      <c r="B7" s="12" t="s">
        <v>11</v>
      </c>
      <c r="C7" s="12" t="s">
        <v>21</v>
      </c>
      <c r="D7" s="2" t="s">
        <v>33</v>
      </c>
      <c r="E7" s="13" t="s">
        <v>1</v>
      </c>
      <c r="F7" s="19">
        <v>45.99</v>
      </c>
      <c r="G7" s="16">
        <v>1</v>
      </c>
      <c r="H7" s="18" t="s">
        <v>46</v>
      </c>
      <c r="I7" s="6">
        <f t="shared" si="0"/>
        <v>35.412300000000002</v>
      </c>
      <c r="J7" s="25">
        <f t="shared" si="1"/>
        <v>45.99</v>
      </c>
      <c r="K7" s="25">
        <f t="shared" si="2"/>
        <v>35.412300000000002</v>
      </c>
      <c r="L7" s="25">
        <f t="shared" si="3"/>
        <v>10.5777</v>
      </c>
      <c r="M7" s="30">
        <f t="shared" si="4"/>
        <v>48.289500000000004</v>
      </c>
    </row>
    <row r="8" spans="1:17" x14ac:dyDescent="0.3">
      <c r="B8" s="10" t="s">
        <v>11</v>
      </c>
      <c r="C8" s="11" t="s">
        <v>21</v>
      </c>
      <c r="D8" s="2" t="s">
        <v>33</v>
      </c>
      <c r="E8" s="2" t="s">
        <v>12</v>
      </c>
      <c r="F8" s="19">
        <v>45.99</v>
      </c>
      <c r="G8" s="16">
        <v>4</v>
      </c>
      <c r="H8" s="18" t="s">
        <v>48</v>
      </c>
      <c r="I8" s="6">
        <f t="shared" si="0"/>
        <v>35.412300000000002</v>
      </c>
      <c r="J8" s="25">
        <f t="shared" si="1"/>
        <v>183.96</v>
      </c>
      <c r="K8" s="25">
        <f t="shared" si="2"/>
        <v>141.64920000000001</v>
      </c>
      <c r="L8" s="25">
        <f t="shared" si="3"/>
        <v>42.3108</v>
      </c>
      <c r="M8" s="30">
        <f t="shared" si="4"/>
        <v>193.15800000000002</v>
      </c>
    </row>
    <row r="9" spans="1:17" x14ac:dyDescent="0.3">
      <c r="B9" s="12" t="s">
        <v>13</v>
      </c>
      <c r="C9" s="12" t="s">
        <v>23</v>
      </c>
      <c r="D9" s="2" t="s">
        <v>35</v>
      </c>
      <c r="E9" s="13" t="s">
        <v>1</v>
      </c>
      <c r="F9" s="19">
        <v>79.95</v>
      </c>
      <c r="G9" s="16">
        <v>3</v>
      </c>
      <c r="H9" s="18" t="s">
        <v>45</v>
      </c>
      <c r="I9" s="6">
        <f t="shared" si="0"/>
        <v>64.759500000000003</v>
      </c>
      <c r="J9" s="25">
        <f t="shared" si="1"/>
        <v>239.85000000000002</v>
      </c>
      <c r="K9" s="25">
        <f t="shared" si="2"/>
        <v>194.27850000000001</v>
      </c>
      <c r="L9" s="25">
        <f t="shared" si="3"/>
        <v>45.571500000000015</v>
      </c>
      <c r="M9" s="30">
        <f t="shared" si="4"/>
        <v>251.84250000000003</v>
      </c>
    </row>
    <row r="10" spans="1:17" x14ac:dyDescent="0.3">
      <c r="B10" s="12" t="s">
        <v>11</v>
      </c>
      <c r="C10" s="12" t="s">
        <v>21</v>
      </c>
      <c r="D10" s="2" t="s">
        <v>33</v>
      </c>
      <c r="E10" s="13" t="s">
        <v>12</v>
      </c>
      <c r="F10" s="19">
        <v>45.99</v>
      </c>
      <c r="G10" s="16">
        <v>5</v>
      </c>
      <c r="H10" s="18" t="s">
        <v>50</v>
      </c>
      <c r="I10" s="6">
        <f t="shared" si="0"/>
        <v>35.412300000000002</v>
      </c>
      <c r="J10" s="25">
        <f t="shared" si="1"/>
        <v>229.95000000000002</v>
      </c>
      <c r="K10" s="25">
        <f t="shared" si="2"/>
        <v>177.06150000000002</v>
      </c>
      <c r="L10" s="25">
        <f t="shared" si="3"/>
        <v>52.888499999999993</v>
      </c>
      <c r="M10" s="30">
        <f t="shared" si="4"/>
        <v>241.44750000000002</v>
      </c>
    </row>
    <row r="11" spans="1:17" x14ac:dyDescent="0.3">
      <c r="B11" s="10" t="s">
        <v>9</v>
      </c>
      <c r="C11" s="10" t="s">
        <v>39</v>
      </c>
      <c r="D11" s="2" t="s">
        <v>33</v>
      </c>
      <c r="E11" s="2" t="s">
        <v>1</v>
      </c>
      <c r="F11" s="19">
        <v>29.99</v>
      </c>
      <c r="G11" s="16">
        <v>7</v>
      </c>
      <c r="H11" s="15" t="s">
        <v>50</v>
      </c>
      <c r="I11" s="6">
        <f t="shared" si="0"/>
        <v>24.891699999999997</v>
      </c>
      <c r="J11" s="25">
        <f t="shared" si="1"/>
        <v>209.92999999999998</v>
      </c>
      <c r="K11" s="25">
        <f t="shared" si="2"/>
        <v>174.24189999999999</v>
      </c>
      <c r="L11" s="25">
        <f t="shared" si="3"/>
        <v>35.688099999999991</v>
      </c>
      <c r="M11" s="30">
        <f t="shared" si="4"/>
        <v>220.42649999999998</v>
      </c>
    </row>
    <row r="12" spans="1:17" x14ac:dyDescent="0.3">
      <c r="B12" s="12" t="s">
        <v>11</v>
      </c>
      <c r="C12" s="12" t="s">
        <v>22</v>
      </c>
      <c r="D12" s="13" t="s">
        <v>33</v>
      </c>
      <c r="E12" s="13" t="s">
        <v>12</v>
      </c>
      <c r="F12" s="19">
        <v>24.99</v>
      </c>
      <c r="G12" s="16">
        <v>7</v>
      </c>
      <c r="H12" s="18" t="s">
        <v>50</v>
      </c>
      <c r="I12" s="6">
        <f t="shared" si="0"/>
        <v>19.2423</v>
      </c>
      <c r="J12" s="25">
        <f t="shared" si="1"/>
        <v>174.92999999999998</v>
      </c>
      <c r="K12" s="25">
        <f t="shared" si="2"/>
        <v>134.6961</v>
      </c>
      <c r="L12" s="25">
        <f t="shared" si="3"/>
        <v>40.233899999999977</v>
      </c>
      <c r="M12" s="30">
        <f t="shared" si="4"/>
        <v>183.67649999999998</v>
      </c>
      <c r="P12" s="32" t="s">
        <v>67</v>
      </c>
      <c r="Q12" s="33" t="s">
        <v>58</v>
      </c>
    </row>
    <row r="13" spans="1:17" x14ac:dyDescent="0.3">
      <c r="B13" s="10" t="s">
        <v>9</v>
      </c>
      <c r="C13" s="10" t="s">
        <v>16</v>
      </c>
      <c r="D13" s="2" t="s">
        <v>35</v>
      </c>
      <c r="E13" s="2" t="s">
        <v>1</v>
      </c>
      <c r="F13" s="19">
        <v>35.99</v>
      </c>
      <c r="G13" s="16">
        <v>4</v>
      </c>
      <c r="H13" s="15" t="s">
        <v>50</v>
      </c>
      <c r="I13" s="6">
        <f t="shared" si="0"/>
        <v>29.871700000000001</v>
      </c>
      <c r="J13" s="25">
        <f t="shared" si="1"/>
        <v>143.96</v>
      </c>
      <c r="K13" s="25">
        <f t="shared" si="2"/>
        <v>119.4868</v>
      </c>
      <c r="L13" s="25">
        <f t="shared" si="3"/>
        <v>24.473200000000006</v>
      </c>
      <c r="M13" s="30">
        <f t="shared" si="4"/>
        <v>151.15800000000002</v>
      </c>
      <c r="P13" s="32" t="s">
        <v>13</v>
      </c>
      <c r="Q13" s="34">
        <f>SUMIF(B4:B100,"Jacket",L4:L100)</f>
        <v>954.74999999999955</v>
      </c>
    </row>
    <row r="14" spans="1:17" x14ac:dyDescent="0.3">
      <c r="B14" s="12" t="s">
        <v>13</v>
      </c>
      <c r="C14" s="12" t="s">
        <v>38</v>
      </c>
      <c r="D14" s="13" t="s">
        <v>33</v>
      </c>
      <c r="E14" s="13" t="s">
        <v>1</v>
      </c>
      <c r="F14" s="19">
        <v>75.95</v>
      </c>
      <c r="G14" s="16">
        <v>2</v>
      </c>
      <c r="H14" s="18" t="s">
        <v>48</v>
      </c>
      <c r="I14" s="6">
        <f t="shared" si="0"/>
        <v>61.519500000000008</v>
      </c>
      <c r="J14" s="25">
        <f t="shared" si="1"/>
        <v>151.9</v>
      </c>
      <c r="K14" s="25">
        <f t="shared" si="2"/>
        <v>123.03900000000002</v>
      </c>
      <c r="L14" s="25">
        <f t="shared" si="3"/>
        <v>28.86099999999999</v>
      </c>
      <c r="M14" s="30">
        <f t="shared" si="4"/>
        <v>159.495</v>
      </c>
      <c r="P14" s="32" t="s">
        <v>9</v>
      </c>
      <c r="Q14" s="35">
        <f>SUMIF(B4:B100,"Hoodie",L4:L100)</f>
        <v>516.48720000000026</v>
      </c>
    </row>
    <row r="15" spans="1:17" x14ac:dyDescent="0.3">
      <c r="B15" s="12" t="s">
        <v>13</v>
      </c>
      <c r="C15" s="12" t="s">
        <v>38</v>
      </c>
      <c r="D15" s="13" t="s">
        <v>33</v>
      </c>
      <c r="E15" s="13" t="s">
        <v>12</v>
      </c>
      <c r="F15" s="19">
        <v>75.95</v>
      </c>
      <c r="G15" s="16">
        <v>5</v>
      </c>
      <c r="H15" s="18" t="s">
        <v>50</v>
      </c>
      <c r="I15" s="6">
        <f t="shared" si="0"/>
        <v>61.519500000000008</v>
      </c>
      <c r="J15" s="25">
        <f t="shared" si="1"/>
        <v>379.75</v>
      </c>
      <c r="K15" s="25">
        <f t="shared" si="2"/>
        <v>307.59750000000003</v>
      </c>
      <c r="L15" s="25">
        <f t="shared" si="3"/>
        <v>72.152499999999975</v>
      </c>
      <c r="M15" s="30">
        <f t="shared" si="4"/>
        <v>398.73750000000001</v>
      </c>
      <c r="P15" s="32" t="s">
        <v>11</v>
      </c>
      <c r="Q15" s="34">
        <f>SUMIF(B4:B100,"Active Wear",L4:L100)</f>
        <v>979.51019999999994</v>
      </c>
    </row>
    <row r="16" spans="1:17" x14ac:dyDescent="0.3">
      <c r="B16" s="10" t="s">
        <v>11</v>
      </c>
      <c r="C16" s="10" t="s">
        <v>20</v>
      </c>
      <c r="D16" s="2" t="s">
        <v>33</v>
      </c>
      <c r="E16" s="2" t="s">
        <v>12</v>
      </c>
      <c r="F16" s="19">
        <v>39.99</v>
      </c>
      <c r="G16" s="16">
        <v>2</v>
      </c>
      <c r="H16" s="15" t="s">
        <v>49</v>
      </c>
      <c r="I16" s="6">
        <f t="shared" si="0"/>
        <v>30.792300000000001</v>
      </c>
      <c r="J16" s="25">
        <f t="shared" si="1"/>
        <v>79.98</v>
      </c>
      <c r="K16" s="25">
        <f t="shared" si="2"/>
        <v>61.584600000000002</v>
      </c>
      <c r="L16" s="25">
        <f t="shared" si="3"/>
        <v>18.395400000000002</v>
      </c>
      <c r="M16" s="30">
        <f t="shared" si="4"/>
        <v>83.979000000000013</v>
      </c>
      <c r="P16" s="32" t="s">
        <v>66</v>
      </c>
      <c r="Q16" s="36">
        <f>(L101-SUM(Q13:Q15))</f>
        <v>375.73199999999906</v>
      </c>
    </row>
    <row r="17" spans="2:17" x14ac:dyDescent="0.3">
      <c r="B17" s="10" t="s">
        <v>10</v>
      </c>
      <c r="C17" s="12" t="s">
        <v>51</v>
      </c>
      <c r="D17" s="13" t="s">
        <v>33</v>
      </c>
      <c r="E17" s="2" t="s">
        <v>12</v>
      </c>
      <c r="F17" s="19">
        <v>19.989999999999998</v>
      </c>
      <c r="G17" s="16">
        <v>2</v>
      </c>
      <c r="H17" s="15" t="s">
        <v>46</v>
      </c>
      <c r="I17" s="6">
        <f t="shared" si="0"/>
        <v>17.591199999999997</v>
      </c>
      <c r="J17" s="25">
        <f t="shared" si="1"/>
        <v>39.979999999999997</v>
      </c>
      <c r="K17" s="25">
        <f t="shared" si="2"/>
        <v>35.182399999999994</v>
      </c>
      <c r="L17" s="25">
        <f t="shared" si="3"/>
        <v>4.7976000000000028</v>
      </c>
      <c r="M17" s="30">
        <f t="shared" si="4"/>
        <v>41.978999999999999</v>
      </c>
    </row>
    <row r="18" spans="2:17" x14ac:dyDescent="0.3">
      <c r="B18" s="10" t="s">
        <v>9</v>
      </c>
      <c r="C18" s="10" t="s">
        <v>18</v>
      </c>
      <c r="D18" s="2" t="s">
        <v>33</v>
      </c>
      <c r="E18" s="2" t="s">
        <v>2</v>
      </c>
      <c r="F18" s="19">
        <v>36.99</v>
      </c>
      <c r="G18" s="16">
        <v>5</v>
      </c>
      <c r="H18" s="18" t="s">
        <v>50</v>
      </c>
      <c r="I18" s="6">
        <f t="shared" si="0"/>
        <v>30.701699999999999</v>
      </c>
      <c r="J18" s="25">
        <f t="shared" si="1"/>
        <v>184.95000000000002</v>
      </c>
      <c r="K18" s="25">
        <f t="shared" si="2"/>
        <v>153.5085</v>
      </c>
      <c r="L18" s="25">
        <f t="shared" si="3"/>
        <v>31.441500000000019</v>
      </c>
      <c r="M18" s="30">
        <f t="shared" si="4"/>
        <v>194.19750000000002</v>
      </c>
    </row>
    <row r="19" spans="2:17" x14ac:dyDescent="0.3">
      <c r="B19" s="10" t="s">
        <v>10</v>
      </c>
      <c r="C19" s="12" t="s">
        <v>51</v>
      </c>
      <c r="D19" s="13" t="s">
        <v>33</v>
      </c>
      <c r="E19" s="2" t="s">
        <v>12</v>
      </c>
      <c r="F19" s="19">
        <v>19.989999999999998</v>
      </c>
      <c r="G19" s="16">
        <v>2</v>
      </c>
      <c r="H19" s="15" t="s">
        <v>47</v>
      </c>
      <c r="I19" s="6">
        <f t="shared" si="0"/>
        <v>17.591199999999997</v>
      </c>
      <c r="J19" s="25">
        <f t="shared" si="1"/>
        <v>39.979999999999997</v>
      </c>
      <c r="K19" s="25">
        <f t="shared" si="2"/>
        <v>35.182399999999994</v>
      </c>
      <c r="L19" s="25">
        <f t="shared" si="3"/>
        <v>4.7976000000000028</v>
      </c>
      <c r="M19" s="30">
        <f t="shared" si="4"/>
        <v>41.978999999999999</v>
      </c>
    </row>
    <row r="20" spans="2:17" x14ac:dyDescent="0.3">
      <c r="B20" s="12" t="s">
        <v>13</v>
      </c>
      <c r="C20" s="12" t="s">
        <v>24</v>
      </c>
      <c r="D20" s="13" t="s">
        <v>34</v>
      </c>
      <c r="E20" s="13" t="s">
        <v>12</v>
      </c>
      <c r="F20" s="19">
        <v>28.99</v>
      </c>
      <c r="G20" s="16">
        <v>3</v>
      </c>
      <c r="H20" s="18" t="s">
        <v>48</v>
      </c>
      <c r="I20" s="6">
        <f t="shared" si="0"/>
        <v>23.4819</v>
      </c>
      <c r="J20" s="25">
        <f t="shared" si="1"/>
        <v>86.97</v>
      </c>
      <c r="K20" s="25">
        <f t="shared" si="2"/>
        <v>70.445700000000002</v>
      </c>
      <c r="L20" s="25">
        <f t="shared" si="3"/>
        <v>16.524299999999997</v>
      </c>
      <c r="M20" s="30">
        <f t="shared" si="4"/>
        <v>91.3185</v>
      </c>
    </row>
    <row r="21" spans="2:17" x14ac:dyDescent="0.3">
      <c r="B21" s="10" t="s">
        <v>9</v>
      </c>
      <c r="C21" s="10" t="s">
        <v>17</v>
      </c>
      <c r="D21" s="2" t="s">
        <v>35</v>
      </c>
      <c r="E21" s="2" t="s">
        <v>2</v>
      </c>
      <c r="F21" s="19">
        <v>39.99</v>
      </c>
      <c r="G21" s="16">
        <v>3</v>
      </c>
      <c r="H21" s="18" t="s">
        <v>50</v>
      </c>
      <c r="I21" s="6">
        <f t="shared" si="0"/>
        <v>33.191699999999997</v>
      </c>
      <c r="J21" s="25">
        <f t="shared" si="1"/>
        <v>119.97</v>
      </c>
      <c r="K21" s="25">
        <f t="shared" si="2"/>
        <v>99.575099999999992</v>
      </c>
      <c r="L21" s="25">
        <f t="shared" si="3"/>
        <v>20.394900000000007</v>
      </c>
      <c r="M21" s="30">
        <f t="shared" si="4"/>
        <v>125.96850000000001</v>
      </c>
    </row>
    <row r="22" spans="2:17" x14ac:dyDescent="0.3">
      <c r="B22" s="10" t="s">
        <v>9</v>
      </c>
      <c r="C22" s="10" t="s">
        <v>17</v>
      </c>
      <c r="D22" s="2" t="s">
        <v>35</v>
      </c>
      <c r="E22" s="2" t="s">
        <v>41</v>
      </c>
      <c r="F22" s="19">
        <v>39.99</v>
      </c>
      <c r="G22" s="16">
        <v>4</v>
      </c>
      <c r="H22" s="15" t="s">
        <v>45</v>
      </c>
      <c r="I22" s="6">
        <f t="shared" si="0"/>
        <v>33.191699999999997</v>
      </c>
      <c r="J22" s="25">
        <f t="shared" si="1"/>
        <v>159.96</v>
      </c>
      <c r="K22" s="25">
        <f t="shared" si="2"/>
        <v>132.76679999999999</v>
      </c>
      <c r="L22" s="25">
        <f t="shared" si="3"/>
        <v>27.193200000000019</v>
      </c>
      <c r="M22" s="30">
        <f t="shared" si="4"/>
        <v>167.95800000000003</v>
      </c>
    </row>
    <row r="23" spans="2:17" x14ac:dyDescent="0.3">
      <c r="B23" s="12" t="s">
        <v>28</v>
      </c>
      <c r="C23" s="12" t="s">
        <v>29</v>
      </c>
      <c r="D23" s="2" t="s">
        <v>33</v>
      </c>
      <c r="E23" s="13" t="s">
        <v>12</v>
      </c>
      <c r="F23" s="19">
        <v>19.989999999999998</v>
      </c>
      <c r="G23" s="16">
        <v>2</v>
      </c>
      <c r="H23" s="18" t="s">
        <v>48</v>
      </c>
      <c r="I23" s="6">
        <f t="shared" si="0"/>
        <v>17.591199999999997</v>
      </c>
      <c r="J23" s="25">
        <f t="shared" si="1"/>
        <v>39.979999999999997</v>
      </c>
      <c r="K23" s="25">
        <f t="shared" si="2"/>
        <v>35.182399999999994</v>
      </c>
      <c r="L23" s="25">
        <f t="shared" si="3"/>
        <v>4.7976000000000028</v>
      </c>
      <c r="M23" s="30">
        <f t="shared" si="4"/>
        <v>41.978999999999999</v>
      </c>
    </row>
    <row r="24" spans="2:17" x14ac:dyDescent="0.3">
      <c r="B24" s="12" t="s">
        <v>11</v>
      </c>
      <c r="C24" s="12" t="s">
        <v>21</v>
      </c>
      <c r="D24" s="2" t="s">
        <v>33</v>
      </c>
      <c r="E24" s="13" t="s">
        <v>2</v>
      </c>
      <c r="F24" s="19">
        <v>45.99</v>
      </c>
      <c r="G24" s="16">
        <v>3</v>
      </c>
      <c r="H24" s="18" t="s">
        <v>45</v>
      </c>
      <c r="I24" s="6">
        <f t="shared" si="0"/>
        <v>35.412300000000002</v>
      </c>
      <c r="J24" s="25">
        <f t="shared" si="1"/>
        <v>137.97</v>
      </c>
      <c r="K24" s="25">
        <f t="shared" si="2"/>
        <v>106.23690000000001</v>
      </c>
      <c r="L24" s="25">
        <f t="shared" si="3"/>
        <v>31.733099999999993</v>
      </c>
      <c r="M24" s="30">
        <f t="shared" si="4"/>
        <v>144.86850000000001</v>
      </c>
    </row>
    <row r="25" spans="2:17" x14ac:dyDescent="0.3">
      <c r="B25" s="12" t="s">
        <v>9</v>
      </c>
      <c r="C25" s="12" t="s">
        <v>17</v>
      </c>
      <c r="D25" s="2" t="s">
        <v>35</v>
      </c>
      <c r="E25" s="13" t="s">
        <v>2</v>
      </c>
      <c r="F25" s="19">
        <v>39.99</v>
      </c>
      <c r="G25" s="16">
        <v>1</v>
      </c>
      <c r="H25" s="18" t="s">
        <v>48</v>
      </c>
      <c r="I25" s="6">
        <f t="shared" si="0"/>
        <v>33.191699999999997</v>
      </c>
      <c r="J25" s="25">
        <f t="shared" si="1"/>
        <v>39.99</v>
      </c>
      <c r="K25" s="25">
        <f t="shared" si="2"/>
        <v>33.191699999999997</v>
      </c>
      <c r="L25" s="25">
        <f t="shared" si="3"/>
        <v>6.7983000000000047</v>
      </c>
      <c r="M25" s="30">
        <f t="shared" si="4"/>
        <v>41.989500000000007</v>
      </c>
    </row>
    <row r="26" spans="2:17" x14ac:dyDescent="0.3">
      <c r="B26" s="12" t="s">
        <v>11</v>
      </c>
      <c r="C26" s="12" t="s">
        <v>20</v>
      </c>
      <c r="D26" s="2" t="s">
        <v>33</v>
      </c>
      <c r="E26" s="13" t="s">
        <v>1</v>
      </c>
      <c r="F26" s="19">
        <v>39.99</v>
      </c>
      <c r="G26" s="16">
        <v>4</v>
      </c>
      <c r="H26" s="18" t="s">
        <v>48</v>
      </c>
      <c r="I26" s="6">
        <f t="shared" si="0"/>
        <v>30.792300000000001</v>
      </c>
      <c r="J26" s="25">
        <f t="shared" si="1"/>
        <v>159.96</v>
      </c>
      <c r="K26" s="25">
        <f t="shared" si="2"/>
        <v>123.1692</v>
      </c>
      <c r="L26" s="25">
        <f t="shared" si="3"/>
        <v>36.790800000000004</v>
      </c>
      <c r="M26" s="30">
        <f t="shared" si="4"/>
        <v>167.95800000000003</v>
      </c>
      <c r="P26" s="37" t="s">
        <v>62</v>
      </c>
      <c r="Q26" s="38" t="s">
        <v>58</v>
      </c>
    </row>
    <row r="27" spans="2:17" x14ac:dyDescent="0.3">
      <c r="B27" s="12" t="s">
        <v>28</v>
      </c>
      <c r="C27" s="12" t="s">
        <v>30</v>
      </c>
      <c r="D27" s="2" t="s">
        <v>35</v>
      </c>
      <c r="E27" s="13" t="s">
        <v>1</v>
      </c>
      <c r="F27" s="19">
        <v>22.99</v>
      </c>
      <c r="G27" s="16">
        <v>1</v>
      </c>
      <c r="H27" s="18" t="s">
        <v>48</v>
      </c>
      <c r="I27" s="6">
        <f t="shared" si="0"/>
        <v>20.231199999999998</v>
      </c>
      <c r="J27" s="25">
        <f t="shared" si="1"/>
        <v>22.99</v>
      </c>
      <c r="K27" s="25">
        <f t="shared" si="2"/>
        <v>20.231199999999998</v>
      </c>
      <c r="L27" s="25">
        <f t="shared" si="3"/>
        <v>2.7588000000000008</v>
      </c>
      <c r="M27" s="30">
        <f t="shared" si="4"/>
        <v>24.139499999999998</v>
      </c>
      <c r="P27" s="37" t="s">
        <v>34</v>
      </c>
      <c r="Q27" s="39">
        <f>SUMIF(D4:D100,"Unisex",L4:L100)</f>
        <v>202.80869999999999</v>
      </c>
    </row>
    <row r="28" spans="2:17" x14ac:dyDescent="0.3">
      <c r="B28" s="12" t="s">
        <v>11</v>
      </c>
      <c r="C28" s="12" t="s">
        <v>22</v>
      </c>
      <c r="D28" s="13" t="s">
        <v>33</v>
      </c>
      <c r="E28" s="13" t="s">
        <v>12</v>
      </c>
      <c r="F28" s="19">
        <v>24.99</v>
      </c>
      <c r="G28" s="16">
        <v>11</v>
      </c>
      <c r="H28" s="18" t="s">
        <v>45</v>
      </c>
      <c r="I28" s="6">
        <f t="shared" si="0"/>
        <v>19.2423</v>
      </c>
      <c r="J28" s="25">
        <f t="shared" si="1"/>
        <v>274.89</v>
      </c>
      <c r="K28" s="25">
        <f t="shared" si="2"/>
        <v>211.6653</v>
      </c>
      <c r="L28" s="25">
        <f t="shared" si="3"/>
        <v>63.224699999999984</v>
      </c>
      <c r="M28" s="30">
        <f t="shared" si="4"/>
        <v>288.6345</v>
      </c>
      <c r="P28" s="37" t="s">
        <v>35</v>
      </c>
      <c r="Q28" s="39">
        <f>SUMIF(D4:D100,"Male",L4:L100)</f>
        <v>801.39270000000022</v>
      </c>
    </row>
    <row r="29" spans="2:17" x14ac:dyDescent="0.3">
      <c r="B29" s="12" t="s">
        <v>11</v>
      </c>
      <c r="C29" s="12" t="s">
        <v>20</v>
      </c>
      <c r="D29" s="2" t="s">
        <v>33</v>
      </c>
      <c r="E29" s="13" t="s">
        <v>12</v>
      </c>
      <c r="F29" s="19">
        <v>39.99</v>
      </c>
      <c r="G29" s="16">
        <v>7</v>
      </c>
      <c r="H29" s="18" t="s">
        <v>45</v>
      </c>
      <c r="I29" s="6">
        <f t="shared" si="0"/>
        <v>30.792300000000001</v>
      </c>
      <c r="J29" s="25">
        <f t="shared" si="1"/>
        <v>279.93</v>
      </c>
      <c r="K29" s="25">
        <f t="shared" si="2"/>
        <v>215.5461</v>
      </c>
      <c r="L29" s="25">
        <f t="shared" si="3"/>
        <v>64.383900000000011</v>
      </c>
      <c r="M29" s="30">
        <f t="shared" si="4"/>
        <v>293.92650000000003</v>
      </c>
      <c r="P29" s="37" t="s">
        <v>33</v>
      </c>
      <c r="Q29" s="39">
        <f>SUMIF(D4:D100,"Female",L4:L100)</f>
        <v>1822.2779999999996</v>
      </c>
    </row>
    <row r="30" spans="2:17" x14ac:dyDescent="0.3">
      <c r="B30" s="10" t="s">
        <v>9</v>
      </c>
      <c r="C30" s="10" t="s">
        <v>17</v>
      </c>
      <c r="D30" s="2" t="s">
        <v>35</v>
      </c>
      <c r="E30" s="2" t="s">
        <v>1</v>
      </c>
      <c r="F30" s="19">
        <v>39.99</v>
      </c>
      <c r="G30" s="16">
        <v>5</v>
      </c>
      <c r="H30" s="15" t="s">
        <v>45</v>
      </c>
      <c r="I30" s="6">
        <f t="shared" si="0"/>
        <v>33.191699999999997</v>
      </c>
      <c r="J30" s="25">
        <f t="shared" si="1"/>
        <v>199.95000000000002</v>
      </c>
      <c r="K30" s="25">
        <f t="shared" si="2"/>
        <v>165.95849999999999</v>
      </c>
      <c r="L30" s="25">
        <f t="shared" si="3"/>
        <v>33.99150000000003</v>
      </c>
      <c r="M30" s="30">
        <f t="shared" si="4"/>
        <v>209.94750000000002</v>
      </c>
    </row>
    <row r="31" spans="2:17" x14ac:dyDescent="0.3">
      <c r="B31" s="12" t="s">
        <v>28</v>
      </c>
      <c r="C31" s="12" t="s">
        <v>29</v>
      </c>
      <c r="D31" s="2" t="s">
        <v>33</v>
      </c>
      <c r="E31" s="13" t="s">
        <v>1</v>
      </c>
      <c r="F31" s="19">
        <v>19.989999999999998</v>
      </c>
      <c r="G31" s="16">
        <v>2</v>
      </c>
      <c r="H31" s="18" t="s">
        <v>48</v>
      </c>
      <c r="I31" s="6">
        <f t="shared" si="0"/>
        <v>17.591199999999997</v>
      </c>
      <c r="J31" s="25">
        <f t="shared" si="1"/>
        <v>39.979999999999997</v>
      </c>
      <c r="K31" s="25">
        <f t="shared" si="2"/>
        <v>35.182399999999994</v>
      </c>
      <c r="L31" s="25">
        <f t="shared" si="3"/>
        <v>4.7976000000000028</v>
      </c>
      <c r="M31" s="30">
        <f t="shared" si="4"/>
        <v>41.978999999999999</v>
      </c>
    </row>
    <row r="32" spans="2:17" x14ac:dyDescent="0.3">
      <c r="B32" s="10" t="s">
        <v>9</v>
      </c>
      <c r="C32" s="10" t="s">
        <v>16</v>
      </c>
      <c r="D32" s="2" t="s">
        <v>35</v>
      </c>
      <c r="E32" s="2" t="s">
        <v>1</v>
      </c>
      <c r="F32" s="19">
        <v>35.99</v>
      </c>
      <c r="G32" s="16">
        <v>1</v>
      </c>
      <c r="H32" s="15" t="s">
        <v>49</v>
      </c>
      <c r="I32" s="6">
        <f t="shared" si="0"/>
        <v>29.871700000000001</v>
      </c>
      <c r="J32" s="25">
        <f t="shared" si="1"/>
        <v>35.99</v>
      </c>
      <c r="K32" s="25">
        <f t="shared" si="2"/>
        <v>29.871700000000001</v>
      </c>
      <c r="L32" s="25">
        <f t="shared" si="3"/>
        <v>6.1183000000000014</v>
      </c>
      <c r="M32" s="30">
        <f t="shared" si="4"/>
        <v>37.789500000000004</v>
      </c>
    </row>
    <row r="33" spans="2:13" x14ac:dyDescent="0.3">
      <c r="B33" s="12" t="s">
        <v>14</v>
      </c>
      <c r="C33" s="12" t="s">
        <v>31</v>
      </c>
      <c r="D33" s="13" t="s">
        <v>35</v>
      </c>
      <c r="E33" s="13" t="s">
        <v>1</v>
      </c>
      <c r="F33" s="19">
        <v>59.99</v>
      </c>
      <c r="G33" s="16">
        <v>5</v>
      </c>
      <c r="H33" s="18" t="s">
        <v>48</v>
      </c>
      <c r="I33" s="6">
        <f t="shared" si="0"/>
        <v>52.791200000000003</v>
      </c>
      <c r="J33" s="25">
        <f t="shared" si="1"/>
        <v>299.95</v>
      </c>
      <c r="K33" s="25">
        <f t="shared" si="2"/>
        <v>263.95600000000002</v>
      </c>
      <c r="L33" s="25">
        <f t="shared" si="3"/>
        <v>35.993999999999971</v>
      </c>
      <c r="M33" s="30">
        <f t="shared" si="4"/>
        <v>314.94749999999999</v>
      </c>
    </row>
    <row r="34" spans="2:13" x14ac:dyDescent="0.3">
      <c r="B34" s="10" t="s">
        <v>10</v>
      </c>
      <c r="C34" s="10" t="s">
        <v>19</v>
      </c>
      <c r="D34" s="2" t="s">
        <v>35</v>
      </c>
      <c r="E34" s="2" t="s">
        <v>1</v>
      </c>
      <c r="F34" s="19">
        <v>11.99</v>
      </c>
      <c r="G34" s="16">
        <v>3</v>
      </c>
      <c r="H34" s="18" t="s">
        <v>50</v>
      </c>
      <c r="I34" s="6">
        <f t="shared" si="0"/>
        <v>10.5512</v>
      </c>
      <c r="J34" s="25">
        <f t="shared" si="1"/>
        <v>35.97</v>
      </c>
      <c r="K34" s="25">
        <f t="shared" si="2"/>
        <v>31.653599999999997</v>
      </c>
      <c r="L34" s="25">
        <f t="shared" si="3"/>
        <v>4.3164000000000016</v>
      </c>
      <c r="M34" s="30">
        <f t="shared" si="4"/>
        <v>37.768500000000003</v>
      </c>
    </row>
    <row r="35" spans="2:13" x14ac:dyDescent="0.3">
      <c r="B35" s="12" t="s">
        <v>15</v>
      </c>
      <c r="C35" s="12" t="s">
        <v>26</v>
      </c>
      <c r="D35" s="2" t="s">
        <v>34</v>
      </c>
      <c r="E35" s="2" t="s">
        <v>40</v>
      </c>
      <c r="F35" s="19">
        <v>18.989999999999998</v>
      </c>
      <c r="G35" s="16">
        <v>4</v>
      </c>
      <c r="H35" s="18" t="s">
        <v>46</v>
      </c>
      <c r="I35" s="6">
        <f t="shared" si="0"/>
        <v>16.711199999999998</v>
      </c>
      <c r="J35" s="25">
        <f t="shared" si="1"/>
        <v>75.959999999999994</v>
      </c>
      <c r="K35" s="25">
        <f t="shared" si="2"/>
        <v>66.844799999999992</v>
      </c>
      <c r="L35" s="25">
        <f t="shared" si="3"/>
        <v>9.1152000000000015</v>
      </c>
      <c r="M35" s="30">
        <f t="shared" si="4"/>
        <v>75.959999999999994</v>
      </c>
    </row>
    <row r="36" spans="2:13" x14ac:dyDescent="0.3">
      <c r="B36" s="10" t="s">
        <v>13</v>
      </c>
      <c r="C36" s="10" t="s">
        <v>25</v>
      </c>
      <c r="D36" s="2" t="s">
        <v>35</v>
      </c>
      <c r="E36" s="2" t="s">
        <v>2</v>
      </c>
      <c r="F36" s="19">
        <v>89.99</v>
      </c>
      <c r="G36" s="16">
        <v>2</v>
      </c>
      <c r="H36" s="15" t="s">
        <v>49</v>
      </c>
      <c r="I36" s="6">
        <f t="shared" ref="I36:I67" si="5">VLOOKUP(B36,$F$110:$G$116,2,FALSE)*F36</f>
        <v>72.891900000000007</v>
      </c>
      <c r="J36" s="25">
        <f t="shared" si="1"/>
        <v>179.98</v>
      </c>
      <c r="K36" s="25">
        <f t="shared" si="2"/>
        <v>145.78380000000001</v>
      </c>
      <c r="L36" s="25">
        <f t="shared" si="3"/>
        <v>34.196199999999976</v>
      </c>
      <c r="M36" s="30">
        <f t="shared" si="4"/>
        <v>188.97899999999998</v>
      </c>
    </row>
    <row r="37" spans="2:13" x14ac:dyDescent="0.3">
      <c r="B37" s="12" t="s">
        <v>11</v>
      </c>
      <c r="C37" s="12" t="s">
        <v>21</v>
      </c>
      <c r="D37" s="2" t="s">
        <v>33</v>
      </c>
      <c r="E37" s="13" t="s">
        <v>1</v>
      </c>
      <c r="F37" s="19">
        <v>45.99</v>
      </c>
      <c r="G37" s="16">
        <v>3</v>
      </c>
      <c r="H37" s="18" t="s">
        <v>48</v>
      </c>
      <c r="I37" s="6">
        <f t="shared" si="5"/>
        <v>35.412300000000002</v>
      </c>
      <c r="J37" s="25">
        <f t="shared" si="1"/>
        <v>137.97</v>
      </c>
      <c r="K37" s="25">
        <f t="shared" si="2"/>
        <v>106.23690000000001</v>
      </c>
      <c r="L37" s="25">
        <f t="shared" si="3"/>
        <v>31.733099999999993</v>
      </c>
      <c r="M37" s="30">
        <f t="shared" si="4"/>
        <v>144.86850000000001</v>
      </c>
    </row>
    <row r="38" spans="2:13" x14ac:dyDescent="0.3">
      <c r="B38" s="12" t="s">
        <v>13</v>
      </c>
      <c r="C38" s="12" t="s">
        <v>24</v>
      </c>
      <c r="D38" s="13" t="s">
        <v>34</v>
      </c>
      <c r="E38" s="13" t="s">
        <v>1</v>
      </c>
      <c r="F38" s="19">
        <v>28.99</v>
      </c>
      <c r="G38" s="16">
        <v>8</v>
      </c>
      <c r="H38" s="18" t="s">
        <v>45</v>
      </c>
      <c r="I38" s="6">
        <f t="shared" si="5"/>
        <v>23.4819</v>
      </c>
      <c r="J38" s="25">
        <f t="shared" si="1"/>
        <v>231.92</v>
      </c>
      <c r="K38" s="25">
        <f t="shared" si="2"/>
        <v>187.8552</v>
      </c>
      <c r="L38" s="25">
        <f t="shared" si="3"/>
        <v>44.064799999999991</v>
      </c>
      <c r="M38" s="30">
        <f t="shared" si="4"/>
        <v>243.51599999999999</v>
      </c>
    </row>
    <row r="39" spans="2:13" x14ac:dyDescent="0.3">
      <c r="B39" s="12" t="s">
        <v>13</v>
      </c>
      <c r="C39" s="12" t="s">
        <v>24</v>
      </c>
      <c r="D39" s="13" t="s">
        <v>34</v>
      </c>
      <c r="E39" s="13" t="s">
        <v>12</v>
      </c>
      <c r="F39" s="19">
        <v>28.99</v>
      </c>
      <c r="G39" s="16">
        <v>4</v>
      </c>
      <c r="H39" s="18" t="s">
        <v>50</v>
      </c>
      <c r="I39" s="6">
        <f t="shared" si="5"/>
        <v>23.4819</v>
      </c>
      <c r="J39" s="25">
        <f t="shared" si="1"/>
        <v>115.96</v>
      </c>
      <c r="K39" s="25">
        <f t="shared" si="2"/>
        <v>93.927599999999998</v>
      </c>
      <c r="L39" s="25">
        <f t="shared" si="3"/>
        <v>22.032399999999996</v>
      </c>
      <c r="M39" s="30">
        <f t="shared" si="4"/>
        <v>121.758</v>
      </c>
    </row>
    <row r="40" spans="2:13" x14ac:dyDescent="0.3">
      <c r="B40" s="12" t="s">
        <v>11</v>
      </c>
      <c r="C40" s="12" t="s">
        <v>22</v>
      </c>
      <c r="D40" s="13" t="s">
        <v>33</v>
      </c>
      <c r="E40" s="13" t="s">
        <v>2</v>
      </c>
      <c r="F40" s="19">
        <v>24.99</v>
      </c>
      <c r="G40" s="16">
        <v>12</v>
      </c>
      <c r="H40" s="18" t="s">
        <v>50</v>
      </c>
      <c r="I40" s="6">
        <f t="shared" si="5"/>
        <v>19.2423</v>
      </c>
      <c r="J40" s="25">
        <f t="shared" si="1"/>
        <v>299.88</v>
      </c>
      <c r="K40" s="25">
        <f t="shared" si="2"/>
        <v>230.9076</v>
      </c>
      <c r="L40" s="25">
        <f t="shared" si="3"/>
        <v>68.972399999999993</v>
      </c>
      <c r="M40" s="30">
        <f t="shared" si="4"/>
        <v>314.87400000000002</v>
      </c>
    </row>
    <row r="41" spans="2:13" x14ac:dyDescent="0.3">
      <c r="B41" s="12" t="s">
        <v>11</v>
      </c>
      <c r="C41" s="12" t="s">
        <v>22</v>
      </c>
      <c r="D41" s="13" t="s">
        <v>33</v>
      </c>
      <c r="E41" s="13" t="s">
        <v>1</v>
      </c>
      <c r="F41" s="19">
        <v>24.99</v>
      </c>
      <c r="G41" s="16">
        <v>13</v>
      </c>
      <c r="H41" s="18" t="s">
        <v>45</v>
      </c>
      <c r="I41" s="6">
        <f t="shared" si="5"/>
        <v>19.2423</v>
      </c>
      <c r="J41" s="25">
        <f t="shared" si="1"/>
        <v>324.87</v>
      </c>
      <c r="K41" s="25">
        <f t="shared" si="2"/>
        <v>250.1499</v>
      </c>
      <c r="L41" s="25">
        <f t="shared" si="3"/>
        <v>74.720100000000002</v>
      </c>
      <c r="M41" s="30">
        <f t="shared" si="4"/>
        <v>341.11350000000004</v>
      </c>
    </row>
    <row r="42" spans="2:13" ht="18" customHeight="1" x14ac:dyDescent="0.3">
      <c r="B42" s="12" t="s">
        <v>13</v>
      </c>
      <c r="C42" s="12" t="s">
        <v>24</v>
      </c>
      <c r="D42" s="13" t="s">
        <v>34</v>
      </c>
      <c r="E42" s="13" t="s">
        <v>1</v>
      </c>
      <c r="F42" s="19">
        <v>28.99</v>
      </c>
      <c r="G42" s="16">
        <v>5</v>
      </c>
      <c r="H42" s="18" t="s">
        <v>50</v>
      </c>
      <c r="I42" s="6">
        <f t="shared" si="5"/>
        <v>23.4819</v>
      </c>
      <c r="J42" s="25">
        <f t="shared" si="1"/>
        <v>144.94999999999999</v>
      </c>
      <c r="K42" s="25">
        <f t="shared" si="2"/>
        <v>117.40949999999999</v>
      </c>
      <c r="L42" s="25">
        <f t="shared" si="3"/>
        <v>27.540499999999994</v>
      </c>
      <c r="M42" s="30">
        <f t="shared" si="4"/>
        <v>152.19749999999999</v>
      </c>
    </row>
    <row r="43" spans="2:13" x14ac:dyDescent="0.3">
      <c r="B43" s="12" t="s">
        <v>13</v>
      </c>
      <c r="C43" s="12" t="s">
        <v>23</v>
      </c>
      <c r="D43" s="2" t="s">
        <v>35</v>
      </c>
      <c r="E43" s="13" t="s">
        <v>2</v>
      </c>
      <c r="F43" s="19">
        <v>79.95</v>
      </c>
      <c r="G43" s="16">
        <v>1</v>
      </c>
      <c r="H43" s="18" t="s">
        <v>49</v>
      </c>
      <c r="I43" s="6">
        <f t="shared" si="5"/>
        <v>64.759500000000003</v>
      </c>
      <c r="J43" s="25">
        <f t="shared" si="1"/>
        <v>79.95</v>
      </c>
      <c r="K43" s="25">
        <f t="shared" si="2"/>
        <v>64.759500000000003</v>
      </c>
      <c r="L43" s="25">
        <f t="shared" si="3"/>
        <v>15.1905</v>
      </c>
      <c r="M43" s="30">
        <f t="shared" si="4"/>
        <v>83.947500000000005</v>
      </c>
    </row>
    <row r="44" spans="2:13" x14ac:dyDescent="0.3">
      <c r="B44" s="12" t="s">
        <v>14</v>
      </c>
      <c r="C44" s="10" t="s">
        <v>32</v>
      </c>
      <c r="D44" s="2" t="s">
        <v>33</v>
      </c>
      <c r="E44" s="13" t="s">
        <v>1</v>
      </c>
      <c r="F44" s="19">
        <v>59.99</v>
      </c>
      <c r="G44" s="16">
        <v>3</v>
      </c>
      <c r="H44" s="18" t="s">
        <v>48</v>
      </c>
      <c r="I44" s="6">
        <f t="shared" si="5"/>
        <v>52.791200000000003</v>
      </c>
      <c r="J44" s="25">
        <f t="shared" si="1"/>
        <v>179.97</v>
      </c>
      <c r="K44" s="25">
        <f t="shared" si="2"/>
        <v>158.37360000000001</v>
      </c>
      <c r="L44" s="25">
        <f t="shared" si="3"/>
        <v>21.596399999999988</v>
      </c>
      <c r="M44" s="30">
        <f t="shared" si="4"/>
        <v>188.96850000000001</v>
      </c>
    </row>
    <row r="45" spans="2:13" x14ac:dyDescent="0.3">
      <c r="B45" s="12" t="s">
        <v>15</v>
      </c>
      <c r="C45" s="12" t="s">
        <v>26</v>
      </c>
      <c r="D45" s="2" t="s">
        <v>34</v>
      </c>
      <c r="E45" s="2" t="s">
        <v>40</v>
      </c>
      <c r="F45" s="19">
        <v>18.989999999999998</v>
      </c>
      <c r="G45" s="16">
        <v>8</v>
      </c>
      <c r="H45" s="18" t="s">
        <v>50</v>
      </c>
      <c r="I45" s="6">
        <f t="shared" si="5"/>
        <v>16.711199999999998</v>
      </c>
      <c r="J45" s="25">
        <f t="shared" si="1"/>
        <v>151.91999999999999</v>
      </c>
      <c r="K45" s="25">
        <f t="shared" si="2"/>
        <v>133.68959999999998</v>
      </c>
      <c r="L45" s="25">
        <f t="shared" si="3"/>
        <v>18.230400000000003</v>
      </c>
      <c r="M45" s="30">
        <f t="shared" si="4"/>
        <v>151.91999999999999</v>
      </c>
    </row>
    <row r="46" spans="2:13" x14ac:dyDescent="0.3">
      <c r="B46" s="12" t="s">
        <v>13</v>
      </c>
      <c r="C46" s="12" t="s">
        <v>38</v>
      </c>
      <c r="D46" s="13" t="s">
        <v>33</v>
      </c>
      <c r="E46" s="13" t="s">
        <v>1</v>
      </c>
      <c r="F46" s="19">
        <v>75.95</v>
      </c>
      <c r="G46" s="16">
        <v>6</v>
      </c>
      <c r="H46" s="18" t="s">
        <v>45</v>
      </c>
      <c r="I46" s="6">
        <f t="shared" si="5"/>
        <v>61.519500000000008</v>
      </c>
      <c r="J46" s="25">
        <f t="shared" si="1"/>
        <v>455.70000000000005</v>
      </c>
      <c r="K46" s="25">
        <f t="shared" si="2"/>
        <v>369.11700000000008</v>
      </c>
      <c r="L46" s="25">
        <f t="shared" si="3"/>
        <v>86.58299999999997</v>
      </c>
      <c r="M46" s="30">
        <f t="shared" si="4"/>
        <v>478.48500000000007</v>
      </c>
    </row>
    <row r="47" spans="2:13" x14ac:dyDescent="0.3">
      <c r="B47" s="12" t="s">
        <v>11</v>
      </c>
      <c r="C47" s="12" t="s">
        <v>20</v>
      </c>
      <c r="D47" s="2" t="s">
        <v>33</v>
      </c>
      <c r="E47" s="13" t="s">
        <v>1</v>
      </c>
      <c r="F47" s="19">
        <v>39.99</v>
      </c>
      <c r="G47" s="16">
        <v>4</v>
      </c>
      <c r="H47" s="18" t="s">
        <v>50</v>
      </c>
      <c r="I47" s="6">
        <f t="shared" si="5"/>
        <v>30.792300000000001</v>
      </c>
      <c r="J47" s="25">
        <f t="shared" si="1"/>
        <v>159.96</v>
      </c>
      <c r="K47" s="25">
        <f t="shared" si="2"/>
        <v>123.1692</v>
      </c>
      <c r="L47" s="25">
        <f t="shared" si="3"/>
        <v>36.790800000000004</v>
      </c>
      <c r="M47" s="30">
        <f t="shared" si="4"/>
        <v>167.95800000000003</v>
      </c>
    </row>
    <row r="48" spans="2:13" x14ac:dyDescent="0.3">
      <c r="B48" s="10" t="s">
        <v>9</v>
      </c>
      <c r="C48" s="10" t="s">
        <v>18</v>
      </c>
      <c r="D48" s="2" t="s">
        <v>33</v>
      </c>
      <c r="E48" s="2" t="s">
        <v>2</v>
      </c>
      <c r="F48" s="19">
        <v>36.99</v>
      </c>
      <c r="G48" s="16">
        <v>4</v>
      </c>
      <c r="H48" s="18" t="s">
        <v>48</v>
      </c>
      <c r="I48" s="6">
        <f t="shared" si="5"/>
        <v>30.701699999999999</v>
      </c>
      <c r="J48" s="25">
        <f t="shared" si="1"/>
        <v>147.96</v>
      </c>
      <c r="K48" s="25">
        <f t="shared" si="2"/>
        <v>122.8068</v>
      </c>
      <c r="L48" s="25">
        <f t="shared" si="3"/>
        <v>25.153200000000012</v>
      </c>
      <c r="M48" s="30">
        <f t="shared" si="4"/>
        <v>155.358</v>
      </c>
    </row>
    <row r="49" spans="2:13" x14ac:dyDescent="0.3">
      <c r="B49" s="10" t="s">
        <v>9</v>
      </c>
      <c r="C49" s="10" t="s">
        <v>16</v>
      </c>
      <c r="D49" s="2" t="s">
        <v>35</v>
      </c>
      <c r="E49" s="2" t="s">
        <v>2</v>
      </c>
      <c r="F49" s="19">
        <v>35.99</v>
      </c>
      <c r="G49" s="16">
        <v>5</v>
      </c>
      <c r="H49" s="15" t="s">
        <v>45</v>
      </c>
      <c r="I49" s="6">
        <f t="shared" si="5"/>
        <v>29.871700000000001</v>
      </c>
      <c r="J49" s="25">
        <f t="shared" si="1"/>
        <v>179.95000000000002</v>
      </c>
      <c r="K49" s="25">
        <f t="shared" si="2"/>
        <v>149.35849999999999</v>
      </c>
      <c r="L49" s="25">
        <f t="shared" si="3"/>
        <v>30.591500000000025</v>
      </c>
      <c r="M49" s="30">
        <f t="shared" si="4"/>
        <v>188.94750000000002</v>
      </c>
    </row>
    <row r="50" spans="2:13" x14ac:dyDescent="0.3">
      <c r="B50" s="12" t="s">
        <v>15</v>
      </c>
      <c r="C50" s="12" t="s">
        <v>26</v>
      </c>
      <c r="D50" s="2" t="s">
        <v>34</v>
      </c>
      <c r="E50" s="2" t="s">
        <v>40</v>
      </c>
      <c r="F50" s="19">
        <v>18.989999999999998</v>
      </c>
      <c r="G50" s="16">
        <v>5</v>
      </c>
      <c r="H50" s="18" t="s">
        <v>48</v>
      </c>
      <c r="I50" s="6">
        <f t="shared" si="5"/>
        <v>16.711199999999998</v>
      </c>
      <c r="J50" s="25">
        <f t="shared" si="1"/>
        <v>94.949999999999989</v>
      </c>
      <c r="K50" s="25">
        <f t="shared" si="2"/>
        <v>83.555999999999983</v>
      </c>
      <c r="L50" s="25">
        <f t="shared" si="3"/>
        <v>11.394000000000005</v>
      </c>
      <c r="M50" s="30">
        <f t="shared" si="4"/>
        <v>94.949999999999989</v>
      </c>
    </row>
    <row r="51" spans="2:13" x14ac:dyDescent="0.3">
      <c r="B51" s="12" t="s">
        <v>13</v>
      </c>
      <c r="C51" s="12" t="s">
        <v>25</v>
      </c>
      <c r="D51" s="2" t="s">
        <v>35</v>
      </c>
      <c r="E51" s="13" t="s">
        <v>41</v>
      </c>
      <c r="F51" s="19">
        <v>89.99</v>
      </c>
      <c r="G51" s="16">
        <v>5</v>
      </c>
      <c r="H51" s="18" t="s">
        <v>45</v>
      </c>
      <c r="I51" s="6">
        <f t="shared" si="5"/>
        <v>72.891900000000007</v>
      </c>
      <c r="J51" s="25">
        <f t="shared" si="1"/>
        <v>449.95</v>
      </c>
      <c r="K51" s="25">
        <f t="shared" si="2"/>
        <v>364.45950000000005</v>
      </c>
      <c r="L51" s="25">
        <f t="shared" si="3"/>
        <v>85.49049999999994</v>
      </c>
      <c r="M51" s="30">
        <f t="shared" si="4"/>
        <v>472.44749999999999</v>
      </c>
    </row>
    <row r="52" spans="2:13" x14ac:dyDescent="0.3">
      <c r="B52" s="12" t="s">
        <v>13</v>
      </c>
      <c r="C52" s="12" t="s">
        <v>23</v>
      </c>
      <c r="D52" s="2" t="s">
        <v>35</v>
      </c>
      <c r="E52" s="13" t="s">
        <v>42</v>
      </c>
      <c r="F52" s="19">
        <v>79.95</v>
      </c>
      <c r="G52" s="16">
        <v>2</v>
      </c>
      <c r="H52" s="18" t="s">
        <v>45</v>
      </c>
      <c r="I52" s="6">
        <f t="shared" si="5"/>
        <v>64.759500000000003</v>
      </c>
      <c r="J52" s="25">
        <f t="shared" si="1"/>
        <v>159.9</v>
      </c>
      <c r="K52" s="25">
        <f t="shared" si="2"/>
        <v>129.51900000000001</v>
      </c>
      <c r="L52" s="25">
        <f t="shared" si="3"/>
        <v>30.381</v>
      </c>
      <c r="M52" s="30">
        <f t="shared" si="4"/>
        <v>167.89500000000001</v>
      </c>
    </row>
    <row r="53" spans="2:13" x14ac:dyDescent="0.3">
      <c r="B53" s="12" t="s">
        <v>11</v>
      </c>
      <c r="C53" s="12" t="s">
        <v>21</v>
      </c>
      <c r="D53" s="2" t="s">
        <v>33</v>
      </c>
      <c r="E53" s="13" t="s">
        <v>2</v>
      </c>
      <c r="F53" s="19">
        <v>45.99</v>
      </c>
      <c r="G53" s="16">
        <v>4</v>
      </c>
      <c r="H53" s="18" t="s">
        <v>50</v>
      </c>
      <c r="I53" s="6">
        <f t="shared" si="5"/>
        <v>35.412300000000002</v>
      </c>
      <c r="J53" s="25">
        <f t="shared" si="1"/>
        <v>183.96</v>
      </c>
      <c r="K53" s="25">
        <f t="shared" si="2"/>
        <v>141.64920000000001</v>
      </c>
      <c r="L53" s="25">
        <f t="shared" si="3"/>
        <v>42.3108</v>
      </c>
      <c r="M53" s="30">
        <f t="shared" si="4"/>
        <v>193.15800000000002</v>
      </c>
    </row>
    <row r="54" spans="2:13" x14ac:dyDescent="0.3">
      <c r="B54" s="12" t="s">
        <v>11</v>
      </c>
      <c r="C54" s="12" t="s">
        <v>20</v>
      </c>
      <c r="D54" s="2" t="s">
        <v>33</v>
      </c>
      <c r="E54" s="13" t="s">
        <v>2</v>
      </c>
      <c r="F54" s="19">
        <v>39.99</v>
      </c>
      <c r="G54" s="16">
        <v>3</v>
      </c>
      <c r="H54" s="18" t="s">
        <v>45</v>
      </c>
      <c r="I54" s="6">
        <f t="shared" si="5"/>
        <v>30.792300000000001</v>
      </c>
      <c r="J54" s="25">
        <f t="shared" si="1"/>
        <v>119.97</v>
      </c>
      <c r="K54" s="25">
        <f t="shared" si="2"/>
        <v>92.376900000000006</v>
      </c>
      <c r="L54" s="25">
        <f t="shared" si="3"/>
        <v>27.593099999999993</v>
      </c>
      <c r="M54" s="30">
        <f t="shared" si="4"/>
        <v>125.96850000000001</v>
      </c>
    </row>
    <row r="55" spans="2:13" x14ac:dyDescent="0.3">
      <c r="B55" s="12" t="s">
        <v>14</v>
      </c>
      <c r="C55" s="12" t="s">
        <v>44</v>
      </c>
      <c r="D55" s="2" t="s">
        <v>33</v>
      </c>
      <c r="E55" s="2" t="s">
        <v>1</v>
      </c>
      <c r="F55" s="19">
        <v>42.99</v>
      </c>
      <c r="G55" s="16">
        <v>3</v>
      </c>
      <c r="H55" s="18" t="s">
        <v>49</v>
      </c>
      <c r="I55" s="6">
        <f t="shared" si="5"/>
        <v>37.831200000000003</v>
      </c>
      <c r="J55" s="25">
        <f t="shared" si="1"/>
        <v>128.97</v>
      </c>
      <c r="K55" s="25">
        <f t="shared" si="2"/>
        <v>113.49360000000001</v>
      </c>
      <c r="L55" s="25">
        <f t="shared" si="3"/>
        <v>15.476399999999984</v>
      </c>
      <c r="M55" s="30">
        <f t="shared" si="4"/>
        <v>135.41849999999999</v>
      </c>
    </row>
    <row r="56" spans="2:13" x14ac:dyDescent="0.3">
      <c r="B56" s="12" t="s">
        <v>13</v>
      </c>
      <c r="C56" s="12" t="s">
        <v>37</v>
      </c>
      <c r="D56" s="13" t="s">
        <v>33</v>
      </c>
      <c r="E56" s="13" t="s">
        <v>1</v>
      </c>
      <c r="F56" s="19">
        <v>79.989999999999995</v>
      </c>
      <c r="G56" s="16">
        <v>4</v>
      </c>
      <c r="H56" s="18" t="s">
        <v>45</v>
      </c>
      <c r="I56" s="6">
        <f t="shared" si="5"/>
        <v>64.791899999999998</v>
      </c>
      <c r="J56" s="25">
        <f t="shared" si="1"/>
        <v>319.95999999999998</v>
      </c>
      <c r="K56" s="25">
        <f t="shared" si="2"/>
        <v>259.16759999999999</v>
      </c>
      <c r="L56" s="25">
        <f t="shared" si="3"/>
        <v>60.792399999999986</v>
      </c>
      <c r="M56" s="30">
        <f t="shared" si="4"/>
        <v>335.95799999999997</v>
      </c>
    </row>
    <row r="57" spans="2:13" x14ac:dyDescent="0.3">
      <c r="B57" s="12" t="s">
        <v>13</v>
      </c>
      <c r="C57" s="12" t="s">
        <v>38</v>
      </c>
      <c r="D57" s="13" t="s">
        <v>33</v>
      </c>
      <c r="E57" s="13" t="s">
        <v>2</v>
      </c>
      <c r="F57" s="19">
        <v>75.95</v>
      </c>
      <c r="G57" s="16">
        <v>1</v>
      </c>
      <c r="H57" s="18" t="s">
        <v>47</v>
      </c>
      <c r="I57" s="6">
        <f t="shared" si="5"/>
        <v>61.519500000000008</v>
      </c>
      <c r="J57" s="25">
        <f t="shared" si="1"/>
        <v>75.95</v>
      </c>
      <c r="K57" s="25">
        <f t="shared" si="2"/>
        <v>61.519500000000008</v>
      </c>
      <c r="L57" s="25">
        <f t="shared" si="3"/>
        <v>14.430499999999995</v>
      </c>
      <c r="M57" s="30">
        <f t="shared" si="4"/>
        <v>79.747500000000002</v>
      </c>
    </row>
    <row r="58" spans="2:13" x14ac:dyDescent="0.3">
      <c r="B58" s="12" t="s">
        <v>14</v>
      </c>
      <c r="C58" s="12" t="s">
        <v>44</v>
      </c>
      <c r="D58" s="2" t="s">
        <v>33</v>
      </c>
      <c r="E58" s="13" t="s">
        <v>1</v>
      </c>
      <c r="F58" s="19">
        <v>42.99</v>
      </c>
      <c r="G58" s="16">
        <v>6</v>
      </c>
      <c r="H58" s="18" t="s">
        <v>45</v>
      </c>
      <c r="I58" s="6">
        <f t="shared" si="5"/>
        <v>37.831200000000003</v>
      </c>
      <c r="J58" s="25">
        <f t="shared" si="1"/>
        <v>257.94</v>
      </c>
      <c r="K58" s="25">
        <f t="shared" si="2"/>
        <v>226.98720000000003</v>
      </c>
      <c r="L58" s="25">
        <f t="shared" si="3"/>
        <v>30.952799999999968</v>
      </c>
      <c r="M58" s="30">
        <f t="shared" si="4"/>
        <v>270.83699999999999</v>
      </c>
    </row>
    <row r="59" spans="2:13" x14ac:dyDescent="0.3">
      <c r="B59" s="10" t="s">
        <v>11</v>
      </c>
      <c r="C59" s="10" t="s">
        <v>20</v>
      </c>
      <c r="D59" s="2" t="s">
        <v>33</v>
      </c>
      <c r="E59" s="2" t="s">
        <v>12</v>
      </c>
      <c r="F59" s="19">
        <v>39.99</v>
      </c>
      <c r="G59" s="16">
        <v>5</v>
      </c>
      <c r="H59" s="15" t="s">
        <v>50</v>
      </c>
      <c r="I59" s="6">
        <f t="shared" si="5"/>
        <v>30.792300000000001</v>
      </c>
      <c r="J59" s="25">
        <f t="shared" si="1"/>
        <v>199.95000000000002</v>
      </c>
      <c r="K59" s="25">
        <f t="shared" si="2"/>
        <v>153.9615</v>
      </c>
      <c r="L59" s="25">
        <f t="shared" si="3"/>
        <v>45.988500000000016</v>
      </c>
      <c r="M59" s="30">
        <f t="shared" si="4"/>
        <v>209.94750000000002</v>
      </c>
    </row>
    <row r="60" spans="2:13" x14ac:dyDescent="0.3">
      <c r="B60" s="12" t="s">
        <v>11</v>
      </c>
      <c r="C60" s="12" t="s">
        <v>21</v>
      </c>
      <c r="D60" s="2" t="s">
        <v>33</v>
      </c>
      <c r="E60" s="13" t="s">
        <v>12</v>
      </c>
      <c r="F60" s="19">
        <v>45.99</v>
      </c>
      <c r="G60" s="16">
        <v>6</v>
      </c>
      <c r="H60" s="18" t="s">
        <v>45</v>
      </c>
      <c r="I60" s="6">
        <f t="shared" si="5"/>
        <v>35.412300000000002</v>
      </c>
      <c r="J60" s="25">
        <f t="shared" si="1"/>
        <v>275.94</v>
      </c>
      <c r="K60" s="25">
        <f t="shared" si="2"/>
        <v>212.47380000000001</v>
      </c>
      <c r="L60" s="25">
        <f t="shared" si="3"/>
        <v>63.466199999999986</v>
      </c>
      <c r="M60" s="30">
        <f t="shared" si="4"/>
        <v>289.73700000000002</v>
      </c>
    </row>
    <row r="61" spans="2:13" x14ac:dyDescent="0.3">
      <c r="B61" s="10" t="s">
        <v>15</v>
      </c>
      <c r="C61" s="10" t="s">
        <v>26</v>
      </c>
      <c r="D61" s="2" t="s">
        <v>34</v>
      </c>
      <c r="E61" s="2" t="s">
        <v>40</v>
      </c>
      <c r="F61" s="19">
        <v>18.989999999999998</v>
      </c>
      <c r="G61" s="16">
        <v>2</v>
      </c>
      <c r="H61" s="15" t="s">
        <v>47</v>
      </c>
      <c r="I61" s="6">
        <f t="shared" si="5"/>
        <v>16.711199999999998</v>
      </c>
      <c r="J61" s="25">
        <f t="shared" si="1"/>
        <v>37.979999999999997</v>
      </c>
      <c r="K61" s="25">
        <f t="shared" si="2"/>
        <v>33.422399999999996</v>
      </c>
      <c r="L61" s="25">
        <f t="shared" si="3"/>
        <v>4.5576000000000008</v>
      </c>
      <c r="M61" s="30">
        <f t="shared" si="4"/>
        <v>37.979999999999997</v>
      </c>
    </row>
    <row r="62" spans="2:13" x14ac:dyDescent="0.3">
      <c r="B62" s="12" t="s">
        <v>13</v>
      </c>
      <c r="C62" s="12" t="s">
        <v>37</v>
      </c>
      <c r="D62" s="13" t="s">
        <v>33</v>
      </c>
      <c r="E62" s="13" t="s">
        <v>1</v>
      </c>
      <c r="F62" s="19">
        <v>79.989999999999995</v>
      </c>
      <c r="G62" s="16">
        <v>3</v>
      </c>
      <c r="H62" s="18" t="s">
        <v>50</v>
      </c>
      <c r="I62" s="6">
        <f t="shared" si="5"/>
        <v>64.791899999999998</v>
      </c>
      <c r="J62" s="25">
        <f t="shared" si="1"/>
        <v>239.96999999999997</v>
      </c>
      <c r="K62" s="25">
        <f t="shared" si="2"/>
        <v>194.37569999999999</v>
      </c>
      <c r="L62" s="25">
        <f t="shared" si="3"/>
        <v>45.594299999999976</v>
      </c>
      <c r="M62" s="30">
        <f t="shared" si="4"/>
        <v>251.96849999999998</v>
      </c>
    </row>
    <row r="63" spans="2:13" x14ac:dyDescent="0.3">
      <c r="B63" s="10" t="s">
        <v>9</v>
      </c>
      <c r="C63" s="10" t="s">
        <v>16</v>
      </c>
      <c r="D63" s="2" t="s">
        <v>35</v>
      </c>
      <c r="E63" s="2" t="s">
        <v>41</v>
      </c>
      <c r="F63" s="19">
        <v>35.99</v>
      </c>
      <c r="G63" s="16">
        <v>1</v>
      </c>
      <c r="H63" s="15" t="s">
        <v>46</v>
      </c>
      <c r="I63" s="6">
        <f t="shared" si="5"/>
        <v>29.871700000000001</v>
      </c>
      <c r="J63" s="25">
        <f t="shared" si="1"/>
        <v>35.99</v>
      </c>
      <c r="K63" s="25">
        <f t="shared" si="2"/>
        <v>29.871700000000001</v>
      </c>
      <c r="L63" s="25">
        <f t="shared" si="3"/>
        <v>6.1183000000000014</v>
      </c>
      <c r="M63" s="30">
        <f t="shared" si="4"/>
        <v>37.789500000000004</v>
      </c>
    </row>
    <row r="64" spans="2:13" x14ac:dyDescent="0.3">
      <c r="B64" s="10" t="s">
        <v>15</v>
      </c>
      <c r="C64" s="10" t="s">
        <v>26</v>
      </c>
      <c r="D64" s="2" t="s">
        <v>34</v>
      </c>
      <c r="E64" s="2" t="s">
        <v>40</v>
      </c>
      <c r="F64" s="19">
        <v>18.989999999999998</v>
      </c>
      <c r="G64" s="16">
        <v>2</v>
      </c>
      <c r="H64" s="15" t="s">
        <v>46</v>
      </c>
      <c r="I64" s="6">
        <f t="shared" si="5"/>
        <v>16.711199999999998</v>
      </c>
      <c r="J64" s="25">
        <f t="shared" si="1"/>
        <v>37.979999999999997</v>
      </c>
      <c r="K64" s="25">
        <f t="shared" si="2"/>
        <v>33.422399999999996</v>
      </c>
      <c r="L64" s="25">
        <f t="shared" si="3"/>
        <v>4.5576000000000008</v>
      </c>
      <c r="M64" s="30">
        <f t="shared" si="4"/>
        <v>37.979999999999997</v>
      </c>
    </row>
    <row r="65" spans="2:13" x14ac:dyDescent="0.3">
      <c r="B65" s="12" t="s">
        <v>13</v>
      </c>
      <c r="C65" s="12" t="s">
        <v>23</v>
      </c>
      <c r="D65" s="2" t="s">
        <v>35</v>
      </c>
      <c r="E65" s="13" t="s">
        <v>2</v>
      </c>
      <c r="F65" s="19">
        <v>79.95</v>
      </c>
      <c r="G65" s="16">
        <v>4</v>
      </c>
      <c r="H65" s="18" t="s">
        <v>50</v>
      </c>
      <c r="I65" s="6">
        <f t="shared" si="5"/>
        <v>64.759500000000003</v>
      </c>
      <c r="J65" s="25">
        <f t="shared" si="1"/>
        <v>319.8</v>
      </c>
      <c r="K65" s="25">
        <f t="shared" si="2"/>
        <v>259.03800000000001</v>
      </c>
      <c r="L65" s="25">
        <f t="shared" si="3"/>
        <v>60.762</v>
      </c>
      <c r="M65" s="30">
        <f t="shared" si="4"/>
        <v>335.79</v>
      </c>
    </row>
    <row r="66" spans="2:13" x14ac:dyDescent="0.3">
      <c r="B66" s="12" t="s">
        <v>14</v>
      </c>
      <c r="C66" s="10" t="s">
        <v>32</v>
      </c>
      <c r="D66" s="2" t="s">
        <v>33</v>
      </c>
      <c r="E66" s="13" t="s">
        <v>1</v>
      </c>
      <c r="F66" s="19">
        <v>59.99</v>
      </c>
      <c r="G66" s="16">
        <v>7</v>
      </c>
      <c r="H66" s="18" t="s">
        <v>45</v>
      </c>
      <c r="I66" s="6">
        <f t="shared" si="5"/>
        <v>52.791200000000003</v>
      </c>
      <c r="J66" s="25">
        <f t="shared" si="1"/>
        <v>419.93</v>
      </c>
      <c r="K66" s="25">
        <f t="shared" si="2"/>
        <v>369.53840000000002</v>
      </c>
      <c r="L66" s="25">
        <f t="shared" si="3"/>
        <v>50.391599999999983</v>
      </c>
      <c r="M66" s="30">
        <f t="shared" si="4"/>
        <v>440.92650000000003</v>
      </c>
    </row>
    <row r="67" spans="2:13" x14ac:dyDescent="0.3">
      <c r="B67" s="12" t="s">
        <v>13</v>
      </c>
      <c r="C67" s="12" t="s">
        <v>25</v>
      </c>
      <c r="D67" s="2" t="s">
        <v>35</v>
      </c>
      <c r="E67" s="13" t="s">
        <v>2</v>
      </c>
      <c r="F67" s="19">
        <v>89.99</v>
      </c>
      <c r="G67" s="16">
        <v>4</v>
      </c>
      <c r="H67" s="18" t="s">
        <v>50</v>
      </c>
      <c r="I67" s="6">
        <f t="shared" si="5"/>
        <v>72.891900000000007</v>
      </c>
      <c r="J67" s="25">
        <f t="shared" si="1"/>
        <v>359.96</v>
      </c>
      <c r="K67" s="25">
        <f t="shared" si="2"/>
        <v>291.56760000000003</v>
      </c>
      <c r="L67" s="25">
        <f t="shared" si="3"/>
        <v>68.392399999999952</v>
      </c>
      <c r="M67" s="30">
        <f t="shared" si="4"/>
        <v>377.95799999999997</v>
      </c>
    </row>
    <row r="68" spans="2:13" x14ac:dyDescent="0.3">
      <c r="B68" s="12" t="s">
        <v>11</v>
      </c>
      <c r="C68" s="12" t="s">
        <v>22</v>
      </c>
      <c r="D68" s="13" t="s">
        <v>33</v>
      </c>
      <c r="E68" s="13" t="s">
        <v>1</v>
      </c>
      <c r="F68" s="19">
        <v>24.99</v>
      </c>
      <c r="G68" s="16">
        <v>9</v>
      </c>
      <c r="H68" s="18" t="s">
        <v>48</v>
      </c>
      <c r="I68" s="6">
        <f t="shared" ref="I68:I100" si="6">VLOOKUP(B68,$F$110:$G$116,2,FALSE)*F68</f>
        <v>19.2423</v>
      </c>
      <c r="J68" s="25">
        <f t="shared" si="1"/>
        <v>224.91</v>
      </c>
      <c r="K68" s="25">
        <f t="shared" si="2"/>
        <v>173.1807</v>
      </c>
      <c r="L68" s="25">
        <f t="shared" si="3"/>
        <v>51.729299999999995</v>
      </c>
      <c r="M68" s="30">
        <f t="shared" si="4"/>
        <v>236.15550000000002</v>
      </c>
    </row>
    <row r="69" spans="2:13" x14ac:dyDescent="0.3">
      <c r="B69" s="12" t="s">
        <v>9</v>
      </c>
      <c r="C69" s="12" t="s">
        <v>17</v>
      </c>
      <c r="D69" s="2" t="s">
        <v>35</v>
      </c>
      <c r="E69" s="13" t="s">
        <v>2</v>
      </c>
      <c r="F69" s="19">
        <v>39.99</v>
      </c>
      <c r="G69" s="16">
        <v>1</v>
      </c>
      <c r="H69" s="18" t="s">
        <v>46</v>
      </c>
      <c r="I69" s="6">
        <f t="shared" si="6"/>
        <v>33.191699999999997</v>
      </c>
      <c r="J69" s="25">
        <f t="shared" ref="J69:J100" si="7">(F69*G69)</f>
        <v>39.99</v>
      </c>
      <c r="K69" s="25">
        <f t="shared" ref="K69:K100" si="8">(I69*G69)</f>
        <v>33.191699999999997</v>
      </c>
      <c r="L69" s="25">
        <f t="shared" ref="L69:L100" si="9">(J69-K69)</f>
        <v>6.7983000000000047</v>
      </c>
      <c r="M69" s="30">
        <f t="shared" ref="M69:M100" si="10">IF(B69="Hat",J69*100%,J69*105%)</f>
        <v>41.989500000000007</v>
      </c>
    </row>
    <row r="70" spans="2:13" x14ac:dyDescent="0.3">
      <c r="B70" s="10" t="s">
        <v>9</v>
      </c>
      <c r="C70" s="10" t="s">
        <v>39</v>
      </c>
      <c r="D70" s="2" t="s">
        <v>33</v>
      </c>
      <c r="E70" s="2" t="s">
        <v>2</v>
      </c>
      <c r="F70" s="19">
        <v>29.99</v>
      </c>
      <c r="G70" s="16">
        <v>2</v>
      </c>
      <c r="H70" s="15" t="s">
        <v>49</v>
      </c>
      <c r="I70" s="6">
        <f t="shared" si="6"/>
        <v>24.891699999999997</v>
      </c>
      <c r="J70" s="25">
        <f t="shared" si="7"/>
        <v>59.98</v>
      </c>
      <c r="K70" s="25">
        <f t="shared" si="8"/>
        <v>49.783399999999993</v>
      </c>
      <c r="L70" s="25">
        <f t="shared" si="9"/>
        <v>10.196600000000004</v>
      </c>
      <c r="M70" s="30">
        <f t="shared" si="10"/>
        <v>62.978999999999999</v>
      </c>
    </row>
    <row r="71" spans="2:13" x14ac:dyDescent="0.3">
      <c r="B71" s="10" t="s">
        <v>9</v>
      </c>
      <c r="C71" s="10" t="s">
        <v>18</v>
      </c>
      <c r="D71" s="2" t="s">
        <v>33</v>
      </c>
      <c r="E71" s="2" t="s">
        <v>1</v>
      </c>
      <c r="F71" s="19">
        <v>36.99</v>
      </c>
      <c r="G71" s="16">
        <v>5</v>
      </c>
      <c r="H71" s="18" t="s">
        <v>50</v>
      </c>
      <c r="I71" s="6">
        <f t="shared" si="6"/>
        <v>30.701699999999999</v>
      </c>
      <c r="J71" s="25">
        <f t="shared" si="7"/>
        <v>184.95000000000002</v>
      </c>
      <c r="K71" s="25">
        <f t="shared" si="8"/>
        <v>153.5085</v>
      </c>
      <c r="L71" s="25">
        <f t="shared" si="9"/>
        <v>31.441500000000019</v>
      </c>
      <c r="M71" s="30">
        <f t="shared" si="10"/>
        <v>194.19750000000002</v>
      </c>
    </row>
    <row r="72" spans="2:13" x14ac:dyDescent="0.3">
      <c r="B72" s="12" t="s">
        <v>13</v>
      </c>
      <c r="C72" s="12" t="s">
        <v>36</v>
      </c>
      <c r="D72" s="13" t="s">
        <v>33</v>
      </c>
      <c r="E72" s="13" t="s">
        <v>12</v>
      </c>
      <c r="F72" s="19">
        <v>69.989999999999995</v>
      </c>
      <c r="G72" s="16">
        <v>2</v>
      </c>
      <c r="H72" s="18" t="s">
        <v>47</v>
      </c>
      <c r="I72" s="6">
        <f t="shared" si="6"/>
        <v>56.691899999999997</v>
      </c>
      <c r="J72" s="25">
        <f t="shared" si="7"/>
        <v>139.97999999999999</v>
      </c>
      <c r="K72" s="25">
        <f t="shared" si="8"/>
        <v>113.38379999999999</v>
      </c>
      <c r="L72" s="25">
        <f t="shared" si="9"/>
        <v>26.596199999999996</v>
      </c>
      <c r="M72" s="30">
        <f t="shared" si="10"/>
        <v>146.97899999999998</v>
      </c>
    </row>
    <row r="73" spans="2:13" x14ac:dyDescent="0.3">
      <c r="B73" s="12" t="s">
        <v>14</v>
      </c>
      <c r="C73" s="10" t="s">
        <v>32</v>
      </c>
      <c r="D73" s="2" t="s">
        <v>33</v>
      </c>
      <c r="E73" s="2" t="s">
        <v>12</v>
      </c>
      <c r="F73" s="19">
        <v>59.99</v>
      </c>
      <c r="G73" s="16">
        <v>5</v>
      </c>
      <c r="H73" s="15" t="s">
        <v>50</v>
      </c>
      <c r="I73" s="6">
        <f t="shared" si="6"/>
        <v>52.791200000000003</v>
      </c>
      <c r="J73" s="25">
        <f t="shared" si="7"/>
        <v>299.95</v>
      </c>
      <c r="K73" s="25">
        <f t="shared" si="8"/>
        <v>263.95600000000002</v>
      </c>
      <c r="L73" s="25">
        <f t="shared" si="9"/>
        <v>35.993999999999971</v>
      </c>
      <c r="M73" s="30">
        <f t="shared" si="10"/>
        <v>314.94749999999999</v>
      </c>
    </row>
    <row r="74" spans="2:13" x14ac:dyDescent="0.3">
      <c r="B74" s="12" t="s">
        <v>10</v>
      </c>
      <c r="C74" s="12" t="s">
        <v>19</v>
      </c>
      <c r="D74" s="2" t="s">
        <v>35</v>
      </c>
      <c r="E74" s="13" t="s">
        <v>2</v>
      </c>
      <c r="F74" s="19">
        <v>11.99</v>
      </c>
      <c r="G74" s="16">
        <v>2</v>
      </c>
      <c r="H74" s="18" t="s">
        <v>45</v>
      </c>
      <c r="I74" s="6">
        <f t="shared" si="6"/>
        <v>10.5512</v>
      </c>
      <c r="J74" s="25">
        <f t="shared" si="7"/>
        <v>23.98</v>
      </c>
      <c r="K74" s="25">
        <f t="shared" si="8"/>
        <v>21.102399999999999</v>
      </c>
      <c r="L74" s="25">
        <f t="shared" si="9"/>
        <v>2.877600000000001</v>
      </c>
      <c r="M74" s="30">
        <f t="shared" si="10"/>
        <v>25.179000000000002</v>
      </c>
    </row>
    <row r="75" spans="2:13" x14ac:dyDescent="0.3">
      <c r="B75" s="12" t="s">
        <v>28</v>
      </c>
      <c r="C75" s="12" t="s">
        <v>29</v>
      </c>
      <c r="D75" s="2" t="s">
        <v>33</v>
      </c>
      <c r="E75" s="13" t="s">
        <v>2</v>
      </c>
      <c r="F75" s="19">
        <v>19.989999999999998</v>
      </c>
      <c r="G75" s="16">
        <v>3</v>
      </c>
      <c r="H75" s="18" t="s">
        <v>50</v>
      </c>
      <c r="I75" s="6">
        <f t="shared" si="6"/>
        <v>17.591199999999997</v>
      </c>
      <c r="J75" s="25">
        <f t="shared" si="7"/>
        <v>59.97</v>
      </c>
      <c r="K75" s="25">
        <f t="shared" si="8"/>
        <v>52.773599999999988</v>
      </c>
      <c r="L75" s="25">
        <f t="shared" si="9"/>
        <v>7.1964000000000112</v>
      </c>
      <c r="M75" s="30">
        <f t="shared" si="10"/>
        <v>62.968499999999999</v>
      </c>
    </row>
    <row r="76" spans="2:13" x14ac:dyDescent="0.3">
      <c r="B76" s="10" t="s">
        <v>11</v>
      </c>
      <c r="C76" s="11" t="s">
        <v>21</v>
      </c>
      <c r="D76" s="2" t="s">
        <v>33</v>
      </c>
      <c r="E76" s="2" t="s">
        <v>12</v>
      </c>
      <c r="F76" s="19">
        <v>45.99</v>
      </c>
      <c r="G76" s="16">
        <v>2</v>
      </c>
      <c r="H76" s="15" t="s">
        <v>49</v>
      </c>
      <c r="I76" s="6">
        <f t="shared" si="6"/>
        <v>35.412300000000002</v>
      </c>
      <c r="J76" s="25">
        <f t="shared" si="7"/>
        <v>91.98</v>
      </c>
      <c r="K76" s="25">
        <f t="shared" si="8"/>
        <v>70.824600000000004</v>
      </c>
      <c r="L76" s="25">
        <f t="shared" si="9"/>
        <v>21.1554</v>
      </c>
      <c r="M76" s="30">
        <f t="shared" si="10"/>
        <v>96.579000000000008</v>
      </c>
    </row>
    <row r="77" spans="2:13" x14ac:dyDescent="0.3">
      <c r="B77" s="10" t="s">
        <v>9</v>
      </c>
      <c r="C77" s="10" t="s">
        <v>39</v>
      </c>
      <c r="D77" s="2" t="s">
        <v>33</v>
      </c>
      <c r="E77" s="2" t="s">
        <v>2</v>
      </c>
      <c r="F77" s="19">
        <v>29.99</v>
      </c>
      <c r="G77" s="16">
        <v>6</v>
      </c>
      <c r="H77" s="15" t="s">
        <v>50</v>
      </c>
      <c r="I77" s="6">
        <f t="shared" si="6"/>
        <v>24.891699999999997</v>
      </c>
      <c r="J77" s="25">
        <f t="shared" si="7"/>
        <v>179.94</v>
      </c>
      <c r="K77" s="25">
        <f t="shared" si="8"/>
        <v>149.35019999999997</v>
      </c>
      <c r="L77" s="25">
        <f t="shared" si="9"/>
        <v>30.589800000000025</v>
      </c>
      <c r="M77" s="30">
        <f t="shared" si="10"/>
        <v>188.93700000000001</v>
      </c>
    </row>
    <row r="78" spans="2:13" x14ac:dyDescent="0.3">
      <c r="B78" s="10" t="s">
        <v>9</v>
      </c>
      <c r="C78" s="10" t="s">
        <v>17</v>
      </c>
      <c r="D78" s="2" t="s">
        <v>35</v>
      </c>
      <c r="E78" s="2" t="s">
        <v>1</v>
      </c>
      <c r="F78" s="19">
        <v>39.99</v>
      </c>
      <c r="G78" s="16">
        <v>3</v>
      </c>
      <c r="H78" s="18" t="s">
        <v>50</v>
      </c>
      <c r="I78" s="6">
        <f t="shared" si="6"/>
        <v>33.191699999999997</v>
      </c>
      <c r="J78" s="25">
        <f t="shared" si="7"/>
        <v>119.97</v>
      </c>
      <c r="K78" s="25">
        <f t="shared" si="8"/>
        <v>99.575099999999992</v>
      </c>
      <c r="L78" s="25">
        <f t="shared" si="9"/>
        <v>20.394900000000007</v>
      </c>
      <c r="M78" s="30">
        <f t="shared" si="10"/>
        <v>125.96850000000001</v>
      </c>
    </row>
    <row r="79" spans="2:13" x14ac:dyDescent="0.3">
      <c r="B79" s="12" t="s">
        <v>11</v>
      </c>
      <c r="C79" s="12" t="s">
        <v>21</v>
      </c>
      <c r="D79" s="2" t="s">
        <v>33</v>
      </c>
      <c r="E79" s="13" t="s">
        <v>1</v>
      </c>
      <c r="F79" s="19">
        <v>45.99</v>
      </c>
      <c r="G79" s="16">
        <v>5</v>
      </c>
      <c r="H79" s="18" t="s">
        <v>50</v>
      </c>
      <c r="I79" s="6">
        <f t="shared" si="6"/>
        <v>35.412300000000002</v>
      </c>
      <c r="J79" s="25">
        <f t="shared" si="7"/>
        <v>229.95000000000002</v>
      </c>
      <c r="K79" s="25">
        <f t="shared" si="8"/>
        <v>177.06150000000002</v>
      </c>
      <c r="L79" s="25">
        <f t="shared" si="9"/>
        <v>52.888499999999993</v>
      </c>
      <c r="M79" s="30">
        <f t="shared" si="10"/>
        <v>241.44750000000002</v>
      </c>
    </row>
    <row r="80" spans="2:13" x14ac:dyDescent="0.3">
      <c r="B80" s="12" t="s">
        <v>14</v>
      </c>
      <c r="C80" s="12" t="s">
        <v>44</v>
      </c>
      <c r="D80" s="2" t="s">
        <v>33</v>
      </c>
      <c r="E80" s="13" t="s">
        <v>1</v>
      </c>
      <c r="F80" s="19">
        <v>42.99</v>
      </c>
      <c r="G80" s="16">
        <v>5</v>
      </c>
      <c r="H80" s="18" t="s">
        <v>48</v>
      </c>
      <c r="I80" s="6">
        <f t="shared" si="6"/>
        <v>37.831200000000003</v>
      </c>
      <c r="J80" s="25">
        <f t="shared" si="7"/>
        <v>214.95000000000002</v>
      </c>
      <c r="K80" s="25">
        <f t="shared" si="8"/>
        <v>189.15600000000001</v>
      </c>
      <c r="L80" s="25">
        <f t="shared" si="9"/>
        <v>25.794000000000011</v>
      </c>
      <c r="M80" s="30">
        <f t="shared" si="10"/>
        <v>225.69750000000002</v>
      </c>
    </row>
    <row r="81" spans="2:13" x14ac:dyDescent="0.3">
      <c r="B81" s="12" t="s">
        <v>11</v>
      </c>
      <c r="C81" s="12" t="s">
        <v>22</v>
      </c>
      <c r="D81" s="13" t="s">
        <v>33</v>
      </c>
      <c r="E81" s="13" t="s">
        <v>2</v>
      </c>
      <c r="F81" s="19">
        <v>24.99</v>
      </c>
      <c r="G81" s="16">
        <v>3</v>
      </c>
      <c r="H81" s="18" t="s">
        <v>46</v>
      </c>
      <c r="I81" s="6">
        <f t="shared" si="6"/>
        <v>19.2423</v>
      </c>
      <c r="J81" s="25">
        <f t="shared" si="7"/>
        <v>74.97</v>
      </c>
      <c r="K81" s="25">
        <f t="shared" si="8"/>
        <v>57.726900000000001</v>
      </c>
      <c r="L81" s="25">
        <f t="shared" si="9"/>
        <v>17.243099999999998</v>
      </c>
      <c r="M81" s="30">
        <f t="shared" si="10"/>
        <v>78.718500000000006</v>
      </c>
    </row>
    <row r="82" spans="2:13" x14ac:dyDescent="0.3">
      <c r="B82" s="10" t="s">
        <v>13</v>
      </c>
      <c r="C82" s="10" t="s">
        <v>23</v>
      </c>
      <c r="D82" s="2" t="s">
        <v>35</v>
      </c>
      <c r="E82" s="2" t="s">
        <v>12</v>
      </c>
      <c r="F82" s="19">
        <v>79.95</v>
      </c>
      <c r="G82" s="16">
        <v>3</v>
      </c>
      <c r="H82" s="18" t="s">
        <v>50</v>
      </c>
      <c r="I82" s="6">
        <f t="shared" si="6"/>
        <v>64.759500000000003</v>
      </c>
      <c r="J82" s="25">
        <f t="shared" si="7"/>
        <v>239.85000000000002</v>
      </c>
      <c r="K82" s="25">
        <f t="shared" si="8"/>
        <v>194.27850000000001</v>
      </c>
      <c r="L82" s="25">
        <f t="shared" si="9"/>
        <v>45.571500000000015</v>
      </c>
      <c r="M82" s="30">
        <f t="shared" si="10"/>
        <v>251.84250000000003</v>
      </c>
    </row>
    <row r="83" spans="2:13" x14ac:dyDescent="0.3">
      <c r="B83" s="10" t="s">
        <v>13</v>
      </c>
      <c r="C83" s="10" t="s">
        <v>23</v>
      </c>
      <c r="D83" s="2" t="s">
        <v>35</v>
      </c>
      <c r="E83" s="2" t="s">
        <v>41</v>
      </c>
      <c r="F83" s="19">
        <v>79.95</v>
      </c>
      <c r="G83" s="16">
        <v>3</v>
      </c>
      <c r="H83" s="15" t="s">
        <v>45</v>
      </c>
      <c r="I83" s="6">
        <f t="shared" si="6"/>
        <v>64.759500000000003</v>
      </c>
      <c r="J83" s="25">
        <f t="shared" si="7"/>
        <v>239.85000000000002</v>
      </c>
      <c r="K83" s="25">
        <f t="shared" si="8"/>
        <v>194.27850000000001</v>
      </c>
      <c r="L83" s="25">
        <f t="shared" si="9"/>
        <v>45.571500000000015</v>
      </c>
      <c r="M83" s="30">
        <f t="shared" si="10"/>
        <v>251.84250000000003</v>
      </c>
    </row>
    <row r="84" spans="2:13" x14ac:dyDescent="0.3">
      <c r="B84" s="10" t="s">
        <v>11</v>
      </c>
      <c r="C84" s="10" t="s">
        <v>22</v>
      </c>
      <c r="D84" s="13" t="s">
        <v>33</v>
      </c>
      <c r="E84" s="2" t="s">
        <v>1</v>
      </c>
      <c r="F84" s="19">
        <v>24.99</v>
      </c>
      <c r="G84" s="16">
        <v>3</v>
      </c>
      <c r="H84" s="15" t="s">
        <v>46</v>
      </c>
      <c r="I84" s="6">
        <f t="shared" si="6"/>
        <v>19.2423</v>
      </c>
      <c r="J84" s="25">
        <f t="shared" si="7"/>
        <v>74.97</v>
      </c>
      <c r="K84" s="25">
        <f t="shared" si="8"/>
        <v>57.726900000000001</v>
      </c>
      <c r="L84" s="25">
        <f t="shared" si="9"/>
        <v>17.243099999999998</v>
      </c>
      <c r="M84" s="30">
        <f t="shared" si="10"/>
        <v>78.718500000000006</v>
      </c>
    </row>
    <row r="85" spans="2:13" x14ac:dyDescent="0.3">
      <c r="B85" s="10" t="s">
        <v>10</v>
      </c>
      <c r="C85" s="10" t="s">
        <v>19</v>
      </c>
      <c r="D85" s="2" t="s">
        <v>35</v>
      </c>
      <c r="E85" s="2" t="s">
        <v>2</v>
      </c>
      <c r="F85" s="19">
        <v>11.99</v>
      </c>
      <c r="G85" s="16">
        <v>3</v>
      </c>
      <c r="H85" s="18" t="s">
        <v>50</v>
      </c>
      <c r="I85" s="6">
        <f t="shared" si="6"/>
        <v>10.5512</v>
      </c>
      <c r="J85" s="25">
        <f t="shared" si="7"/>
        <v>35.97</v>
      </c>
      <c r="K85" s="25">
        <f t="shared" si="8"/>
        <v>31.653599999999997</v>
      </c>
      <c r="L85" s="25">
        <f t="shared" si="9"/>
        <v>4.3164000000000016</v>
      </c>
      <c r="M85" s="30">
        <f t="shared" si="10"/>
        <v>37.768500000000003</v>
      </c>
    </row>
    <row r="86" spans="2:13" x14ac:dyDescent="0.3">
      <c r="B86" s="10" t="s">
        <v>9</v>
      </c>
      <c r="C86" s="10" t="s">
        <v>17</v>
      </c>
      <c r="D86" s="2" t="s">
        <v>35</v>
      </c>
      <c r="E86" s="2" t="s">
        <v>41</v>
      </c>
      <c r="F86" s="19">
        <v>39.99</v>
      </c>
      <c r="G86" s="16">
        <v>3</v>
      </c>
      <c r="H86" s="15" t="s">
        <v>50</v>
      </c>
      <c r="I86" s="6">
        <f t="shared" si="6"/>
        <v>33.191699999999997</v>
      </c>
      <c r="J86" s="25">
        <f t="shared" si="7"/>
        <v>119.97</v>
      </c>
      <c r="K86" s="25">
        <f t="shared" si="8"/>
        <v>99.575099999999992</v>
      </c>
      <c r="L86" s="25">
        <f t="shared" si="9"/>
        <v>20.394900000000007</v>
      </c>
      <c r="M86" s="30">
        <f t="shared" si="10"/>
        <v>125.96850000000001</v>
      </c>
    </row>
    <row r="87" spans="2:13" x14ac:dyDescent="0.3">
      <c r="B87" s="12" t="s">
        <v>14</v>
      </c>
      <c r="C87" s="12" t="s">
        <v>31</v>
      </c>
      <c r="D87" s="13" t="s">
        <v>35</v>
      </c>
      <c r="E87" s="13" t="s">
        <v>1</v>
      </c>
      <c r="F87" s="19">
        <v>59.99</v>
      </c>
      <c r="G87" s="16">
        <v>8</v>
      </c>
      <c r="H87" s="18" t="s">
        <v>45</v>
      </c>
      <c r="I87" s="6">
        <f t="shared" si="6"/>
        <v>52.791200000000003</v>
      </c>
      <c r="J87" s="25">
        <f t="shared" si="7"/>
        <v>479.92</v>
      </c>
      <c r="K87" s="25">
        <f t="shared" si="8"/>
        <v>422.32960000000003</v>
      </c>
      <c r="L87" s="25">
        <f t="shared" si="9"/>
        <v>57.590399999999988</v>
      </c>
      <c r="M87" s="30">
        <f t="shared" si="10"/>
        <v>503.91600000000005</v>
      </c>
    </row>
    <row r="88" spans="2:13" x14ac:dyDescent="0.3">
      <c r="B88" s="10" t="s">
        <v>9</v>
      </c>
      <c r="C88" s="10" t="s">
        <v>18</v>
      </c>
      <c r="D88" s="2" t="s">
        <v>33</v>
      </c>
      <c r="E88" s="2" t="s">
        <v>12</v>
      </c>
      <c r="F88" s="19">
        <v>36.99</v>
      </c>
      <c r="G88" s="16">
        <v>3</v>
      </c>
      <c r="H88" s="18" t="s">
        <v>50</v>
      </c>
      <c r="I88" s="6">
        <f t="shared" si="6"/>
        <v>30.701699999999999</v>
      </c>
      <c r="J88" s="25">
        <f t="shared" si="7"/>
        <v>110.97</v>
      </c>
      <c r="K88" s="25">
        <f t="shared" si="8"/>
        <v>92.105099999999993</v>
      </c>
      <c r="L88" s="25">
        <f t="shared" si="9"/>
        <v>18.864900000000006</v>
      </c>
      <c r="M88" s="30">
        <f t="shared" si="10"/>
        <v>116.5185</v>
      </c>
    </row>
    <row r="89" spans="2:13" x14ac:dyDescent="0.3">
      <c r="B89" s="12" t="s">
        <v>13</v>
      </c>
      <c r="C89" s="12" t="s">
        <v>36</v>
      </c>
      <c r="D89" s="13" t="s">
        <v>33</v>
      </c>
      <c r="E89" s="13" t="s">
        <v>1</v>
      </c>
      <c r="F89" s="19">
        <v>69.989999999999995</v>
      </c>
      <c r="G89" s="16">
        <v>3</v>
      </c>
      <c r="H89" s="18" t="s">
        <v>48</v>
      </c>
      <c r="I89" s="6">
        <f t="shared" si="6"/>
        <v>56.691899999999997</v>
      </c>
      <c r="J89" s="25">
        <f t="shared" si="7"/>
        <v>209.96999999999997</v>
      </c>
      <c r="K89" s="25">
        <f t="shared" si="8"/>
        <v>170.07569999999998</v>
      </c>
      <c r="L89" s="25">
        <f t="shared" si="9"/>
        <v>39.894299999999987</v>
      </c>
      <c r="M89" s="30">
        <f t="shared" si="10"/>
        <v>220.46849999999998</v>
      </c>
    </row>
    <row r="90" spans="2:13" x14ac:dyDescent="0.3">
      <c r="B90" s="12" t="s">
        <v>11</v>
      </c>
      <c r="C90" s="12" t="s">
        <v>21</v>
      </c>
      <c r="D90" s="2" t="s">
        <v>33</v>
      </c>
      <c r="E90" s="13" t="s">
        <v>1</v>
      </c>
      <c r="F90" s="19">
        <v>45.99</v>
      </c>
      <c r="G90" s="16">
        <v>1</v>
      </c>
      <c r="H90" s="18" t="s">
        <v>47</v>
      </c>
      <c r="I90" s="6">
        <f t="shared" si="6"/>
        <v>35.412300000000002</v>
      </c>
      <c r="J90" s="25">
        <f t="shared" si="7"/>
        <v>45.99</v>
      </c>
      <c r="K90" s="25">
        <f t="shared" si="8"/>
        <v>35.412300000000002</v>
      </c>
      <c r="L90" s="25">
        <f t="shared" si="9"/>
        <v>10.5777</v>
      </c>
      <c r="M90" s="30">
        <f t="shared" si="10"/>
        <v>48.289500000000004</v>
      </c>
    </row>
    <row r="91" spans="2:13" x14ac:dyDescent="0.3">
      <c r="B91" s="10" t="s">
        <v>9</v>
      </c>
      <c r="C91" s="10" t="s">
        <v>16</v>
      </c>
      <c r="D91" s="2" t="s">
        <v>35</v>
      </c>
      <c r="E91" s="2" t="s">
        <v>2</v>
      </c>
      <c r="F91" s="19">
        <v>35.99</v>
      </c>
      <c r="G91" s="16">
        <v>3</v>
      </c>
      <c r="H91" s="15" t="s">
        <v>50</v>
      </c>
      <c r="I91" s="6">
        <f t="shared" si="6"/>
        <v>29.871700000000001</v>
      </c>
      <c r="J91" s="25">
        <f t="shared" si="7"/>
        <v>107.97</v>
      </c>
      <c r="K91" s="25">
        <f t="shared" si="8"/>
        <v>89.615099999999998</v>
      </c>
      <c r="L91" s="25">
        <f t="shared" si="9"/>
        <v>18.354900000000001</v>
      </c>
      <c r="M91" s="30">
        <f t="shared" si="10"/>
        <v>113.3685</v>
      </c>
    </row>
    <row r="92" spans="2:13" x14ac:dyDescent="0.3">
      <c r="B92" s="12" t="s">
        <v>11</v>
      </c>
      <c r="C92" s="12" t="s">
        <v>21</v>
      </c>
      <c r="D92" s="2" t="s">
        <v>33</v>
      </c>
      <c r="E92" s="13" t="s">
        <v>12</v>
      </c>
      <c r="F92" s="19">
        <v>45.99</v>
      </c>
      <c r="G92" s="16">
        <v>1</v>
      </c>
      <c r="H92" s="18" t="s">
        <v>46</v>
      </c>
      <c r="I92" s="6">
        <f t="shared" si="6"/>
        <v>35.412300000000002</v>
      </c>
      <c r="J92" s="25">
        <f t="shared" si="7"/>
        <v>45.99</v>
      </c>
      <c r="K92" s="25">
        <f t="shared" si="8"/>
        <v>35.412300000000002</v>
      </c>
      <c r="L92" s="25">
        <f t="shared" si="9"/>
        <v>10.5777</v>
      </c>
      <c r="M92" s="30">
        <f t="shared" si="10"/>
        <v>48.289500000000004</v>
      </c>
    </row>
    <row r="93" spans="2:13" x14ac:dyDescent="0.3">
      <c r="B93" s="12" t="s">
        <v>11</v>
      </c>
      <c r="C93" s="12" t="s">
        <v>22</v>
      </c>
      <c r="D93" s="13" t="s">
        <v>33</v>
      </c>
      <c r="E93" s="13" t="s">
        <v>2</v>
      </c>
      <c r="F93" s="19">
        <v>24.99</v>
      </c>
      <c r="G93" s="16">
        <v>8</v>
      </c>
      <c r="H93" s="18" t="s">
        <v>48</v>
      </c>
      <c r="I93" s="6">
        <f t="shared" si="6"/>
        <v>19.2423</v>
      </c>
      <c r="J93" s="25">
        <f t="shared" si="7"/>
        <v>199.92</v>
      </c>
      <c r="K93" s="25">
        <f t="shared" si="8"/>
        <v>153.9384</v>
      </c>
      <c r="L93" s="25">
        <f t="shared" si="9"/>
        <v>45.981599999999986</v>
      </c>
      <c r="M93" s="30">
        <f t="shared" si="10"/>
        <v>209.916</v>
      </c>
    </row>
    <row r="94" spans="2:13" x14ac:dyDescent="0.3">
      <c r="B94" s="10" t="s">
        <v>9</v>
      </c>
      <c r="C94" s="10" t="s">
        <v>17</v>
      </c>
      <c r="D94" s="2" t="s">
        <v>35</v>
      </c>
      <c r="E94" s="2" t="s">
        <v>2</v>
      </c>
      <c r="F94" s="19">
        <v>39.99</v>
      </c>
      <c r="G94" s="16">
        <v>4</v>
      </c>
      <c r="H94" s="15" t="s">
        <v>45</v>
      </c>
      <c r="I94" s="6">
        <f t="shared" si="6"/>
        <v>33.191699999999997</v>
      </c>
      <c r="J94" s="25">
        <f t="shared" si="7"/>
        <v>159.96</v>
      </c>
      <c r="K94" s="25">
        <f t="shared" si="8"/>
        <v>132.76679999999999</v>
      </c>
      <c r="L94" s="25">
        <f t="shared" si="9"/>
        <v>27.193200000000019</v>
      </c>
      <c r="M94" s="30">
        <f t="shared" si="10"/>
        <v>167.95800000000003</v>
      </c>
    </row>
    <row r="95" spans="2:13" x14ac:dyDescent="0.3">
      <c r="B95" s="12" t="s">
        <v>13</v>
      </c>
      <c r="C95" s="12" t="s">
        <v>24</v>
      </c>
      <c r="D95" s="13" t="s">
        <v>34</v>
      </c>
      <c r="E95" s="13" t="s">
        <v>2</v>
      </c>
      <c r="F95" s="19">
        <v>28.99</v>
      </c>
      <c r="G95" s="16">
        <v>2</v>
      </c>
      <c r="H95" s="18" t="s">
        <v>45</v>
      </c>
      <c r="I95" s="6">
        <f t="shared" si="6"/>
        <v>23.4819</v>
      </c>
      <c r="J95" s="25">
        <f t="shared" si="7"/>
        <v>57.98</v>
      </c>
      <c r="K95" s="25">
        <f t="shared" si="8"/>
        <v>46.963799999999999</v>
      </c>
      <c r="L95" s="25">
        <f t="shared" si="9"/>
        <v>11.016199999999998</v>
      </c>
      <c r="M95" s="30">
        <f t="shared" si="10"/>
        <v>60.878999999999998</v>
      </c>
    </row>
    <row r="96" spans="2:13" x14ac:dyDescent="0.3">
      <c r="B96" s="10" t="s">
        <v>9</v>
      </c>
      <c r="C96" s="10" t="s">
        <v>18</v>
      </c>
      <c r="D96" s="2" t="s">
        <v>33</v>
      </c>
      <c r="E96" s="2" t="s">
        <v>1</v>
      </c>
      <c r="F96" s="19">
        <v>36.99</v>
      </c>
      <c r="G96" s="16">
        <v>5</v>
      </c>
      <c r="H96" s="15" t="s">
        <v>45</v>
      </c>
      <c r="I96" s="6">
        <f t="shared" si="6"/>
        <v>30.701699999999999</v>
      </c>
      <c r="J96" s="25">
        <f t="shared" si="7"/>
        <v>184.95000000000002</v>
      </c>
      <c r="K96" s="25">
        <f t="shared" si="8"/>
        <v>153.5085</v>
      </c>
      <c r="L96" s="25">
        <f t="shared" si="9"/>
        <v>31.441500000000019</v>
      </c>
      <c r="M96" s="30">
        <f t="shared" si="10"/>
        <v>194.19750000000002</v>
      </c>
    </row>
    <row r="97" spans="2:13" x14ac:dyDescent="0.3">
      <c r="B97" s="12" t="s">
        <v>15</v>
      </c>
      <c r="C97" s="12" t="s">
        <v>27</v>
      </c>
      <c r="D97" s="2" t="s">
        <v>34</v>
      </c>
      <c r="E97" s="2" t="s">
        <v>40</v>
      </c>
      <c r="F97" s="19">
        <v>12.99</v>
      </c>
      <c r="G97" s="16">
        <v>3</v>
      </c>
      <c r="H97" s="18" t="s">
        <v>48</v>
      </c>
      <c r="I97" s="6">
        <f t="shared" si="6"/>
        <v>11.4312</v>
      </c>
      <c r="J97" s="25">
        <f t="shared" si="7"/>
        <v>38.97</v>
      </c>
      <c r="K97" s="25">
        <f t="shared" si="8"/>
        <v>34.293599999999998</v>
      </c>
      <c r="L97" s="25">
        <f t="shared" si="9"/>
        <v>4.676400000000001</v>
      </c>
      <c r="M97" s="30">
        <f t="shared" si="10"/>
        <v>38.97</v>
      </c>
    </row>
    <row r="98" spans="2:13" x14ac:dyDescent="0.3">
      <c r="B98" s="10" t="s">
        <v>9</v>
      </c>
      <c r="C98" s="10" t="s">
        <v>18</v>
      </c>
      <c r="D98" s="2" t="s">
        <v>33</v>
      </c>
      <c r="E98" s="2" t="s">
        <v>1</v>
      </c>
      <c r="F98" s="19">
        <v>36.99</v>
      </c>
      <c r="G98" s="16">
        <v>3</v>
      </c>
      <c r="H98" s="18" t="s">
        <v>48</v>
      </c>
      <c r="I98" s="6">
        <f t="shared" si="6"/>
        <v>30.701699999999999</v>
      </c>
      <c r="J98" s="25">
        <f t="shared" si="7"/>
        <v>110.97</v>
      </c>
      <c r="K98" s="25">
        <f t="shared" si="8"/>
        <v>92.105099999999993</v>
      </c>
      <c r="L98" s="25">
        <f t="shared" si="9"/>
        <v>18.864900000000006</v>
      </c>
      <c r="M98" s="30">
        <f t="shared" si="10"/>
        <v>116.5185</v>
      </c>
    </row>
    <row r="99" spans="2:13" x14ac:dyDescent="0.3">
      <c r="B99" s="10" t="s">
        <v>15</v>
      </c>
      <c r="C99" s="10" t="s">
        <v>27</v>
      </c>
      <c r="D99" s="2" t="s">
        <v>34</v>
      </c>
      <c r="E99" s="2" t="s">
        <v>40</v>
      </c>
      <c r="F99" s="19">
        <v>12.99</v>
      </c>
      <c r="G99" s="16">
        <v>1</v>
      </c>
      <c r="H99" s="18" t="s">
        <v>47</v>
      </c>
      <c r="I99" s="6">
        <f t="shared" si="6"/>
        <v>11.4312</v>
      </c>
      <c r="J99" s="25">
        <f t="shared" si="7"/>
        <v>12.99</v>
      </c>
      <c r="K99" s="25">
        <f t="shared" si="8"/>
        <v>11.4312</v>
      </c>
      <c r="L99" s="25">
        <f t="shared" si="9"/>
        <v>1.5587999999999997</v>
      </c>
      <c r="M99" s="30">
        <f t="shared" si="10"/>
        <v>12.99</v>
      </c>
    </row>
    <row r="100" spans="2:13" x14ac:dyDescent="0.3">
      <c r="B100" s="12" t="s">
        <v>10</v>
      </c>
      <c r="C100" s="12" t="s">
        <v>51</v>
      </c>
      <c r="D100" s="13" t="s">
        <v>33</v>
      </c>
      <c r="E100" s="13" t="s">
        <v>1</v>
      </c>
      <c r="F100" s="19">
        <v>19.989999999999998</v>
      </c>
      <c r="G100" s="16">
        <v>3</v>
      </c>
      <c r="H100" s="18" t="s">
        <v>45</v>
      </c>
      <c r="I100" s="6">
        <f t="shared" si="6"/>
        <v>17.591199999999997</v>
      </c>
      <c r="J100" s="25">
        <f t="shared" si="7"/>
        <v>59.97</v>
      </c>
      <c r="K100" s="25">
        <f t="shared" si="8"/>
        <v>52.773599999999988</v>
      </c>
      <c r="L100" s="25">
        <f t="shared" si="9"/>
        <v>7.1964000000000112</v>
      </c>
      <c r="M100" s="30">
        <f t="shared" si="10"/>
        <v>62.968499999999999</v>
      </c>
    </row>
    <row r="101" spans="2:13" x14ac:dyDescent="0.3">
      <c r="I101" s="24" t="s">
        <v>60</v>
      </c>
      <c r="J101" s="26">
        <f>SUM(J4:J100)</f>
        <v>15452.999999999989</v>
      </c>
      <c r="K101" s="26">
        <f>SUM(K4:K100)</f>
        <v>12626.520600000005</v>
      </c>
      <c r="L101" s="26">
        <f>SUM(L4:L100)</f>
        <v>2826.4793999999988</v>
      </c>
      <c r="M101" s="31">
        <f>SUM(M4:M100)</f>
        <v>16203.11250000001</v>
      </c>
    </row>
    <row r="102" spans="2:13" x14ac:dyDescent="0.3">
      <c r="C102" t="s">
        <v>43</v>
      </c>
    </row>
    <row r="103" spans="2:13" ht="28.8" x14ac:dyDescent="0.3">
      <c r="F103" s="40" t="s">
        <v>7</v>
      </c>
      <c r="G103" s="41"/>
      <c r="H103" s="1" t="s">
        <v>3</v>
      </c>
    </row>
    <row r="104" spans="2:13" x14ac:dyDescent="0.3">
      <c r="F104" s="42" t="s">
        <v>52</v>
      </c>
      <c r="G104" s="43"/>
      <c r="H104" s="3">
        <v>0.23</v>
      </c>
    </row>
    <row r="105" spans="2:13" x14ac:dyDescent="0.3">
      <c r="F105" s="44" t="s">
        <v>53</v>
      </c>
      <c r="G105" s="44"/>
      <c r="H105" s="3">
        <v>0.19</v>
      </c>
    </row>
    <row r="106" spans="2:13" x14ac:dyDescent="0.3">
      <c r="F106" s="44" t="s">
        <v>54</v>
      </c>
      <c r="G106" s="44"/>
      <c r="H106" s="3">
        <v>0.17</v>
      </c>
    </row>
    <row r="107" spans="2:13" x14ac:dyDescent="0.3">
      <c r="F107" s="42" t="s">
        <v>5</v>
      </c>
      <c r="G107" s="45"/>
      <c r="H107" s="3">
        <v>0.12</v>
      </c>
    </row>
    <row r="108" spans="2:13" ht="45" customHeight="1" x14ac:dyDescent="0.3">
      <c r="F108" s="46" t="s">
        <v>57</v>
      </c>
      <c r="G108" s="47"/>
      <c r="H108" s="48"/>
    </row>
    <row r="109" spans="2:13" ht="34.5" customHeight="1" x14ac:dyDescent="0.3"/>
    <row r="110" spans="2:13" x14ac:dyDescent="0.3">
      <c r="F110" s="27" t="s">
        <v>11</v>
      </c>
      <c r="G110" s="28">
        <v>0.77</v>
      </c>
    </row>
    <row r="111" spans="2:13" x14ac:dyDescent="0.3">
      <c r="F111" s="27" t="s">
        <v>13</v>
      </c>
      <c r="G111" s="28">
        <v>0.81</v>
      </c>
    </row>
    <row r="112" spans="2:13" x14ac:dyDescent="0.3">
      <c r="F112" s="27" t="s">
        <v>9</v>
      </c>
      <c r="G112" s="28">
        <v>0.83</v>
      </c>
    </row>
    <row r="113" spans="4:7" x14ac:dyDescent="0.3">
      <c r="D113" s="49"/>
      <c r="E113" s="49"/>
      <c r="F113" s="27" t="s">
        <v>10</v>
      </c>
      <c r="G113" s="28">
        <v>0.88</v>
      </c>
    </row>
    <row r="114" spans="4:7" x14ac:dyDescent="0.3">
      <c r="D114" s="49"/>
      <c r="E114" s="49"/>
      <c r="F114" s="27" t="s">
        <v>28</v>
      </c>
      <c r="G114" s="28">
        <v>0.88</v>
      </c>
    </row>
    <row r="115" spans="4:7" x14ac:dyDescent="0.3">
      <c r="D115" s="49"/>
      <c r="E115" s="49"/>
      <c r="F115" s="27" t="s">
        <v>14</v>
      </c>
      <c r="G115" s="28">
        <v>0.88</v>
      </c>
    </row>
    <row r="116" spans="4:7" x14ac:dyDescent="0.3">
      <c r="F116" s="27" t="s">
        <v>15</v>
      </c>
      <c r="G116" s="28">
        <v>0.88</v>
      </c>
    </row>
  </sheetData>
  <sortState xmlns:xlrd2="http://schemas.microsoft.com/office/spreadsheetml/2017/richdata2" ref="B4:J40">
    <sortCondition ref="G4:G40"/>
  </sortState>
  <mergeCells count="7">
    <mergeCell ref="D113:E115"/>
    <mergeCell ref="F103:G103"/>
    <mergeCell ref="F104:G104"/>
    <mergeCell ref="F105:G105"/>
    <mergeCell ref="F106:G106"/>
    <mergeCell ref="F107:G107"/>
    <mergeCell ref="F108:H108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C015DC0A47424BA807F2DF55952F58" ma:contentTypeVersion="9" ma:contentTypeDescription="Create a new document." ma:contentTypeScope="" ma:versionID="c4f4211f86c683c4f8dc873bb9749eb6">
  <xsd:schema xmlns:xsd="http://www.w3.org/2001/XMLSchema" xmlns:xs="http://www.w3.org/2001/XMLSchema" xmlns:p="http://schemas.microsoft.com/office/2006/metadata/properties" xmlns:ns2="fbd8fbec-1132-4e44-80b0-dff4198e235d" targetNamespace="http://schemas.microsoft.com/office/2006/metadata/properties" ma:root="true" ma:fieldsID="5dbdb734a07349a3b2414dbc25e5d6f4" ns2:_="">
    <xsd:import namespace="fbd8fbec-1132-4e44-80b0-dff4198e235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d8fbec-1132-4e44-80b0-dff4198e23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0E7954A-97F1-4DF0-8163-DF33C52EFB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d8fbec-1132-4e44-80b0-dff4198e23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A348BAF-53FB-4C85-85FE-31B464A58F6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0D9E4FB-B3BC-44C9-A5D4-06E8D3A458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Swinburne University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Vargas</dc:creator>
  <cp:lastModifiedBy>Pro</cp:lastModifiedBy>
  <dcterms:created xsi:type="dcterms:W3CDTF">2017-03-02T04:09:55Z</dcterms:created>
  <dcterms:modified xsi:type="dcterms:W3CDTF">2022-02-28T06:41:48Z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0x010100D3C015DC0A47424BA807F2DF55952F58</vt:lpwstr>
  </property>
</Properties>
</file>